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hidePivotFieldList="1"/>
  <mc:AlternateContent xmlns:mc="http://schemas.openxmlformats.org/markup-compatibility/2006">
    <mc:Choice Requires="x15">
      <x15ac:absPath xmlns:x15ac="http://schemas.microsoft.com/office/spreadsheetml/2010/11/ac" url="C:\Users\3194087\Desktop\"/>
    </mc:Choice>
  </mc:AlternateContent>
  <xr:revisionPtr revIDLastSave="0" documentId="13_ncr:1_{4F5A4D5B-3834-46AF-91D3-EA0963478375}" xr6:coauthVersionLast="47" xr6:coauthVersionMax="47" xr10:uidLastSave="{00000000-0000-0000-0000-000000000000}"/>
  <bookViews>
    <workbookView xWindow="-108" yWindow="-108" windowWidth="23256" windowHeight="12576" tabRatio="843" activeTab="6" xr2:uid="{00000000-000D-0000-FFFF-FFFF00000000}"/>
  </bookViews>
  <sheets>
    <sheet name="Índice" sheetId="19" r:id="rId1"/>
    <sheet name="IG" sheetId="14" r:id="rId2"/>
    <sheet name="BG 2021" sheetId="11" state="hidden" r:id="rId3"/>
    <sheet name="BG 032021" sheetId="31" state="hidden" r:id="rId4"/>
    <sheet name="BG 032022" sheetId="27" state="hidden" r:id="rId5"/>
    <sheet name="CA EFE" sheetId="6" state="hidden" r:id="rId6"/>
    <sheet name="BG" sheetId="3" r:id="rId7"/>
    <sheet name="EERR" sheetId="26" r:id="rId8"/>
    <sheet name="VPN" sheetId="7" r:id="rId9"/>
    <sheet name="EFE" sheetId="5" r:id="rId10"/>
    <sheet name="Nota 1 a Nota 4" sheetId="8" r:id="rId11"/>
    <sheet name="Clasificaciones" sheetId="32" state="hidden" r:id="rId12"/>
    <sheet name="Nota 5" sheetId="9" r:id="rId13"/>
    <sheet name="Nota 6 a Nota 12" sheetId="22" r:id="rId14"/>
  </sheets>
  <definedNames>
    <definedName name="\a" localSheetId="1">#REF!</definedName>
    <definedName name="\a" localSheetId="10">#REF!</definedName>
    <definedName name="\a" localSheetId="12">#REF!</definedName>
    <definedName name="\a" localSheetId="13">#REF!</definedName>
    <definedName name="\a">#REF!</definedName>
    <definedName name="_____DAT23" localSheetId="1">#REF!</definedName>
    <definedName name="_____DAT23" localSheetId="10">#REF!</definedName>
    <definedName name="_____DAT23" localSheetId="12">#REF!</definedName>
    <definedName name="_____DAT23" localSheetId="13">#REF!</definedName>
    <definedName name="_____DAT23">#REF!</definedName>
    <definedName name="_____DAT24" localSheetId="1">#REF!</definedName>
    <definedName name="_____DAT24" localSheetId="10">#REF!</definedName>
    <definedName name="_____DAT24" localSheetId="12">#REF!</definedName>
    <definedName name="_____DAT24" localSheetId="13">#REF!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8">#REF!</definedName>
    <definedName name="__DAT23">#REF!</definedName>
    <definedName name="__DAT24" localSheetId="8">#REF!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8">#REF!</definedName>
    <definedName name="_DAT13">#REF!</definedName>
    <definedName name="_DAT14" localSheetId="8">#REF!</definedName>
    <definedName name="_DAT14">#REF!</definedName>
    <definedName name="_DAT15">#REF!</definedName>
    <definedName name="_DAT16">#REF!</definedName>
    <definedName name="_DAT17" localSheetId="8">#REF!</definedName>
    <definedName name="_DAT17">#REF!</definedName>
    <definedName name="_DAT18" localSheetId="8">#REF!</definedName>
    <definedName name="_DAT18">#REF!</definedName>
    <definedName name="_DAT19" localSheetId="8">#REF!</definedName>
    <definedName name="_DAT19">#REF!</definedName>
    <definedName name="_DAT2">#REF!</definedName>
    <definedName name="_DAT20" localSheetId="8">#REF!</definedName>
    <definedName name="_DAT20">#REF!</definedName>
    <definedName name="_DAT22" localSheetId="8">#REF!</definedName>
    <definedName name="_DAT22">#REF!</definedName>
    <definedName name="_DAT23" localSheetId="8">#REF!</definedName>
    <definedName name="_DAT23">#REF!</definedName>
    <definedName name="_DAT24" localSheetId="8">#REF!</definedName>
    <definedName name="_DAT24">#REF!</definedName>
    <definedName name="_DAT3" localSheetId="8">#REF!</definedName>
    <definedName name="_DAT3">#REF!</definedName>
    <definedName name="_DAT4" localSheetId="8">#REF!</definedName>
    <definedName name="_DAT4">#REF!</definedName>
    <definedName name="_DAT5" localSheetId="8">#REF!</definedName>
    <definedName name="_DAT5">#REF!</definedName>
    <definedName name="_DAT6">#REF!</definedName>
    <definedName name="_DAT7">#REF!</definedName>
    <definedName name="_DAT8">#REF!</definedName>
    <definedName name="_xlnm._FilterDatabase" localSheetId="4" hidden="1">'BG 032022'!$A$7:$G$162</definedName>
    <definedName name="_xlnm._FilterDatabase" localSheetId="2" hidden="1">'BG 2021'!$A$5:$WVF$73</definedName>
    <definedName name="_xlnm._FilterDatabase" localSheetId="5" hidden="1">'CA EFE'!$A$3:$WWJ$166</definedName>
    <definedName name="_xlnm._FilterDatabase" localSheetId="11" hidden="1">Clasificaciones!$A$1:$I$903</definedName>
    <definedName name="_xlnm._FilterDatabase" localSheetId="7" hidden="1">EERR!$F$15:$G$15</definedName>
    <definedName name="_xlnm._FilterDatabase" localSheetId="12" hidden="1">'Nota 5'!$A$94:$P$102</definedName>
    <definedName name="_Key1" localSheetId="3" hidden="1">#REF!</definedName>
    <definedName name="_Key1" localSheetId="1" hidden="1">#REF!</definedName>
    <definedName name="_Key1" localSheetId="8" hidden="1">#REF!</definedName>
    <definedName name="_Key1" hidden="1">#REF!</definedName>
    <definedName name="_Key2" localSheetId="8" hidden="1">#REF!</definedName>
    <definedName name="_Key2" hidden="1">#REF!</definedName>
    <definedName name="_Order1" hidden="1">255</definedName>
    <definedName name="_Order2" hidden="1">255</definedName>
    <definedName name="_Parse_In" localSheetId="3" hidden="1">#REF!</definedName>
    <definedName name="_Parse_In" localSheetId="8" hidden="1">#REF!</definedName>
    <definedName name="_Parse_In" hidden="1">#REF!</definedName>
    <definedName name="_Parse_Out" localSheetId="8" hidden="1">#REF!</definedName>
    <definedName name="_Parse_Out" hidden="1">#REF!</definedName>
    <definedName name="_RSE1">#REF!</definedName>
    <definedName name="_RSE2">#REF!</definedName>
    <definedName name="_TPy530231">#REF!</definedName>
    <definedName name="a" localSheetId="3"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11"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9"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10" hidden="1">{#N/A,#N/A,FALSE,"Aging Summary";#N/A,#N/A,FALSE,"Ratio Analysis";#N/A,#N/A,FALSE,"Test 120 Day Accts";#N/A,#N/A,FALSE,"Tickmarks"}</definedName>
    <definedName name="a" localSheetId="12" hidden="1">{#N/A,#N/A,FALSE,"Aging Summary";#N/A,#N/A,FALSE,"Ratio Analysis";#N/A,#N/A,FALSE,"Test 120 Day Accts";#N/A,#N/A,FALSE,"Tickmarks"}</definedName>
    <definedName name="a" localSheetId="13" hidden="1">{#N/A,#N/A,FALSE,"Aging Summary";#N/A,#N/A,FALSE,"Ratio Analysis";#N/A,#N/A,FALSE,"Test 120 Day Accts";#N/A,#N/A,FALSE,"Tickmarks"}</definedName>
    <definedName name="A" localSheetId="8">#REF!</definedName>
    <definedName name="a" hidden="1">{#N/A,#N/A,FALSE,"Aging Summary";#N/A,#N/A,FALSE,"Ratio Analysis";#N/A,#N/A,FALSE,"Test 120 Day Accts";#N/A,#N/A,FALSE,"Tickmarks"}</definedName>
    <definedName name="A_impresión_IM" localSheetId="3">#REF!</definedName>
    <definedName name="A_impresión_IM" localSheetId="8">#REF!</definedName>
    <definedName name="A_impresión_IM">#REF!</definedName>
    <definedName name="aakdkadk" localSheetId="3" hidden="1">#REF!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8">#REF!</definedName>
    <definedName name="ADV_PROM">#REF!</definedName>
    <definedName name="APSUMMARY">#REF!</definedName>
    <definedName name="AR_Balance">#REF!</definedName>
    <definedName name="ARA_Threshold">#REF!</definedName>
    <definedName name="_xlnm.Print_Area" localSheetId="6">BG!$B$10:$L$95</definedName>
    <definedName name="_xlnm.Print_Area" localSheetId="7">EERR!$B$10:$G$101</definedName>
    <definedName name="_xlnm.Print_Area" localSheetId="12">'Nota 5'!$A$10:$I$331</definedName>
    <definedName name="_xlnm.Print_Area" localSheetId="13">'Nota 6 a Nota 12'!$A$9:$I$46</definedName>
    <definedName name="_xlnm.Print_Area" localSheetId="8">VPN!$B$9:$M$39</definedName>
    <definedName name="Area_de_impresión2" localSheetId="1">#REF!</definedName>
    <definedName name="Area_de_impresión2" localSheetId="10">#REF!</definedName>
    <definedName name="Area_de_impresión2" localSheetId="12">#REF!</definedName>
    <definedName name="Area_de_impresión2" localSheetId="13">#REF!</definedName>
    <definedName name="Area_de_impresión2" localSheetId="8">#REF!</definedName>
    <definedName name="Area_de_impresión2">#REF!</definedName>
    <definedName name="Area_de_impresión3" localSheetId="8">#REF!</definedName>
    <definedName name="Area_de_impresión3">#REF!</definedName>
    <definedName name="ARGENTINA" localSheetId="8">#REF!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3" hidden="1">#REF!</definedName>
    <definedName name="AS2StaticLS" localSheetId="8" hidden="1">#REF!</definedName>
    <definedName name="AS2StaticLS" hidden="1">#REF!</definedName>
    <definedName name="AS2SyncStepLS" hidden="1">0</definedName>
    <definedName name="AS2TickmarkLS" localSheetId="8" hidden="1">#REF!</definedName>
    <definedName name="AS2TickmarkLS" hidden="1">#REF!</definedName>
    <definedName name="AS2VersionLS" hidden="1">300</definedName>
    <definedName name="assssssssssssssssssssssssssssssssssssssssss" localSheetId="3" hidden="1">#REF!</definedName>
    <definedName name="assssssssssssssssssssssssssssssssssssssssss" hidden="1">#REF!</definedName>
    <definedName name="B" localSheetId="3">#REF!</definedName>
    <definedName name="B" localSheetId="8">#REF!</definedName>
    <definedName name="B">#REF!</definedName>
    <definedName name="_xlnm.Database" localSheetId="8">#REF!</definedName>
    <definedName name="_xlnm.Database">#REF!</definedName>
    <definedName name="basemeta" localSheetId="8">#REF!</definedName>
    <definedName name="basemeta">#REF!</definedName>
    <definedName name="basenueva" localSheetId="8">#REF!</definedName>
    <definedName name="basenueva">#REF!</definedName>
    <definedName name="BB">#REF!</definedName>
    <definedName name="BCDE" localSheetId="3" hidden="1">{#N/A,#N/A,FALSE,"Aging Summary";#N/A,#N/A,FALSE,"Ratio Analysis";#N/A,#N/A,FALSE,"Test 120 Day Accts";#N/A,#N/A,FALSE,"Tickmarks"}</definedName>
    <definedName name="BCDE" localSheetId="4" hidden="1">{#N/A,#N/A,FALSE,"Aging Summary";#N/A,#N/A,FALSE,"Ratio Analysis";#N/A,#N/A,FALSE,"Test 120 Day Accts";#N/A,#N/A,FALSE,"Tickmarks"}</definedName>
    <definedName name="BCDE" localSheetId="11" hidden="1">{#N/A,#N/A,FALSE,"Aging Summary";#N/A,#N/A,FALSE,"Ratio Analysis";#N/A,#N/A,FALSE,"Test 120 Day Accts";#N/A,#N/A,FALSE,"Tickmarks"}</definedName>
    <definedName name="BCDE" localSheetId="7" hidden="1">{#N/A,#N/A,FALSE,"Aging Summary";#N/A,#N/A,FALSE,"Ratio Analysis";#N/A,#N/A,FALSE,"Test 120 Day Accts";#N/A,#N/A,FALSE,"Tickmarks"}</definedName>
    <definedName name="BCDE" localSheetId="9" hidden="1">{#N/A,#N/A,FALSE,"Aging Summary";#N/A,#N/A,FALSE,"Ratio Analysis";#N/A,#N/A,FALSE,"Test 120 Day Accts";#N/A,#N/A,FALSE,"Tickmarks"}</definedName>
    <definedName name="BCDE" localSheetId="1" hidden="1">{#N/A,#N/A,FALSE,"Aging Summary";#N/A,#N/A,FALSE,"Ratio Analysis";#N/A,#N/A,FALSE,"Test 120 Day Accts";#N/A,#N/A,FALSE,"Tickmarks"}</definedName>
    <definedName name="BCDE" localSheetId="10" hidden="1">{#N/A,#N/A,FALSE,"Aging Summary";#N/A,#N/A,FALSE,"Ratio Analysis";#N/A,#N/A,FALSE,"Test 120 Day Accts";#N/A,#N/A,FALSE,"Tickmarks"}</definedName>
    <definedName name="BCDE" localSheetId="12" hidden="1">{#N/A,#N/A,FALSE,"Aging Summary";#N/A,#N/A,FALSE,"Ratio Analysis";#N/A,#N/A,FALSE,"Test 120 Day Accts";#N/A,#N/A,FALSE,"Tickmarks"}</definedName>
    <definedName name="BCDE" localSheetId="13" hidden="1">{#N/A,#N/A,FALSE,"Aging Summary";#N/A,#N/A,FALSE,"Ratio Analysis";#N/A,#N/A,FALSE,"Test 120 Day Accts";#N/A,#N/A,FALSE,"Tickmarks"}</definedName>
    <definedName name="BCDE" localSheetId="8"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8">#REF!</definedName>
    <definedName name="BRASIL">#REF!</definedName>
    <definedName name="bsusocomb1">#REF!</definedName>
    <definedName name="bsusonorte1">#REF!</definedName>
    <definedName name="bsusosur1">#REF!</definedName>
    <definedName name="BuiltIn_Print_Area" localSheetId="8">#REF!</definedName>
    <definedName name="BuiltIn_Print_Area">#REF!</definedName>
    <definedName name="BuiltIn_Print_Area___0___0___0___0___0" localSheetId="8">#REF!</definedName>
    <definedName name="BuiltIn_Print_Area___0___0___0___0___0">#REF!</definedName>
    <definedName name="BuiltIn_Print_Area___0___0___0___0___0___0___0___0" localSheetId="8">#REF!</definedName>
    <definedName name="BuiltIn_Print_Area___0___0___0___0___0___0___0___0">#REF!</definedName>
    <definedName name="canal" localSheetId="8">#REF!</definedName>
    <definedName name="canal">#REF!</definedName>
    <definedName name="Capitali">#REF!</definedName>
    <definedName name="CC" localSheetId="8">#REF!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8">#REF!</definedName>
    <definedName name="chart1">#REF!</definedName>
    <definedName name="cliente" localSheetId="8">#REF!</definedName>
    <definedName name="cliente">#REF!</definedName>
    <definedName name="cliente2" localSheetId="8">#REF!</definedName>
    <definedName name="cliente2">#REF!</definedName>
    <definedName name="Clientes" localSheetId="8">#REF!</definedName>
    <definedName name="Clientes">#REF!</definedName>
    <definedName name="Clients_Population_Total" localSheetId="8">#REF!</definedName>
    <definedName name="Clients_Population_Total">#REF!</definedName>
    <definedName name="cndsuuuuuuuuuuuuuuuuuuuuuuuuuuuuuuuuuuuuuuuuuuuuuuuuuuuuu" hidden="1">#REF!</definedName>
    <definedName name="co" localSheetId="8">#REF!</definedName>
    <definedName name="co">#REF!</definedName>
    <definedName name="COMPAÑIAS" localSheetId="8">#REF!</definedName>
    <definedName name="COMPAÑIAS">#REF!</definedName>
    <definedName name="Compilacion">#REF!</definedName>
    <definedName name="complacu" localSheetId="8">#REF!</definedName>
    <definedName name="complacu">#REF!</definedName>
    <definedName name="complemes" localSheetId="8">#REF!</definedName>
    <definedName name="complemes">#REF!</definedName>
    <definedName name="Computed_Sample_Population_Total" localSheetId="8">#REF!</definedName>
    <definedName name="Computed_Sample_Population_Total">#REF!</definedName>
    <definedName name="COST_MP" localSheetId="8">#REF!</definedName>
    <definedName name="COST_MP">#REF!</definedName>
    <definedName name="crin0010">#REF!</definedName>
    <definedName name="Customer">#REF!</definedName>
    <definedName name="customerld">#REF!</definedName>
    <definedName name="CustomerPCS">#REF!</definedName>
    <definedName name="CY_Accounts_Receivable" localSheetId="8">#REF!</definedName>
    <definedName name="CY_Administration" localSheetId="8">#REF!</definedName>
    <definedName name="CY_Administration">#REF!</definedName>
    <definedName name="CY_Cash" localSheetId="8">#REF!</definedName>
    <definedName name="CY_Cash_Div_Dec" localSheetId="8">#REF!</definedName>
    <definedName name="CY_CASH_DIVIDENDS_DECLARED__per_common_share" localSheetId="8">#REF!</definedName>
    <definedName name="CY_Common_Equity" localSheetId="8">#REF!</definedName>
    <definedName name="CY_Cost_of_Sales" localSheetId="8">#REF!</definedName>
    <definedName name="CY_Current_Liabilities" localSheetId="8">#REF!</definedName>
    <definedName name="CY_Depreciation" localSheetId="8">#REF!</definedName>
    <definedName name="CY_Disc._Ops." localSheetId="8">#REF!</definedName>
    <definedName name="CY_Disc_mnth">#REF!</definedName>
    <definedName name="CY_Disc_pd">#REF!</definedName>
    <definedName name="CY_Discounts">#REF!</definedName>
    <definedName name="CY_Earnings_per_share" localSheetId="8">#REF!</definedName>
    <definedName name="CY_Extraord." localSheetId="8">#REF!</definedName>
    <definedName name="CY_Gross_Profit" localSheetId="8">#REF!</definedName>
    <definedName name="CY_INC_AFT_TAX" localSheetId="8">#REF!</definedName>
    <definedName name="CY_INC_BEF_EXTRAORD" localSheetId="8">#REF!</definedName>
    <definedName name="CY_Inc_Bef_Tax" localSheetId="8">#REF!</definedName>
    <definedName name="CY_Intangible_Assets" localSheetId="8">#REF!</definedName>
    <definedName name="CY_Intangible_Assets">#REF!</definedName>
    <definedName name="CY_Interest_Expense" localSheetId="8">#REF!</definedName>
    <definedName name="CY_Inventory" localSheetId="8">#REF!</definedName>
    <definedName name="CY_LIABIL_EQUITY" localSheetId="8">#REF!</definedName>
    <definedName name="CY_LIABIL_EQUITY">#REF!</definedName>
    <definedName name="CY_Long_term_Debt__excl_Dfd_Taxes" localSheetId="8">#REF!</definedName>
    <definedName name="CY_LT_Debt" localSheetId="8">#REF!</definedName>
    <definedName name="CY_Market_Value_of_Equity" localSheetId="8">#REF!</definedName>
    <definedName name="CY_Marketable_Sec" localSheetId="8">#REF!</definedName>
    <definedName name="CY_Marketable_Sec">#REF!</definedName>
    <definedName name="CY_NET_INCOME" localSheetId="8">#REF!</definedName>
    <definedName name="CY_NET_PROFIT">#REF!</definedName>
    <definedName name="CY_Net_Revenue" localSheetId="8">#REF!</definedName>
    <definedName name="CY_Operating_Income" localSheetId="8">#REF!</definedName>
    <definedName name="CY_Operating_Income">#REF!</definedName>
    <definedName name="CY_Other" localSheetId="8">#REF!</definedName>
    <definedName name="CY_Other">#REF!</definedName>
    <definedName name="CY_Other_Curr_Assets" localSheetId="8">#REF!</definedName>
    <definedName name="CY_Other_Curr_Assets">#REF!</definedName>
    <definedName name="CY_Other_LT_Assets" localSheetId="8">#REF!</definedName>
    <definedName name="CY_Other_LT_Assets">#REF!</definedName>
    <definedName name="CY_Other_LT_Liabilities" localSheetId="8">#REF!</definedName>
    <definedName name="CY_Other_LT_Liabilities">#REF!</definedName>
    <definedName name="CY_Preferred_Stock" localSheetId="8">#REF!</definedName>
    <definedName name="CY_Preferred_Stock">#REF!</definedName>
    <definedName name="CY_QUICK_ASSETS" localSheetId="8">#REF!</definedName>
    <definedName name="CY_Ret_mnth">#REF!</definedName>
    <definedName name="CY_Ret_pd">#REF!</definedName>
    <definedName name="CY_Retained_Earnings" localSheetId="8">#REF!</definedName>
    <definedName name="CY_Retained_Earnings">#REF!</definedName>
    <definedName name="CY_Returns">#REF!</definedName>
    <definedName name="CY_Selling" localSheetId="8">#REF!</definedName>
    <definedName name="CY_Selling">#REF!</definedName>
    <definedName name="CY_Tangible_Assets" localSheetId="8">#REF!</definedName>
    <definedName name="CY_Tangible_Assets">#REF!</definedName>
    <definedName name="CY_Tangible_Net_Worth" localSheetId="8">#REF!</definedName>
    <definedName name="CY_Taxes" localSheetId="8">#REF!</definedName>
    <definedName name="CY_TOTAL_ASSETS" localSheetId="8">#REF!</definedName>
    <definedName name="CY_TOTAL_CURR_ASSETS" localSheetId="8">#REF!</definedName>
    <definedName name="CY_TOTAL_DEBT" localSheetId="8">#REF!</definedName>
    <definedName name="CY_TOTAL_EQUITY" localSheetId="8">#REF!</definedName>
    <definedName name="CY_Trade_Payables" localSheetId="8">#REF!</definedName>
    <definedName name="CY_Weighted_Average" localSheetId="8">#REF!</definedName>
    <definedName name="CY_Working_Capital" localSheetId="8">#REF!</definedName>
    <definedName name="CY_Year_Income_Statement" localSheetId="8">#REF!</definedName>
    <definedName name="da" localSheetId="3" hidden="1">{#N/A,#N/A,FALSE,"Aging Summary";#N/A,#N/A,FALSE,"Ratio Analysis";#N/A,#N/A,FALSE,"Test 120 Day Accts";#N/A,#N/A,FALSE,"Tickmarks"}</definedName>
    <definedName name="da" localSheetId="4" hidden="1">{#N/A,#N/A,FALSE,"Aging Summary";#N/A,#N/A,FALSE,"Ratio Analysis";#N/A,#N/A,FALSE,"Test 120 Day Accts";#N/A,#N/A,FALSE,"Tickmarks"}</definedName>
    <definedName name="da" localSheetId="11"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9" hidden="1">{#N/A,#N/A,FALSE,"Aging Summary";#N/A,#N/A,FALSE,"Ratio Analysis";#N/A,#N/A,FALSE,"Test 120 Day Accts";#N/A,#N/A,FALSE,"Tickmarks"}</definedName>
    <definedName name="da" localSheetId="1" hidden="1">{#N/A,#N/A,FALSE,"Aging Summary";#N/A,#N/A,FALSE,"Ratio Analysis";#N/A,#N/A,FALSE,"Test 120 Day Accts";#N/A,#N/A,FALSE,"Tickmarks"}</definedName>
    <definedName name="da" localSheetId="10" hidden="1">{#N/A,#N/A,FALSE,"Aging Summary";#N/A,#N/A,FALSE,"Ratio Analysis";#N/A,#N/A,FALSE,"Test 120 Day Accts";#N/A,#N/A,FALSE,"Tickmarks"}</definedName>
    <definedName name="da" localSheetId="12" hidden="1">{#N/A,#N/A,FALSE,"Aging Summary";#N/A,#N/A,FALSE,"Ratio Analysis";#N/A,#N/A,FALSE,"Test 120 Day Accts";#N/A,#N/A,FALSE,"Tickmarks"}</definedName>
    <definedName name="da" localSheetId="13" hidden="1">{#N/A,#N/A,FALSE,"Aging Summary";#N/A,#N/A,FALSE,"Ratio Analysis";#N/A,#N/A,FALSE,"Test 120 Day Accts";#N/A,#N/A,FALSE,"Tickmarks"}</definedName>
    <definedName name="da" localSheetId="8" hidden="1">{#N/A,#N/A,FALSE,"Aging Summary";#N/A,#N/A,FALSE,"Ratio Analysis";#N/A,#N/A,FALSE,"Test 120 Day Accts";#N/A,#N/A,FALSE,"Tickmarks"}</definedName>
    <definedName name="da" hidden="1">{#N/A,#N/A,FALSE,"Aging Summary";#N/A,#N/A,FALSE,"Ratio Analysis";#N/A,#N/A,FALSE,"Test 120 Day Accts";#N/A,#N/A,FALSE,"Tickmarks"}</definedName>
    <definedName name="DAFDFAD" localSheetId="3" hidden="1">{#N/A,#N/A,FALSE,"VOL"}</definedName>
    <definedName name="DAFDFAD" localSheetId="4" hidden="1">{#N/A,#N/A,FALSE,"VOL"}</definedName>
    <definedName name="DAFDFAD" localSheetId="11" hidden="1">{#N/A,#N/A,FALSE,"VOL"}</definedName>
    <definedName name="DAFDFAD" localSheetId="7" hidden="1">{#N/A,#N/A,FALSE,"VOL"}</definedName>
    <definedName name="DAFDFAD" localSheetId="9" hidden="1">{#N/A,#N/A,FALSE,"VOL"}</definedName>
    <definedName name="DAFDFAD" localSheetId="1" hidden="1">{#N/A,#N/A,FALSE,"VOL"}</definedName>
    <definedName name="DAFDFAD" localSheetId="10" hidden="1">{#N/A,#N/A,FALSE,"VOL"}</definedName>
    <definedName name="DAFDFAD" localSheetId="12" hidden="1">{#N/A,#N/A,FALSE,"VOL"}</definedName>
    <definedName name="DAFDFAD" localSheetId="13" hidden="1">{#N/A,#N/A,FALSE,"VOL"}</definedName>
    <definedName name="DAFDFAD" localSheetId="8" hidden="1">{#N/A,#N/A,FALSE,"VOL"}</definedName>
    <definedName name="DAFDFAD" hidden="1">{#N/A,#N/A,FALSE,"VOL"}</definedName>
    <definedName name="DASA" localSheetId="3">#REF!</definedName>
    <definedName name="DASA" localSheetId="8">#REF!</definedName>
    <definedName name="DASA">#REF!</definedName>
    <definedName name="data" localSheetId="8">#REF!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8">#REF!</definedName>
    <definedName name="datos">#REF!</definedName>
    <definedName name="Definición">#REF!</definedName>
    <definedName name="desc" localSheetId="8">#REF!</definedName>
    <definedName name="desc">#REF!</definedName>
    <definedName name="detaacu" localSheetId="8">#REF!</definedName>
    <definedName name="detaacu">#REF!</definedName>
    <definedName name="detames" localSheetId="8">#REF!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8">#REF!</definedName>
    <definedName name="Dist">#REF!</definedName>
    <definedName name="distribuidores" localSheetId="8">#REF!</definedName>
    <definedName name="distribuidores">#REF!</definedName>
    <definedName name="Dollar_Threshold" localSheetId="8">#REF!</definedName>
    <definedName name="Dollar_Threshold">#REF!</definedName>
    <definedName name="dtt" hidden="1">#REF!</definedName>
    <definedName name="Edesa" localSheetId="8">#REF!</definedName>
    <definedName name="Edesa">#REF!</definedName>
    <definedName name="Enriputo" localSheetId="8">#REF!</definedName>
    <definedName name="Enriputo">#REF!</definedName>
    <definedName name="eoafh">#REF!</definedName>
    <definedName name="eoafn">#REF!</definedName>
    <definedName name="eoafs">#REF!</definedName>
    <definedName name="est" localSheetId="8">#REF!</definedName>
    <definedName name="est">#REF!</definedName>
    <definedName name="ESTBF" localSheetId="8">#REF!</definedName>
    <definedName name="ESTBF">#REF!</definedName>
    <definedName name="ESTIMADO" localSheetId="8">#REF!</definedName>
    <definedName name="ESTIMADO">#REF!</definedName>
    <definedName name="EV__LASTREFTIME__" hidden="1">38972.3597337963</definedName>
    <definedName name="EX" localSheetId="3">#REF!</definedName>
    <definedName name="EX" localSheetId="8">#REF!</definedName>
    <definedName name="EX">#REF!</definedName>
    <definedName name="Excel_BuiltIn__FilterDatabase_1_1" localSheetId="3">#REF!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8">#REF!</definedName>
    <definedName name="GASTOS">#REF!</definedName>
    <definedName name="grandes3">#REF!</definedName>
    <definedName name="histor" localSheetId="8">#REF!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8">#REF!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3" hidden="1">{#N/A,#N/A,FALSE,"VOL"}</definedName>
    <definedName name="liq" localSheetId="4" hidden="1">{#N/A,#N/A,FALSE,"VOL"}</definedName>
    <definedName name="liq" localSheetId="11" hidden="1">{#N/A,#N/A,FALSE,"VOL"}</definedName>
    <definedName name="liq" localSheetId="7" hidden="1">{#N/A,#N/A,FALSE,"VOL"}</definedName>
    <definedName name="liq" localSheetId="9" hidden="1">{#N/A,#N/A,FALSE,"VOL"}</definedName>
    <definedName name="liq" localSheetId="1" hidden="1">{#N/A,#N/A,FALSE,"VOL"}</definedName>
    <definedName name="liq" localSheetId="10" hidden="1">{#N/A,#N/A,FALSE,"VOL"}</definedName>
    <definedName name="liq" localSheetId="12" hidden="1">{#N/A,#N/A,FALSE,"VOL"}</definedName>
    <definedName name="liq" localSheetId="13" hidden="1">{#N/A,#N/A,FALSE,"VOL"}</definedName>
    <definedName name="liq" localSheetId="8" hidden="1">{#N/A,#N/A,FALSE,"VOL"}</definedName>
    <definedName name="liq" hidden="1">{#N/A,#N/A,FALSE,"VOL"}</definedName>
    <definedName name="listasuper" localSheetId="3">#REF!</definedName>
    <definedName name="listasuper" localSheetId="8">#REF!</definedName>
    <definedName name="listasuper">#REF!</definedName>
    <definedName name="Maintenance" localSheetId="3">#REF!</definedName>
    <definedName name="Maintenance">#REF!</definedName>
    <definedName name="maintenanceld">#REF!</definedName>
    <definedName name="MaintenancePCS">#REF!</definedName>
    <definedName name="marca" localSheetId="8">#REF!</definedName>
    <definedName name="marca">#REF!</definedName>
    <definedName name="Marcas" localSheetId="8">#REF!</definedName>
    <definedName name="Marcas">#REF!</definedName>
    <definedName name="Minimis">#REF!</definedName>
    <definedName name="MKT">#REF!</definedName>
    <definedName name="mktld">#REF!</definedName>
    <definedName name="MKTPCS">#REF!</definedName>
    <definedName name="MP" localSheetId="8">#REF!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3" hidden="1">{#N/A,#N/A,FALSE,"Aging Summary";#N/A,#N/A,FALSE,"Ratio Analysis";#N/A,#N/A,FALSE,"Test 120 Day Accts";#N/A,#N/A,FALSE,"Tickmarks"}</definedName>
    <definedName name="new" localSheetId="4" hidden="1">{#N/A,#N/A,FALSE,"Aging Summary";#N/A,#N/A,FALSE,"Ratio Analysis";#N/A,#N/A,FALSE,"Test 120 Day Accts";#N/A,#N/A,FALSE,"Tickmarks"}</definedName>
    <definedName name="new" localSheetId="11" hidden="1">{#N/A,#N/A,FALSE,"Aging Summary";#N/A,#N/A,FALSE,"Ratio Analysis";#N/A,#N/A,FALSE,"Test 120 Day Accts";#N/A,#N/A,FALSE,"Tickmarks"}</definedName>
    <definedName name="new" localSheetId="7" hidden="1">{#N/A,#N/A,FALSE,"Aging Summary";#N/A,#N/A,FALSE,"Ratio Analysis";#N/A,#N/A,FALSE,"Test 120 Day Accts";#N/A,#N/A,FALSE,"Tickmarks"}</definedName>
    <definedName name="new" localSheetId="9" hidden="1">{#N/A,#N/A,FALSE,"Aging Summary";#N/A,#N/A,FALSE,"Ratio Analysis";#N/A,#N/A,FALSE,"Test 120 Day Accts";#N/A,#N/A,FALSE,"Tickmarks"}</definedName>
    <definedName name="new" localSheetId="1" hidden="1">{#N/A,#N/A,FALSE,"Aging Summary";#N/A,#N/A,FALSE,"Ratio Analysis";#N/A,#N/A,FALSE,"Test 120 Day Accts";#N/A,#N/A,FALSE,"Tickmarks"}</definedName>
    <definedName name="new" localSheetId="10" hidden="1">{#N/A,#N/A,FALSE,"Aging Summary";#N/A,#N/A,FALSE,"Ratio Analysis";#N/A,#N/A,FALSE,"Test 120 Day Accts";#N/A,#N/A,FALSE,"Tickmarks"}</definedName>
    <definedName name="new" localSheetId="12" hidden="1">{#N/A,#N/A,FALSE,"Aging Summary";#N/A,#N/A,FALSE,"Ratio Analysis";#N/A,#N/A,FALSE,"Test 120 Day Accts";#N/A,#N/A,FALSE,"Tickmarks"}</definedName>
    <definedName name="new" localSheetId="13" hidden="1">{#N/A,#N/A,FALSE,"Aging Summary";#N/A,#N/A,FALSE,"Ratio Analysis";#N/A,#N/A,FALSE,"Test 120 Day Accts";#N/A,#N/A,FALSE,"Tickmarks"}</definedName>
    <definedName name="new" localSheetId="8"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10" hidden="1">#REF!</definedName>
    <definedName name="ngughuiyhuhhhhhhhhhhhhhhhhhh" localSheetId="12" hidden="1">#REF!</definedName>
    <definedName name="ngughuiyhuhhhhhhhhhhhhhhhhhh" localSheetId="13" hidden="1">#REF!</definedName>
    <definedName name="ngughuiyhuhhhhhhhhhhhhhhhhhh" hidden="1">#REF!</definedName>
    <definedName name="njkhoikh" localSheetId="1" hidden="1">#REF!</definedName>
    <definedName name="njkhoikh" localSheetId="10" hidden="1">#REF!</definedName>
    <definedName name="njkhoikh" localSheetId="12" hidden="1">#REF!</definedName>
    <definedName name="njkhoikh" localSheetId="13" hidden="1">#REF!</definedName>
    <definedName name="njkhoikh" hidden="1">#REF!</definedName>
    <definedName name="nmm" localSheetId="3" hidden="1">{#N/A,#N/A,FALSE,"VOL"}</definedName>
    <definedName name="nmm" localSheetId="4" hidden="1">{#N/A,#N/A,FALSE,"VOL"}</definedName>
    <definedName name="nmm" localSheetId="11" hidden="1">{#N/A,#N/A,FALSE,"VOL"}</definedName>
    <definedName name="nmm" localSheetId="7" hidden="1">{#N/A,#N/A,FALSE,"VOL"}</definedName>
    <definedName name="nmm" localSheetId="9" hidden="1">{#N/A,#N/A,FALSE,"VOL"}</definedName>
    <definedName name="nmm" localSheetId="1" hidden="1">{#N/A,#N/A,FALSE,"VOL"}</definedName>
    <definedName name="nmm" localSheetId="10" hidden="1">{#N/A,#N/A,FALSE,"VOL"}</definedName>
    <definedName name="nmm" localSheetId="12" hidden="1">{#N/A,#N/A,FALSE,"VOL"}</definedName>
    <definedName name="nmm" localSheetId="13" hidden="1">{#N/A,#N/A,FALSE,"VOL"}</definedName>
    <definedName name="nmm" localSheetId="8" hidden="1">{#N/A,#N/A,FALSE,"VOL"}</definedName>
    <definedName name="nmm" hidden="1">{#N/A,#N/A,FALSE,"VOL"}</definedName>
    <definedName name="NO" localSheetId="3" hidden="1">{#N/A,#N/A,FALSE,"VOL"}</definedName>
    <definedName name="NO" localSheetId="4" hidden="1">{#N/A,#N/A,FALSE,"VOL"}</definedName>
    <definedName name="NO" localSheetId="11" hidden="1">{#N/A,#N/A,FALSE,"VOL"}</definedName>
    <definedName name="NO" localSheetId="7" hidden="1">{#N/A,#N/A,FALSE,"VOL"}</definedName>
    <definedName name="NO" localSheetId="9" hidden="1">{#N/A,#N/A,FALSE,"VOL"}</definedName>
    <definedName name="NO" localSheetId="1" hidden="1">{#N/A,#N/A,FALSE,"VOL"}</definedName>
    <definedName name="NO" localSheetId="10" hidden="1">{#N/A,#N/A,FALSE,"VOL"}</definedName>
    <definedName name="NO" localSheetId="12" hidden="1">{#N/A,#N/A,FALSE,"VOL"}</definedName>
    <definedName name="NO" localSheetId="13" hidden="1">{#N/A,#N/A,FALSE,"VOL"}</definedName>
    <definedName name="NO" localSheetId="8" hidden="1">{#N/A,#N/A,FALSE,"VOL"}</definedName>
    <definedName name="NO" hidden="1">{#N/A,#N/A,FALSE,"VOL"}</definedName>
    <definedName name="NonTop_Stratum_Value" localSheetId="3">#REF!</definedName>
    <definedName name="NonTop_Stratum_Value" localSheetId="8">#REF!</definedName>
    <definedName name="NonTop_Stratum_Value">#REF!</definedName>
    <definedName name="Number_of_Selections" localSheetId="3">#REF!</definedName>
    <definedName name="Number_of_Selections">#REF!</definedName>
    <definedName name="Numof_Selections2">#REF!</definedName>
    <definedName name="ñfdsl" localSheetId="10">#REF!</definedName>
    <definedName name="ñfdsl" localSheetId="12">#REF!</definedName>
    <definedName name="ñfdsl" localSheetId="13">#REF!</definedName>
    <definedName name="ñfdsl">#REF!</definedName>
    <definedName name="ññ" localSheetId="10">#REF!</definedName>
    <definedName name="ññ" localSheetId="12">#REF!</definedName>
    <definedName name="ññ" localSheetId="13">#REF!</definedName>
    <definedName name="ññ">#REF!</definedName>
    <definedName name="OLE_LINK1" localSheetId="12">'Nota 5'!$B$21</definedName>
    <definedName name="OLE_LINK1" localSheetId="13">'Nota 6 a Nota 12'!#REF!</definedName>
    <definedName name="OPPROD" localSheetId="1">#REF!</definedName>
    <definedName name="OPPROD" localSheetId="10">#REF!</definedName>
    <definedName name="OPPROD" localSheetId="12">#REF!</definedName>
    <definedName name="OPPROD" localSheetId="13">#REF!</definedName>
    <definedName name="OPPROD" localSheetId="8">#REF!</definedName>
    <definedName name="OPPROD">#REF!</definedName>
    <definedName name="opt" localSheetId="1">#REF!</definedName>
    <definedName name="opt" localSheetId="10">#REF!</definedName>
    <definedName name="opt" localSheetId="12">#REF!</definedName>
    <definedName name="opt" localSheetId="13">#REF!</definedName>
    <definedName name="opt">#REF!</definedName>
    <definedName name="optr">#REF!</definedName>
    <definedName name="Others">#REF!</definedName>
    <definedName name="othersld">#REF!</definedName>
    <definedName name="OthersPCS">#REF!</definedName>
    <definedName name="PARAGUAY" localSheetId="8">#REF!</definedName>
    <definedName name="PARAGUAY">#REF!</definedName>
    <definedName name="participa" localSheetId="8">#REF!</definedName>
    <definedName name="participa">#REF!</definedName>
    <definedName name="Partidas_seleccionadas_test_de_">#REF!</definedName>
    <definedName name="Partidas_Selecionadas">#REF!</definedName>
    <definedName name="Percent_Threshold" localSheetId="8">#REF!</definedName>
    <definedName name="Percent_Threshold">#REF!</definedName>
    <definedName name="PL_Dollar_Threshold" localSheetId="8">#REF!</definedName>
    <definedName name="PL_Dollar_Threshold">#REF!</definedName>
    <definedName name="PL_Percent_Threshold" localSheetId="8">#REF!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8">#REF!</definedName>
    <definedName name="POLYAR">#REF!</definedName>
    <definedName name="potir">#REF!</definedName>
    <definedName name="ppc" localSheetId="8">#REF!</definedName>
    <definedName name="ppc">#REF!</definedName>
    <definedName name="pr" localSheetId="8">#REF!</definedName>
    <definedName name="pr">#REF!</definedName>
    <definedName name="previs">#REF!</definedName>
    <definedName name="PS_Test_de_Gastos" localSheetId="10">#REF!</definedName>
    <definedName name="PS_Test_de_Gastos" localSheetId="12">#REF!</definedName>
    <definedName name="PS_Test_de_Gastos" localSheetId="13">#REF!</definedName>
    <definedName name="PS_Test_de_Gastos">#REF!</definedName>
    <definedName name="PY_Accounts_Receivable" localSheetId="8">#REF!</definedName>
    <definedName name="PY_Administration" localSheetId="8">#REF!</definedName>
    <definedName name="PY_Administration">#REF!</definedName>
    <definedName name="PY_Cash" localSheetId="8">#REF!</definedName>
    <definedName name="PY_Cash_Div_Dec" localSheetId="8">#REF!</definedName>
    <definedName name="PY_CASH_DIVIDENDS_DECLARED__per_common_share" localSheetId="8">#REF!</definedName>
    <definedName name="PY_Common_Equity" localSheetId="8">#REF!</definedName>
    <definedName name="PY_Cost_of_Sales" localSheetId="8">#REF!</definedName>
    <definedName name="PY_Current_Liabilities" localSheetId="8">#REF!</definedName>
    <definedName name="PY_Depreciation" localSheetId="8">#REF!</definedName>
    <definedName name="PY_Disc._Ops." localSheetId="8">#REF!</definedName>
    <definedName name="PY_Disc_allow">#REF!</definedName>
    <definedName name="PY_Disc_mnth">#REF!</definedName>
    <definedName name="PY_Disc_pd">#REF!</definedName>
    <definedName name="PY_Discounts">#REF!</definedName>
    <definedName name="PY_Earnings_per_share" localSheetId="8">#REF!</definedName>
    <definedName name="PY_Extraord." localSheetId="8">#REF!</definedName>
    <definedName name="PY_Gross_Profit" localSheetId="8">#REF!</definedName>
    <definedName name="PY_INC_AFT_TAX" localSheetId="8">#REF!</definedName>
    <definedName name="PY_INC_BEF_EXTRAORD" localSheetId="8">#REF!</definedName>
    <definedName name="PY_Inc_Bef_Tax" localSheetId="8">#REF!</definedName>
    <definedName name="PY_Intangible_Assets" localSheetId="8">#REF!</definedName>
    <definedName name="PY_Intangible_Assets">#REF!</definedName>
    <definedName name="PY_Interest_Expense" localSheetId="8">#REF!</definedName>
    <definedName name="PY_Inventory" localSheetId="8">#REF!</definedName>
    <definedName name="PY_LIABIL_EQUITY" localSheetId="8">#REF!</definedName>
    <definedName name="PY_LIABIL_EQUITY">#REF!</definedName>
    <definedName name="PY_Long_term_Debt__excl_Dfd_Taxes" localSheetId="8">#REF!</definedName>
    <definedName name="PY_LT_Debt" localSheetId="8">#REF!</definedName>
    <definedName name="PY_Market_Value_of_Equity" localSheetId="8">#REF!</definedName>
    <definedName name="PY_Marketable_Sec" localSheetId="8">#REF!</definedName>
    <definedName name="PY_Marketable_Sec">#REF!</definedName>
    <definedName name="PY_NET_INCOME" localSheetId="8">#REF!</definedName>
    <definedName name="PY_NET_PROFIT">#REF!</definedName>
    <definedName name="PY_Net_Revenue" localSheetId="8">#REF!</definedName>
    <definedName name="PY_Operating_Inc" localSheetId="8">#REF!</definedName>
    <definedName name="PY_Operating_Inc">#REF!</definedName>
    <definedName name="PY_Operating_Income" localSheetId="8">#REF!</definedName>
    <definedName name="PY_Operating_Income">#REF!</definedName>
    <definedName name="PY_Other_Curr_Assets" localSheetId="8">#REF!</definedName>
    <definedName name="PY_Other_Curr_Assets">#REF!</definedName>
    <definedName name="PY_Other_Exp" localSheetId="8">#REF!</definedName>
    <definedName name="PY_Other_Exp">#REF!</definedName>
    <definedName name="PY_Other_LT_Assets" localSheetId="8">#REF!</definedName>
    <definedName name="PY_Other_LT_Assets">#REF!</definedName>
    <definedName name="PY_Other_LT_Liabilities" localSheetId="8">#REF!</definedName>
    <definedName name="PY_Other_LT_Liabilities">#REF!</definedName>
    <definedName name="PY_Preferred_Stock" localSheetId="8">#REF!</definedName>
    <definedName name="PY_Preferred_Stock">#REF!</definedName>
    <definedName name="PY_QUICK_ASSETS" localSheetId="8">#REF!</definedName>
    <definedName name="PY_Ret_allow">#REF!</definedName>
    <definedName name="PY_Ret_mnth">#REF!</definedName>
    <definedName name="PY_Ret_pd">#REF!</definedName>
    <definedName name="PY_Retained_Earnings" localSheetId="8">#REF!</definedName>
    <definedName name="PY_Retained_Earnings">#REF!</definedName>
    <definedName name="PY_Returns">#REF!</definedName>
    <definedName name="PY_Selling" localSheetId="8">#REF!</definedName>
    <definedName name="PY_Selling">#REF!</definedName>
    <definedName name="PY_Tangible_Assets" localSheetId="8">#REF!</definedName>
    <definedName name="PY_Tangible_Assets">#REF!</definedName>
    <definedName name="PY_Tangible_Net_Worth" localSheetId="8">#REF!</definedName>
    <definedName name="PY_Taxes" localSheetId="8">#REF!</definedName>
    <definedName name="PY_TOTAL_ASSETS" localSheetId="8">#REF!</definedName>
    <definedName name="PY_TOTAL_CURR_ASSETS" localSheetId="8">#REF!</definedName>
    <definedName name="PY_TOTAL_DEBT" localSheetId="8">#REF!</definedName>
    <definedName name="PY_TOTAL_EQUITY" localSheetId="8">#REF!</definedName>
    <definedName name="PY_Trade_Payables" localSheetId="8">#REF!</definedName>
    <definedName name="PY_Weighted_Average" localSheetId="8">#REF!</definedName>
    <definedName name="PY_Working_Capital" localSheetId="8">#REF!</definedName>
    <definedName name="PY_Year_Income_Statement" localSheetId="8">#REF!</definedName>
    <definedName name="PY2_Accounts_Receivable" localSheetId="8">#REF!</definedName>
    <definedName name="PY2_Administration" localSheetId="8">#REF!</definedName>
    <definedName name="PY2_Cash" localSheetId="8">#REF!</definedName>
    <definedName name="PY2_Cash_Div_Dec" localSheetId="8">#REF!</definedName>
    <definedName name="PY2_CASH_DIVIDENDS_DECLARED__per_common_share" localSheetId="8">#REF!</definedName>
    <definedName name="PY2_Common_Equity" localSheetId="8">#REF!</definedName>
    <definedName name="PY2_Cost_of_Sales" localSheetId="8">#REF!</definedName>
    <definedName name="PY2_Current_Liabilities" localSheetId="8">#REF!</definedName>
    <definedName name="PY2_Depreciation" localSheetId="8">#REF!</definedName>
    <definedName name="PY2_Disc._Ops." localSheetId="8">#REF!</definedName>
    <definedName name="PY2_Earnings_per_share" localSheetId="8">#REF!</definedName>
    <definedName name="PY2_Extraord." localSheetId="8">#REF!</definedName>
    <definedName name="PY2_Gross_Profit" localSheetId="8">#REF!</definedName>
    <definedName name="PY2_INC_AFT_TAX" localSheetId="8">#REF!</definedName>
    <definedName name="PY2_INC_BEF_EXTRAORD" localSheetId="8">#REF!</definedName>
    <definedName name="PY2_Inc_Bef_Tax" localSheetId="8">#REF!</definedName>
    <definedName name="PY2_Intangible_Assets" localSheetId="8">#REF!</definedName>
    <definedName name="PY2_Interest_Expense" localSheetId="8">#REF!</definedName>
    <definedName name="PY2_Inventory" localSheetId="8">#REF!</definedName>
    <definedName name="PY2_LIABIL_EQUITY" localSheetId="8">#REF!</definedName>
    <definedName name="PY2_Long_term_Debt__excl_Dfd_Taxes" localSheetId="8">#REF!</definedName>
    <definedName name="PY2_LT_Debt" localSheetId="8">#REF!</definedName>
    <definedName name="PY2_Market_Value_of_Equity" localSheetId="8">#REF!</definedName>
    <definedName name="PY2_Marketable_Sec" localSheetId="8">#REF!</definedName>
    <definedName name="PY2_NET_INCOME" localSheetId="8">#REF!</definedName>
    <definedName name="PY2_Net_Revenue" localSheetId="8">#REF!</definedName>
    <definedName name="PY2_Operating_Inc" localSheetId="8">#REF!</definedName>
    <definedName name="PY2_Operating_Income" localSheetId="8">#REF!</definedName>
    <definedName name="PY2_Other_Curr_Assets" localSheetId="8">#REF!</definedName>
    <definedName name="PY2_Other_Exp." localSheetId="8">#REF!</definedName>
    <definedName name="PY2_Other_LT_Assets" localSheetId="8">#REF!</definedName>
    <definedName name="PY2_Other_LT_Liabilities" localSheetId="8">#REF!</definedName>
    <definedName name="PY2_Preferred_Stock" localSheetId="8">#REF!</definedName>
    <definedName name="PY2_QUICK_ASSETS" localSheetId="8">#REF!</definedName>
    <definedName name="PY2_Retained_Earnings" localSheetId="8">#REF!</definedName>
    <definedName name="PY2_Selling" localSheetId="8">#REF!</definedName>
    <definedName name="PY2_Tangible_Assets" localSheetId="8">#REF!</definedName>
    <definedName name="PY2_Tangible_Net_Worth" localSheetId="8">#REF!</definedName>
    <definedName name="PY2_Taxes" localSheetId="8">#REF!</definedName>
    <definedName name="PY2_TOTAL_ASSETS" localSheetId="8">#REF!</definedName>
    <definedName name="PY2_TOTAL_CURR_ASSETS" localSheetId="8">#REF!</definedName>
    <definedName name="PY2_TOTAL_DEBT" localSheetId="8">#REF!</definedName>
    <definedName name="PY2_TOTAL_EQUITY" localSheetId="8">#REF!</definedName>
    <definedName name="PY2_Trade_Payables" localSheetId="8">#REF!</definedName>
    <definedName name="PY2_Weighted_Average" localSheetId="8">#REF!</definedName>
    <definedName name="PY2_Working_Capital" localSheetId="8">#REF!</definedName>
    <definedName name="PY2_Year_Income_Statement" localSheetId="8">#REF!</definedName>
    <definedName name="PY3_Accounts_Receivable" localSheetId="8">#REF!</definedName>
    <definedName name="PY3_Administration" localSheetId="8">#REF!</definedName>
    <definedName name="PY3_Cash" localSheetId="8">#REF!</definedName>
    <definedName name="PY3_Common_Equity" localSheetId="8">#REF!</definedName>
    <definedName name="PY3_Cost_of_Sales" localSheetId="8">#REF!</definedName>
    <definedName name="PY3_Current_Liabilities" localSheetId="8">#REF!</definedName>
    <definedName name="PY3_Depreciation" localSheetId="8">#REF!</definedName>
    <definedName name="PY3_Disc._Ops." localSheetId="8">#REF!</definedName>
    <definedName name="PY3_Extraord." localSheetId="8">#REF!</definedName>
    <definedName name="PY3_Gross_Profit" localSheetId="8">#REF!</definedName>
    <definedName name="PY3_INC_AFT_TAX" localSheetId="8">#REF!</definedName>
    <definedName name="PY3_INC_BEF_EXTRAORD" localSheetId="8">#REF!</definedName>
    <definedName name="PY3_Inc_Bef_Tax" localSheetId="8">#REF!</definedName>
    <definedName name="PY3_Intangible_Assets" localSheetId="8">#REF!</definedName>
    <definedName name="PY3_Intangible_Assets">#REF!</definedName>
    <definedName name="PY3_Interest_Expense" localSheetId="8">#REF!</definedName>
    <definedName name="PY3_Inventory" localSheetId="8">#REF!</definedName>
    <definedName name="PY3_LIABIL_EQUITY" localSheetId="8">#REF!</definedName>
    <definedName name="PY3_Long_term_Debt__excl_Dfd_Taxes" localSheetId="8">#REF!</definedName>
    <definedName name="PY3_Marketable_Sec" localSheetId="8">#REF!</definedName>
    <definedName name="PY3_Marketable_Sec">#REF!</definedName>
    <definedName name="PY3_NET_INCOME" localSheetId="8">#REF!</definedName>
    <definedName name="PY3_Net_Revenue" localSheetId="8">#REF!</definedName>
    <definedName name="PY3_Operating_Inc" localSheetId="8">#REF!</definedName>
    <definedName name="PY3_Other_Curr_Assets" localSheetId="8">#REF!</definedName>
    <definedName name="PY3_Other_Curr_Assets">#REF!</definedName>
    <definedName name="PY3_Other_Exp." localSheetId="8">#REF!</definedName>
    <definedName name="PY3_Other_LT_Assets" localSheetId="8">#REF!</definedName>
    <definedName name="PY3_Other_LT_Assets">#REF!</definedName>
    <definedName name="PY3_Other_LT_Liabilities" localSheetId="8">#REF!</definedName>
    <definedName name="PY3_Other_LT_Liabilities">#REF!</definedName>
    <definedName name="PY3_Preferred_Stock" localSheetId="8">#REF!</definedName>
    <definedName name="PY3_Preferred_Stock">#REF!</definedName>
    <definedName name="PY3_QUICK_ASSETS" localSheetId="8">#REF!</definedName>
    <definedName name="PY3_Retained_Earnings" localSheetId="8">#REF!</definedName>
    <definedName name="PY3_Retained_Earnings">#REF!</definedName>
    <definedName name="PY3_Selling" localSheetId="8">#REF!</definedName>
    <definedName name="PY3_Tangible_Assets" localSheetId="8">#REF!</definedName>
    <definedName name="PY3_Tangible_Assets">#REF!</definedName>
    <definedName name="PY3_Taxes" localSheetId="8">#REF!</definedName>
    <definedName name="PY3_TOTAL_ASSETS" localSheetId="8">#REF!</definedName>
    <definedName name="PY3_TOTAL_CURR_ASSETS" localSheetId="8">#REF!</definedName>
    <definedName name="PY3_TOTAL_DEBT" localSheetId="8">#REF!</definedName>
    <definedName name="PY3_TOTAL_EQUITY" localSheetId="8">#REF!</definedName>
    <definedName name="PY3_Trade_Payables" localSheetId="8">#REF!</definedName>
    <definedName name="PY3_Year_Income_Statement" localSheetId="8">#REF!</definedName>
    <definedName name="PY4_Accounts_Receivable" localSheetId="8">#REF!</definedName>
    <definedName name="PY4_Administration" localSheetId="8">#REF!</definedName>
    <definedName name="PY4_Cash" localSheetId="8">#REF!</definedName>
    <definedName name="PY4_Common_Equity" localSheetId="8">#REF!</definedName>
    <definedName name="PY4_Cost_of_Sales" localSheetId="8">#REF!</definedName>
    <definedName name="PY4_Current_Liabilities" localSheetId="8">#REF!</definedName>
    <definedName name="PY4_Depreciation" localSheetId="8">#REF!</definedName>
    <definedName name="PY4_Disc._Ops." localSheetId="8">#REF!</definedName>
    <definedName name="PY4_Extraord." localSheetId="8">#REF!</definedName>
    <definedName name="PY4_Gross_Profit" localSheetId="8">#REF!</definedName>
    <definedName name="PY4_INC_AFT_TAX" localSheetId="8">#REF!</definedName>
    <definedName name="PY4_INC_BEF_EXTRAORD" localSheetId="8">#REF!</definedName>
    <definedName name="PY4_Inc_Bef_Tax" localSheetId="8">#REF!</definedName>
    <definedName name="PY4_Intangible_Assets" localSheetId="8">#REF!</definedName>
    <definedName name="PY4_Intangible_Assets">#REF!</definedName>
    <definedName name="PY4_Interest_Expense" localSheetId="8">#REF!</definedName>
    <definedName name="PY4_Inventory" localSheetId="8">#REF!</definedName>
    <definedName name="PY4_LIABIL_EQUITY" localSheetId="8">#REF!</definedName>
    <definedName name="PY4_Long_term_Debt__excl_Dfd_Taxes" localSheetId="8">#REF!</definedName>
    <definedName name="PY4_Marketable_Sec" localSheetId="8">#REF!</definedName>
    <definedName name="PY4_Marketable_Sec">#REF!</definedName>
    <definedName name="PY4_NET_INCOME" localSheetId="8">#REF!</definedName>
    <definedName name="PY4_Net_Revenue" localSheetId="8">#REF!</definedName>
    <definedName name="PY4_Operating_Inc" localSheetId="8">#REF!</definedName>
    <definedName name="PY4_Other_Cur_Assets" localSheetId="8">#REF!</definedName>
    <definedName name="PY4_Other_Cur_Assets">#REF!</definedName>
    <definedName name="PY4_Other_Exp." localSheetId="8">#REF!</definedName>
    <definedName name="PY4_Other_LT_Assets" localSheetId="8">#REF!</definedName>
    <definedName name="PY4_Other_LT_Assets">#REF!</definedName>
    <definedName name="PY4_Other_LT_Liabilities" localSheetId="8">#REF!</definedName>
    <definedName name="PY4_Other_LT_Liabilities">#REF!</definedName>
    <definedName name="PY4_Preferred_Stock" localSheetId="8">#REF!</definedName>
    <definedName name="PY4_Preferred_Stock">#REF!</definedName>
    <definedName name="PY4_QUICK_ASSETS" localSheetId="8">#REF!</definedName>
    <definedName name="PY4_Retained_Earnings" localSheetId="8">#REF!</definedName>
    <definedName name="PY4_Retained_Earnings">#REF!</definedName>
    <definedName name="PY4_Selling" localSheetId="8">#REF!</definedName>
    <definedName name="PY4_Tangible_Assets" localSheetId="8">#REF!</definedName>
    <definedName name="PY4_Tangible_Assets">#REF!</definedName>
    <definedName name="PY4_Taxes" localSheetId="8">#REF!</definedName>
    <definedName name="PY4_TOTAL_ASSETS" localSheetId="8">#REF!</definedName>
    <definedName name="PY4_TOTAL_CURR_ASSETS" localSheetId="8">#REF!</definedName>
    <definedName name="PY4_TOTAL_DEBT" localSheetId="8">#REF!</definedName>
    <definedName name="PY4_TOTAL_EQUITY" localSheetId="8">#REF!</definedName>
    <definedName name="PY4_Trade_Payables" localSheetId="8">#REF!</definedName>
    <definedName name="PY4_Year_Income_Statement" localSheetId="8">#REF!</definedName>
    <definedName name="PY5_Accounts_Receivable" localSheetId="8">#REF!</definedName>
    <definedName name="PY5_Accounts_Receivable">#REF!</definedName>
    <definedName name="PY5_Administration" localSheetId="8">#REF!</definedName>
    <definedName name="PY5_Cash" localSheetId="8">#REF!</definedName>
    <definedName name="PY5_Common_Equity" localSheetId="8">#REF!</definedName>
    <definedName name="PY5_Cost_of_Sales" localSheetId="8">#REF!</definedName>
    <definedName name="PY5_Current_Liabilities" localSheetId="8">#REF!</definedName>
    <definedName name="PY5_Depreciation" localSheetId="8">#REF!</definedName>
    <definedName name="PY5_Disc._Ops." localSheetId="8">#REF!</definedName>
    <definedName name="PY5_Extraord." localSheetId="8">#REF!</definedName>
    <definedName name="PY5_Gross_Profit" localSheetId="8">#REF!</definedName>
    <definedName name="PY5_INC_AFT_TAX" localSheetId="8">#REF!</definedName>
    <definedName name="PY5_INC_BEF_EXTRAORD" localSheetId="8">#REF!</definedName>
    <definedName name="PY5_Inc_Bef_Tax" localSheetId="8">#REF!</definedName>
    <definedName name="PY5_Intangible_Assets" localSheetId="8">#REF!</definedName>
    <definedName name="PY5_Intangible_Assets">#REF!</definedName>
    <definedName name="PY5_Interest_Expense" localSheetId="8">#REF!</definedName>
    <definedName name="PY5_Inventory" localSheetId="8">#REF!</definedName>
    <definedName name="PY5_Inventory">#REF!</definedName>
    <definedName name="PY5_LIABIL_EQUITY" localSheetId="8">#REF!</definedName>
    <definedName name="PY5_Long_term_Debt__excl_Dfd_Taxes" localSheetId="8">#REF!</definedName>
    <definedName name="PY5_Marketable_Sec" localSheetId="8">#REF!</definedName>
    <definedName name="PY5_Marketable_Sec">#REF!</definedName>
    <definedName name="PY5_NET_INCOME" localSheetId="8">#REF!</definedName>
    <definedName name="PY5_Net_Revenue" localSheetId="8">#REF!</definedName>
    <definedName name="PY5_Operating_Inc" localSheetId="8">#REF!</definedName>
    <definedName name="PY5_Other_Curr_Assets" localSheetId="8">#REF!</definedName>
    <definedName name="PY5_Other_Curr_Assets">#REF!</definedName>
    <definedName name="PY5_Other_Exp." localSheetId="8">#REF!</definedName>
    <definedName name="PY5_Other_LT_Assets" localSheetId="8">#REF!</definedName>
    <definedName name="PY5_Other_LT_Assets">#REF!</definedName>
    <definedName name="PY5_Other_LT_Liabilities" localSheetId="8">#REF!</definedName>
    <definedName name="PY5_Other_LT_Liabilities">#REF!</definedName>
    <definedName name="PY5_Preferred_Stock" localSheetId="8">#REF!</definedName>
    <definedName name="PY5_Preferred_Stock">#REF!</definedName>
    <definedName name="PY5_QUICK_ASSETS" localSheetId="8">#REF!</definedName>
    <definedName name="PY5_Retained_Earnings" localSheetId="8">#REF!</definedName>
    <definedName name="PY5_Retained_Earnings">#REF!</definedName>
    <definedName name="PY5_Selling" localSheetId="8">#REF!</definedName>
    <definedName name="PY5_Tangible_Assets" localSheetId="8">#REF!</definedName>
    <definedName name="PY5_Tangible_Assets">#REF!</definedName>
    <definedName name="PY5_Taxes" localSheetId="8">#REF!</definedName>
    <definedName name="PY5_TOTAL_ASSETS" localSheetId="8">#REF!</definedName>
    <definedName name="PY5_TOTAL_CURR_ASSETS" localSheetId="8">#REF!</definedName>
    <definedName name="PY5_TOTAL_DEBT" localSheetId="8">#REF!</definedName>
    <definedName name="PY5_TOTAL_EQUITY" localSheetId="8">#REF!</definedName>
    <definedName name="PY5_Trade_Payables" localSheetId="8">#REF!</definedName>
    <definedName name="PY5_Year_Income_Statement" localSheetId="8">#REF!</definedName>
    <definedName name="QGPL_CLTESLB">#REF!</definedName>
    <definedName name="quarter" localSheetId="8">#REF!</definedName>
    <definedName name="quarter">#REF!</definedName>
    <definedName name="R_Factor" localSheetId="8">#REF!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8" hidden="1">1</definedName>
    <definedName name="SAPBEXrevision" hidden="1">3</definedName>
    <definedName name="SAPBEXsysID" hidden="1">"PLW"</definedName>
    <definedName name="SAPBEXwbID" localSheetId="8" hidden="1">"0B3C5WPQ1PKHTD1CRY997L2MI"</definedName>
    <definedName name="SAPBEXwbID" hidden="1">"14RHU0IXG8KL7C7PJMON454VM"</definedName>
    <definedName name="sdfnlsd" hidden="1">#REF!</definedName>
    <definedName name="sectores">#REF!</definedName>
    <definedName name="sedal" localSheetId="8">#REF!</definedName>
    <definedName name="sedal">#REF!</definedName>
    <definedName name="Selection_Remainder" localSheetId="8">#REF!</definedName>
    <definedName name="Selection_Remainder">#REF!</definedName>
    <definedName name="sku" localSheetId="8">#REF!</definedName>
    <definedName name="sku">#REF!</definedName>
    <definedName name="skus" localSheetId="8">#REF!</definedName>
    <definedName name="skus">#REF!</definedName>
    <definedName name="Starting_Point" localSheetId="8">#REF!</definedName>
    <definedName name="Starting_Point">#REF!</definedName>
    <definedName name="STKDIARIO" localSheetId="8">#REF!</definedName>
    <definedName name="STKDIARIO">#REF!</definedName>
    <definedName name="STKDIARIOPX01" localSheetId="8">#REF!</definedName>
    <definedName name="STKDIARIOPX01">#REF!</definedName>
    <definedName name="STKDIARIOPX04" localSheetId="8">#REF!</definedName>
    <definedName name="STKDIARIOPX04">#REF!</definedName>
    <definedName name="Suma_de_ABR_U_3">#REF!</definedName>
    <definedName name="SUMMARY" localSheetId="8">#REF!</definedName>
    <definedName name="SUMMARY">#REF!</definedName>
    <definedName name="super" localSheetId="8">#REF!</definedName>
    <definedName name="super">#REF!</definedName>
    <definedName name="tablasun" localSheetId="8">#REF!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8">#REF!</definedName>
    <definedName name="TEST0">#REF!</definedName>
    <definedName name="TEST1" localSheetId="8">#REF!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8">#REF!</definedName>
    <definedName name="TESTKEYS">#REF!</definedName>
    <definedName name="TextRefCopy1">#REF!</definedName>
    <definedName name="TextRefCopy10" localSheetId="8">#REF!</definedName>
    <definedName name="TextRefCopy10">#REF!</definedName>
    <definedName name="TextRefCopy100" localSheetId="8">#REF!</definedName>
    <definedName name="TextRefCopy100">#REF!</definedName>
    <definedName name="TextRefCopy102" localSheetId="8">#REF!</definedName>
    <definedName name="TextRefCopy102">#REF!</definedName>
    <definedName name="TextRefCopy103" localSheetId="8">#REF!</definedName>
    <definedName name="TextRefCopy103">#REF!</definedName>
    <definedName name="TextRefCopy104" localSheetId="8">#REF!</definedName>
    <definedName name="TextRefCopy104">#REF!</definedName>
    <definedName name="TextRefCopy105" localSheetId="8">#REF!</definedName>
    <definedName name="TextRefCopy105">#REF!</definedName>
    <definedName name="TextRefCopy107" localSheetId="8">#REF!</definedName>
    <definedName name="TextRefCopy107">#REF!</definedName>
    <definedName name="TextRefCopy108" localSheetId="8">#REF!</definedName>
    <definedName name="TextRefCopy108">#REF!</definedName>
    <definedName name="TextRefCopy109" localSheetId="8">#REF!</definedName>
    <definedName name="TextRefCopy109">#REF!</definedName>
    <definedName name="TextRefCopy11" localSheetId="8">#REF!</definedName>
    <definedName name="TextRefCopy111">#REF!</definedName>
    <definedName name="TextRefCopy112" localSheetId="8">#REF!</definedName>
    <definedName name="TextRefCopy112">#REF!</definedName>
    <definedName name="TextRefCopy113" localSheetId="8">#REF!</definedName>
    <definedName name="TextRefCopy113">#REF!</definedName>
    <definedName name="TextRefCopy114">#REF!</definedName>
    <definedName name="TextRefCopy116" localSheetId="8">#REF!</definedName>
    <definedName name="TextRefCopy116">#REF!</definedName>
    <definedName name="TextRefCopy118" localSheetId="8">#REF!</definedName>
    <definedName name="TextRefCopy118">#REF!</definedName>
    <definedName name="TextRefCopy119" localSheetId="8">#REF!</definedName>
    <definedName name="TextRefCopy119">#REF!</definedName>
    <definedName name="TextRefCopy12" localSheetId="8">#REF!</definedName>
    <definedName name="TextRefCopy120" localSheetId="8">#REF!</definedName>
    <definedName name="TextRefCopy120">#REF!</definedName>
    <definedName name="TextRefCopy121" localSheetId="8">#REF!</definedName>
    <definedName name="TextRefCopy121">#REF!</definedName>
    <definedName name="TextRefCopy122">#REF!</definedName>
    <definedName name="TextRefCopy123">#REF!</definedName>
    <definedName name="TextRefCopy127" localSheetId="8">#REF!</definedName>
    <definedName name="TextRefCopy127">#REF!</definedName>
    <definedName name="TextRefCopy13" localSheetId="8">#REF!</definedName>
    <definedName name="TextRefCopy14" localSheetId="8">#REF!</definedName>
    <definedName name="TextRefCopy15" localSheetId="8">#REF!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8">#REF!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8">#REF!</definedName>
    <definedName name="TextRefCopy4">#REF!</definedName>
    <definedName name="TextRefCopy41">#REF!</definedName>
    <definedName name="TextRefCopy42" localSheetId="8">#REF!</definedName>
    <definedName name="TextRefCopy42">#REF!</definedName>
    <definedName name="TextRefCopy43" localSheetId="8">#REF!</definedName>
    <definedName name="TextRefCopy44" localSheetId="8">#REF!</definedName>
    <definedName name="TextRefCopy44">#REF!</definedName>
    <definedName name="TextRefCopy46">#REF!</definedName>
    <definedName name="TextRefCopy53" localSheetId="8">#REF!</definedName>
    <definedName name="TextRefCopy53">#REF!</definedName>
    <definedName name="TextRefCopy54" localSheetId="8">#REF!</definedName>
    <definedName name="TextRefCopy54">#REF!</definedName>
    <definedName name="TextRefCopy55" localSheetId="8">#REF!</definedName>
    <definedName name="TextRefCopy55">#REF!</definedName>
    <definedName name="TextRefCopy56" localSheetId="8">#REF!</definedName>
    <definedName name="TextRefCopy56">#REF!</definedName>
    <definedName name="TextRefCopy6">#REF!</definedName>
    <definedName name="TextRefCopy63" localSheetId="8">#REF!</definedName>
    <definedName name="TextRefCopy63">#REF!</definedName>
    <definedName name="TextRefCopy65" localSheetId="8">#REF!</definedName>
    <definedName name="TextRefCopy65">#REF!</definedName>
    <definedName name="TextRefCopy66" localSheetId="8">#REF!</definedName>
    <definedName name="TextRefCopy66">#REF!</definedName>
    <definedName name="TextRefCopy67" localSheetId="8">#REF!</definedName>
    <definedName name="TextRefCopy67">#REF!</definedName>
    <definedName name="TextRefCopy68" localSheetId="8">#REF!</definedName>
    <definedName name="TextRefCopy68">#REF!</definedName>
    <definedName name="TextRefCopy7" localSheetId="8">#REF!</definedName>
    <definedName name="TextRefCopy7">#REF!</definedName>
    <definedName name="TextRefCopy70" localSheetId="8">#REF!</definedName>
    <definedName name="TextRefCopy70">#REF!</definedName>
    <definedName name="TextRefCopy71" localSheetId="8">#REF!</definedName>
    <definedName name="TextRefCopy71">#REF!</definedName>
    <definedName name="TextRefCopy73" localSheetId="8">#REF!</definedName>
    <definedName name="TextRefCopy73">#REF!</definedName>
    <definedName name="TextRefCopy75" localSheetId="8">#REF!</definedName>
    <definedName name="TextRefCopy75">#REF!</definedName>
    <definedName name="TextRefCopy77" localSheetId="8">#REF!</definedName>
    <definedName name="TextRefCopy77">#REF!</definedName>
    <definedName name="TextRefCopy79" localSheetId="8">#REF!</definedName>
    <definedName name="TextRefCopy79">#REF!</definedName>
    <definedName name="TextRefCopy8" localSheetId="8">#REF!</definedName>
    <definedName name="TextRefCopy8">#REF!</definedName>
    <definedName name="TextRefCopy80" localSheetId="8">#REF!</definedName>
    <definedName name="TextRefCopy80">#REF!</definedName>
    <definedName name="TextRefCopy82" localSheetId="8">#REF!</definedName>
    <definedName name="TextRefCopy82">#REF!</definedName>
    <definedName name="TextRefCopy85" localSheetId="8">#REF!</definedName>
    <definedName name="TextRefCopy86" localSheetId="8">#REF!</definedName>
    <definedName name="TextRefCopy88" localSheetId="8">#REF!</definedName>
    <definedName name="TextRefCopy89" localSheetId="8">#REF!</definedName>
    <definedName name="TextRefCopy90" localSheetId="8">#REF!</definedName>
    <definedName name="TextRefCopy91" localSheetId="8">#REF!</definedName>
    <definedName name="TextRefCopy92" localSheetId="8">#REF!</definedName>
    <definedName name="TextRefCopy93" localSheetId="8">#REF!</definedName>
    <definedName name="TextRefCopy97" localSheetId="8">#REF!</definedName>
    <definedName name="TextRefCopy97">#REF!</definedName>
    <definedName name="TextRefCopy98">#REF!</definedName>
    <definedName name="TextRefCopyRangeCount" localSheetId="8" hidden="1">12</definedName>
    <definedName name="TextRefCopyRangeCount" hidden="1">1</definedName>
    <definedName name="Top_Stratum_Number" localSheetId="3">#REF!</definedName>
    <definedName name="Top_Stratum_Number" localSheetId="8">#REF!</definedName>
    <definedName name="Top_Stratum_Number">#REF!</definedName>
    <definedName name="Top_Stratum_Value" localSheetId="8">#REF!</definedName>
    <definedName name="Top_Stratum_Value">#REF!</definedName>
    <definedName name="Total_Amount">#REF!</definedName>
    <definedName name="Total_Number_Selections" localSheetId="8">#REF!</definedName>
    <definedName name="Total_Number_Selections">#REF!</definedName>
    <definedName name="tp" localSheetId="8">#REF!</definedName>
    <definedName name="tp">#REF!</definedName>
    <definedName name="Unidades" localSheetId="8">#REF!</definedName>
    <definedName name="Unidades">#REF!</definedName>
    <definedName name="URUGUAY" localSheetId="8">#REF!</definedName>
    <definedName name="URUGUAY">#REF!</definedName>
    <definedName name="vencidos">#REF!</definedName>
    <definedName name="vigencia" localSheetId="8">#REF!</definedName>
    <definedName name="vigencia">#REF!</definedName>
    <definedName name="vpphold">#REF!</definedName>
    <definedName name="VTADIAR" localSheetId="8">#REF!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3" hidden="1">{#N/A,#N/A,FALSE,"VOL"}</definedName>
    <definedName name="wrn.Volumen." localSheetId="4" hidden="1">{#N/A,#N/A,FALSE,"VOL"}</definedName>
    <definedName name="wrn.Volumen." localSheetId="11" hidden="1">{#N/A,#N/A,FALSE,"VOL"}</definedName>
    <definedName name="wrn.Volumen." localSheetId="7" hidden="1">{#N/A,#N/A,FALSE,"VOL"}</definedName>
    <definedName name="wrn.Volumen." localSheetId="9" hidden="1">{#N/A,#N/A,FALSE,"VOL"}</definedName>
    <definedName name="wrn.Volumen." localSheetId="1" hidden="1">{#N/A,#N/A,FALSE,"VOL"}</definedName>
    <definedName name="wrn.Volumen." localSheetId="10" hidden="1">{#N/A,#N/A,FALSE,"VOL"}</definedName>
    <definedName name="wrn.Volumen." localSheetId="12" hidden="1">{#N/A,#N/A,FALSE,"VOL"}</definedName>
    <definedName name="wrn.Volumen." localSheetId="13" hidden="1">{#N/A,#N/A,FALSE,"VOL"}</definedName>
    <definedName name="wrn.Volumen." localSheetId="8" hidden="1">{#N/A,#N/A,FALSE,"VOL"}</definedName>
    <definedName name="wrn.Volumen." hidden="1">{#N/A,#N/A,FALSE,"VOL"}</definedName>
    <definedName name="xdc">#REF!</definedName>
    <definedName name="XREF_COLUMN_1" hidden="1">#REF!</definedName>
    <definedName name="XREF_COLUMN_10" hidden="1">#REF!</definedName>
    <definedName name="XREF_COLUMN_11" localSheetId="8" hidden="1">VPN!#REF!</definedName>
    <definedName name="XREF_COLUMN_12" localSheetId="3" hidden="1">#REF!</definedName>
    <definedName name="XREF_COLUMN_12" localSheetId="1" hidden="1">#REF!</definedName>
    <definedName name="XREF_COLUMN_12" localSheetId="8" hidden="1">VPN!#REF!</definedName>
    <definedName name="XREF_COLUMN_12" hidden="1">#REF!</definedName>
    <definedName name="XREF_COLUMN_13" localSheetId="3" hidden="1">#REF!</definedName>
    <definedName name="XREF_COLUMN_13" localSheetId="1" hidden="1">#REF!</definedName>
    <definedName name="XREF_COLUMN_13" localSheetId="8" hidden="1">VPN!#REF!</definedName>
    <definedName name="XREF_COLUMN_13" hidden="1">#REF!</definedName>
    <definedName name="XREF_COLUMN_14" localSheetId="3" hidden="1">#REF!</definedName>
    <definedName name="XREF_COLUMN_14" localSheetId="1" hidden="1">#REF!</definedName>
    <definedName name="XREF_COLUMN_14" localSheetId="8" hidden="1">VPN!$R:$R</definedName>
    <definedName name="XREF_COLUMN_14" hidden="1">#REF!</definedName>
    <definedName name="XREF_COLUMN_15" localSheetId="1" hidden="1">#REF!</definedName>
    <definedName name="XREF_COLUMN_15" localSheetId="8" hidden="1">#REF!</definedName>
    <definedName name="XREF_COLUMN_15" hidden="1">#REF!</definedName>
    <definedName name="XREF_COLUMN_17" localSheetId="8" hidden="1">#REF!</definedName>
    <definedName name="XREF_COLUMN_17" hidden="1">#REF!</definedName>
    <definedName name="XREF_COLUMN_2" hidden="1">#REF!</definedName>
    <definedName name="XREF_COLUMN_24" hidden="1">#REF!</definedName>
    <definedName name="XREF_COLUMN_4" localSheetId="8" hidden="1">#REF!</definedName>
    <definedName name="XREF_COLUMN_5" localSheetId="8" hidden="1">VPN!$D:$D</definedName>
    <definedName name="XREF_COLUMN_7" localSheetId="3" hidden="1">#REF!</definedName>
    <definedName name="XREF_COLUMN_7" localSheetId="1" hidden="1">#REF!</definedName>
    <definedName name="XREF_COLUMN_7" hidden="1">#REF!</definedName>
    <definedName name="XREF_COLUMN_9" localSheetId="1" hidden="1">#REF!</definedName>
    <definedName name="XREF_COLUMN_9" hidden="1">#REF!</definedName>
    <definedName name="XRefActiveRow" localSheetId="8" hidden="1">#REF!</definedName>
    <definedName name="XRefActiveRow" hidden="1">#REF!</definedName>
    <definedName name="XRefColumnsCount" localSheetId="8" hidden="1">14</definedName>
    <definedName name="XRefColumnsCount" hidden="1">2</definedName>
    <definedName name="XRefCopy1" localSheetId="3" hidden="1">#REF!</definedName>
    <definedName name="XRefCopy1" localSheetId="8" hidden="1">#REF!</definedName>
    <definedName name="XRefCopy1" hidden="1">#REF!</definedName>
    <definedName name="XRefCopy10" localSheetId="8" hidden="1">#REF!</definedName>
    <definedName name="XRefCopy100" localSheetId="8" hidden="1">#REF!</definedName>
    <definedName name="XRefCopy100" hidden="1">#REF!</definedName>
    <definedName name="XRefCopy100Row" localSheetId="8" hidden="1">#REF!</definedName>
    <definedName name="XRefCopy100Row" hidden="1">#REF!</definedName>
    <definedName name="XRefCopy101" localSheetId="8" hidden="1">#REF!</definedName>
    <definedName name="XRefCopy101" hidden="1">#REF!</definedName>
    <definedName name="XRefCopy101Row" localSheetId="8" hidden="1">#REF!</definedName>
    <definedName name="XRefCopy101Row" hidden="1">#REF!</definedName>
    <definedName name="XRefCopy102" localSheetId="8" hidden="1">#REF!</definedName>
    <definedName name="XRefCopy102" hidden="1">#REF!</definedName>
    <definedName name="XRefCopy102Row" localSheetId="8" hidden="1">#REF!</definedName>
    <definedName name="XRefCopy102Row" hidden="1">#REF!</definedName>
    <definedName name="XRefCopy103" localSheetId="8" hidden="1">#REF!</definedName>
    <definedName name="XRefCopy103" hidden="1">#REF!</definedName>
    <definedName name="XRefCopy103Row" localSheetId="8" hidden="1">#REF!</definedName>
    <definedName name="XRefCopy103Row" hidden="1">#REF!</definedName>
    <definedName name="XRefCopy104" localSheetId="8" hidden="1">#REF!</definedName>
    <definedName name="XRefCopy104" hidden="1">#REF!</definedName>
    <definedName name="XRefCopy104Row" localSheetId="8" hidden="1">#REF!</definedName>
    <definedName name="XRefCopy104Row" hidden="1">#REF!</definedName>
    <definedName name="XRefCopy105" hidden="1">#REF!</definedName>
    <definedName name="XRefCopy105Row" localSheetId="8" hidden="1">#REF!</definedName>
    <definedName name="XRefCopy105Row" hidden="1">#REF!</definedName>
    <definedName name="XRefCopy106" hidden="1">#REF!</definedName>
    <definedName name="XRefCopy106Row" localSheetId="8" hidden="1">#REF!</definedName>
    <definedName name="XRefCopy106Row" hidden="1">#REF!</definedName>
    <definedName name="XRefCopy107" hidden="1">#REF!</definedName>
    <definedName name="XRefCopy107Row" localSheetId="8" hidden="1">#REF!</definedName>
    <definedName name="XRefCopy107Row" hidden="1">#REF!</definedName>
    <definedName name="XRefCopy108" hidden="1">#REF!</definedName>
    <definedName name="XRefCopy108Row" localSheetId="8" hidden="1">#REF!</definedName>
    <definedName name="XRefCopy108Row" hidden="1">#REF!</definedName>
    <definedName name="XRefCopy109" hidden="1">#REF!</definedName>
    <definedName name="XRefCopy109Row" localSheetId="8" hidden="1">#REF!</definedName>
    <definedName name="XRefCopy109Row" hidden="1">#REF!</definedName>
    <definedName name="XRefCopy10Row" localSheetId="8" hidden="1">#REF!</definedName>
    <definedName name="XRefCopy10Row" hidden="1">#REF!</definedName>
    <definedName name="XRefCopy11" localSheetId="8" hidden="1">#REF!</definedName>
    <definedName name="XRefCopy110Row" localSheetId="8" hidden="1">#REF!</definedName>
    <definedName name="XRefCopy110Row" hidden="1">#REF!</definedName>
    <definedName name="XRefCopy111Row" localSheetId="8" hidden="1">#REF!</definedName>
    <definedName name="XRefCopy111Row" hidden="1">#REF!</definedName>
    <definedName name="XRefCopy112" hidden="1">#REF!</definedName>
    <definedName name="XRefCopy112Row" localSheetId="8" hidden="1">#REF!</definedName>
    <definedName name="XRefCopy112Row" hidden="1">#REF!</definedName>
    <definedName name="XRefCopy113" hidden="1">#REF!</definedName>
    <definedName name="XRefCopy113Row" localSheetId="8" hidden="1">#REF!</definedName>
    <definedName name="XRefCopy113Row" hidden="1">#REF!</definedName>
    <definedName name="XRefCopy114" hidden="1">#REF!</definedName>
    <definedName name="XRefCopy114Row" localSheetId="8" hidden="1">#REF!</definedName>
    <definedName name="XRefCopy114Row" hidden="1">#REF!</definedName>
    <definedName name="XRefCopy115" hidden="1">#REF!</definedName>
    <definedName name="XRefCopy115Row" localSheetId="8" hidden="1">#REF!</definedName>
    <definedName name="XRefCopy115Row" hidden="1">#REF!</definedName>
    <definedName name="XRefCopy116" hidden="1">#REF!</definedName>
    <definedName name="XRefCopy116Row" localSheetId="8" hidden="1">#REF!</definedName>
    <definedName name="XRefCopy116Row" hidden="1">#REF!</definedName>
    <definedName name="XRefCopy117" hidden="1">#REF!</definedName>
    <definedName name="XRefCopy117Row" localSheetId="8" hidden="1">#REF!</definedName>
    <definedName name="XRefCopy117Row" hidden="1">#REF!</definedName>
    <definedName name="XRefCopy118" localSheetId="8" hidden="1">#REF!</definedName>
    <definedName name="XRefCopy118" hidden="1">#REF!</definedName>
    <definedName name="XRefCopy118Row" localSheetId="8" hidden="1">#REF!</definedName>
    <definedName name="XRefCopy118Row" hidden="1">#REF!</definedName>
    <definedName name="XRefCopy119" localSheetId="8" hidden="1">#REF!</definedName>
    <definedName name="XRefCopy119" hidden="1">#REF!</definedName>
    <definedName name="XRefCopy119Row" localSheetId="8" hidden="1">#REF!</definedName>
    <definedName name="XRefCopy119Row" hidden="1">#REF!</definedName>
    <definedName name="XRefCopy11Row" localSheetId="8" hidden="1">#REF!</definedName>
    <definedName name="XRefCopy11Row" hidden="1">#REF!</definedName>
    <definedName name="XRefCopy12" hidden="1">#REF!</definedName>
    <definedName name="XRefCopy120" localSheetId="8" hidden="1">#REF!</definedName>
    <definedName name="XRefCopy120" hidden="1">#REF!</definedName>
    <definedName name="XRefCopy120Row" localSheetId="8" hidden="1">#REF!</definedName>
    <definedName name="XRefCopy120Row" hidden="1">#REF!</definedName>
    <definedName name="XRefCopy121" localSheetId="8" hidden="1">#REF!</definedName>
    <definedName name="XRefCopy121" hidden="1">#REF!</definedName>
    <definedName name="XRefCopy121Row" localSheetId="8" hidden="1">#REF!</definedName>
    <definedName name="XRefCopy121Row" hidden="1">#REF!</definedName>
    <definedName name="XRefCopy122" localSheetId="8" hidden="1">#REF!</definedName>
    <definedName name="XRefCopy122" hidden="1">#REF!</definedName>
    <definedName name="XRefCopy122Row" localSheetId="8" hidden="1">#REF!</definedName>
    <definedName name="XRefCopy122Row" hidden="1">#REF!</definedName>
    <definedName name="XRefCopy123" hidden="1">#REF!</definedName>
    <definedName name="XRefCopy123Row" localSheetId="8" hidden="1">#REF!</definedName>
    <definedName name="XRefCopy123Row" hidden="1">#REF!</definedName>
    <definedName name="XRefCopy124" hidden="1">#REF!</definedName>
    <definedName name="XRefCopy124Row" localSheetId="8" hidden="1">#REF!</definedName>
    <definedName name="XRefCopy124Row" hidden="1">#REF!</definedName>
    <definedName name="XRefCopy125" hidden="1">#REF!</definedName>
    <definedName name="XRefCopy125Row" localSheetId="8" hidden="1">#REF!</definedName>
    <definedName name="XRefCopy125Row" hidden="1">#REF!</definedName>
    <definedName name="XRefCopy126" hidden="1">#REF!</definedName>
    <definedName name="XRefCopy126Row" localSheetId="8" hidden="1">#REF!</definedName>
    <definedName name="XRefCopy126Row" hidden="1">#REF!</definedName>
    <definedName name="XRefCopy127" hidden="1">#REF!</definedName>
    <definedName name="XRefCopy127Row" localSheetId="8" hidden="1">#REF!</definedName>
    <definedName name="XRefCopy127Row" hidden="1">#REF!</definedName>
    <definedName name="XRefCopy128" hidden="1">#REF!</definedName>
    <definedName name="XRefCopy129" hidden="1">#REF!</definedName>
    <definedName name="XRefCopy129Row" localSheetId="8" hidden="1">#REF!</definedName>
    <definedName name="XRefCopy129Row" hidden="1">#REF!</definedName>
    <definedName name="XRefCopy12Row" localSheetId="8" hidden="1">#REF!</definedName>
    <definedName name="XRefCopy12Row" hidden="1">#REF!</definedName>
    <definedName name="XRefCopy13" localSheetId="8" hidden="1">#REF!</definedName>
    <definedName name="XRefCopy130" hidden="1">#REF!</definedName>
    <definedName name="XRefCopy130Row" localSheetId="8" hidden="1">#REF!</definedName>
    <definedName name="XRefCopy130Row" hidden="1">#REF!</definedName>
    <definedName name="XRefCopy131" hidden="1">#REF!</definedName>
    <definedName name="XRefCopy131Row" localSheetId="8" hidden="1">#REF!</definedName>
    <definedName name="XRefCopy131Row" hidden="1">#REF!</definedName>
    <definedName name="XRefCopy132" localSheetId="8" hidden="1">#REF!</definedName>
    <definedName name="XRefCopy132" hidden="1">#REF!</definedName>
    <definedName name="XRefCopy132Row" localSheetId="8" hidden="1">#REF!</definedName>
    <definedName name="XRefCopy132Row" hidden="1">#REF!</definedName>
    <definedName name="XRefCopy133" localSheetId="8" hidden="1">#REF!</definedName>
    <definedName name="XRefCopy133" hidden="1">#REF!</definedName>
    <definedName name="XRefCopy133Row" localSheetId="8" hidden="1">#REF!</definedName>
    <definedName name="XRefCopy133Row" hidden="1">#REF!</definedName>
    <definedName name="XRefCopy134" hidden="1">#REF!</definedName>
    <definedName name="XRefCopy134Row" localSheetId="8" hidden="1">#REF!</definedName>
    <definedName name="XRefCopy134Row" hidden="1">#REF!</definedName>
    <definedName name="XRefCopy135" hidden="1">#REF!</definedName>
    <definedName name="XRefCopy135Row" localSheetId="8" hidden="1">#REF!</definedName>
    <definedName name="XRefCopy135Row" hidden="1">#REF!</definedName>
    <definedName name="XRefCopy136" hidden="1">#REF!</definedName>
    <definedName name="XRefCopy136Row" localSheetId="8" hidden="1">#REF!</definedName>
    <definedName name="XRefCopy136Row" hidden="1">#REF!</definedName>
    <definedName name="XRefCopy137" hidden="1">#REF!</definedName>
    <definedName name="XRefCopy137Row" localSheetId="8" hidden="1">#REF!</definedName>
    <definedName name="XRefCopy137Row" hidden="1">#REF!</definedName>
    <definedName name="XRefCopy138" hidden="1">#REF!</definedName>
    <definedName name="XRefCopy138Row" localSheetId="8" hidden="1">#REF!</definedName>
    <definedName name="XRefCopy138Row" hidden="1">#REF!</definedName>
    <definedName name="XRefCopy139" hidden="1">#REF!</definedName>
    <definedName name="XRefCopy139Row" localSheetId="8" hidden="1">#REF!</definedName>
    <definedName name="XRefCopy139Row" hidden="1">#REF!</definedName>
    <definedName name="XRefCopy13Row" localSheetId="8" hidden="1">#REF!</definedName>
    <definedName name="XRefCopy13Row" hidden="1">#REF!</definedName>
    <definedName name="XRefCopy140" hidden="1">#REF!</definedName>
    <definedName name="XRefCopy140Row" localSheetId="8" hidden="1">#REF!</definedName>
    <definedName name="XRefCopy140Row" hidden="1">#REF!</definedName>
    <definedName name="XRefCopy141Row" localSheetId="8" hidden="1">#REF!</definedName>
    <definedName name="XRefCopy141Row" hidden="1">#REF!</definedName>
    <definedName name="XRefCopy142" localSheetId="8" hidden="1">#REF!</definedName>
    <definedName name="XRefCopy142Row" localSheetId="8" hidden="1">#REF!</definedName>
    <definedName name="XRefCopy142Row" hidden="1">#REF!</definedName>
    <definedName name="XRefCopy143" localSheetId="8" hidden="1">#REF!</definedName>
    <definedName name="XRefCopy143Row" localSheetId="8" hidden="1">#REF!</definedName>
    <definedName name="XRefCopy143Row" hidden="1">#REF!</definedName>
    <definedName name="XRefCopy144Row" localSheetId="8" hidden="1">#REF!</definedName>
    <definedName name="XRefCopy144Row" hidden="1">#REF!</definedName>
    <definedName name="XRefCopy145Row" localSheetId="8" hidden="1">#REF!</definedName>
    <definedName name="XRefCopy145Row" hidden="1">#REF!</definedName>
    <definedName name="XRefCopy146" localSheetId="8" hidden="1">#REF!</definedName>
    <definedName name="XRefCopy146Row" localSheetId="8" hidden="1">#REF!</definedName>
    <definedName name="XRefCopy146Row" hidden="1">#REF!</definedName>
    <definedName name="XRefCopy147" localSheetId="8" hidden="1">#REF!</definedName>
    <definedName name="XRefCopy147Row" localSheetId="8" hidden="1">#REF!</definedName>
    <definedName name="XRefCopy147Row" hidden="1">#REF!</definedName>
    <definedName name="XRefCopy148" localSheetId="8" hidden="1">#REF!</definedName>
    <definedName name="XRefCopy148Row" localSheetId="8" hidden="1">#REF!</definedName>
    <definedName name="XRefCopy148Row" hidden="1">#REF!</definedName>
    <definedName name="XRefCopy149" localSheetId="8" hidden="1">#REF!</definedName>
    <definedName name="XRefCopy149" hidden="1">#REF!</definedName>
    <definedName name="XRefCopy149Row" localSheetId="8" hidden="1">#REF!</definedName>
    <definedName name="XRefCopy149Row" hidden="1">#REF!</definedName>
    <definedName name="XRefCopy14Row" hidden="1">#REF!</definedName>
    <definedName name="XRefCopy150" localSheetId="8" hidden="1">#REF!</definedName>
    <definedName name="XRefCopy150" hidden="1">#REF!</definedName>
    <definedName name="XRefCopy150Row" localSheetId="8" hidden="1">#REF!</definedName>
    <definedName name="XRefCopy150Row" hidden="1">#REF!</definedName>
    <definedName name="XRefCopy151" localSheetId="8" hidden="1">#REF!</definedName>
    <definedName name="XRefCopy151" hidden="1">#REF!</definedName>
    <definedName name="XRefCopy151Row" localSheetId="8" hidden="1">#REF!</definedName>
    <definedName name="XRefCopy151Row" hidden="1">#REF!</definedName>
    <definedName name="XRefCopy152" localSheetId="8" hidden="1">#REF!</definedName>
    <definedName name="XRefCopy152" hidden="1">#REF!</definedName>
    <definedName name="XRefCopy152Row" localSheetId="8" hidden="1">#REF!</definedName>
    <definedName name="XRefCopy152Row" hidden="1">#REF!</definedName>
    <definedName name="XRefCopy153" localSheetId="8" hidden="1">#REF!</definedName>
    <definedName name="XRefCopy153" hidden="1">#REF!</definedName>
    <definedName name="XRefCopy153Row" localSheetId="8" hidden="1">#REF!</definedName>
    <definedName name="XRefCopy153Row" hidden="1">#REF!</definedName>
    <definedName name="XRefCopy154" localSheetId="8" hidden="1">#REF!</definedName>
    <definedName name="XRefCopy154" hidden="1">#REF!</definedName>
    <definedName name="XRefCopy154Row" localSheetId="8" hidden="1">#REF!</definedName>
    <definedName name="XRefCopy154Row" hidden="1">#REF!</definedName>
    <definedName name="XRefCopy155" localSheetId="8" hidden="1">#REF!</definedName>
    <definedName name="XRefCopy155" hidden="1">#REF!</definedName>
    <definedName name="XRefCopy155Row" localSheetId="8" hidden="1">#REF!</definedName>
    <definedName name="XRefCopy155Row" hidden="1">#REF!</definedName>
    <definedName name="XRefCopy156" localSheetId="8" hidden="1">#REF!</definedName>
    <definedName name="XRefCopy156" hidden="1">#REF!</definedName>
    <definedName name="XRefCopy156Row" localSheetId="8" hidden="1">#REF!</definedName>
    <definedName name="XRefCopy156Row" hidden="1">#REF!</definedName>
    <definedName name="XRefCopy157" localSheetId="8" hidden="1">#REF!</definedName>
    <definedName name="XRefCopy157" hidden="1">#REF!</definedName>
    <definedName name="XRefCopy157Row" localSheetId="8" hidden="1">#REF!</definedName>
    <definedName name="XRefCopy157Row" hidden="1">#REF!</definedName>
    <definedName name="XRefCopy158" localSheetId="8" hidden="1">#REF!</definedName>
    <definedName name="XRefCopy158" hidden="1">#REF!</definedName>
    <definedName name="XRefCopy158Row" localSheetId="8" hidden="1">#REF!</definedName>
    <definedName name="XRefCopy158Row" hidden="1">#REF!</definedName>
    <definedName name="XRefCopy159" localSheetId="8" hidden="1">#REF!</definedName>
    <definedName name="XRefCopy159" hidden="1">#REF!</definedName>
    <definedName name="XRefCopy159Row" localSheetId="8" hidden="1">#REF!</definedName>
    <definedName name="XRefCopy159Row" hidden="1">#REF!</definedName>
    <definedName name="XRefCopy15Row" localSheetId="8" hidden="1">#REF!</definedName>
    <definedName name="XRefCopy160" localSheetId="8" hidden="1">#REF!</definedName>
    <definedName name="XRefCopy160" hidden="1">#REF!</definedName>
    <definedName name="XRefCopy160Row" localSheetId="8" hidden="1">#REF!</definedName>
    <definedName name="XRefCopy160Row" hidden="1">#REF!</definedName>
    <definedName name="XRefCopy161" localSheetId="8" hidden="1">#REF!</definedName>
    <definedName name="XRefCopy161" hidden="1">#REF!</definedName>
    <definedName name="XRefCopy161Row" localSheetId="8" hidden="1">#REF!</definedName>
    <definedName name="XRefCopy161Row" hidden="1">#REF!</definedName>
    <definedName name="XRefCopy162" localSheetId="8" hidden="1">#REF!</definedName>
    <definedName name="XRefCopy162" hidden="1">#REF!</definedName>
    <definedName name="XRefCopy162Row" localSheetId="8" hidden="1">#REF!</definedName>
    <definedName name="XRefCopy162Row" hidden="1">#REF!</definedName>
    <definedName name="XRefCopy163" localSheetId="8" hidden="1">#REF!</definedName>
    <definedName name="XRefCopy163" hidden="1">#REF!</definedName>
    <definedName name="XRefCopy163Row" localSheetId="8" hidden="1">#REF!</definedName>
    <definedName name="XRefCopy163Row" hidden="1">#REF!</definedName>
    <definedName name="XRefCopy164" localSheetId="8" hidden="1">#REF!</definedName>
    <definedName name="XRefCopy164" hidden="1">#REF!</definedName>
    <definedName name="XRefCopy164Row" localSheetId="8" hidden="1">#REF!</definedName>
    <definedName name="XRefCopy164Row" hidden="1">#REF!</definedName>
    <definedName name="XRefCopy165" localSheetId="8" hidden="1">#REF!</definedName>
    <definedName name="XRefCopy165" hidden="1">#REF!</definedName>
    <definedName name="XRefCopy165Row" hidden="1">#REF!</definedName>
    <definedName name="XRefCopy166" localSheetId="8" hidden="1">#REF!</definedName>
    <definedName name="XRefCopy166" hidden="1">#REF!</definedName>
    <definedName name="XRefCopy166Row" hidden="1">#REF!</definedName>
    <definedName name="XRefCopy167" localSheetId="8"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8"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8"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8"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8" hidden="1">#REF!</definedName>
    <definedName name="XRefCopy19Row" hidden="1">#REF!</definedName>
    <definedName name="XRefCopy1Row" localSheetId="8" hidden="1">#REF!</definedName>
    <definedName name="XRefCopy1Row" hidden="1">#REF!</definedName>
    <definedName name="XRefCopy2" localSheetId="8" hidden="1">#REF!</definedName>
    <definedName name="XRefCopy2" hidden="1">#REF!</definedName>
    <definedName name="XRefCopy20" localSheetId="8"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8"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8"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8"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8"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8"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8"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8"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8"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8"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8" hidden="1">#REF!</definedName>
    <definedName name="XRefCopy29Row" hidden="1">#REF!</definedName>
    <definedName name="XRefCopy2Row" localSheetId="8" hidden="1">#REF!</definedName>
    <definedName name="XRefCopy2Row" hidden="1">#REF!</definedName>
    <definedName name="XRefCopy30Row" localSheetId="8" hidden="1">#REF!</definedName>
    <definedName name="XRefCopy30Row" hidden="1">#REF!</definedName>
    <definedName name="XRefCopy31Row" localSheetId="8" hidden="1">#REF!</definedName>
    <definedName name="XRefCopy31Row" hidden="1">#REF!</definedName>
    <definedName name="XRefCopy32Row" localSheetId="8" hidden="1">#REF!</definedName>
    <definedName name="XRefCopy32Row" hidden="1">#REF!</definedName>
    <definedName name="XRefCopy33Row" localSheetId="8" hidden="1">#REF!</definedName>
    <definedName name="XRefCopy33Row" hidden="1">#REF!</definedName>
    <definedName name="XRefCopy34Row" localSheetId="8" hidden="1">#REF!</definedName>
    <definedName name="XRefCopy34Row" hidden="1">#REF!</definedName>
    <definedName name="XRefCopy35Row" localSheetId="8" hidden="1">#REF!</definedName>
    <definedName name="XRefCopy35Row" hidden="1">#REF!</definedName>
    <definedName name="XRefCopy36Row" localSheetId="8" hidden="1">#REF!</definedName>
    <definedName name="XRefCopy36Row" hidden="1">#REF!</definedName>
    <definedName name="XRefCopy37Row" localSheetId="8" hidden="1">#REF!</definedName>
    <definedName name="XRefCopy37Row" hidden="1">#REF!</definedName>
    <definedName name="XRefCopy38Row" localSheetId="8" hidden="1">#REF!</definedName>
    <definedName name="XRefCopy38Row" hidden="1">#REF!</definedName>
    <definedName name="XRefCopy39Row" localSheetId="8" hidden="1">#REF!</definedName>
    <definedName name="XRefCopy39Row" hidden="1">#REF!</definedName>
    <definedName name="XRefCopy3Row" localSheetId="8" hidden="1">#REF!</definedName>
    <definedName name="XRefCopy40Row" localSheetId="8" hidden="1">#REF!</definedName>
    <definedName name="XRefCopy40Row" hidden="1">#REF!</definedName>
    <definedName name="XRefCopy41Row" localSheetId="8" hidden="1">#REF!</definedName>
    <definedName name="XRefCopy41Row" hidden="1">#REF!</definedName>
    <definedName name="XRefCopy42Row" localSheetId="8" hidden="1">#REF!</definedName>
    <definedName name="XRefCopy42Row" hidden="1">#REF!</definedName>
    <definedName name="XRefCopy43Row" localSheetId="8" hidden="1">#REF!</definedName>
    <definedName name="XRefCopy43Row" hidden="1">#REF!</definedName>
    <definedName name="XRefCopy44Row" localSheetId="8" hidden="1">#REF!</definedName>
    <definedName name="XRefCopy44Row" hidden="1">#REF!</definedName>
    <definedName name="XRefCopy45Row" localSheetId="8" hidden="1">#REF!</definedName>
    <definedName name="XRefCopy45Row" hidden="1">#REF!</definedName>
    <definedName name="XRefCopy46Row" localSheetId="8" hidden="1">#REF!</definedName>
    <definedName name="XRefCopy46Row" hidden="1">#REF!</definedName>
    <definedName name="XRefCopy47Row" localSheetId="8" hidden="1">#REF!</definedName>
    <definedName name="XRefCopy47Row" hidden="1">#REF!</definedName>
    <definedName name="XRefCopy48Row" localSheetId="8" hidden="1">#REF!</definedName>
    <definedName name="XRefCopy48Row" hidden="1">#REF!</definedName>
    <definedName name="XRefCopy49Row" localSheetId="8" hidden="1">#REF!</definedName>
    <definedName name="XRefCopy49Row" hidden="1">#REF!</definedName>
    <definedName name="XRefCopy4Row" localSheetId="8" hidden="1">#REF!</definedName>
    <definedName name="XRefCopy50Row" localSheetId="8" hidden="1">#REF!</definedName>
    <definedName name="XRefCopy50Row" hidden="1">#REF!</definedName>
    <definedName name="XRefCopy51Row" localSheetId="8" hidden="1">#REF!</definedName>
    <definedName name="XRefCopy51Row" hidden="1">#REF!</definedName>
    <definedName name="XRefCopy52Row" localSheetId="8" hidden="1">#REF!</definedName>
    <definedName name="XRefCopy52Row" hidden="1">#REF!</definedName>
    <definedName name="XRefCopy53" localSheetId="8" hidden="1">#REF!</definedName>
    <definedName name="XRefCopy53" hidden="1">#REF!</definedName>
    <definedName name="XRefCopy53Row" localSheetId="8" hidden="1">#REF!</definedName>
    <definedName name="XRefCopy53Row" hidden="1">#REF!</definedName>
    <definedName name="XRefCopy54" hidden="1">#REF!</definedName>
    <definedName name="XRefCopy54Row" localSheetId="8" hidden="1">#REF!</definedName>
    <definedName name="XRefCopy54Row" hidden="1">#REF!</definedName>
    <definedName name="XRefCopy55" hidden="1">#REF!</definedName>
    <definedName name="XRefCopy55Row" localSheetId="8" hidden="1">#REF!</definedName>
    <definedName name="XRefCopy55Row" hidden="1">#REF!</definedName>
    <definedName name="XRefCopy56" hidden="1">#REF!</definedName>
    <definedName name="XRefCopy56Row" localSheetId="8" hidden="1">#REF!</definedName>
    <definedName name="XRefCopy56Row" hidden="1">#REF!</definedName>
    <definedName name="XRefCopy57" hidden="1">#REF!</definedName>
    <definedName name="XRefCopy57Row" localSheetId="8" hidden="1">#REF!</definedName>
    <definedName name="XRefCopy57Row" hidden="1">#REF!</definedName>
    <definedName name="XRefCopy58" hidden="1">#REF!</definedName>
    <definedName name="XRefCopy58Row" localSheetId="8" hidden="1">#REF!</definedName>
    <definedName name="XRefCopy58Row" hidden="1">#REF!</definedName>
    <definedName name="XRefCopy59" hidden="1">#REF!</definedName>
    <definedName name="XRefCopy59Row" localSheetId="8" hidden="1">#REF!</definedName>
    <definedName name="XRefCopy59Row" hidden="1">#REF!</definedName>
    <definedName name="XRefCopy60" hidden="1">#REF!</definedName>
    <definedName name="XRefCopy60Row" localSheetId="8" hidden="1">#REF!</definedName>
    <definedName name="XRefCopy60Row" hidden="1">#REF!</definedName>
    <definedName name="XRefCopy61" hidden="1">#REF!</definedName>
    <definedName name="XRefCopy61Row" localSheetId="8" hidden="1">#REF!</definedName>
    <definedName name="XRefCopy61Row" hidden="1">#REF!</definedName>
    <definedName name="XRefCopy62" hidden="1">#REF!</definedName>
    <definedName name="XRefCopy62Row" localSheetId="8" hidden="1">#REF!</definedName>
    <definedName name="XRefCopy62Row" hidden="1">#REF!</definedName>
    <definedName name="XRefCopy63" hidden="1">#REF!</definedName>
    <definedName name="XRefCopy63Row" localSheetId="8" hidden="1">#REF!</definedName>
    <definedName name="XRefCopy63Row" hidden="1">#REF!</definedName>
    <definedName name="XRefCopy64" hidden="1">#REF!</definedName>
    <definedName name="XRefCopy64Row" localSheetId="8" hidden="1">#REF!</definedName>
    <definedName name="XRefCopy64Row" hidden="1">#REF!</definedName>
    <definedName name="XRefCopy65" hidden="1">#REF!</definedName>
    <definedName name="XRefCopy65Row" localSheetId="8" hidden="1">#REF!</definedName>
    <definedName name="XRefCopy65Row" hidden="1">#REF!</definedName>
    <definedName name="XRefCopy66" hidden="1">#REF!</definedName>
    <definedName name="XRefCopy66Row" localSheetId="8" hidden="1">#REF!</definedName>
    <definedName name="XRefCopy66Row" hidden="1">#REF!</definedName>
    <definedName name="XRefCopy67" hidden="1">#REF!</definedName>
    <definedName name="XRefCopy67Row" localSheetId="8" hidden="1">#REF!</definedName>
    <definedName name="XRefCopy67Row" hidden="1">#REF!</definedName>
    <definedName name="XRefCopy68" hidden="1">#REF!</definedName>
    <definedName name="XRefCopy68Row" localSheetId="8" hidden="1">#REF!</definedName>
    <definedName name="XRefCopy68Row" hidden="1">#REF!</definedName>
    <definedName name="XRefCopy69" hidden="1">#REF!</definedName>
    <definedName name="XRefCopy69Row" localSheetId="8" hidden="1">#REF!</definedName>
    <definedName name="XRefCopy69Row" hidden="1">#REF!</definedName>
    <definedName name="XRefCopy7" localSheetId="8" hidden="1">VPN!#REF!</definedName>
    <definedName name="XRefCopy70" localSheetId="3" hidden="1">#REF!</definedName>
    <definedName name="XRefCopy70" localSheetId="1" hidden="1">#REF!</definedName>
    <definedName name="XRefCopy70" hidden="1">#REF!</definedName>
    <definedName name="XRefCopy70Row" localSheetId="1" hidden="1">#REF!</definedName>
    <definedName name="XRefCopy70Row" localSheetId="8" hidden="1">#REF!</definedName>
    <definedName name="XRefCopy70Row" hidden="1">#REF!</definedName>
    <definedName name="XRefCopy71" hidden="1">#REF!</definedName>
    <definedName name="XRefCopy71Row" localSheetId="8" hidden="1">#REF!</definedName>
    <definedName name="XRefCopy71Row" hidden="1">#REF!</definedName>
    <definedName name="XRefCopy72" hidden="1">#REF!</definedName>
    <definedName name="XRefCopy72Row" localSheetId="8" hidden="1">#REF!</definedName>
    <definedName name="XRefCopy72Row" hidden="1">#REF!</definedName>
    <definedName name="XRefCopy73" hidden="1">#REF!</definedName>
    <definedName name="XRefCopy73Row" localSheetId="8" hidden="1">#REF!</definedName>
    <definedName name="XRefCopy73Row" hidden="1">#REF!</definedName>
    <definedName name="XRefCopy74" hidden="1">#REF!</definedName>
    <definedName name="XRefCopy74Row" localSheetId="8" hidden="1">#REF!</definedName>
    <definedName name="XRefCopy74Row" hidden="1">#REF!</definedName>
    <definedName name="XRefCopy75" localSheetId="3" hidden="1">#REF!</definedName>
    <definedName name="XRefCopy75" localSheetId="1" hidden="1">#REF!</definedName>
    <definedName name="XRefCopy75" localSheetId="8" hidden="1">VPN!#REF!</definedName>
    <definedName name="XRefCopy75" hidden="1">#REF!</definedName>
    <definedName name="XRefCopy75Row" localSheetId="1" hidden="1">#REF!</definedName>
    <definedName name="XRefCopy75Row" localSheetId="8" hidden="1">#REF!</definedName>
    <definedName name="XRefCopy75Row" hidden="1">#REF!</definedName>
    <definedName name="XRefCopy76" localSheetId="3" hidden="1">#REF!</definedName>
    <definedName name="XRefCopy76" localSheetId="1" hidden="1">#REF!</definedName>
    <definedName name="XRefCopy76" localSheetId="8" hidden="1">VPN!#REF!</definedName>
    <definedName name="XRefCopy76" hidden="1">#REF!</definedName>
    <definedName name="XRefCopy76Row" localSheetId="1" hidden="1">#REF!</definedName>
    <definedName name="XRefCopy76Row" localSheetId="8" hidden="1">#REF!</definedName>
    <definedName name="XRefCopy76Row" hidden="1">#REF!</definedName>
    <definedName name="XRefCopy77" hidden="1">#REF!</definedName>
    <definedName name="XRefCopy77Row" localSheetId="8" hidden="1">#REF!</definedName>
    <definedName name="XRefCopy77Row" hidden="1">#REF!</definedName>
    <definedName name="XRefCopy78" hidden="1">#REF!</definedName>
    <definedName name="XRefCopy78Row" localSheetId="8" hidden="1">#REF!</definedName>
    <definedName name="XRefCopy78Row" hidden="1">#REF!</definedName>
    <definedName name="XRefCopy79" hidden="1">#REF!</definedName>
    <definedName name="XRefCopy79Row" localSheetId="8" hidden="1">#REF!</definedName>
    <definedName name="XRefCopy79Row" hidden="1">#REF!</definedName>
    <definedName name="XRefCopy7Row" localSheetId="8" hidden="1">#REF!</definedName>
    <definedName name="XRefCopy7Row" hidden="1">#REF!</definedName>
    <definedName name="XRefCopy8" localSheetId="8" hidden="1">VPN!#REF!</definedName>
    <definedName name="XRefCopy80Row" localSheetId="3" hidden="1">#REF!</definedName>
    <definedName name="XRefCopy80Row" localSheetId="1" hidden="1">#REF!</definedName>
    <definedName name="XRefCopy80Row" localSheetId="8" hidden="1">#REF!</definedName>
    <definedName name="XRefCopy80Row" hidden="1">#REF!</definedName>
    <definedName name="XRefCopy81Row" localSheetId="8" hidden="1">#REF!</definedName>
    <definedName name="XRefCopy81Row" hidden="1">#REF!</definedName>
    <definedName name="XRefCopy82Row" localSheetId="8" hidden="1">#REF!</definedName>
    <definedName name="XRefCopy82Row" hidden="1">#REF!</definedName>
    <definedName name="XRefCopy83Row" localSheetId="8" hidden="1">#REF!</definedName>
    <definedName name="XRefCopy83Row" hidden="1">#REF!</definedName>
    <definedName name="XRefCopy84Row" localSheetId="8" hidden="1">#REF!</definedName>
    <definedName name="XRefCopy84Row" hidden="1">#REF!</definedName>
    <definedName name="XRefCopy85" hidden="1">#REF!</definedName>
    <definedName name="XRefCopy85Row" localSheetId="8" hidden="1">#REF!</definedName>
    <definedName name="XRefCopy85Row" hidden="1">#REF!</definedName>
    <definedName name="XRefCopy86" hidden="1">#REF!</definedName>
    <definedName name="XRefCopy86Row" localSheetId="8" hidden="1">#REF!</definedName>
    <definedName name="XRefCopy86Row" hidden="1">#REF!</definedName>
    <definedName name="XRefCopy87" hidden="1">#REF!</definedName>
    <definedName name="XRefCopy87Row" localSheetId="8" hidden="1">#REF!</definedName>
    <definedName name="XRefCopy87Row" hidden="1">#REF!</definedName>
    <definedName name="XRefCopy88" hidden="1">#REF!</definedName>
    <definedName name="XRefCopy88Row" localSheetId="8" hidden="1">#REF!</definedName>
    <definedName name="XRefCopy88Row" hidden="1">#REF!</definedName>
    <definedName name="XRefCopy89" hidden="1">#REF!</definedName>
    <definedName name="XRefCopy89Row" localSheetId="8" hidden="1">#REF!</definedName>
    <definedName name="XRefCopy89Row" hidden="1">#REF!</definedName>
    <definedName name="XRefCopy8Row" localSheetId="8" hidden="1">#REF!</definedName>
    <definedName name="XRefCopy8Row" hidden="1">#REF!</definedName>
    <definedName name="XRefCopy9" localSheetId="8" hidden="1">VPN!#REF!</definedName>
    <definedName name="XRefCopy90" localSheetId="3" hidden="1">#REF!</definedName>
    <definedName name="XRefCopy90" localSheetId="1" hidden="1">#REF!</definedName>
    <definedName name="XRefCopy90" hidden="1">#REF!</definedName>
    <definedName name="XRefCopy90Row" localSheetId="1" hidden="1">#REF!</definedName>
    <definedName name="XRefCopy90Row" localSheetId="8" hidden="1">#REF!</definedName>
    <definedName name="XRefCopy90Row" hidden="1">#REF!</definedName>
    <definedName name="XRefCopy91" hidden="1">#REF!</definedName>
    <definedName name="XRefCopy91Row" localSheetId="8" hidden="1">#REF!</definedName>
    <definedName name="XRefCopy91Row" hidden="1">#REF!</definedName>
    <definedName name="XRefCopy92" localSheetId="8" hidden="1">#REF!</definedName>
    <definedName name="XRefCopy92" hidden="1">#REF!</definedName>
    <definedName name="XRefCopy92Row" localSheetId="8" hidden="1">#REF!</definedName>
    <definedName name="XRefCopy92Row" hidden="1">#REF!</definedName>
    <definedName name="XRefCopy93" localSheetId="8" hidden="1">#REF!</definedName>
    <definedName name="XRefCopy93" hidden="1">#REF!</definedName>
    <definedName name="XRefCopy93Row" localSheetId="8" hidden="1">#REF!</definedName>
    <definedName name="XRefCopy93Row" hidden="1">#REF!</definedName>
    <definedName name="XRefCopy94" localSheetId="8" hidden="1">#REF!</definedName>
    <definedName name="XRefCopy94" hidden="1">#REF!</definedName>
    <definedName name="XRefCopy94Row" localSheetId="8" hidden="1">#REF!</definedName>
    <definedName name="XRefCopy94Row" hidden="1">#REF!</definedName>
    <definedName name="XRefCopy95" hidden="1">#REF!</definedName>
    <definedName name="XRefCopy95Row" localSheetId="8" hidden="1">#REF!</definedName>
    <definedName name="XRefCopy95Row" hidden="1">#REF!</definedName>
    <definedName name="XRefCopy96" hidden="1">#REF!</definedName>
    <definedName name="XRefCopy96Row" localSheetId="8" hidden="1">#REF!</definedName>
    <definedName name="XRefCopy96Row" hidden="1">#REF!</definedName>
    <definedName name="XRefCopy97" hidden="1">#REF!</definedName>
    <definedName name="XRefCopy97Row" localSheetId="8" hidden="1">#REF!</definedName>
    <definedName name="XRefCopy97Row" hidden="1">#REF!</definedName>
    <definedName name="XRefCopy98" hidden="1">#REF!</definedName>
    <definedName name="XRefCopy98Row" localSheetId="8" hidden="1">#REF!</definedName>
    <definedName name="XRefCopy98Row" hidden="1">#REF!</definedName>
    <definedName name="XRefCopy99" hidden="1">#REF!</definedName>
    <definedName name="XRefCopy99Row" localSheetId="8" hidden="1">#REF!</definedName>
    <definedName name="XRefCopy99Row" hidden="1">#REF!</definedName>
    <definedName name="XRefCopy9Row" localSheetId="8" hidden="1">#REF!</definedName>
    <definedName name="XRefCopy9Row" hidden="1">#REF!</definedName>
    <definedName name="XRefCopyRangeCount" localSheetId="8" hidden="1">76</definedName>
    <definedName name="XRefCopyRangeCount" hidden="1">4</definedName>
    <definedName name="XRefPaste1" hidden="1">#REF!</definedName>
    <definedName name="XRefPaste10" hidden="1">#REF!</definedName>
    <definedName name="XRefPaste100" localSheetId="8" hidden="1">#REF!</definedName>
    <definedName name="XRefPaste100" hidden="1">#REF!</definedName>
    <definedName name="XRefPaste100Row" localSheetId="8" hidden="1">#REF!</definedName>
    <definedName name="XRefPaste100Row" hidden="1">#REF!</definedName>
    <definedName name="XRefPaste101" localSheetId="8" hidden="1">#REF!</definedName>
    <definedName name="XRefPaste101" hidden="1">#REF!</definedName>
    <definedName name="XRefPaste101Row" localSheetId="8" hidden="1">#REF!</definedName>
    <definedName name="XRefPaste101Row" hidden="1">#REF!</definedName>
    <definedName name="XRefPaste102" localSheetId="8" hidden="1">#REF!</definedName>
    <definedName name="XRefPaste102" hidden="1">#REF!</definedName>
    <definedName name="XRefPaste102Row" localSheetId="8" hidden="1">#REF!</definedName>
    <definedName name="XRefPaste102Row" hidden="1">#REF!</definedName>
    <definedName name="XRefPaste103" localSheetId="8" hidden="1">#REF!</definedName>
    <definedName name="XRefPaste103" hidden="1">#REF!</definedName>
    <definedName name="XRefPaste103Row" localSheetId="8" hidden="1">#REF!</definedName>
    <definedName name="XRefPaste103Row" hidden="1">#REF!</definedName>
    <definedName name="XRefPaste104" localSheetId="8" hidden="1">#REF!</definedName>
    <definedName name="XRefPaste104" hidden="1">#REF!</definedName>
    <definedName name="XRefPaste104Row" localSheetId="8" hidden="1">#REF!</definedName>
    <definedName name="XRefPaste104Row" hidden="1">#REF!</definedName>
    <definedName name="XRefPaste105" localSheetId="8" hidden="1">#REF!</definedName>
    <definedName name="XRefPaste105" hidden="1">#REF!</definedName>
    <definedName name="XRefPaste105Row" localSheetId="8" hidden="1">#REF!</definedName>
    <definedName name="XRefPaste105Row" hidden="1">#REF!</definedName>
    <definedName name="XRefPaste106" localSheetId="8" hidden="1">#REF!</definedName>
    <definedName name="XRefPaste106" hidden="1">#REF!</definedName>
    <definedName name="XRefPaste106Row" localSheetId="8" hidden="1">#REF!</definedName>
    <definedName name="XRefPaste106Row" hidden="1">#REF!</definedName>
    <definedName name="XRefPaste107" localSheetId="8" hidden="1">#REF!</definedName>
    <definedName name="XRefPaste107" hidden="1">#REF!</definedName>
    <definedName name="XRefPaste107Row" localSheetId="8" hidden="1">#REF!</definedName>
    <definedName name="XRefPaste107Row" hidden="1">#REF!</definedName>
    <definedName name="XRefPaste108" localSheetId="8" hidden="1">#REF!</definedName>
    <definedName name="XRefPaste108" hidden="1">#REF!</definedName>
    <definedName name="XRefPaste108Row" localSheetId="8" hidden="1">#REF!</definedName>
    <definedName name="XRefPaste108Row" hidden="1">#REF!</definedName>
    <definedName name="XRefPaste109" localSheetId="8" hidden="1">#REF!</definedName>
    <definedName name="XRefPaste109" hidden="1">#REF!</definedName>
    <definedName name="XRefPaste109Row" localSheetId="8" hidden="1">#REF!</definedName>
    <definedName name="XRefPaste109Row" hidden="1">#REF!</definedName>
    <definedName name="XRefPaste10Row" localSheetId="8" hidden="1">#REF!</definedName>
    <definedName name="XRefPaste10Row" hidden="1">#REF!</definedName>
    <definedName name="XRefPaste11" hidden="1">#REF!</definedName>
    <definedName name="XRefPaste110" localSheetId="8" hidden="1">#REF!</definedName>
    <definedName name="XRefPaste110" hidden="1">#REF!</definedName>
    <definedName name="XRefPaste110Row" localSheetId="8" hidden="1">#REF!</definedName>
    <definedName name="XRefPaste110Row" hidden="1">#REF!</definedName>
    <definedName name="XRefPaste111" localSheetId="8" hidden="1">#REF!</definedName>
    <definedName name="XRefPaste111" hidden="1">#REF!</definedName>
    <definedName name="XRefPaste111Row" localSheetId="8" hidden="1">#REF!</definedName>
    <definedName name="XRefPaste111Row" hidden="1">#REF!</definedName>
    <definedName name="XRefPaste112" localSheetId="8" hidden="1">#REF!</definedName>
    <definedName name="XRefPaste112" hidden="1">#REF!</definedName>
    <definedName name="XRefPaste112Row" localSheetId="8" hidden="1">#REF!</definedName>
    <definedName name="XRefPaste112Row" hidden="1">#REF!</definedName>
    <definedName name="XRefPaste113" localSheetId="8" hidden="1">#REF!</definedName>
    <definedName name="XRefPaste113" hidden="1">#REF!</definedName>
    <definedName name="XRefPaste113Row" localSheetId="8" hidden="1">#REF!</definedName>
    <definedName name="XRefPaste113Row" hidden="1">#REF!</definedName>
    <definedName name="XRefPaste114" localSheetId="8" hidden="1">#REF!</definedName>
    <definedName name="XRefPaste114" hidden="1">#REF!</definedName>
    <definedName name="XRefPaste114Row" localSheetId="8" hidden="1">#REF!</definedName>
    <definedName name="XRefPaste114Row" hidden="1">#REF!</definedName>
    <definedName name="XRefPaste115" localSheetId="8" hidden="1">#REF!</definedName>
    <definedName name="XRefPaste115" hidden="1">#REF!</definedName>
    <definedName name="XRefPaste115Row" localSheetId="8" hidden="1">#REF!</definedName>
    <definedName name="XRefPaste115Row" hidden="1">#REF!</definedName>
    <definedName name="XRefPaste116" localSheetId="8" hidden="1">#REF!</definedName>
    <definedName name="XRefPaste116" hidden="1">#REF!</definedName>
    <definedName name="XRefPaste116Row" localSheetId="8" hidden="1">#REF!</definedName>
    <definedName name="XRefPaste116Row" hidden="1">#REF!</definedName>
    <definedName name="XRefPaste117" localSheetId="8" hidden="1">#REF!</definedName>
    <definedName name="XRefPaste117" hidden="1">#REF!</definedName>
    <definedName name="XRefPaste117Row" localSheetId="8" hidden="1">#REF!</definedName>
    <definedName name="XRefPaste117Row" hidden="1">#REF!</definedName>
    <definedName name="XRefPaste118" localSheetId="8" hidden="1">#REF!</definedName>
    <definedName name="XRefPaste118" hidden="1">#REF!</definedName>
    <definedName name="XRefPaste118Row" localSheetId="8" hidden="1">#REF!</definedName>
    <definedName name="XRefPaste118Row" hidden="1">#REF!</definedName>
    <definedName name="XRefPaste119" localSheetId="8" hidden="1">#REF!</definedName>
    <definedName name="XRefPaste119" hidden="1">#REF!</definedName>
    <definedName name="XRefPaste119Row" localSheetId="8" hidden="1">#REF!</definedName>
    <definedName name="XRefPaste119Row" hidden="1">#REF!</definedName>
    <definedName name="XRefPaste11Row" localSheetId="8" hidden="1">#REF!</definedName>
    <definedName name="XRefPaste11Row" hidden="1">#REF!</definedName>
    <definedName name="XRefPaste12" localSheetId="8" hidden="1">#REF!</definedName>
    <definedName name="XRefPaste12" hidden="1">#REF!</definedName>
    <definedName name="XRefPaste120" localSheetId="8" hidden="1">#REF!</definedName>
    <definedName name="XRefPaste120" hidden="1">#REF!</definedName>
    <definedName name="XRefPaste120Row" localSheetId="8" hidden="1">#REF!</definedName>
    <definedName name="XRefPaste120Row" hidden="1">#REF!</definedName>
    <definedName name="XRefPaste121" localSheetId="8" hidden="1">#REF!</definedName>
    <definedName name="XRefPaste121" hidden="1">#REF!</definedName>
    <definedName name="XRefPaste121Row" localSheetId="8" hidden="1">#REF!</definedName>
    <definedName name="XRefPaste121Row" hidden="1">#REF!</definedName>
    <definedName name="XRefPaste122" localSheetId="8" hidden="1">#REF!</definedName>
    <definedName name="XRefPaste122" hidden="1">#REF!</definedName>
    <definedName name="XRefPaste122Row" localSheetId="8" hidden="1">#REF!</definedName>
    <definedName name="XRefPaste122Row" hidden="1">#REF!</definedName>
    <definedName name="XRefPaste123" localSheetId="8" hidden="1">#REF!</definedName>
    <definedName name="XRefPaste123" hidden="1">#REF!</definedName>
    <definedName name="XRefPaste123Row" localSheetId="8" hidden="1">#REF!</definedName>
    <definedName name="XRefPaste123Row" hidden="1">#REF!</definedName>
    <definedName name="XRefPaste124" localSheetId="8" hidden="1">#REF!</definedName>
    <definedName name="XRefPaste124" hidden="1">#REF!</definedName>
    <definedName name="XRefPaste124Row" localSheetId="8" hidden="1">#REF!</definedName>
    <definedName name="XRefPaste124Row" hidden="1">#REF!</definedName>
    <definedName name="XRefPaste125" localSheetId="8" hidden="1">#REF!</definedName>
    <definedName name="XRefPaste125" hidden="1">#REF!</definedName>
    <definedName name="XRefPaste125Row" localSheetId="8" hidden="1">#REF!</definedName>
    <definedName name="XRefPaste125Row" hidden="1">#REF!</definedName>
    <definedName name="XRefPaste126" localSheetId="8" hidden="1">#REF!</definedName>
    <definedName name="XRefPaste126" hidden="1">#REF!</definedName>
    <definedName name="XRefPaste126Row" localSheetId="8" hidden="1">#REF!</definedName>
    <definedName name="XRefPaste126Row" hidden="1">#REF!</definedName>
    <definedName name="XRefPaste127" localSheetId="8" hidden="1">#REF!</definedName>
    <definedName name="XRefPaste127" hidden="1">#REF!</definedName>
    <definedName name="XRefPaste127Row" localSheetId="8" hidden="1">#REF!</definedName>
    <definedName name="XRefPaste127Row" hidden="1">#REF!</definedName>
    <definedName name="XRefPaste128" localSheetId="8" hidden="1">#REF!</definedName>
    <definedName name="XRefPaste128" hidden="1">#REF!</definedName>
    <definedName name="XRefPaste128Row" localSheetId="8" hidden="1">#REF!</definedName>
    <definedName name="XRefPaste128Row" hidden="1">#REF!</definedName>
    <definedName name="XRefPaste129" localSheetId="8" hidden="1">#REF!</definedName>
    <definedName name="XRefPaste129" hidden="1">#REF!</definedName>
    <definedName name="XRefPaste129Row" localSheetId="8" hidden="1">#REF!</definedName>
    <definedName name="XRefPaste129Row" hidden="1">#REF!</definedName>
    <definedName name="XRefPaste12Row" localSheetId="8" hidden="1">#REF!</definedName>
    <definedName name="XRefPaste12Row" hidden="1">#REF!</definedName>
    <definedName name="XRefPaste130" localSheetId="8" hidden="1">#REF!</definedName>
    <definedName name="XRefPaste130" hidden="1">#REF!</definedName>
    <definedName name="XRefPaste130Row" localSheetId="8" hidden="1">#REF!</definedName>
    <definedName name="XRefPaste130Row" hidden="1">#REF!</definedName>
    <definedName name="XRefPaste131" localSheetId="8" hidden="1">#REF!</definedName>
    <definedName name="XRefPaste131" hidden="1">#REF!</definedName>
    <definedName name="XRefPaste131Row" localSheetId="8" hidden="1">#REF!</definedName>
    <definedName name="XRefPaste131Row" hidden="1">#REF!</definedName>
    <definedName name="XRefPaste132" localSheetId="8" hidden="1">#REF!</definedName>
    <definedName name="XRefPaste132" hidden="1">#REF!</definedName>
    <definedName name="XRefPaste132Row" localSheetId="8" hidden="1">#REF!</definedName>
    <definedName name="XRefPaste132Row" hidden="1">#REF!</definedName>
    <definedName name="XRefPaste133" localSheetId="8" hidden="1">#REF!</definedName>
    <definedName name="XRefPaste133" hidden="1">#REF!</definedName>
    <definedName name="XRefPaste133Row" localSheetId="8" hidden="1">#REF!</definedName>
    <definedName name="XRefPaste133Row" hidden="1">#REF!</definedName>
    <definedName name="XRefPaste134" localSheetId="8" hidden="1">#REF!</definedName>
    <definedName name="XRefPaste134" hidden="1">#REF!</definedName>
    <definedName name="XRefPaste134Row" localSheetId="8" hidden="1">#REF!</definedName>
    <definedName name="XRefPaste134Row" hidden="1">#REF!</definedName>
    <definedName name="XRefPaste135" localSheetId="8" hidden="1">#REF!</definedName>
    <definedName name="XRefPaste135" hidden="1">#REF!</definedName>
    <definedName name="XRefPaste135Row" localSheetId="8" hidden="1">#REF!</definedName>
    <definedName name="XRefPaste135Row" hidden="1">#REF!</definedName>
    <definedName name="XRefPaste136" localSheetId="8" hidden="1">#REF!</definedName>
    <definedName name="XRefPaste136" hidden="1">#REF!</definedName>
    <definedName name="XRefPaste136Row" localSheetId="8" hidden="1">#REF!</definedName>
    <definedName name="XRefPaste136Row" hidden="1">#REF!</definedName>
    <definedName name="XRefPaste137" localSheetId="8" hidden="1">#REF!</definedName>
    <definedName name="XRefPaste137" hidden="1">#REF!</definedName>
    <definedName name="XRefPaste137Row" localSheetId="8" hidden="1">#REF!</definedName>
    <definedName name="XRefPaste137Row" hidden="1">#REF!</definedName>
    <definedName name="XRefPaste138" localSheetId="8" hidden="1">#REF!</definedName>
    <definedName name="XRefPaste138" hidden="1">#REF!</definedName>
    <definedName name="XRefPaste138Row" localSheetId="8" hidden="1">#REF!</definedName>
    <definedName name="XRefPaste138Row" hidden="1">#REF!</definedName>
    <definedName name="XRefPaste139" localSheetId="8" hidden="1">#REF!</definedName>
    <definedName name="XRefPaste139" hidden="1">#REF!</definedName>
    <definedName name="XRefPaste139Row" localSheetId="8" hidden="1">#REF!</definedName>
    <definedName name="XRefPaste139Row" hidden="1">#REF!</definedName>
    <definedName name="XRefPaste13Row" localSheetId="8" hidden="1">#REF!</definedName>
    <definedName name="XRefPaste13Row" hidden="1">#REF!</definedName>
    <definedName name="XRefPaste14" localSheetId="8" hidden="1">#REF!</definedName>
    <definedName name="XRefPaste140" localSheetId="8" hidden="1">#REF!</definedName>
    <definedName name="XRefPaste140" hidden="1">#REF!</definedName>
    <definedName name="XRefPaste140Row" localSheetId="8" hidden="1">#REF!</definedName>
    <definedName name="XRefPaste140Row" hidden="1">#REF!</definedName>
    <definedName name="XRefPaste141" localSheetId="8" hidden="1">#REF!</definedName>
    <definedName name="XRefPaste141" hidden="1">#REF!</definedName>
    <definedName name="XRefPaste141Row" localSheetId="8" hidden="1">#REF!</definedName>
    <definedName name="XRefPaste141Row" hidden="1">#REF!</definedName>
    <definedName name="XRefPaste142" localSheetId="8" hidden="1">#REF!</definedName>
    <definedName name="XRefPaste142" hidden="1">#REF!</definedName>
    <definedName name="XRefPaste142Row" localSheetId="8" hidden="1">#REF!</definedName>
    <definedName name="XRefPaste142Row" hidden="1">#REF!</definedName>
    <definedName name="XRefPaste143" localSheetId="8" hidden="1">#REF!</definedName>
    <definedName name="XRefPaste143" hidden="1">#REF!</definedName>
    <definedName name="XRefPaste143Row" localSheetId="8" hidden="1">#REF!</definedName>
    <definedName name="XRefPaste143Row" hidden="1">#REF!</definedName>
    <definedName name="XRefPaste144" localSheetId="8" hidden="1">#REF!</definedName>
    <definedName name="XRefPaste144" hidden="1">#REF!</definedName>
    <definedName name="XRefPaste144Row" localSheetId="8" hidden="1">#REF!</definedName>
    <definedName name="XRefPaste144Row" hidden="1">#REF!</definedName>
    <definedName name="XRefPaste145" localSheetId="8" hidden="1">#REF!</definedName>
    <definedName name="XRefPaste145" hidden="1">#REF!</definedName>
    <definedName name="XRefPaste145Row" localSheetId="8" hidden="1">#REF!</definedName>
    <definedName name="XRefPaste145Row" hidden="1">#REF!</definedName>
    <definedName name="XRefPaste146" localSheetId="8" hidden="1">#REF!</definedName>
    <definedName name="XRefPaste146" hidden="1">#REF!</definedName>
    <definedName name="XRefPaste146Row" localSheetId="8" hidden="1">#REF!</definedName>
    <definedName name="XRefPaste146Row" hidden="1">#REF!</definedName>
    <definedName name="XRefPaste147" localSheetId="8" hidden="1">#REF!</definedName>
    <definedName name="XRefPaste147" hidden="1">#REF!</definedName>
    <definedName name="XRefPaste147Row" localSheetId="8" hidden="1">#REF!</definedName>
    <definedName name="XRefPaste147Row" hidden="1">#REF!</definedName>
    <definedName name="XRefPaste148" localSheetId="8" hidden="1">#REF!</definedName>
    <definedName name="XRefPaste148" hidden="1">#REF!</definedName>
    <definedName name="XRefPaste148Row" localSheetId="8" hidden="1">#REF!</definedName>
    <definedName name="XRefPaste148Row" hidden="1">#REF!</definedName>
    <definedName name="XRefPaste14Row" localSheetId="8" hidden="1">#REF!</definedName>
    <definedName name="XRefPaste14Row" hidden="1">#REF!</definedName>
    <definedName name="XRefPaste15" hidden="1">#REF!</definedName>
    <definedName name="XRefPaste15Row" localSheetId="8" hidden="1">#REF!</definedName>
    <definedName name="XRefPaste15Row" hidden="1">#REF!</definedName>
    <definedName name="XRefPaste16" hidden="1">#REF!</definedName>
    <definedName name="XRefPaste16Row" localSheetId="8" hidden="1">#REF!</definedName>
    <definedName name="XRefPaste17" hidden="1">#REF!</definedName>
    <definedName name="XRefPaste17Row" localSheetId="8" hidden="1">#REF!</definedName>
    <definedName name="XRefPaste17Row" hidden="1">#REF!</definedName>
    <definedName name="XRefPaste18" localSheetId="3" hidden="1">#REF!</definedName>
    <definedName name="XRefPaste18" localSheetId="1" hidden="1">#REF!</definedName>
    <definedName name="XRefPaste18" localSheetId="8" hidden="1">VPN!#REF!</definedName>
    <definedName name="XRefPaste18" hidden="1">#REF!</definedName>
    <definedName name="XRefPaste18Row" localSheetId="1" hidden="1">#REF!</definedName>
    <definedName name="XRefPaste18Row" localSheetId="8" hidden="1">#REF!</definedName>
    <definedName name="XRefPaste18Row" hidden="1">#REF!</definedName>
    <definedName name="XRefPaste19" localSheetId="8" hidden="1">#REF!</definedName>
    <definedName name="XRefPaste19" hidden="1">#REF!</definedName>
    <definedName name="XRefPaste19Row" localSheetId="8" hidden="1">#REF!</definedName>
    <definedName name="XRefPaste19Row" hidden="1">#REF!</definedName>
    <definedName name="XRefPaste1Row" localSheetId="8" hidden="1">#REF!</definedName>
    <definedName name="XRefPaste1Row" hidden="1">#REF!</definedName>
    <definedName name="XRefPaste20" localSheetId="8" hidden="1">#REF!</definedName>
    <definedName name="XRefPaste20" hidden="1">#REF!</definedName>
    <definedName name="XRefPaste20Row" localSheetId="8" hidden="1">#REF!</definedName>
    <definedName name="XRefPaste21" localSheetId="8" hidden="1">#REF!</definedName>
    <definedName name="XRefPaste21" hidden="1">#REF!</definedName>
    <definedName name="XRefPaste21Row" localSheetId="8" hidden="1">#REF!</definedName>
    <definedName name="XRefPaste21Row" hidden="1">#REF!</definedName>
    <definedName name="XRefPaste22" localSheetId="8" hidden="1">#REF!</definedName>
    <definedName name="XRefPaste22" hidden="1">#REF!</definedName>
    <definedName name="XRefPaste22Row" localSheetId="8" hidden="1">#REF!</definedName>
    <definedName name="XRefPaste23" localSheetId="8" hidden="1">#REF!</definedName>
    <definedName name="XRefPaste23" hidden="1">#REF!</definedName>
    <definedName name="XRefPaste23Row" localSheetId="8" hidden="1">#REF!</definedName>
    <definedName name="XRefPaste24" localSheetId="8" hidden="1">#REF!</definedName>
    <definedName name="XRefPaste24" hidden="1">#REF!</definedName>
    <definedName name="XRefPaste24Row" localSheetId="8" hidden="1">#REF!</definedName>
    <definedName name="XRefPaste24Row" hidden="1">#REF!</definedName>
    <definedName name="XRefPaste25" localSheetId="8" hidden="1">#REF!</definedName>
    <definedName name="XRefPaste25" hidden="1">#REF!</definedName>
    <definedName name="XRefPaste25Row" localSheetId="8" hidden="1">#REF!</definedName>
    <definedName name="XRefPaste25Row" hidden="1">#REF!</definedName>
    <definedName name="XRefPaste26" localSheetId="8" hidden="1">#REF!</definedName>
    <definedName name="XRefPaste26" hidden="1">#REF!</definedName>
    <definedName name="XRefPaste26Row" localSheetId="8" hidden="1">#REF!</definedName>
    <definedName name="XRefPaste26Row" hidden="1">#REF!</definedName>
    <definedName name="XRefPaste27" localSheetId="8" hidden="1">#REF!</definedName>
    <definedName name="XRefPaste27" hidden="1">#REF!</definedName>
    <definedName name="XRefPaste27Row" localSheetId="8" hidden="1">#REF!</definedName>
    <definedName name="XRefPaste27Row" hidden="1">#REF!</definedName>
    <definedName name="XRefPaste28" localSheetId="8" hidden="1">#REF!</definedName>
    <definedName name="XRefPaste28" hidden="1">#REF!</definedName>
    <definedName name="XRefPaste28Row" localSheetId="8" hidden="1">#REF!</definedName>
    <definedName name="XRefPaste28Row" hidden="1">#REF!</definedName>
    <definedName name="XRefPaste29" localSheetId="8" hidden="1">#REF!</definedName>
    <definedName name="XRefPaste29" hidden="1">#REF!</definedName>
    <definedName name="XRefPaste29Row" localSheetId="8" hidden="1">#REF!</definedName>
    <definedName name="XRefPaste29Row" hidden="1">#REF!</definedName>
    <definedName name="XRefPaste2Row" localSheetId="8" hidden="1">#REF!</definedName>
    <definedName name="XRefPaste2Row" hidden="1">#REF!</definedName>
    <definedName name="XRefPaste30" localSheetId="8" hidden="1">#REF!</definedName>
    <definedName name="XRefPaste30" hidden="1">#REF!</definedName>
    <definedName name="XRefPaste30Row" localSheetId="8" hidden="1">#REF!</definedName>
    <definedName name="XRefPaste31" localSheetId="8" hidden="1">#REF!</definedName>
    <definedName name="XRefPaste31" hidden="1">#REF!</definedName>
    <definedName name="XRefPaste31Row" localSheetId="8" hidden="1">#REF!</definedName>
    <definedName name="XRefPaste32" localSheetId="8" hidden="1">#REF!</definedName>
    <definedName name="XRefPaste32" hidden="1">#REF!</definedName>
    <definedName name="XRefPaste32Row" localSheetId="8" hidden="1">#REF!</definedName>
    <definedName name="XRefPaste32Row" hidden="1">#REF!</definedName>
    <definedName name="XRefPaste33" hidden="1">#REF!</definedName>
    <definedName name="XRefPaste33Row" localSheetId="8" hidden="1">#REF!</definedName>
    <definedName name="XRefPaste33Row" hidden="1">#REF!</definedName>
    <definedName name="XRefPaste34" localSheetId="8" hidden="1">#REF!</definedName>
    <definedName name="XRefPaste34" hidden="1">#REF!</definedName>
    <definedName name="XRefPaste34Row" localSheetId="8" hidden="1">#REF!</definedName>
    <definedName name="XRefPaste34Row" hidden="1">#REF!</definedName>
    <definedName name="XRefPaste35" hidden="1">#REF!</definedName>
    <definedName name="XRefPaste35Row" localSheetId="8" hidden="1">#REF!</definedName>
    <definedName name="XRefPaste35Row" hidden="1">#REF!</definedName>
    <definedName name="XRefPaste36" localSheetId="8" hidden="1">#REF!</definedName>
    <definedName name="XRefPaste36" hidden="1">#REF!</definedName>
    <definedName name="XRefPaste36Row" localSheetId="8" hidden="1">#REF!</definedName>
    <definedName name="XRefPaste36Row" hidden="1">#REF!</definedName>
    <definedName name="XRefPaste37" localSheetId="8" hidden="1">#REF!</definedName>
    <definedName name="XRefPaste37" hidden="1">#REF!</definedName>
    <definedName name="XRefPaste37Row" localSheetId="8" hidden="1">#REF!</definedName>
    <definedName name="XRefPaste37Row" hidden="1">#REF!</definedName>
    <definedName name="XRefPaste38" localSheetId="8" hidden="1">#REF!</definedName>
    <definedName name="XRefPaste38" hidden="1">#REF!</definedName>
    <definedName name="XRefPaste38Row" localSheetId="8" hidden="1">#REF!</definedName>
    <definedName name="XRefPaste38Row" hidden="1">#REF!</definedName>
    <definedName name="XRefPaste39" localSheetId="8" hidden="1">#REF!</definedName>
    <definedName name="XRefPaste39" hidden="1">#REF!</definedName>
    <definedName name="XRefPaste39Row" localSheetId="8" hidden="1">#REF!</definedName>
    <definedName name="XRefPaste39Row" hidden="1">#REF!</definedName>
    <definedName name="XRefPaste3Row" localSheetId="8" hidden="1">#REF!</definedName>
    <definedName name="XRefPaste40" localSheetId="8" hidden="1">#REF!</definedName>
    <definedName name="XRefPaste40" hidden="1">#REF!</definedName>
    <definedName name="XRefPaste40Row" localSheetId="8" hidden="1">#REF!</definedName>
    <definedName name="XRefPaste40Row" hidden="1">#REF!</definedName>
    <definedName name="XRefPaste41" localSheetId="8" hidden="1">#REF!</definedName>
    <definedName name="XRefPaste41" hidden="1">#REF!</definedName>
    <definedName name="XRefPaste41Row" localSheetId="8" hidden="1">#REF!</definedName>
    <definedName name="XRefPaste41Row" hidden="1">#REF!</definedName>
    <definedName name="XRefPaste42" localSheetId="8" hidden="1">#REF!</definedName>
    <definedName name="XRefPaste42" hidden="1">#REF!</definedName>
    <definedName name="XRefPaste42Row" localSheetId="8" hidden="1">#REF!</definedName>
    <definedName name="XRefPaste42Row" hidden="1">#REF!</definedName>
    <definedName name="XRefPaste43" localSheetId="8" hidden="1">#REF!</definedName>
    <definedName name="XRefPaste43" hidden="1">#REF!</definedName>
    <definedName name="XRefPaste43Row" localSheetId="8" hidden="1">#REF!</definedName>
    <definedName name="XRefPaste43Row" hidden="1">#REF!</definedName>
    <definedName name="XRefPaste44" localSheetId="8" hidden="1">#REF!</definedName>
    <definedName name="XRefPaste44" hidden="1">#REF!</definedName>
    <definedName name="XRefPaste44Row" localSheetId="8" hidden="1">#REF!</definedName>
    <definedName name="XRefPaste44Row" hidden="1">#REF!</definedName>
    <definedName name="XRefPaste45" localSheetId="8" hidden="1">#REF!</definedName>
    <definedName name="XRefPaste45" hidden="1">#REF!</definedName>
    <definedName name="XRefPaste45Row" localSheetId="8" hidden="1">#REF!</definedName>
    <definedName name="XRefPaste45Row" hidden="1">#REF!</definedName>
    <definedName name="XRefPaste46" localSheetId="8" hidden="1">#REF!</definedName>
    <definedName name="XRefPaste46" hidden="1">#REF!</definedName>
    <definedName name="XRefPaste46Row" localSheetId="8" hidden="1">#REF!</definedName>
    <definedName name="XRefPaste46Row" hidden="1">#REF!</definedName>
    <definedName name="XRefPaste47" localSheetId="8" hidden="1">#REF!</definedName>
    <definedName name="XRefPaste47" hidden="1">#REF!</definedName>
    <definedName name="XRefPaste47Row" localSheetId="8" hidden="1">#REF!</definedName>
    <definedName name="XRefPaste47Row" hidden="1">#REF!</definedName>
    <definedName name="XRefPaste48" localSheetId="8" hidden="1">#REF!</definedName>
    <definedName name="XRefPaste48" hidden="1">#REF!</definedName>
    <definedName name="XRefPaste48Row" localSheetId="8" hidden="1">#REF!</definedName>
    <definedName name="XRefPaste48Row" hidden="1">#REF!</definedName>
    <definedName name="XRefPaste49" localSheetId="8" hidden="1">#REF!</definedName>
    <definedName name="XRefPaste49" hidden="1">#REF!</definedName>
    <definedName name="XRefPaste49Row" localSheetId="8" hidden="1">#REF!</definedName>
    <definedName name="XRefPaste49Row" hidden="1">#REF!</definedName>
    <definedName name="XRefPaste4Row" localSheetId="8" hidden="1">#REF!</definedName>
    <definedName name="XRefPaste4Row" hidden="1">#REF!</definedName>
    <definedName name="XRefPaste5" localSheetId="8" hidden="1">VPN!#REF!</definedName>
    <definedName name="XRefPaste50" localSheetId="3" hidden="1">#REF!</definedName>
    <definedName name="XRefPaste50" localSheetId="1" hidden="1">#REF!</definedName>
    <definedName name="XRefPaste50" localSheetId="8" hidden="1">#REF!</definedName>
    <definedName name="XRefPaste50" hidden="1">#REF!</definedName>
    <definedName name="XRefPaste50Row" localSheetId="8" hidden="1">#REF!</definedName>
    <definedName name="XRefPaste50Row" hidden="1">#REF!</definedName>
    <definedName name="XRefPaste51" localSheetId="8" hidden="1">#REF!</definedName>
    <definedName name="XRefPaste51" hidden="1">#REF!</definedName>
    <definedName name="XRefPaste51Row" localSheetId="8" hidden="1">#REF!</definedName>
    <definedName name="XRefPaste51Row" hidden="1">#REF!</definedName>
    <definedName name="XRefPaste52" localSheetId="8" hidden="1">#REF!</definedName>
    <definedName name="XRefPaste52" hidden="1">#REF!</definedName>
    <definedName name="XRefPaste52Row" localSheetId="8" hidden="1">#REF!</definedName>
    <definedName name="XRefPaste52Row" hidden="1">#REF!</definedName>
    <definedName name="XRefPaste53" localSheetId="8" hidden="1">#REF!</definedName>
    <definedName name="XRefPaste53" hidden="1">#REF!</definedName>
    <definedName name="XRefPaste53Row" localSheetId="8" hidden="1">#REF!</definedName>
    <definedName name="XRefPaste53Row" hidden="1">#REF!</definedName>
    <definedName name="XRefPaste54" localSheetId="8" hidden="1">#REF!</definedName>
    <definedName name="XRefPaste54" hidden="1">#REF!</definedName>
    <definedName name="XRefPaste54Row" localSheetId="8" hidden="1">#REF!</definedName>
    <definedName name="XRefPaste54Row" hidden="1">#REF!</definedName>
    <definedName name="XRefPaste55" localSheetId="8" hidden="1">#REF!</definedName>
    <definedName name="XRefPaste55" hidden="1">#REF!</definedName>
    <definedName name="XRefPaste55Row" localSheetId="8" hidden="1">#REF!</definedName>
    <definedName name="XRefPaste55Row" hidden="1">#REF!</definedName>
    <definedName name="XRefPaste56" localSheetId="8" hidden="1">#REF!</definedName>
    <definedName name="XRefPaste56" hidden="1">#REF!</definedName>
    <definedName name="XRefPaste56Row" localSheetId="8" hidden="1">#REF!</definedName>
    <definedName name="XRefPaste56Row" hidden="1">#REF!</definedName>
    <definedName name="XRefPaste57" localSheetId="8" hidden="1">#REF!</definedName>
    <definedName name="XRefPaste57" hidden="1">#REF!</definedName>
    <definedName name="XRefPaste57Row" localSheetId="8" hidden="1">#REF!</definedName>
    <definedName name="XRefPaste57Row" hidden="1">#REF!</definedName>
    <definedName name="XRefPaste58" hidden="1">#REF!</definedName>
    <definedName name="XRefPaste58Row" localSheetId="8" hidden="1">#REF!</definedName>
    <definedName name="XRefPaste58Row" hidden="1">#REF!</definedName>
    <definedName name="XRefPaste59" hidden="1">#REF!</definedName>
    <definedName name="XRefPaste59Row" localSheetId="8" hidden="1">#REF!</definedName>
    <definedName name="XRefPaste59Row" hidden="1">#REF!</definedName>
    <definedName name="XRefPaste5Row" localSheetId="8" hidden="1">#REF!</definedName>
    <definedName name="XRefPaste5Row" hidden="1">#REF!</definedName>
    <definedName name="XRefPaste6" localSheetId="8" hidden="1">#REF!</definedName>
    <definedName name="XRefPaste60" hidden="1">#REF!</definedName>
    <definedName name="XRefPaste60Row" localSheetId="8" hidden="1">#REF!</definedName>
    <definedName name="XRefPaste60Row" hidden="1">#REF!</definedName>
    <definedName name="XRefPaste61" hidden="1">#REF!</definedName>
    <definedName name="XRefPaste61Row" localSheetId="8" hidden="1">#REF!</definedName>
    <definedName name="XRefPaste61Row" hidden="1">#REF!</definedName>
    <definedName name="XRefPaste62" hidden="1">#REF!</definedName>
    <definedName name="XRefPaste62Row" localSheetId="8" hidden="1">#REF!</definedName>
    <definedName name="XRefPaste62Row" hidden="1">#REF!</definedName>
    <definedName name="XRefPaste63" hidden="1">#REF!</definedName>
    <definedName name="XRefPaste63Row" localSheetId="8" hidden="1">#REF!</definedName>
    <definedName name="XRefPaste63Row" hidden="1">#REF!</definedName>
    <definedName name="XRefPaste64" localSheetId="8" hidden="1">#REF!</definedName>
    <definedName name="XRefPaste64" hidden="1">#REF!</definedName>
    <definedName name="XRefPaste64Row" localSheetId="8" hidden="1">#REF!</definedName>
    <definedName name="XRefPaste64Row" hidden="1">#REF!</definedName>
    <definedName name="XRefPaste65" hidden="1">#REF!</definedName>
    <definedName name="XRefPaste65Row" localSheetId="8" hidden="1">#REF!</definedName>
    <definedName name="XRefPaste65Row" hidden="1">#REF!</definedName>
    <definedName name="XRefPaste66" hidden="1">#REF!</definedName>
    <definedName name="XRefPaste66Row" localSheetId="8" hidden="1">#REF!</definedName>
    <definedName name="XRefPaste66Row" hidden="1">#REF!</definedName>
    <definedName name="XRefPaste67" localSheetId="8" hidden="1">#REF!</definedName>
    <definedName name="XRefPaste67" hidden="1">#REF!</definedName>
    <definedName name="XRefPaste67Row" localSheetId="8" hidden="1">#REF!</definedName>
    <definedName name="XRefPaste67Row" hidden="1">#REF!</definedName>
    <definedName name="XRefPaste68" hidden="1">#REF!</definedName>
    <definedName name="XRefPaste68Row" localSheetId="8" hidden="1">#REF!</definedName>
    <definedName name="XRefPaste68Row" hidden="1">#REF!</definedName>
    <definedName name="XRefPaste69" hidden="1">#REF!</definedName>
    <definedName name="XRefPaste69Row" localSheetId="8" hidden="1">#REF!</definedName>
    <definedName name="XRefPaste69Row" hidden="1">#REF!</definedName>
    <definedName name="XRefPaste6Row" localSheetId="8" hidden="1">#REF!</definedName>
    <definedName name="XRefPaste6Row" hidden="1">#REF!</definedName>
    <definedName name="XRefPaste7" localSheetId="8" hidden="1">#REF!</definedName>
    <definedName name="XRefPaste7" hidden="1">#REF!</definedName>
    <definedName name="XRefPaste70" hidden="1">#REF!</definedName>
    <definedName name="XRefPaste70Row" localSheetId="8" hidden="1">#REF!</definedName>
    <definedName name="XRefPaste70Row" hidden="1">#REF!</definedName>
    <definedName name="XRefPaste71" hidden="1">#REF!</definedName>
    <definedName name="XRefPaste71Row" localSheetId="8" hidden="1">#REF!</definedName>
    <definedName name="XRefPaste71Row" hidden="1">#REF!</definedName>
    <definedName name="XRefPaste72" localSheetId="8" hidden="1">#REF!</definedName>
    <definedName name="XRefPaste72" hidden="1">#REF!</definedName>
    <definedName name="XRefPaste72Row" localSheetId="8" hidden="1">#REF!</definedName>
    <definedName name="XRefPaste72Row" hidden="1">#REF!</definedName>
    <definedName name="XRefPaste73" localSheetId="8" hidden="1">#REF!</definedName>
    <definedName name="XRefPaste73" hidden="1">#REF!</definedName>
    <definedName name="XRefPaste73Row" localSheetId="8" hidden="1">#REF!</definedName>
    <definedName name="XRefPaste73Row" hidden="1">#REF!</definedName>
    <definedName name="XRefPaste74" localSheetId="8" hidden="1">#REF!</definedName>
    <definedName name="XRefPaste74" hidden="1">#REF!</definedName>
    <definedName name="XRefPaste74Row" localSheetId="8" hidden="1">#REF!</definedName>
    <definedName name="XRefPaste74Row" hidden="1">#REF!</definedName>
    <definedName name="XRefPaste75" localSheetId="8" hidden="1">#REF!</definedName>
    <definedName name="XRefPaste75" hidden="1">#REF!</definedName>
    <definedName name="XRefPaste75Row" localSheetId="8" hidden="1">#REF!</definedName>
    <definedName name="XRefPaste75Row" hidden="1">#REF!</definedName>
    <definedName name="XRefPaste76" localSheetId="8" hidden="1">#REF!</definedName>
    <definedName name="XRefPaste76" hidden="1">#REF!</definedName>
    <definedName name="XRefPaste76Row" localSheetId="8" hidden="1">#REF!</definedName>
    <definedName name="XRefPaste76Row" hidden="1">#REF!</definedName>
    <definedName name="XRefPaste77" localSheetId="8" hidden="1">#REF!</definedName>
    <definedName name="XRefPaste77" hidden="1">#REF!</definedName>
    <definedName name="XRefPaste77Row" localSheetId="8" hidden="1">#REF!</definedName>
    <definedName name="XRefPaste77Row" hidden="1">#REF!</definedName>
    <definedName name="XRefPaste78" localSheetId="8" hidden="1">#REF!</definedName>
    <definedName name="XRefPaste78" hidden="1">#REF!</definedName>
    <definedName name="XRefPaste78Row" localSheetId="8" hidden="1">#REF!</definedName>
    <definedName name="XRefPaste78Row" hidden="1">#REF!</definedName>
    <definedName name="XRefPaste79" localSheetId="8" hidden="1">#REF!</definedName>
    <definedName name="XRefPaste79" hidden="1">#REF!</definedName>
    <definedName name="XRefPaste79Row" localSheetId="8" hidden="1">#REF!</definedName>
    <definedName name="XRefPaste79Row" hidden="1">#REF!</definedName>
    <definedName name="XRefPaste7Row" localSheetId="8" hidden="1">#REF!</definedName>
    <definedName name="XRefPaste7Row" hidden="1">#REF!</definedName>
    <definedName name="XRefPaste8" localSheetId="8" hidden="1">#REF!</definedName>
    <definedName name="XRefPaste8" hidden="1">#REF!</definedName>
    <definedName name="XRefPaste80" localSheetId="8" hidden="1">#REF!</definedName>
    <definedName name="XRefPaste80" hidden="1">#REF!</definedName>
    <definedName name="XRefPaste80Row" localSheetId="8" hidden="1">#REF!</definedName>
    <definedName name="XRefPaste80Row" hidden="1">#REF!</definedName>
    <definedName name="XRefPaste81" localSheetId="8" hidden="1">#REF!</definedName>
    <definedName name="XRefPaste81" hidden="1">#REF!</definedName>
    <definedName name="XRefPaste81Row" localSheetId="8" hidden="1">#REF!</definedName>
    <definedName name="XRefPaste81Row" hidden="1">#REF!</definedName>
    <definedName name="XRefPaste82" localSheetId="8" hidden="1">#REF!</definedName>
    <definedName name="XRefPaste82" hidden="1">#REF!</definedName>
    <definedName name="XRefPaste82Row" localSheetId="8" hidden="1">#REF!</definedName>
    <definedName name="XRefPaste82Row" hidden="1">#REF!</definedName>
    <definedName name="XRefPaste83" localSheetId="8" hidden="1">#REF!</definedName>
    <definedName name="XRefPaste83" hidden="1">#REF!</definedName>
    <definedName name="XRefPaste83Row" localSheetId="8" hidden="1">#REF!</definedName>
    <definedName name="XRefPaste83Row" hidden="1">#REF!</definedName>
    <definedName name="XRefPaste84" localSheetId="8" hidden="1">#REF!</definedName>
    <definedName name="XRefPaste84" hidden="1">#REF!</definedName>
    <definedName name="XRefPaste84Row" localSheetId="8" hidden="1">#REF!</definedName>
    <definedName name="XRefPaste84Row" hidden="1">#REF!</definedName>
    <definedName name="XRefPaste85" localSheetId="8" hidden="1">#REF!</definedName>
    <definedName name="XRefPaste85" hidden="1">#REF!</definedName>
    <definedName name="XRefPaste85Row" localSheetId="8" hidden="1">#REF!</definedName>
    <definedName name="XRefPaste85Row" hidden="1">#REF!</definedName>
    <definedName name="XRefPaste86" localSheetId="8" hidden="1">#REF!</definedName>
    <definedName name="XRefPaste86" hidden="1">#REF!</definedName>
    <definedName name="XRefPaste86Row" localSheetId="8" hidden="1">#REF!</definedName>
    <definedName name="XRefPaste86Row" hidden="1">#REF!</definedName>
    <definedName name="XRefPaste87" localSheetId="8" hidden="1">#REF!</definedName>
    <definedName name="XRefPaste87" hidden="1">#REF!</definedName>
    <definedName name="XRefPaste87Row" localSheetId="8" hidden="1">#REF!</definedName>
    <definedName name="XRefPaste87Row" hidden="1">#REF!</definedName>
    <definedName name="XRefPaste88" localSheetId="8" hidden="1">#REF!</definedName>
    <definedName name="XRefPaste88" hidden="1">#REF!</definedName>
    <definedName name="XRefPaste88Row" localSheetId="8" hidden="1">#REF!</definedName>
    <definedName name="XRefPaste88Row" hidden="1">#REF!</definedName>
    <definedName name="XRefPaste89" localSheetId="8" hidden="1">#REF!</definedName>
    <definedName name="XRefPaste89" hidden="1">#REF!</definedName>
    <definedName name="XRefPaste89Row" localSheetId="8" hidden="1">#REF!</definedName>
    <definedName name="XRefPaste89Row" hidden="1">#REF!</definedName>
    <definedName name="XRefPaste8Row" localSheetId="8" hidden="1">#REF!</definedName>
    <definedName name="XRefPaste8Row" hidden="1">#REF!</definedName>
    <definedName name="XRefPaste9" hidden="1">#REF!</definedName>
    <definedName name="XRefPaste90" localSheetId="8" hidden="1">#REF!</definedName>
    <definedName name="XRefPaste90" hidden="1">#REF!</definedName>
    <definedName name="XRefPaste90Row" localSheetId="8" hidden="1">#REF!</definedName>
    <definedName name="XRefPaste90Row" hidden="1">#REF!</definedName>
    <definedName name="XRefPaste91" localSheetId="8" hidden="1">#REF!</definedName>
    <definedName name="XRefPaste91" hidden="1">#REF!</definedName>
    <definedName name="XRefPaste91Row" localSheetId="8" hidden="1">#REF!</definedName>
    <definedName name="XRefPaste91Row" hidden="1">#REF!</definedName>
    <definedName name="XRefPaste92" localSheetId="8" hidden="1">#REF!</definedName>
    <definedName name="XRefPaste92" hidden="1">#REF!</definedName>
    <definedName name="XRefPaste92Row" localSheetId="8" hidden="1">#REF!</definedName>
    <definedName name="XRefPaste92Row" hidden="1">#REF!</definedName>
    <definedName name="XRefPaste93" localSheetId="8" hidden="1">#REF!</definedName>
    <definedName name="XRefPaste93" hidden="1">#REF!</definedName>
    <definedName name="XRefPaste93Row" localSheetId="8" hidden="1">#REF!</definedName>
    <definedName name="XRefPaste93Row" hidden="1">#REF!</definedName>
    <definedName name="XRefPaste94" localSheetId="8" hidden="1">#REF!</definedName>
    <definedName name="XRefPaste94" hidden="1">#REF!</definedName>
    <definedName name="XRefPaste94Row" localSheetId="8" hidden="1">#REF!</definedName>
    <definedName name="XRefPaste94Row" hidden="1">#REF!</definedName>
    <definedName name="XRefPaste95" localSheetId="8" hidden="1">#REF!</definedName>
    <definedName name="XRefPaste95" hidden="1">#REF!</definedName>
    <definedName name="XRefPaste95Row" localSheetId="8" hidden="1">#REF!</definedName>
    <definedName name="XRefPaste95Row" hidden="1">#REF!</definedName>
    <definedName name="XRefPaste96" localSheetId="8" hidden="1">#REF!</definedName>
    <definedName name="XRefPaste96" hidden="1">#REF!</definedName>
    <definedName name="XRefPaste96Row" localSheetId="8" hidden="1">#REF!</definedName>
    <definedName name="XRefPaste96Row" hidden="1">#REF!</definedName>
    <definedName name="XRefPaste97" localSheetId="8" hidden="1">#REF!</definedName>
    <definedName name="XRefPaste97" hidden="1">#REF!</definedName>
    <definedName name="XRefPaste97Row" localSheetId="8" hidden="1">#REF!</definedName>
    <definedName name="XRefPaste97Row" hidden="1">#REF!</definedName>
    <definedName name="XRefPaste98" localSheetId="8" hidden="1">#REF!</definedName>
    <definedName name="XRefPaste98" hidden="1">#REF!</definedName>
    <definedName name="XRefPaste98Row" localSheetId="8" hidden="1">#REF!</definedName>
    <definedName name="XRefPaste98Row" hidden="1">#REF!</definedName>
    <definedName name="XRefPaste99" localSheetId="8" hidden="1">#REF!</definedName>
    <definedName name="XRefPaste99" hidden="1">#REF!</definedName>
    <definedName name="XRefPaste99Row" localSheetId="8" hidden="1">#REF!</definedName>
    <definedName name="XRefPaste99Row" hidden="1">#REF!</definedName>
    <definedName name="XRefPaste9Row" localSheetId="8" hidden="1">#REF!</definedName>
    <definedName name="XRefPaste9Row" hidden="1">#REF!</definedName>
    <definedName name="XRefPasteRangeCount" localSheetId="8" hidden="1">6</definedName>
    <definedName name="XRefPasteRangeCount" hidden="1">1</definedName>
    <definedName name="xx">#REF!</definedName>
    <definedName name="Z_5FCC9217_B3E9_4B91_A943_5F21728EBEE9_.wvu.FilterData" localSheetId="11" hidden="1">Clasificaciones!$A$4:$J$903</definedName>
    <definedName name="Z_5FCC9217_B3E9_4B91_A943_5F21728EBEE9_.wvu.PrintArea" localSheetId="6" hidden="1">BG!$B$10:$L$95</definedName>
    <definedName name="Z_5FCC9217_B3E9_4B91_A943_5F21728EBEE9_.wvu.PrintArea" localSheetId="7" hidden="1">EERR!$B$10:$G$101</definedName>
    <definedName name="Z_5FCC9217_B3E9_4B91_A943_5F21728EBEE9_.wvu.PrintArea" localSheetId="9" hidden="1">EFE!$A$9:$G$63</definedName>
    <definedName name="Z_5FCC9217_B3E9_4B91_A943_5F21728EBEE9_.wvu.PrintArea" localSheetId="10" hidden="1">'Nota 1 a Nota 4'!$A$10:$L$87</definedName>
    <definedName name="Z_5FCC9217_B3E9_4B91_A943_5F21728EBEE9_.wvu.PrintArea" localSheetId="12" hidden="1">'Nota 5'!$A$10:$I$331</definedName>
    <definedName name="Z_5FCC9217_B3E9_4B91_A943_5F21728EBEE9_.wvu.PrintArea" localSheetId="13" hidden="1">'Nota 6 a Nota 12'!$A$9:$I$46</definedName>
    <definedName name="Z_5FCC9217_B3E9_4B91_A943_5F21728EBEE9_.wvu.PrintArea" localSheetId="8" hidden="1">VPN!$B$9:$M$39</definedName>
    <definedName name="Z_5FCC9217_B3E9_4B91_A943_5F21728EBEE9_.wvu.Rows" localSheetId="9" hidden="1">EFE!$35:$35</definedName>
    <definedName name="Z_7015FC6D_0680_4B00_AA0E_B83DA1D0B666_.wvu.FilterData" localSheetId="11" hidden="1">Clasificaciones!$A$4:$J$903</definedName>
    <definedName name="Z_7015FC6D_0680_4B00_AA0E_B83DA1D0B666_.wvu.PrintArea" localSheetId="6" hidden="1">BG!$B$10:$L$95</definedName>
    <definedName name="Z_7015FC6D_0680_4B00_AA0E_B83DA1D0B666_.wvu.PrintArea" localSheetId="7" hidden="1">EERR!$B$10:$G$101</definedName>
    <definedName name="Z_7015FC6D_0680_4B00_AA0E_B83DA1D0B666_.wvu.PrintArea" localSheetId="9" hidden="1">EFE!$A$9:$G$63</definedName>
    <definedName name="Z_7015FC6D_0680_4B00_AA0E_B83DA1D0B666_.wvu.PrintArea" localSheetId="10" hidden="1">'Nota 1 a Nota 4'!$A$10:$L$87</definedName>
    <definedName name="Z_7015FC6D_0680_4B00_AA0E_B83DA1D0B666_.wvu.PrintArea" localSheetId="12" hidden="1">'Nota 5'!$A$10:$I$331</definedName>
    <definedName name="Z_7015FC6D_0680_4B00_AA0E_B83DA1D0B666_.wvu.PrintArea" localSheetId="13" hidden="1">'Nota 6 a Nota 12'!$A$9:$I$46</definedName>
    <definedName name="Z_7015FC6D_0680_4B00_AA0E_B83DA1D0B666_.wvu.PrintArea" localSheetId="8" hidden="1">VPN!$B$9:$M$39</definedName>
    <definedName name="Z_7015FC6D_0680_4B00_AA0E_B83DA1D0B666_.wvu.Rows" localSheetId="9" hidden="1">EFE!$35:$35</definedName>
    <definedName name="Z_970CBB53_F4B3_462F_AEFE_2BC403F5F0AD_.wvu.PrintArea" localSheetId="10" hidden="1">'Nota 1 a Nota 4'!$A$10:$L$87</definedName>
    <definedName name="Z_970CBB53_F4B3_462F_AEFE_2BC403F5F0AD_.wvu.PrintArea" localSheetId="12" hidden="1">'Nota 5'!$A$10:$I$331</definedName>
    <definedName name="Z_970CBB53_F4B3_462F_AEFE_2BC403F5F0AD_.wvu.PrintArea" localSheetId="13" hidden="1">'Nota 6 a Nota 12'!$A$9:$I$46</definedName>
    <definedName name="Z_B9F63820_5C32_455A_BC9D_0BE84D6B0867_.wvu.FilterData" localSheetId="11" hidden="1">Clasificaciones!$A$4:$J$903</definedName>
    <definedName name="Z_B9F63820_5C32_455A_BC9D_0BE84D6B0867_.wvu.PrintArea" localSheetId="6" hidden="1">BG!$B$10:$L$95</definedName>
    <definedName name="Z_B9F63820_5C32_455A_BC9D_0BE84D6B0867_.wvu.PrintArea" localSheetId="7" hidden="1">EERR!$B$10:$G$101</definedName>
    <definedName name="Z_B9F63820_5C32_455A_BC9D_0BE84D6B0867_.wvu.PrintArea" localSheetId="9" hidden="1">EFE!$A$9:$G$63</definedName>
    <definedName name="Z_B9F63820_5C32_455A_BC9D_0BE84D6B0867_.wvu.PrintArea" localSheetId="8" hidden="1">VPN!$B$9:$M$39</definedName>
    <definedName name="Z_B9F63820_5C32_455A_BC9D_0BE84D6B0867_.wvu.Rows" localSheetId="9" hidden="1">EFE!$35:$35</definedName>
    <definedName name="Z_F3648BCD_1CED_4BBB_AE63_37BDB925883F_.wvu.FilterData" localSheetId="11" hidden="1">Clasificaciones!$A$4:$J$903</definedName>
    <definedName name="Z_F3648BCD_1CED_4BBB_AE63_37BDB925883F_.wvu.PrintArea" localSheetId="6" hidden="1">BG!$B$10:$L$95</definedName>
    <definedName name="Z_F3648BCD_1CED_4BBB_AE63_37BDB925883F_.wvu.PrintArea" localSheetId="7" hidden="1">EERR!$B$10:$G$101</definedName>
    <definedName name="Z_F3648BCD_1CED_4BBB_AE63_37BDB925883F_.wvu.PrintArea" localSheetId="9" hidden="1">EFE!$A$9:$G$63</definedName>
    <definedName name="Z_F3648BCD_1CED_4BBB_AE63_37BDB925883F_.wvu.PrintArea" localSheetId="10" hidden="1">'Nota 1 a Nota 4'!$A$10:$L$87</definedName>
    <definedName name="Z_F3648BCD_1CED_4BBB_AE63_37BDB925883F_.wvu.PrintArea" localSheetId="12" hidden="1">'Nota 5'!$A$10:$I$331</definedName>
    <definedName name="Z_F3648BCD_1CED_4BBB_AE63_37BDB925883F_.wvu.PrintArea" localSheetId="13" hidden="1">'Nota 6 a Nota 12'!$A$9:$I$46</definedName>
    <definedName name="Z_F3648BCD_1CED_4BBB_AE63_37BDB925883F_.wvu.PrintArea" localSheetId="8" hidden="1">VPN!$B$9:$M$39</definedName>
    <definedName name="Z_F3648BCD_1CED_4BBB_AE63_37BDB925883F_.wvu.Rows" localSheetId="9" hidden="1">EFE!$35:$35</definedName>
    <definedName name="zdfd" localSheetId="1" hidden="1">#REF!</definedName>
    <definedName name="zdfd" localSheetId="10" hidden="1">#REF!</definedName>
    <definedName name="zdfd" localSheetId="12" hidden="1">#REF!</definedName>
    <definedName name="zdfd" localSheetId="13" hidden="1">#REF!</definedName>
    <definedName name="zdfd" hidden="1">#REF!</definedName>
  </definedNames>
  <calcPr calcId="191029"/>
  <customWorkbookViews>
    <customWorkbookView name="Yohana Benitez - Vista personalizada" guid="{B9F63820-5C32-455A-BC9D-0BE84D6B0867}" mergeInterval="0" personalView="1" maximized="1" xWindow="-8" yWindow="-8" windowWidth="1382" windowHeight="744" tabRatio="954" activeSheetId="9"/>
    <customWorkbookView name="Alejandro Otazú - Vista personalizada" guid="{7015FC6D-0680-4B00-AA0E-B83DA1D0B666}" mergeInterval="0" personalView="1" maximized="1" xWindow="-9" yWindow="-9" windowWidth="1938" windowHeight="1048" tabRatio="954" activeSheetId="9"/>
    <customWorkbookView name="Shirley Vichini - Vista personalizada" guid="{5FCC9217-B3E9-4B91-A943-5F21728EBEE9}" mergeInterval="0" personalView="1" maximized="1" xWindow="-9" yWindow="-9" windowWidth="1938" windowHeight="1048" tabRatio="954" activeSheetId="9"/>
    <customWorkbookView name="Dahiana Sanchez - Vista personalizada" guid="{F3648BCD-1CED-4BBB-AE63-37BDB925883F}" mergeInterval="0" personalView="1" maximized="1" xWindow="-9" yWindow="-9" windowWidth="1938" windowHeight="1048" tabRatio="954"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4" i="6" l="1"/>
  <c r="L72" i="6"/>
  <c r="G113" i="6"/>
  <c r="G72" i="6"/>
  <c r="G71" i="6"/>
  <c r="G5" i="32"/>
  <c r="I5" i="32"/>
  <c r="K5" i="32"/>
  <c r="M5" i="32"/>
  <c r="O5" i="32"/>
  <c r="Q5" i="32"/>
  <c r="G6" i="32"/>
  <c r="I6" i="32"/>
  <c r="K6" i="32"/>
  <c r="M6" i="32"/>
  <c r="O6" i="32"/>
  <c r="Q6" i="32"/>
  <c r="G7" i="32"/>
  <c r="I7" i="32"/>
  <c r="K7" i="32"/>
  <c r="M7" i="32"/>
  <c r="O7" i="32"/>
  <c r="Q7" i="32"/>
  <c r="G8" i="32"/>
  <c r="I8" i="32"/>
  <c r="K8" i="32"/>
  <c r="M8" i="32"/>
  <c r="O8" i="32"/>
  <c r="Q8" i="32"/>
  <c r="G9" i="32"/>
  <c r="I9" i="32"/>
  <c r="K9" i="32"/>
  <c r="M9" i="32"/>
  <c r="O9" i="32"/>
  <c r="Q9" i="32"/>
  <c r="G10" i="32"/>
  <c r="I10" i="32"/>
  <c r="K10" i="32"/>
  <c r="M10" i="32"/>
  <c r="O10" i="32"/>
  <c r="Q10" i="32"/>
  <c r="G11" i="32"/>
  <c r="I11" i="32"/>
  <c r="K11" i="32"/>
  <c r="M11" i="32"/>
  <c r="O11" i="32"/>
  <c r="Q11" i="32"/>
  <c r="G12" i="32"/>
  <c r="I12" i="32"/>
  <c r="K12" i="32"/>
  <c r="M12" i="32"/>
  <c r="O12" i="32"/>
  <c r="Q12" i="32"/>
  <c r="G13" i="32"/>
  <c r="I13" i="32"/>
  <c r="K13" i="32"/>
  <c r="M13" i="32"/>
  <c r="O13" i="32"/>
  <c r="Q13" i="32"/>
  <c r="G14" i="32"/>
  <c r="I14" i="32"/>
  <c r="K14" i="32"/>
  <c r="M14" i="32"/>
  <c r="O14" i="32"/>
  <c r="Q14" i="32"/>
  <c r="G15" i="32"/>
  <c r="I15" i="32"/>
  <c r="K15" i="32"/>
  <c r="M15" i="32"/>
  <c r="O15" i="32"/>
  <c r="Q15" i="32"/>
  <c r="G16" i="32"/>
  <c r="I16" i="32"/>
  <c r="K16" i="32"/>
  <c r="M16" i="32"/>
  <c r="O16" i="32"/>
  <c r="Q16" i="32"/>
  <c r="R16" i="32"/>
  <c r="G17" i="32"/>
  <c r="I17" i="32"/>
  <c r="K17" i="32"/>
  <c r="M17" i="32"/>
  <c r="O17" i="32"/>
  <c r="Q17" i="32"/>
  <c r="R17" i="32"/>
  <c r="G18" i="32"/>
  <c r="I18" i="32"/>
  <c r="K18" i="32"/>
  <c r="M18" i="32"/>
  <c r="O18" i="32"/>
  <c r="Q18" i="32"/>
  <c r="R18" i="32"/>
  <c r="G19" i="32"/>
  <c r="I19" i="32"/>
  <c r="K19" i="32"/>
  <c r="M19" i="32"/>
  <c r="O19" i="32"/>
  <c r="Q19" i="32"/>
  <c r="R19" i="32"/>
  <c r="G20" i="32"/>
  <c r="I20" i="32"/>
  <c r="K20" i="32"/>
  <c r="M20" i="32"/>
  <c r="O20" i="32"/>
  <c r="Q20" i="32"/>
  <c r="G21" i="32"/>
  <c r="I21" i="32"/>
  <c r="K21" i="32"/>
  <c r="M21" i="32"/>
  <c r="O21" i="32"/>
  <c r="Q21" i="32"/>
  <c r="R21" i="32"/>
  <c r="G22" i="32"/>
  <c r="I22" i="32"/>
  <c r="K22" i="32"/>
  <c r="M22" i="32"/>
  <c r="O22" i="32"/>
  <c r="Q22" i="32"/>
  <c r="R22" i="32"/>
  <c r="G23" i="32"/>
  <c r="I23" i="32"/>
  <c r="K23" i="32"/>
  <c r="M23" i="32"/>
  <c r="O23" i="32"/>
  <c r="Q23" i="32"/>
  <c r="R23" i="32"/>
  <c r="G24" i="32"/>
  <c r="I24" i="32"/>
  <c r="K24" i="32"/>
  <c r="M24" i="32"/>
  <c r="O24" i="32"/>
  <c r="Q24" i="32"/>
  <c r="R24" i="32"/>
  <c r="G25" i="32"/>
  <c r="I25" i="32"/>
  <c r="K25" i="32"/>
  <c r="M25" i="32"/>
  <c r="O25" i="32"/>
  <c r="Q25" i="32"/>
  <c r="G26" i="32"/>
  <c r="I26" i="32"/>
  <c r="K26" i="32"/>
  <c r="M26" i="32"/>
  <c r="O26" i="32"/>
  <c r="Q26" i="32"/>
  <c r="R26" i="32"/>
  <c r="G27" i="32"/>
  <c r="I27" i="32"/>
  <c r="K27" i="32"/>
  <c r="M27" i="32"/>
  <c r="O27" i="32"/>
  <c r="Q27" i="32"/>
  <c r="R27" i="32"/>
  <c r="G28" i="32"/>
  <c r="I28" i="32"/>
  <c r="K28" i="32"/>
  <c r="M28" i="32"/>
  <c r="O28" i="32"/>
  <c r="Q28" i="32"/>
  <c r="R28" i="32"/>
  <c r="G29" i="32"/>
  <c r="I29" i="32"/>
  <c r="K29" i="32"/>
  <c r="M29" i="32"/>
  <c r="O29" i="32"/>
  <c r="Q29" i="32"/>
  <c r="R29" i="32"/>
  <c r="G30" i="32"/>
  <c r="I30" i="32"/>
  <c r="K30" i="32"/>
  <c r="M30" i="32"/>
  <c r="O30" i="32"/>
  <c r="Q30" i="32"/>
  <c r="R30" i="32"/>
  <c r="G31" i="32"/>
  <c r="I31" i="32"/>
  <c r="K31" i="32"/>
  <c r="M31" i="32"/>
  <c r="O31" i="32"/>
  <c r="Q31" i="32"/>
  <c r="R31" i="32"/>
  <c r="G32" i="32"/>
  <c r="I32" i="32"/>
  <c r="K32" i="32"/>
  <c r="M32" i="32"/>
  <c r="O32" i="32"/>
  <c r="Q32" i="32"/>
  <c r="R32" i="32"/>
  <c r="G33" i="32"/>
  <c r="I33" i="32"/>
  <c r="K33" i="32"/>
  <c r="M33" i="32"/>
  <c r="O33" i="32"/>
  <c r="Q33" i="32"/>
  <c r="R33" i="32"/>
  <c r="G34" i="32"/>
  <c r="I34" i="32"/>
  <c r="K34" i="32"/>
  <c r="M34" i="32"/>
  <c r="O34" i="32"/>
  <c r="Q34" i="32"/>
  <c r="R34" i="32"/>
  <c r="G35" i="32"/>
  <c r="I35" i="32"/>
  <c r="K35" i="32"/>
  <c r="M35" i="32"/>
  <c r="O35" i="32"/>
  <c r="Q35" i="32"/>
  <c r="R35" i="32"/>
  <c r="G36" i="32"/>
  <c r="I36" i="32"/>
  <c r="K36" i="32"/>
  <c r="M36" i="32"/>
  <c r="O36" i="32"/>
  <c r="Q36" i="32"/>
  <c r="R36" i="32"/>
  <c r="G37" i="32"/>
  <c r="I37" i="32"/>
  <c r="K37" i="32"/>
  <c r="M37" i="32"/>
  <c r="O37" i="32"/>
  <c r="Q37" i="32"/>
  <c r="R37" i="32"/>
  <c r="G38" i="32"/>
  <c r="I38" i="32"/>
  <c r="K38" i="32"/>
  <c r="M38" i="32"/>
  <c r="O38" i="32"/>
  <c r="Q38" i="32"/>
  <c r="R38" i="32"/>
  <c r="G39" i="32"/>
  <c r="I39" i="32"/>
  <c r="K39" i="32"/>
  <c r="M39" i="32"/>
  <c r="O39" i="32"/>
  <c r="Q39" i="32"/>
  <c r="G40" i="32"/>
  <c r="I40" i="32"/>
  <c r="K40" i="32"/>
  <c r="M40" i="32"/>
  <c r="O40" i="32"/>
  <c r="Q40" i="32"/>
  <c r="R40" i="32"/>
  <c r="G41" i="32"/>
  <c r="I41" i="32"/>
  <c r="K41" i="32"/>
  <c r="M41" i="32"/>
  <c r="O41" i="32"/>
  <c r="Q41" i="32"/>
  <c r="R41" i="32"/>
  <c r="G42" i="32"/>
  <c r="I42" i="32"/>
  <c r="K42" i="32"/>
  <c r="M42" i="32"/>
  <c r="O42" i="32"/>
  <c r="Q42" i="32"/>
  <c r="R42" i="32"/>
  <c r="G43" i="32"/>
  <c r="I43" i="32"/>
  <c r="K43" i="32"/>
  <c r="M43" i="32"/>
  <c r="O43" i="32"/>
  <c r="Q43" i="32"/>
  <c r="R43" i="32"/>
  <c r="G44" i="32"/>
  <c r="I44" i="32"/>
  <c r="K44" i="32"/>
  <c r="M44" i="32"/>
  <c r="O44" i="32"/>
  <c r="Q44" i="32"/>
  <c r="G45" i="32"/>
  <c r="I45" i="32"/>
  <c r="K45" i="32"/>
  <c r="M45" i="32"/>
  <c r="O45" i="32"/>
  <c r="Q45" i="32"/>
  <c r="R45" i="32"/>
  <c r="G46" i="32"/>
  <c r="I46" i="32"/>
  <c r="K46" i="32"/>
  <c r="M46" i="32"/>
  <c r="O46" i="32"/>
  <c r="Q46" i="32"/>
  <c r="R46" i="32"/>
  <c r="G47" i="32"/>
  <c r="I47" i="32"/>
  <c r="K47" i="32"/>
  <c r="M47" i="32"/>
  <c r="O47" i="32"/>
  <c r="Q47" i="32"/>
  <c r="G48" i="32"/>
  <c r="I48" i="32"/>
  <c r="K48" i="32"/>
  <c r="M48" i="32"/>
  <c r="O48" i="32"/>
  <c r="Q48" i="32"/>
  <c r="R48" i="32"/>
  <c r="G49" i="32"/>
  <c r="I49" i="32"/>
  <c r="K49" i="32"/>
  <c r="M49" i="32"/>
  <c r="O49" i="32"/>
  <c r="Q49" i="32"/>
  <c r="R49" i="32"/>
  <c r="G50" i="32"/>
  <c r="I50" i="32"/>
  <c r="K50" i="32"/>
  <c r="M50" i="32"/>
  <c r="O50" i="32"/>
  <c r="Q50" i="32"/>
  <c r="R50" i="32"/>
  <c r="G51" i="32"/>
  <c r="I51" i="32"/>
  <c r="K51" i="32"/>
  <c r="M51" i="32"/>
  <c r="O51" i="32"/>
  <c r="Q51" i="32"/>
  <c r="R51" i="32"/>
  <c r="G52" i="32"/>
  <c r="I52" i="32"/>
  <c r="K52" i="32"/>
  <c r="M52" i="32"/>
  <c r="O52" i="32"/>
  <c r="Q52" i="32"/>
  <c r="G53" i="32"/>
  <c r="I53" i="32"/>
  <c r="K53" i="32"/>
  <c r="M53" i="32"/>
  <c r="O53" i="32"/>
  <c r="Q53" i="32"/>
  <c r="R53" i="32"/>
  <c r="G54" i="32"/>
  <c r="I54" i="32"/>
  <c r="K54" i="32"/>
  <c r="M54" i="32"/>
  <c r="O54" i="32"/>
  <c r="Q54" i="32"/>
  <c r="G55" i="32"/>
  <c r="I55" i="32"/>
  <c r="K55" i="32"/>
  <c r="M55" i="32"/>
  <c r="O55" i="32"/>
  <c r="Q55" i="32"/>
  <c r="R55" i="32"/>
  <c r="G56" i="32"/>
  <c r="I56" i="32"/>
  <c r="K56" i="32"/>
  <c r="M56" i="32"/>
  <c r="O56" i="32"/>
  <c r="Q56" i="32"/>
  <c r="R56" i="32"/>
  <c r="G57" i="32"/>
  <c r="I57" i="32"/>
  <c r="K57" i="32"/>
  <c r="M57" i="32"/>
  <c r="O57" i="32"/>
  <c r="Q57" i="32"/>
  <c r="R57" i="32"/>
  <c r="G58" i="32"/>
  <c r="I58" i="32"/>
  <c r="K58" i="32"/>
  <c r="M58" i="32"/>
  <c r="O58" i="32"/>
  <c r="Q58" i="32"/>
  <c r="R58" i="32"/>
  <c r="G59" i="32"/>
  <c r="I59" i="32"/>
  <c r="K59" i="32"/>
  <c r="M59" i="32"/>
  <c r="O59" i="32"/>
  <c r="Q59" i="32"/>
  <c r="R59" i="32"/>
  <c r="G60" i="32"/>
  <c r="I60" i="32"/>
  <c r="K60" i="32"/>
  <c r="M60" i="32"/>
  <c r="O60" i="32"/>
  <c r="Q60" i="32"/>
  <c r="R60" i="32"/>
  <c r="G61" i="32"/>
  <c r="I61" i="32"/>
  <c r="K61" i="32"/>
  <c r="M61" i="32"/>
  <c r="O61" i="32"/>
  <c r="Q61" i="32"/>
  <c r="G62" i="32"/>
  <c r="I62" i="32"/>
  <c r="K62" i="32"/>
  <c r="M62" i="32"/>
  <c r="O62" i="32"/>
  <c r="Q62" i="32"/>
  <c r="G63" i="32"/>
  <c r="I63" i="32"/>
  <c r="K63" i="32"/>
  <c r="M63" i="32"/>
  <c r="O63" i="32"/>
  <c r="Q63" i="32"/>
  <c r="G64" i="32"/>
  <c r="I64" i="32"/>
  <c r="K64" i="32"/>
  <c r="M64" i="32"/>
  <c r="O64" i="32"/>
  <c r="Q64" i="32"/>
  <c r="G65" i="32"/>
  <c r="I65" i="32"/>
  <c r="K65" i="32"/>
  <c r="M65" i="32"/>
  <c r="O65" i="32"/>
  <c r="Q65" i="32"/>
  <c r="G66" i="32"/>
  <c r="I66" i="32"/>
  <c r="K66" i="32"/>
  <c r="M66" i="32"/>
  <c r="O66" i="32"/>
  <c r="Q66" i="32"/>
  <c r="G67" i="32"/>
  <c r="I67" i="32"/>
  <c r="K67" i="32"/>
  <c r="M67" i="32"/>
  <c r="O67" i="32"/>
  <c r="Q67" i="32"/>
  <c r="G68" i="32"/>
  <c r="I68" i="32"/>
  <c r="K68" i="32"/>
  <c r="M68" i="32"/>
  <c r="O68" i="32"/>
  <c r="Q68" i="32"/>
  <c r="G69" i="32"/>
  <c r="I69" i="32"/>
  <c r="K69" i="32"/>
  <c r="M69" i="32"/>
  <c r="O69" i="32"/>
  <c r="Q69" i="32"/>
  <c r="G70" i="32"/>
  <c r="I70" i="32"/>
  <c r="K70" i="32"/>
  <c r="M70" i="32"/>
  <c r="O70" i="32"/>
  <c r="Q70" i="32"/>
  <c r="R70" i="32"/>
  <c r="G71" i="32"/>
  <c r="I71" i="32"/>
  <c r="K71" i="32"/>
  <c r="M71" i="32"/>
  <c r="O71" i="32"/>
  <c r="Q71" i="32"/>
  <c r="G72" i="32"/>
  <c r="I72" i="32"/>
  <c r="K72" i="32"/>
  <c r="M72" i="32"/>
  <c r="O72" i="32"/>
  <c r="Q72" i="32"/>
  <c r="G73" i="32"/>
  <c r="I73" i="32"/>
  <c r="K73" i="32"/>
  <c r="M73" i="32"/>
  <c r="O73" i="32"/>
  <c r="Q73" i="32"/>
  <c r="G74" i="32"/>
  <c r="I74" i="32"/>
  <c r="K74" i="32"/>
  <c r="M74" i="32"/>
  <c r="O74" i="32"/>
  <c r="Q74" i="32"/>
  <c r="R74" i="32"/>
  <c r="G75" i="32"/>
  <c r="I75" i="32"/>
  <c r="K75" i="32"/>
  <c r="M75" i="32"/>
  <c r="O75" i="32"/>
  <c r="Q75" i="32"/>
  <c r="G76" i="32"/>
  <c r="I76" i="32"/>
  <c r="K76" i="32"/>
  <c r="M76" i="32"/>
  <c r="O76" i="32"/>
  <c r="Q76" i="32"/>
  <c r="G77" i="32"/>
  <c r="I77" i="32"/>
  <c r="K77" i="32"/>
  <c r="M77" i="32"/>
  <c r="O77" i="32"/>
  <c r="Q77" i="32"/>
  <c r="G78" i="32"/>
  <c r="I78" i="32"/>
  <c r="K78" i="32"/>
  <c r="M78" i="32"/>
  <c r="O78" i="32"/>
  <c r="Q78" i="32"/>
  <c r="G79" i="32"/>
  <c r="I79" i="32"/>
  <c r="K79" i="32"/>
  <c r="M79" i="32"/>
  <c r="O79" i="32"/>
  <c r="Q79" i="32"/>
  <c r="G80" i="32"/>
  <c r="I80" i="32"/>
  <c r="K80" i="32"/>
  <c r="M80" i="32"/>
  <c r="O80" i="32"/>
  <c r="Q80" i="32"/>
  <c r="R80" i="32"/>
  <c r="G81" i="32"/>
  <c r="I81" i="32"/>
  <c r="K81" i="32"/>
  <c r="M81" i="32"/>
  <c r="O81" i="32"/>
  <c r="Q81" i="32"/>
  <c r="G82" i="32"/>
  <c r="I82" i="32"/>
  <c r="K82" i="32"/>
  <c r="M82" i="32"/>
  <c r="O82" i="32"/>
  <c r="Q82" i="32"/>
  <c r="G83" i="32"/>
  <c r="I83" i="32"/>
  <c r="K83" i="32"/>
  <c r="M83" i="32"/>
  <c r="O83" i="32"/>
  <c r="Q83" i="32"/>
  <c r="G84" i="32"/>
  <c r="I84" i="32"/>
  <c r="K84" i="32"/>
  <c r="M84" i="32"/>
  <c r="O84" i="32"/>
  <c r="Q84" i="32"/>
  <c r="R84" i="32"/>
  <c r="G85" i="32"/>
  <c r="I85" i="32"/>
  <c r="K85" i="32"/>
  <c r="M85" i="32"/>
  <c r="O85" i="32"/>
  <c r="Q85" i="32"/>
  <c r="G86" i="32"/>
  <c r="I86" i="32"/>
  <c r="K86" i="32"/>
  <c r="M86" i="32"/>
  <c r="O86" i="32"/>
  <c r="Q86" i="32"/>
  <c r="G87" i="32"/>
  <c r="I87" i="32"/>
  <c r="K87" i="32"/>
  <c r="M87" i="32"/>
  <c r="O87" i="32"/>
  <c r="Q87" i="32"/>
  <c r="G88" i="32"/>
  <c r="I88" i="32"/>
  <c r="K88" i="32"/>
  <c r="M88" i="32"/>
  <c r="O88" i="32"/>
  <c r="Q88" i="32"/>
  <c r="G89" i="32"/>
  <c r="I89" i="32"/>
  <c r="K89" i="32"/>
  <c r="M89" i="32"/>
  <c r="O89" i="32"/>
  <c r="Q89" i="32"/>
  <c r="G90" i="32"/>
  <c r="I90" i="32"/>
  <c r="K90" i="32"/>
  <c r="M90" i="32"/>
  <c r="O90" i="32"/>
  <c r="Q90" i="32"/>
  <c r="G91" i="32"/>
  <c r="I91" i="32"/>
  <c r="K91" i="32"/>
  <c r="M91" i="32"/>
  <c r="O91" i="32"/>
  <c r="Q91" i="32"/>
  <c r="G92" i="32"/>
  <c r="I92" i="32"/>
  <c r="K92" i="32"/>
  <c r="M92" i="32"/>
  <c r="O92" i="32"/>
  <c r="Q92" i="32"/>
  <c r="G93" i="32"/>
  <c r="I93" i="32"/>
  <c r="K93" i="32"/>
  <c r="M93" i="32"/>
  <c r="O93" i="32"/>
  <c r="Q93" i="32"/>
  <c r="G94" i="32"/>
  <c r="I94" i="32"/>
  <c r="K94" i="32"/>
  <c r="M94" i="32"/>
  <c r="O94" i="32"/>
  <c r="Q94" i="32"/>
  <c r="G95" i="32"/>
  <c r="I95" i="32"/>
  <c r="K95" i="32"/>
  <c r="M95" i="32"/>
  <c r="O95" i="32"/>
  <c r="Q95" i="32"/>
  <c r="G96" i="32"/>
  <c r="I96" i="32"/>
  <c r="K96" i="32"/>
  <c r="M96" i="32"/>
  <c r="O96" i="32"/>
  <c r="Q96" i="32"/>
  <c r="G97" i="32"/>
  <c r="I97" i="32"/>
  <c r="K97" i="32"/>
  <c r="M97" i="32"/>
  <c r="O97" i="32"/>
  <c r="Q97" i="32"/>
  <c r="G98" i="32"/>
  <c r="I98" i="32"/>
  <c r="K98" i="32"/>
  <c r="M98" i="32"/>
  <c r="O98" i="32"/>
  <c r="Q98" i="32"/>
  <c r="G99" i="32"/>
  <c r="I99" i="32"/>
  <c r="K99" i="32"/>
  <c r="M99" i="32"/>
  <c r="O99" i="32"/>
  <c r="Q99" i="32"/>
  <c r="G100" i="32"/>
  <c r="I100" i="32"/>
  <c r="K100" i="32"/>
  <c r="M100" i="32"/>
  <c r="O100" i="32"/>
  <c r="Q100" i="32"/>
  <c r="R100" i="32"/>
  <c r="G101" i="32"/>
  <c r="I101" i="32"/>
  <c r="K101" i="32"/>
  <c r="M101" i="32"/>
  <c r="O101" i="32"/>
  <c r="Q101" i="32"/>
  <c r="G102" i="32"/>
  <c r="I102" i="32"/>
  <c r="K102" i="32"/>
  <c r="M102" i="32"/>
  <c r="O102" i="32"/>
  <c r="Q102" i="32"/>
  <c r="G103" i="32"/>
  <c r="I103" i="32"/>
  <c r="K103" i="32"/>
  <c r="M103" i="32"/>
  <c r="O103" i="32"/>
  <c r="Q103" i="32"/>
  <c r="G104" i="32"/>
  <c r="I104" i="32"/>
  <c r="K104" i="32"/>
  <c r="M104" i="32"/>
  <c r="O104" i="32"/>
  <c r="Q104" i="32"/>
  <c r="G105" i="32"/>
  <c r="I105" i="32"/>
  <c r="K105" i="32"/>
  <c r="M105" i="32"/>
  <c r="O105" i="32"/>
  <c r="Q105" i="32"/>
  <c r="G106" i="32"/>
  <c r="I106" i="32"/>
  <c r="K106" i="32"/>
  <c r="M106" i="32"/>
  <c r="O106" i="32"/>
  <c r="Q106" i="32"/>
  <c r="G107" i="32"/>
  <c r="I107" i="32"/>
  <c r="K107" i="32"/>
  <c r="M107" i="32"/>
  <c r="O107" i="32"/>
  <c r="Q107" i="32"/>
  <c r="G108" i="32"/>
  <c r="I108" i="32"/>
  <c r="K108" i="32"/>
  <c r="M108" i="32"/>
  <c r="O108" i="32"/>
  <c r="Q108" i="32"/>
  <c r="G109" i="32"/>
  <c r="I109" i="32"/>
  <c r="K109" i="32"/>
  <c r="M109" i="32"/>
  <c r="O109" i="32"/>
  <c r="Q109" i="32"/>
  <c r="G110" i="32"/>
  <c r="I110" i="32"/>
  <c r="K110" i="32"/>
  <c r="M110" i="32"/>
  <c r="O110" i="32"/>
  <c r="Q110" i="32"/>
  <c r="G111" i="32"/>
  <c r="I111" i="32"/>
  <c r="K111" i="32"/>
  <c r="M111" i="32"/>
  <c r="O111" i="32"/>
  <c r="Q111" i="32"/>
  <c r="G112" i="32"/>
  <c r="I112" i="32"/>
  <c r="K112" i="32"/>
  <c r="M112" i="32"/>
  <c r="O112" i="32"/>
  <c r="Q112" i="32"/>
  <c r="G113" i="32"/>
  <c r="I113" i="32"/>
  <c r="K113" i="32"/>
  <c r="M113" i="32"/>
  <c r="O113" i="32"/>
  <c r="Q113" i="32"/>
  <c r="G114" i="32"/>
  <c r="I114" i="32"/>
  <c r="K114" i="32"/>
  <c r="M114" i="32"/>
  <c r="O114" i="32"/>
  <c r="Q114" i="32"/>
  <c r="G115" i="32"/>
  <c r="I115" i="32"/>
  <c r="K115" i="32"/>
  <c r="M115" i="32"/>
  <c r="O115" i="32"/>
  <c r="Q115" i="32"/>
  <c r="G116" i="32"/>
  <c r="I116" i="32"/>
  <c r="K116" i="32"/>
  <c r="M116" i="32"/>
  <c r="O116" i="32"/>
  <c r="Q116" i="32"/>
  <c r="G117" i="32"/>
  <c r="I117" i="32"/>
  <c r="K117" i="32"/>
  <c r="M117" i="32"/>
  <c r="O117" i="32"/>
  <c r="Q117" i="32"/>
  <c r="G118" i="32"/>
  <c r="I118" i="32"/>
  <c r="K118" i="32"/>
  <c r="M118" i="32"/>
  <c r="O118" i="32"/>
  <c r="Q118" i="32"/>
  <c r="G119" i="32"/>
  <c r="I119" i="32"/>
  <c r="K119" i="32"/>
  <c r="M119" i="32"/>
  <c r="O119" i="32"/>
  <c r="Q119" i="32"/>
  <c r="G120" i="32"/>
  <c r="I120" i="32"/>
  <c r="K120" i="32"/>
  <c r="M120" i="32"/>
  <c r="O120" i="32"/>
  <c r="Q120" i="32"/>
  <c r="R120" i="32"/>
  <c r="G121" i="32"/>
  <c r="I121" i="32"/>
  <c r="K121" i="32"/>
  <c r="M121" i="32"/>
  <c r="O121" i="32"/>
  <c r="Q121" i="32"/>
  <c r="G122" i="32"/>
  <c r="I122" i="32"/>
  <c r="K122" i="32"/>
  <c r="M122" i="32"/>
  <c r="O122" i="32"/>
  <c r="Q122" i="32"/>
  <c r="G123" i="32"/>
  <c r="I123" i="32"/>
  <c r="K123" i="32"/>
  <c r="M123" i="32"/>
  <c r="O123" i="32"/>
  <c r="Q123" i="32"/>
  <c r="R123" i="32"/>
  <c r="G124" i="32"/>
  <c r="I124" i="32"/>
  <c r="K124" i="32"/>
  <c r="M124" i="32"/>
  <c r="O124" i="32"/>
  <c r="Q124" i="32"/>
  <c r="R124" i="32"/>
  <c r="G125" i="32"/>
  <c r="I125" i="32"/>
  <c r="K125" i="32"/>
  <c r="M125" i="32"/>
  <c r="O125" i="32"/>
  <c r="Q125" i="32"/>
  <c r="R125" i="32"/>
  <c r="G126" i="32"/>
  <c r="I126" i="32"/>
  <c r="K126" i="32"/>
  <c r="M126" i="32"/>
  <c r="O126" i="32"/>
  <c r="Q126" i="32"/>
  <c r="R126" i="32"/>
  <c r="G127" i="32"/>
  <c r="I127" i="32"/>
  <c r="K127" i="32"/>
  <c r="M127" i="32"/>
  <c r="O127" i="32"/>
  <c r="Q127" i="32"/>
  <c r="R127" i="32"/>
  <c r="G128" i="32"/>
  <c r="I128" i="32"/>
  <c r="K128" i="32"/>
  <c r="M128" i="32"/>
  <c r="O128" i="32"/>
  <c r="Q128" i="32"/>
  <c r="G129" i="32"/>
  <c r="I129" i="32"/>
  <c r="K129" i="32"/>
  <c r="M129" i="32"/>
  <c r="O129" i="32"/>
  <c r="Q129" i="32"/>
  <c r="G130" i="32"/>
  <c r="I130" i="32"/>
  <c r="K130" i="32"/>
  <c r="M130" i="32"/>
  <c r="O130" i="32"/>
  <c r="Q130" i="32"/>
  <c r="G131" i="32"/>
  <c r="I131" i="32"/>
  <c r="K131" i="32"/>
  <c r="M131" i="32"/>
  <c r="O131" i="32"/>
  <c r="Q131" i="32"/>
  <c r="G132" i="32"/>
  <c r="I132" i="32"/>
  <c r="K132" i="32"/>
  <c r="M132" i="32"/>
  <c r="O132" i="32"/>
  <c r="Q132" i="32"/>
  <c r="G133" i="32"/>
  <c r="I133" i="32"/>
  <c r="K133" i="32"/>
  <c r="M133" i="32"/>
  <c r="O133" i="32"/>
  <c r="Q133" i="32"/>
  <c r="R133" i="32"/>
  <c r="G134" i="32"/>
  <c r="I134" i="32"/>
  <c r="K134" i="32"/>
  <c r="M134" i="32"/>
  <c r="O134" i="32"/>
  <c r="Q134" i="32"/>
  <c r="G135" i="32"/>
  <c r="I135" i="32"/>
  <c r="K135" i="32"/>
  <c r="M135" i="32"/>
  <c r="O135" i="32"/>
  <c r="Q135" i="32"/>
  <c r="G136" i="32"/>
  <c r="I136" i="32"/>
  <c r="K136" i="32"/>
  <c r="M136" i="32"/>
  <c r="O136" i="32"/>
  <c r="Q136" i="32"/>
  <c r="R136" i="32"/>
  <c r="G137" i="32"/>
  <c r="I137" i="32"/>
  <c r="K137" i="32"/>
  <c r="M137" i="32"/>
  <c r="O137" i="32"/>
  <c r="Q137" i="32"/>
  <c r="R137" i="32"/>
  <c r="G138" i="32"/>
  <c r="I138" i="32"/>
  <c r="K138" i="32"/>
  <c r="M138" i="32"/>
  <c r="O138" i="32"/>
  <c r="Q138" i="32"/>
  <c r="G139" i="32"/>
  <c r="I139" i="32"/>
  <c r="K139" i="32"/>
  <c r="M139" i="32"/>
  <c r="O139" i="32"/>
  <c r="Q139" i="32"/>
  <c r="G140" i="32"/>
  <c r="I140" i="32"/>
  <c r="K140" i="32"/>
  <c r="M140" i="32"/>
  <c r="O140" i="32"/>
  <c r="Q140" i="32"/>
  <c r="G141" i="32"/>
  <c r="I141" i="32"/>
  <c r="K141" i="32"/>
  <c r="M141" i="32"/>
  <c r="O141" i="32"/>
  <c r="Q141" i="32"/>
  <c r="G142" i="32"/>
  <c r="I142" i="32"/>
  <c r="K142" i="32"/>
  <c r="M142" i="32"/>
  <c r="O142" i="32"/>
  <c r="Q142" i="32"/>
  <c r="G143" i="32"/>
  <c r="I143" i="32"/>
  <c r="K143" i="32"/>
  <c r="M143" i="32"/>
  <c r="O143" i="32"/>
  <c r="Q143" i="32"/>
  <c r="G144" i="32"/>
  <c r="I144" i="32"/>
  <c r="K144" i="32"/>
  <c r="M144" i="32"/>
  <c r="O144" i="32"/>
  <c r="Q144" i="32"/>
  <c r="G145" i="32"/>
  <c r="I145" i="32"/>
  <c r="K145" i="32"/>
  <c r="M145" i="32"/>
  <c r="O145" i="32"/>
  <c r="Q145" i="32"/>
  <c r="G146" i="32"/>
  <c r="I146" i="32"/>
  <c r="K146" i="32"/>
  <c r="M146" i="32"/>
  <c r="O146" i="32"/>
  <c r="Q146" i="32"/>
  <c r="G147" i="32"/>
  <c r="I147" i="32"/>
  <c r="K147" i="32"/>
  <c r="M147" i="32"/>
  <c r="O147" i="32"/>
  <c r="Q147" i="32"/>
  <c r="G148" i="32"/>
  <c r="I148" i="32"/>
  <c r="K148" i="32"/>
  <c r="M148" i="32"/>
  <c r="O148" i="32"/>
  <c r="Q148" i="32"/>
  <c r="R148" i="32"/>
  <c r="G149" i="32"/>
  <c r="I149" i="32"/>
  <c r="K149" i="32"/>
  <c r="M149" i="32"/>
  <c r="O149" i="32"/>
  <c r="Q149" i="32"/>
  <c r="G150" i="32"/>
  <c r="I150" i="32"/>
  <c r="K150" i="32"/>
  <c r="M150" i="32"/>
  <c r="O150" i="32"/>
  <c r="Q150" i="32"/>
  <c r="G151" i="32"/>
  <c r="I151" i="32"/>
  <c r="K151" i="32"/>
  <c r="M151" i="32"/>
  <c r="O151" i="32"/>
  <c r="Q151" i="32"/>
  <c r="G152" i="32"/>
  <c r="I152" i="32"/>
  <c r="K152" i="32"/>
  <c r="M152" i="32"/>
  <c r="O152" i="32"/>
  <c r="Q152" i="32"/>
  <c r="G153" i="32"/>
  <c r="I153" i="32"/>
  <c r="K153" i="32"/>
  <c r="M153" i="32"/>
  <c r="O153" i="32"/>
  <c r="Q153" i="32"/>
  <c r="R153" i="32"/>
  <c r="G154" i="32"/>
  <c r="I154" i="32"/>
  <c r="K154" i="32"/>
  <c r="M154" i="32"/>
  <c r="O154" i="32"/>
  <c r="Q154" i="32"/>
  <c r="G155" i="32"/>
  <c r="I155" i="32"/>
  <c r="K155" i="32"/>
  <c r="M155" i="32"/>
  <c r="O155" i="32"/>
  <c r="Q155" i="32"/>
  <c r="G156" i="32"/>
  <c r="I156" i="32"/>
  <c r="K156" i="32"/>
  <c r="M156" i="32"/>
  <c r="O156" i="32"/>
  <c r="Q156" i="32"/>
  <c r="R156" i="32"/>
  <c r="G157" i="32"/>
  <c r="I157" i="32"/>
  <c r="K157" i="32"/>
  <c r="M157" i="32"/>
  <c r="O157" i="32"/>
  <c r="Q157" i="32"/>
  <c r="R157" i="32"/>
  <c r="G158" i="32"/>
  <c r="I158" i="32"/>
  <c r="K158" i="32"/>
  <c r="M158" i="32"/>
  <c r="O158" i="32"/>
  <c r="Q158" i="32"/>
  <c r="R158" i="32"/>
  <c r="G159" i="32"/>
  <c r="I159" i="32"/>
  <c r="K159" i="32"/>
  <c r="M159" i="32"/>
  <c r="O159" i="32"/>
  <c r="Q159" i="32"/>
  <c r="R159" i="32"/>
  <c r="G160" i="32"/>
  <c r="I160" i="32"/>
  <c r="K160" i="32"/>
  <c r="M160" i="32"/>
  <c r="O160" i="32"/>
  <c r="Q160" i="32"/>
  <c r="R160" i="32"/>
  <c r="G161" i="32"/>
  <c r="I161" i="32"/>
  <c r="K161" i="32"/>
  <c r="M161" i="32"/>
  <c r="O161" i="32"/>
  <c r="Q161" i="32"/>
  <c r="G162" i="32"/>
  <c r="I162" i="32"/>
  <c r="K162" i="32"/>
  <c r="M162" i="32"/>
  <c r="O162" i="32"/>
  <c r="Q162" i="32"/>
  <c r="G163" i="32"/>
  <c r="I163" i="32"/>
  <c r="K163" i="32"/>
  <c r="M163" i="32"/>
  <c r="O163" i="32"/>
  <c r="Q163" i="32"/>
  <c r="G164" i="32"/>
  <c r="I164" i="32"/>
  <c r="K164" i="32"/>
  <c r="M164" i="32"/>
  <c r="O164" i="32"/>
  <c r="Q164" i="32"/>
  <c r="G165" i="32"/>
  <c r="I165" i="32"/>
  <c r="K165" i="32"/>
  <c r="M165" i="32"/>
  <c r="O165" i="32"/>
  <c r="Q165" i="32"/>
  <c r="G166" i="32"/>
  <c r="I166" i="32"/>
  <c r="K166" i="32"/>
  <c r="M166" i="32"/>
  <c r="O166" i="32"/>
  <c r="Q166" i="32"/>
  <c r="R166" i="32"/>
  <c r="G167" i="32"/>
  <c r="I167" i="32"/>
  <c r="K167" i="32"/>
  <c r="M167" i="32"/>
  <c r="O167" i="32"/>
  <c r="Q167" i="32"/>
  <c r="G168" i="32"/>
  <c r="I168" i="32"/>
  <c r="K168" i="32"/>
  <c r="M168" i="32"/>
  <c r="O168" i="32"/>
  <c r="Q168" i="32"/>
  <c r="G169" i="32"/>
  <c r="I169" i="32"/>
  <c r="K169" i="32"/>
  <c r="M169" i="32"/>
  <c r="O169" i="32"/>
  <c r="Q169" i="32"/>
  <c r="R169" i="32"/>
  <c r="G170" i="32"/>
  <c r="I170" i="32"/>
  <c r="K170" i="32"/>
  <c r="M170" i="32"/>
  <c r="O170" i="32"/>
  <c r="Q170" i="32"/>
  <c r="R170" i="32"/>
  <c r="G171" i="32"/>
  <c r="I171" i="32"/>
  <c r="K171" i="32"/>
  <c r="M171" i="32"/>
  <c r="O171" i="32"/>
  <c r="Q171" i="32"/>
  <c r="G172" i="32"/>
  <c r="I172" i="32"/>
  <c r="K172" i="32"/>
  <c r="M172" i="32"/>
  <c r="O172" i="32"/>
  <c r="Q172" i="32"/>
  <c r="G173" i="32"/>
  <c r="I173" i="32"/>
  <c r="K173" i="32"/>
  <c r="M173" i="32"/>
  <c r="O173" i="32"/>
  <c r="Q173" i="32"/>
  <c r="G174" i="32"/>
  <c r="I174" i="32"/>
  <c r="K174" i="32"/>
  <c r="M174" i="32"/>
  <c r="O174" i="32"/>
  <c r="Q174" i="32"/>
  <c r="G175" i="32"/>
  <c r="I175" i="32"/>
  <c r="K175" i="32"/>
  <c r="M175" i="32"/>
  <c r="O175" i="32"/>
  <c r="Q175" i="32"/>
  <c r="G176" i="32"/>
  <c r="I176" i="32"/>
  <c r="K176" i="32"/>
  <c r="M176" i="32"/>
  <c r="O176" i="32"/>
  <c r="Q176" i="32"/>
  <c r="G177" i="32"/>
  <c r="I177" i="32"/>
  <c r="K177" i="32"/>
  <c r="M177" i="32"/>
  <c r="O177" i="32"/>
  <c r="Q177" i="32"/>
  <c r="G178" i="32"/>
  <c r="I178" i="32"/>
  <c r="K178" i="32"/>
  <c r="M178" i="32"/>
  <c r="O178" i="32"/>
  <c r="Q178" i="32"/>
  <c r="G179" i="32"/>
  <c r="I179" i="32"/>
  <c r="K179" i="32"/>
  <c r="M179" i="32"/>
  <c r="O179" i="32"/>
  <c r="Q179" i="32"/>
  <c r="G180" i="32"/>
  <c r="I180" i="32"/>
  <c r="K180" i="32"/>
  <c r="M180" i="32"/>
  <c r="O180" i="32"/>
  <c r="Q180" i="32"/>
  <c r="G181" i="32"/>
  <c r="I181" i="32"/>
  <c r="K181" i="32"/>
  <c r="M181" i="32"/>
  <c r="O181" i="32"/>
  <c r="Q181" i="32"/>
  <c r="R181" i="32"/>
  <c r="G182" i="32"/>
  <c r="I182" i="32"/>
  <c r="K182" i="32"/>
  <c r="M182" i="32"/>
  <c r="O182" i="32"/>
  <c r="Q182" i="32"/>
  <c r="G183" i="32"/>
  <c r="I183" i="32"/>
  <c r="K183" i="32"/>
  <c r="M183" i="32"/>
  <c r="O183" i="32"/>
  <c r="Q183" i="32"/>
  <c r="G184" i="32"/>
  <c r="I184" i="32"/>
  <c r="K184" i="32"/>
  <c r="M184" i="32"/>
  <c r="O184" i="32"/>
  <c r="Q184" i="32"/>
  <c r="G185" i="32"/>
  <c r="I185" i="32"/>
  <c r="K185" i="32"/>
  <c r="M185" i="32"/>
  <c r="O185" i="32"/>
  <c r="Q185" i="32"/>
  <c r="G186" i="32"/>
  <c r="I186" i="32"/>
  <c r="K186" i="32"/>
  <c r="M186" i="32"/>
  <c r="O186" i="32"/>
  <c r="Q186" i="32"/>
  <c r="G187" i="32"/>
  <c r="I187" i="32"/>
  <c r="K187" i="32"/>
  <c r="M187" i="32"/>
  <c r="O187" i="32"/>
  <c r="Q187" i="32"/>
  <c r="G188" i="32"/>
  <c r="I188" i="32"/>
  <c r="K188" i="32"/>
  <c r="M188" i="32"/>
  <c r="O188" i="32"/>
  <c r="Q188" i="32"/>
  <c r="G189" i="32"/>
  <c r="I189" i="32"/>
  <c r="K189" i="32"/>
  <c r="M189" i="32"/>
  <c r="O189" i="32"/>
  <c r="Q189" i="32"/>
  <c r="G190" i="32"/>
  <c r="I190" i="32"/>
  <c r="K190" i="32"/>
  <c r="M190" i="32"/>
  <c r="O190" i="32"/>
  <c r="Q190" i="32"/>
  <c r="G191" i="32"/>
  <c r="I191" i="32"/>
  <c r="K191" i="32"/>
  <c r="M191" i="32"/>
  <c r="O191" i="32"/>
  <c r="Q191" i="32"/>
  <c r="G192" i="32"/>
  <c r="I192" i="32"/>
  <c r="K192" i="32"/>
  <c r="M192" i="32"/>
  <c r="O192" i="32"/>
  <c r="Q192" i="32"/>
  <c r="G193" i="32"/>
  <c r="I193" i="32"/>
  <c r="K193" i="32"/>
  <c r="M193" i="32"/>
  <c r="O193" i="32"/>
  <c r="Q193" i="32"/>
  <c r="G194" i="32"/>
  <c r="I194" i="32"/>
  <c r="K194" i="32"/>
  <c r="M194" i="32"/>
  <c r="O194" i="32"/>
  <c r="Q194" i="32"/>
  <c r="G195" i="32"/>
  <c r="I195" i="32"/>
  <c r="K195" i="32"/>
  <c r="M195" i="32"/>
  <c r="O195" i="32"/>
  <c r="Q195" i="32"/>
  <c r="G196" i="32"/>
  <c r="I196" i="32"/>
  <c r="K196" i="32"/>
  <c r="M196" i="32"/>
  <c r="O196" i="32"/>
  <c r="Q196" i="32"/>
  <c r="G197" i="32"/>
  <c r="I197" i="32"/>
  <c r="K197" i="32"/>
  <c r="M197" i="32"/>
  <c r="O197" i="32"/>
  <c r="Q197" i="32"/>
  <c r="G198" i="32"/>
  <c r="I198" i="32"/>
  <c r="K198" i="32"/>
  <c r="M198" i="32"/>
  <c r="O198" i="32"/>
  <c r="Q198" i="32"/>
  <c r="G199" i="32"/>
  <c r="I199" i="32"/>
  <c r="K199" i="32"/>
  <c r="M199" i="32"/>
  <c r="O199" i="32"/>
  <c r="Q199" i="32"/>
  <c r="G200" i="32"/>
  <c r="I200" i="32"/>
  <c r="K200" i="32"/>
  <c r="M200" i="32"/>
  <c r="O200" i="32"/>
  <c r="Q200" i="32"/>
  <c r="G201" i="32"/>
  <c r="I201" i="32"/>
  <c r="K201" i="32"/>
  <c r="M201" i="32"/>
  <c r="O201" i="32"/>
  <c r="Q201" i="32"/>
  <c r="G202" i="32"/>
  <c r="I202" i="32"/>
  <c r="K202" i="32"/>
  <c r="M202" i="32"/>
  <c r="O202" i="32"/>
  <c r="Q202" i="32"/>
  <c r="G203" i="32"/>
  <c r="I203" i="32"/>
  <c r="K203" i="32"/>
  <c r="M203" i="32"/>
  <c r="O203" i="32"/>
  <c r="Q203" i="32"/>
  <c r="G204" i="32"/>
  <c r="I204" i="32"/>
  <c r="K204" i="32"/>
  <c r="M204" i="32"/>
  <c r="O204" i="32"/>
  <c r="Q204" i="32"/>
  <c r="G205" i="32"/>
  <c r="I205" i="32"/>
  <c r="K205" i="32"/>
  <c r="M205" i="32"/>
  <c r="O205" i="32"/>
  <c r="Q205" i="32"/>
  <c r="G206" i="32"/>
  <c r="I206" i="32"/>
  <c r="K206" i="32"/>
  <c r="M206" i="32"/>
  <c r="O206" i="32"/>
  <c r="Q206" i="32"/>
  <c r="G207" i="32"/>
  <c r="I207" i="32"/>
  <c r="K207" i="32"/>
  <c r="M207" i="32"/>
  <c r="O207" i="32"/>
  <c r="Q207" i="32"/>
  <c r="G208" i="32"/>
  <c r="I208" i="32"/>
  <c r="K208" i="32"/>
  <c r="M208" i="32"/>
  <c r="O208" i="32"/>
  <c r="Q208" i="32"/>
  <c r="G209" i="32"/>
  <c r="I209" i="32"/>
  <c r="K209" i="32"/>
  <c r="M209" i="32"/>
  <c r="O209" i="32"/>
  <c r="Q209" i="32"/>
  <c r="G210" i="32"/>
  <c r="I210" i="32"/>
  <c r="K210" i="32"/>
  <c r="M210" i="32"/>
  <c r="O210" i="32"/>
  <c r="Q210" i="32"/>
  <c r="G211" i="32"/>
  <c r="I211" i="32"/>
  <c r="K211" i="32"/>
  <c r="M211" i="32"/>
  <c r="O211" i="32"/>
  <c r="Q211" i="32"/>
  <c r="G212" i="32"/>
  <c r="I212" i="32"/>
  <c r="K212" i="32"/>
  <c r="M212" i="32"/>
  <c r="O212" i="32"/>
  <c r="Q212" i="32"/>
  <c r="G213" i="32"/>
  <c r="I213" i="32"/>
  <c r="K213" i="32"/>
  <c r="M213" i="32"/>
  <c r="O213" i="32"/>
  <c r="Q213" i="32"/>
  <c r="G214" i="32"/>
  <c r="I214" i="32"/>
  <c r="K214" i="32"/>
  <c r="M214" i="32"/>
  <c r="O214" i="32"/>
  <c r="Q214" i="32"/>
  <c r="R214" i="32"/>
  <c r="G215" i="32"/>
  <c r="I215" i="32"/>
  <c r="K215" i="32"/>
  <c r="M215" i="32"/>
  <c r="O215" i="32"/>
  <c r="Q215" i="32"/>
  <c r="R215" i="32"/>
  <c r="G216" i="32"/>
  <c r="I216" i="32"/>
  <c r="K216" i="32"/>
  <c r="M216" i="32"/>
  <c r="O216" i="32"/>
  <c r="Q216" i="32"/>
  <c r="R216" i="32"/>
  <c r="G217" i="32"/>
  <c r="I217" i="32"/>
  <c r="K217" i="32"/>
  <c r="M217" i="32"/>
  <c r="O217" i="32"/>
  <c r="Q217" i="32"/>
  <c r="R217" i="32"/>
  <c r="G218" i="32"/>
  <c r="I218" i="32"/>
  <c r="K218" i="32"/>
  <c r="M218" i="32"/>
  <c r="O218" i="32"/>
  <c r="Q218" i="32"/>
  <c r="G219" i="32"/>
  <c r="I219" i="32"/>
  <c r="K219" i="32"/>
  <c r="M219" i="32"/>
  <c r="O219" i="32"/>
  <c r="Q219" i="32"/>
  <c r="G220" i="32"/>
  <c r="I220" i="32"/>
  <c r="K220" i="32"/>
  <c r="M220" i="32"/>
  <c r="O220" i="32"/>
  <c r="Q220" i="32"/>
  <c r="G221" i="32"/>
  <c r="I221" i="32"/>
  <c r="K221" i="32"/>
  <c r="M221" i="32"/>
  <c r="O221" i="32"/>
  <c r="Q221" i="32"/>
  <c r="G222" i="32"/>
  <c r="I222" i="32"/>
  <c r="K222" i="32"/>
  <c r="M222" i="32"/>
  <c r="O222" i="32"/>
  <c r="Q222" i="32"/>
  <c r="G223" i="32"/>
  <c r="I223" i="32"/>
  <c r="K223" i="32"/>
  <c r="M223" i="32"/>
  <c r="O223" i="32"/>
  <c r="Q223" i="32"/>
  <c r="G224" i="32"/>
  <c r="I224" i="32"/>
  <c r="K224" i="32"/>
  <c r="M224" i="32"/>
  <c r="O224" i="32"/>
  <c r="Q224" i="32"/>
  <c r="G225" i="32"/>
  <c r="I225" i="32"/>
  <c r="K225" i="32"/>
  <c r="M225" i="32"/>
  <c r="O225" i="32"/>
  <c r="Q225" i="32"/>
  <c r="G226" i="32"/>
  <c r="I226" i="32"/>
  <c r="K226" i="32"/>
  <c r="M226" i="32"/>
  <c r="O226" i="32"/>
  <c r="Q226" i="32"/>
  <c r="G227" i="32"/>
  <c r="I227" i="32"/>
  <c r="K227" i="32"/>
  <c r="M227" i="32"/>
  <c r="O227" i="32"/>
  <c r="Q227" i="32"/>
  <c r="R227" i="32"/>
  <c r="G228" i="32"/>
  <c r="I228" i="32"/>
  <c r="K228" i="32"/>
  <c r="M228" i="32"/>
  <c r="O228" i="32"/>
  <c r="Q228" i="32"/>
  <c r="G229" i="32"/>
  <c r="I229" i="32"/>
  <c r="K229" i="32"/>
  <c r="M229" i="32"/>
  <c r="O229" i="32"/>
  <c r="Q229" i="32"/>
  <c r="G230" i="32"/>
  <c r="I230" i="32"/>
  <c r="K230" i="32"/>
  <c r="M230" i="32"/>
  <c r="O230" i="32"/>
  <c r="Q230" i="32"/>
  <c r="G231" i="32"/>
  <c r="I231" i="32"/>
  <c r="K231" i="32"/>
  <c r="M231" i="32"/>
  <c r="O231" i="32"/>
  <c r="Q231" i="32"/>
  <c r="G232" i="32"/>
  <c r="I232" i="32"/>
  <c r="K232" i="32"/>
  <c r="M232" i="32"/>
  <c r="O232" i="32"/>
  <c r="Q232" i="32"/>
  <c r="G233" i="32"/>
  <c r="I233" i="32"/>
  <c r="K233" i="32"/>
  <c r="M233" i="32"/>
  <c r="O233" i="32"/>
  <c r="Q233" i="32"/>
  <c r="R233" i="32"/>
  <c r="G234" i="32"/>
  <c r="I234" i="32"/>
  <c r="K234" i="32"/>
  <c r="M234" i="32"/>
  <c r="O234" i="32"/>
  <c r="Q234" i="32"/>
  <c r="G235" i="32"/>
  <c r="I235" i="32"/>
  <c r="K235" i="32"/>
  <c r="M235" i="32"/>
  <c r="O235" i="32"/>
  <c r="Q235" i="32"/>
  <c r="G236" i="32"/>
  <c r="I236" i="32"/>
  <c r="K236" i="32"/>
  <c r="M236" i="32"/>
  <c r="O236" i="32"/>
  <c r="Q236" i="32"/>
  <c r="G237" i="32"/>
  <c r="I237" i="32"/>
  <c r="K237" i="32"/>
  <c r="M237" i="32"/>
  <c r="O237" i="32"/>
  <c r="Q237" i="32"/>
  <c r="G238" i="32"/>
  <c r="I238" i="32"/>
  <c r="K238" i="32"/>
  <c r="M238" i="32"/>
  <c r="O238" i="32"/>
  <c r="Q238" i="32"/>
  <c r="G239" i="32"/>
  <c r="I239" i="32"/>
  <c r="K239" i="32"/>
  <c r="M239" i="32"/>
  <c r="O239" i="32"/>
  <c r="Q239" i="32"/>
  <c r="G240" i="32"/>
  <c r="I240" i="32"/>
  <c r="K240" i="32"/>
  <c r="M240" i="32"/>
  <c r="O240" i="32"/>
  <c r="Q240" i="32"/>
  <c r="G241" i="32"/>
  <c r="I241" i="32"/>
  <c r="K241" i="32"/>
  <c r="M241" i="32"/>
  <c r="O241" i="32"/>
  <c r="Q241" i="32"/>
  <c r="G242" i="32"/>
  <c r="I242" i="32"/>
  <c r="K242" i="32"/>
  <c r="M242" i="32"/>
  <c r="O242" i="32"/>
  <c r="Q242" i="32"/>
  <c r="G243" i="32"/>
  <c r="I243" i="32"/>
  <c r="K243" i="32"/>
  <c r="M243" i="32"/>
  <c r="O243" i="32"/>
  <c r="Q243" i="32"/>
  <c r="G244" i="32"/>
  <c r="I244" i="32"/>
  <c r="K244" i="32"/>
  <c r="M244" i="32"/>
  <c r="O244" i="32"/>
  <c r="Q244" i="32"/>
  <c r="G245" i="32"/>
  <c r="I245" i="32"/>
  <c r="K245" i="32"/>
  <c r="M245" i="32"/>
  <c r="O245" i="32"/>
  <c r="Q245" i="32"/>
  <c r="G246" i="32"/>
  <c r="I246" i="32"/>
  <c r="K246" i="32"/>
  <c r="M246" i="32"/>
  <c r="O246" i="32"/>
  <c r="Q246" i="32"/>
  <c r="R246" i="32"/>
  <c r="G247" i="32"/>
  <c r="I247" i="32"/>
  <c r="K247" i="32"/>
  <c r="M247" i="32"/>
  <c r="O247" i="32"/>
  <c r="Q247" i="32"/>
  <c r="G248" i="32"/>
  <c r="I248" i="32"/>
  <c r="K248" i="32"/>
  <c r="M248" i="32"/>
  <c r="O248" i="32"/>
  <c r="Q248" i="32"/>
  <c r="G249" i="32"/>
  <c r="I249" i="32"/>
  <c r="K249" i="32"/>
  <c r="M249" i="32"/>
  <c r="O249" i="32"/>
  <c r="Q249" i="32"/>
  <c r="R249" i="32"/>
  <c r="G250" i="32"/>
  <c r="I250" i="32"/>
  <c r="K250" i="32"/>
  <c r="M250" i="32"/>
  <c r="O250" i="32"/>
  <c r="Q250" i="32"/>
  <c r="G251" i="32"/>
  <c r="I251" i="32"/>
  <c r="K251" i="32"/>
  <c r="M251" i="32"/>
  <c r="O251" i="32"/>
  <c r="Q251" i="32"/>
  <c r="G252" i="32"/>
  <c r="I252" i="32"/>
  <c r="K252" i="32"/>
  <c r="M252" i="32"/>
  <c r="O252" i="32"/>
  <c r="Q252" i="32"/>
  <c r="G253" i="32"/>
  <c r="I253" i="32"/>
  <c r="K253" i="32"/>
  <c r="M253" i="32"/>
  <c r="O253" i="32"/>
  <c r="Q253" i="32"/>
  <c r="R253" i="32"/>
  <c r="G254" i="32"/>
  <c r="I254" i="32"/>
  <c r="K254" i="32"/>
  <c r="M254" i="32"/>
  <c r="O254" i="32"/>
  <c r="Q254" i="32"/>
  <c r="R254" i="32"/>
  <c r="G255" i="32"/>
  <c r="I255" i="32"/>
  <c r="K255" i="32"/>
  <c r="M255" i="32"/>
  <c r="O255" i="32"/>
  <c r="Q255" i="32"/>
  <c r="G256" i="32"/>
  <c r="I256" i="32"/>
  <c r="K256" i="32"/>
  <c r="M256" i="32"/>
  <c r="O256" i="32"/>
  <c r="Q256" i="32"/>
  <c r="R256" i="32"/>
  <c r="G257" i="32"/>
  <c r="I257" i="32"/>
  <c r="K257" i="32"/>
  <c r="M257" i="32"/>
  <c r="O257" i="32"/>
  <c r="Q257" i="32"/>
  <c r="R257" i="32"/>
  <c r="G258" i="32"/>
  <c r="I258" i="32"/>
  <c r="K258" i="32"/>
  <c r="M258" i="32"/>
  <c r="O258" i="32"/>
  <c r="Q258" i="32"/>
  <c r="G259" i="32"/>
  <c r="I259" i="32"/>
  <c r="K259" i="32"/>
  <c r="M259" i="32"/>
  <c r="O259" i="32"/>
  <c r="Q259" i="32"/>
  <c r="G260" i="32"/>
  <c r="I260" i="32"/>
  <c r="K260" i="32"/>
  <c r="M260" i="32"/>
  <c r="O260" i="32"/>
  <c r="Q260" i="32"/>
  <c r="G261" i="32"/>
  <c r="I261" i="32"/>
  <c r="K261" i="32"/>
  <c r="M261" i="32"/>
  <c r="O261" i="32"/>
  <c r="Q261" i="32"/>
  <c r="G262" i="32"/>
  <c r="I262" i="32"/>
  <c r="K262" i="32"/>
  <c r="M262" i="32"/>
  <c r="O262" i="32"/>
  <c r="Q262" i="32"/>
  <c r="G263" i="32"/>
  <c r="I263" i="32"/>
  <c r="K263" i="32"/>
  <c r="M263" i="32"/>
  <c r="O263" i="32"/>
  <c r="Q263" i="32"/>
  <c r="G264" i="32"/>
  <c r="I264" i="32"/>
  <c r="K264" i="32"/>
  <c r="M264" i="32"/>
  <c r="O264" i="32"/>
  <c r="Q264" i="32"/>
  <c r="G265" i="32"/>
  <c r="I265" i="32"/>
  <c r="K265" i="32"/>
  <c r="M265" i="32"/>
  <c r="O265" i="32"/>
  <c r="Q265" i="32"/>
  <c r="G266" i="32"/>
  <c r="I266" i="32"/>
  <c r="K266" i="32"/>
  <c r="M266" i="32"/>
  <c r="O266" i="32"/>
  <c r="Q266" i="32"/>
  <c r="G267" i="32"/>
  <c r="I267" i="32"/>
  <c r="K267" i="32"/>
  <c r="M267" i="32"/>
  <c r="O267" i="32"/>
  <c r="Q267" i="32"/>
  <c r="G268" i="32"/>
  <c r="I268" i="32"/>
  <c r="K268" i="32"/>
  <c r="M268" i="32"/>
  <c r="O268" i="32"/>
  <c r="Q268" i="32"/>
  <c r="R268" i="32"/>
  <c r="G269" i="32"/>
  <c r="I269" i="32"/>
  <c r="K269" i="32"/>
  <c r="M269" i="32"/>
  <c r="O269" i="32"/>
  <c r="Q269" i="32"/>
  <c r="G270" i="32"/>
  <c r="I270" i="32"/>
  <c r="K270" i="32"/>
  <c r="M270" i="32"/>
  <c r="O270" i="32"/>
  <c r="Q270" i="32"/>
  <c r="G271" i="32"/>
  <c r="I271" i="32"/>
  <c r="K271" i="32"/>
  <c r="M271" i="32"/>
  <c r="O271" i="32"/>
  <c r="Q271" i="32"/>
  <c r="G272" i="32"/>
  <c r="I272" i="32"/>
  <c r="K272" i="32"/>
  <c r="M272" i="32"/>
  <c r="O272" i="32"/>
  <c r="Q272" i="32"/>
  <c r="G273" i="32"/>
  <c r="I273" i="32"/>
  <c r="K273" i="32"/>
  <c r="M273" i="32"/>
  <c r="O273" i="32"/>
  <c r="Q273" i="32"/>
  <c r="G274" i="32"/>
  <c r="I274" i="32"/>
  <c r="K274" i="32"/>
  <c r="M274" i="32"/>
  <c r="O274" i="32"/>
  <c r="Q274" i="32"/>
  <c r="G275" i="32"/>
  <c r="I275" i="32"/>
  <c r="K275" i="32"/>
  <c r="M275" i="32"/>
  <c r="O275" i="32"/>
  <c r="Q275" i="32"/>
  <c r="R275" i="32"/>
  <c r="G276" i="32"/>
  <c r="I276" i="32"/>
  <c r="K276" i="32"/>
  <c r="M276" i="32"/>
  <c r="O276" i="32"/>
  <c r="Q276" i="32"/>
  <c r="R276" i="32"/>
  <c r="G277" i="32"/>
  <c r="I277" i="32"/>
  <c r="K277" i="32"/>
  <c r="M277" i="32"/>
  <c r="O277" i="32"/>
  <c r="Q277" i="32"/>
  <c r="G278" i="32"/>
  <c r="I278" i="32"/>
  <c r="K278" i="32"/>
  <c r="M278" i="32"/>
  <c r="O278" i="32"/>
  <c r="Q278" i="32"/>
  <c r="G279" i="32"/>
  <c r="I279" i="32"/>
  <c r="K279" i="32"/>
  <c r="M279" i="32"/>
  <c r="O279" i="32"/>
  <c r="Q279" i="32"/>
  <c r="G280" i="32"/>
  <c r="I280" i="32"/>
  <c r="K280" i="32"/>
  <c r="M280" i="32"/>
  <c r="O280" i="32"/>
  <c r="Q280" i="32"/>
  <c r="G281" i="32"/>
  <c r="I281" i="32"/>
  <c r="K281" i="32"/>
  <c r="M281" i="32"/>
  <c r="O281" i="32"/>
  <c r="Q281" i="32"/>
  <c r="G282" i="32"/>
  <c r="I282" i="32"/>
  <c r="K282" i="32"/>
  <c r="M282" i="32"/>
  <c r="O282" i="32"/>
  <c r="Q282" i="32"/>
  <c r="G283" i="32"/>
  <c r="I283" i="32"/>
  <c r="K283" i="32"/>
  <c r="M283" i="32"/>
  <c r="O283" i="32"/>
  <c r="Q283" i="32"/>
  <c r="G284" i="32"/>
  <c r="I284" i="32"/>
  <c r="K284" i="32"/>
  <c r="M284" i="32"/>
  <c r="O284" i="32"/>
  <c r="Q284" i="32"/>
  <c r="G285" i="32"/>
  <c r="I285" i="32"/>
  <c r="K285" i="32"/>
  <c r="M285" i="32"/>
  <c r="O285" i="32"/>
  <c r="Q285" i="32"/>
  <c r="R285" i="32"/>
  <c r="G286" i="32"/>
  <c r="I286" i="32"/>
  <c r="K286" i="32"/>
  <c r="M286" i="32"/>
  <c r="O286" i="32"/>
  <c r="Q286" i="32"/>
  <c r="G287" i="32"/>
  <c r="I287" i="32"/>
  <c r="K287" i="32"/>
  <c r="M287" i="32"/>
  <c r="O287" i="32"/>
  <c r="Q287" i="32"/>
  <c r="G288" i="32"/>
  <c r="I288" i="32"/>
  <c r="K288" i="32"/>
  <c r="M288" i="32"/>
  <c r="O288" i="32"/>
  <c r="Q288" i="32"/>
  <c r="G289" i="32"/>
  <c r="I289" i="32"/>
  <c r="K289" i="32"/>
  <c r="M289" i="32"/>
  <c r="O289" i="32"/>
  <c r="Q289" i="32"/>
  <c r="G290" i="32"/>
  <c r="I290" i="32"/>
  <c r="K290" i="32"/>
  <c r="M290" i="32"/>
  <c r="O290" i="32"/>
  <c r="Q290" i="32"/>
  <c r="R290" i="32"/>
  <c r="G291" i="32"/>
  <c r="I291" i="32"/>
  <c r="K291" i="32"/>
  <c r="M291" i="32"/>
  <c r="O291" i="32"/>
  <c r="Q291" i="32"/>
  <c r="R291" i="32"/>
  <c r="G292" i="32"/>
  <c r="I292" i="32"/>
  <c r="K292" i="32"/>
  <c r="M292" i="32"/>
  <c r="O292" i="32"/>
  <c r="Q292" i="32"/>
  <c r="G293" i="32"/>
  <c r="I293" i="32"/>
  <c r="K293" i="32"/>
  <c r="M293" i="32"/>
  <c r="O293" i="32"/>
  <c r="Q293" i="32"/>
  <c r="G294" i="32"/>
  <c r="I294" i="32"/>
  <c r="K294" i="32"/>
  <c r="M294" i="32"/>
  <c r="O294" i="32"/>
  <c r="Q294" i="32"/>
  <c r="G295" i="32"/>
  <c r="I295" i="32"/>
  <c r="K295" i="32"/>
  <c r="M295" i="32"/>
  <c r="O295" i="32"/>
  <c r="Q295" i="32"/>
  <c r="R295" i="32"/>
  <c r="G296" i="32"/>
  <c r="I296" i="32"/>
  <c r="K296" i="32"/>
  <c r="M296" i="32"/>
  <c r="O296" i="32"/>
  <c r="Q296" i="32"/>
  <c r="R296" i="32"/>
  <c r="G297" i="32"/>
  <c r="I297" i="32"/>
  <c r="K297" i="32"/>
  <c r="M297" i="32"/>
  <c r="O297" i="32"/>
  <c r="Q297" i="32"/>
  <c r="G298" i="32"/>
  <c r="I298" i="32"/>
  <c r="K298" i="32"/>
  <c r="M298" i="32"/>
  <c r="O298" i="32"/>
  <c r="Q298" i="32"/>
  <c r="R298" i="32"/>
  <c r="G299" i="32"/>
  <c r="I299" i="32"/>
  <c r="K299" i="32"/>
  <c r="M299" i="32"/>
  <c r="O299" i="32"/>
  <c r="Q299" i="32"/>
  <c r="G300" i="32"/>
  <c r="I300" i="32"/>
  <c r="K300" i="32"/>
  <c r="M300" i="32"/>
  <c r="O300" i="32"/>
  <c r="Q300" i="32"/>
  <c r="G301" i="32"/>
  <c r="I301" i="32"/>
  <c r="K301" i="32"/>
  <c r="M301" i="32"/>
  <c r="O301" i="32"/>
  <c r="Q301" i="32"/>
  <c r="G302" i="32"/>
  <c r="I302" i="32"/>
  <c r="K302" i="32"/>
  <c r="M302" i="32"/>
  <c r="O302" i="32"/>
  <c r="Q302" i="32"/>
  <c r="G303" i="32"/>
  <c r="I303" i="32"/>
  <c r="K303" i="32"/>
  <c r="M303" i="32"/>
  <c r="O303" i="32"/>
  <c r="Q303" i="32"/>
  <c r="G304" i="32"/>
  <c r="I304" i="32"/>
  <c r="K304" i="32"/>
  <c r="M304" i="32"/>
  <c r="O304" i="32"/>
  <c r="Q304" i="32"/>
  <c r="G305" i="32"/>
  <c r="I305" i="32"/>
  <c r="K305" i="32"/>
  <c r="M305" i="32"/>
  <c r="O305" i="32"/>
  <c r="Q305" i="32"/>
  <c r="G306" i="32"/>
  <c r="I306" i="32"/>
  <c r="K306" i="32"/>
  <c r="M306" i="32"/>
  <c r="O306" i="32"/>
  <c r="Q306" i="32"/>
  <c r="G307" i="32"/>
  <c r="I307" i="32"/>
  <c r="K307" i="32"/>
  <c r="M307" i="32"/>
  <c r="O307" i="32"/>
  <c r="Q307" i="32"/>
  <c r="G308" i="32"/>
  <c r="I308" i="32"/>
  <c r="K308" i="32"/>
  <c r="M308" i="32"/>
  <c r="O308" i="32"/>
  <c r="Q308" i="32"/>
  <c r="R308" i="32"/>
  <c r="G309" i="32"/>
  <c r="I309" i="32"/>
  <c r="K309" i="32"/>
  <c r="M309" i="32"/>
  <c r="O309" i="32"/>
  <c r="Q309" i="32"/>
  <c r="R309" i="32"/>
  <c r="G310" i="32"/>
  <c r="I310" i="32"/>
  <c r="K310" i="32"/>
  <c r="M310" i="32"/>
  <c r="O310" i="32"/>
  <c r="Q310" i="32"/>
  <c r="R310" i="32"/>
  <c r="G311" i="32"/>
  <c r="I311" i="32"/>
  <c r="K311" i="32"/>
  <c r="M311" i="32"/>
  <c r="O311" i="32"/>
  <c r="Q311" i="32"/>
  <c r="R311" i="32"/>
  <c r="G312" i="32"/>
  <c r="I312" i="32"/>
  <c r="K312" i="32"/>
  <c r="M312" i="32"/>
  <c r="O312" i="32"/>
  <c r="Q312" i="32"/>
  <c r="R312" i="32"/>
  <c r="G313" i="32"/>
  <c r="I313" i="32"/>
  <c r="K313" i="32"/>
  <c r="M313" i="32"/>
  <c r="O313" i="32"/>
  <c r="Q313" i="32"/>
  <c r="G314" i="32"/>
  <c r="I314" i="32"/>
  <c r="K314" i="32"/>
  <c r="M314" i="32"/>
  <c r="O314" i="32"/>
  <c r="Q314" i="32"/>
  <c r="G315" i="32"/>
  <c r="I315" i="32"/>
  <c r="K315" i="32"/>
  <c r="M315" i="32"/>
  <c r="O315" i="32"/>
  <c r="Q315" i="32"/>
  <c r="G316" i="32"/>
  <c r="I316" i="32"/>
  <c r="K316" i="32"/>
  <c r="M316" i="32"/>
  <c r="O316" i="32"/>
  <c r="Q316" i="32"/>
  <c r="G317" i="32"/>
  <c r="I317" i="32"/>
  <c r="K317" i="32"/>
  <c r="M317" i="32"/>
  <c r="O317" i="32"/>
  <c r="Q317" i="32"/>
  <c r="G318" i="32"/>
  <c r="I318" i="32"/>
  <c r="K318" i="32"/>
  <c r="M318" i="32"/>
  <c r="O318" i="32"/>
  <c r="Q318" i="32"/>
  <c r="G319" i="32"/>
  <c r="I319" i="32"/>
  <c r="K319" i="32"/>
  <c r="M319" i="32"/>
  <c r="O319" i="32"/>
  <c r="Q319" i="32"/>
  <c r="R319" i="32"/>
  <c r="G320" i="32"/>
  <c r="I320" i="32"/>
  <c r="K320" i="32"/>
  <c r="M320" i="32"/>
  <c r="O320" i="32"/>
  <c r="Q320" i="32"/>
  <c r="G321" i="32"/>
  <c r="I321" i="32"/>
  <c r="K321" i="32"/>
  <c r="M321" i="32"/>
  <c r="O321" i="32"/>
  <c r="Q321" i="32"/>
  <c r="G322" i="32"/>
  <c r="I322" i="32"/>
  <c r="K322" i="32"/>
  <c r="M322" i="32"/>
  <c r="O322" i="32"/>
  <c r="Q322" i="32"/>
  <c r="G323" i="32"/>
  <c r="I323" i="32"/>
  <c r="K323" i="32"/>
  <c r="M323" i="32"/>
  <c r="O323" i="32"/>
  <c r="Q323" i="32"/>
  <c r="G324" i="32"/>
  <c r="I324" i="32"/>
  <c r="K324" i="32"/>
  <c r="M324" i="32"/>
  <c r="O324" i="32"/>
  <c r="Q324" i="32"/>
  <c r="G325" i="32"/>
  <c r="I325" i="32"/>
  <c r="K325" i="32"/>
  <c r="M325" i="32"/>
  <c r="O325" i="32"/>
  <c r="Q325" i="32"/>
  <c r="G326" i="32"/>
  <c r="I326" i="32"/>
  <c r="K326" i="32"/>
  <c r="M326" i="32"/>
  <c r="O326" i="32"/>
  <c r="Q326" i="32"/>
  <c r="G327" i="32"/>
  <c r="I327" i="32"/>
  <c r="K327" i="32"/>
  <c r="M327" i="32"/>
  <c r="O327" i="32"/>
  <c r="Q327" i="32"/>
  <c r="G328" i="32"/>
  <c r="I328" i="32"/>
  <c r="K328" i="32"/>
  <c r="M328" i="32"/>
  <c r="O328" i="32"/>
  <c r="Q328" i="32"/>
  <c r="R328" i="32"/>
  <c r="G329" i="32"/>
  <c r="I329" i="32"/>
  <c r="K329" i="32"/>
  <c r="M329" i="32"/>
  <c r="O329" i="32"/>
  <c r="Q329" i="32"/>
  <c r="G330" i="32"/>
  <c r="I330" i="32"/>
  <c r="K330" i="32"/>
  <c r="M330" i="32"/>
  <c r="O330" i="32"/>
  <c r="Q330" i="32"/>
  <c r="G331" i="32"/>
  <c r="I331" i="32"/>
  <c r="K331" i="32"/>
  <c r="M331" i="32"/>
  <c r="O331" i="32"/>
  <c r="Q331" i="32"/>
  <c r="G332" i="32"/>
  <c r="I332" i="32"/>
  <c r="K332" i="32"/>
  <c r="M332" i="32"/>
  <c r="O332" i="32"/>
  <c r="Q332" i="32"/>
  <c r="G333" i="32"/>
  <c r="I333" i="32"/>
  <c r="K333" i="32"/>
  <c r="M333" i="32"/>
  <c r="O333" i="32"/>
  <c r="Q333" i="32"/>
  <c r="G334" i="32"/>
  <c r="I334" i="32"/>
  <c r="K334" i="32"/>
  <c r="M334" i="32"/>
  <c r="O334" i="32"/>
  <c r="Q334" i="32"/>
  <c r="R334" i="32"/>
  <c r="G335" i="32"/>
  <c r="I335" i="32"/>
  <c r="K335" i="32"/>
  <c r="M335" i="32"/>
  <c r="O335" i="32"/>
  <c r="Q335" i="32"/>
  <c r="G336" i="32"/>
  <c r="I336" i="32"/>
  <c r="K336" i="32"/>
  <c r="M336" i="32"/>
  <c r="O336" i="32"/>
  <c r="Q336" i="32"/>
  <c r="G337" i="32"/>
  <c r="I337" i="32"/>
  <c r="K337" i="32"/>
  <c r="M337" i="32"/>
  <c r="O337" i="32"/>
  <c r="Q337" i="32"/>
  <c r="G338" i="32"/>
  <c r="I338" i="32"/>
  <c r="K338" i="32"/>
  <c r="M338" i="32"/>
  <c r="O338" i="32"/>
  <c r="Q338" i="32"/>
  <c r="G339" i="32"/>
  <c r="I339" i="32"/>
  <c r="K339" i="32"/>
  <c r="M339" i="32"/>
  <c r="O339" i="32"/>
  <c r="Q339" i="32"/>
  <c r="G340" i="32"/>
  <c r="I340" i="32"/>
  <c r="K340" i="32"/>
  <c r="M340" i="32"/>
  <c r="O340" i="32"/>
  <c r="Q340" i="32"/>
  <c r="G341" i="32"/>
  <c r="I341" i="32"/>
  <c r="K341" i="32"/>
  <c r="M341" i="32"/>
  <c r="O341" i="32"/>
  <c r="Q341" i="32"/>
  <c r="G342" i="32"/>
  <c r="I342" i="32"/>
  <c r="K342" i="32"/>
  <c r="M342" i="32"/>
  <c r="O342" i="32"/>
  <c r="Q342" i="32"/>
  <c r="G343" i="32"/>
  <c r="I343" i="32"/>
  <c r="K343" i="32"/>
  <c r="M343" i="32"/>
  <c r="O343" i="32"/>
  <c r="Q343" i="32"/>
  <c r="G344" i="32"/>
  <c r="I344" i="32"/>
  <c r="K344" i="32"/>
  <c r="M344" i="32"/>
  <c r="O344" i="32"/>
  <c r="Q344" i="32"/>
  <c r="G345" i="32"/>
  <c r="I345" i="32"/>
  <c r="K345" i="32"/>
  <c r="M345" i="32"/>
  <c r="O345" i="32"/>
  <c r="Q345" i="32"/>
  <c r="G346" i="32"/>
  <c r="I346" i="32"/>
  <c r="K346" i="32"/>
  <c r="M346" i="32"/>
  <c r="O346" i="32"/>
  <c r="Q346" i="32"/>
  <c r="G347" i="32"/>
  <c r="I347" i="32"/>
  <c r="K347" i="32"/>
  <c r="M347" i="32"/>
  <c r="O347" i="32"/>
  <c r="Q347" i="32"/>
  <c r="G348" i="32"/>
  <c r="I348" i="32"/>
  <c r="K348" i="32"/>
  <c r="M348" i="32"/>
  <c r="O348" i="32"/>
  <c r="Q348" i="32"/>
  <c r="G349" i="32"/>
  <c r="I349" i="32"/>
  <c r="K349" i="32"/>
  <c r="M349" i="32"/>
  <c r="O349" i="32"/>
  <c r="Q349" i="32"/>
  <c r="G350" i="32"/>
  <c r="I350" i="32"/>
  <c r="K350" i="32"/>
  <c r="M350" i="32"/>
  <c r="O350" i="32"/>
  <c r="Q350" i="32"/>
  <c r="G351" i="32"/>
  <c r="I351" i="32"/>
  <c r="K351" i="32"/>
  <c r="M351" i="32"/>
  <c r="O351" i="32"/>
  <c r="Q351" i="32"/>
  <c r="G352" i="32"/>
  <c r="I352" i="32"/>
  <c r="K352" i="32"/>
  <c r="M352" i="32"/>
  <c r="O352" i="32"/>
  <c r="Q352" i="32"/>
  <c r="G353" i="32"/>
  <c r="I353" i="32"/>
  <c r="K353" i="32"/>
  <c r="M353" i="32"/>
  <c r="O353" i="32"/>
  <c r="Q353" i="32"/>
  <c r="G354" i="32"/>
  <c r="I354" i="32"/>
  <c r="K354" i="32"/>
  <c r="M354" i="32"/>
  <c r="O354" i="32"/>
  <c r="Q354" i="32"/>
  <c r="G355" i="32"/>
  <c r="I355" i="32"/>
  <c r="K355" i="32"/>
  <c r="M355" i="32"/>
  <c r="O355" i="32"/>
  <c r="Q355" i="32"/>
  <c r="G356" i="32"/>
  <c r="I356" i="32"/>
  <c r="K356" i="32"/>
  <c r="M356" i="32"/>
  <c r="O356" i="32"/>
  <c r="Q356" i="32"/>
  <c r="G357" i="32"/>
  <c r="I357" i="32"/>
  <c r="K357" i="32"/>
  <c r="M357" i="32"/>
  <c r="O357" i="32"/>
  <c r="Q357" i="32"/>
  <c r="G358" i="32"/>
  <c r="I358" i="32"/>
  <c r="K358" i="32"/>
  <c r="M358" i="32"/>
  <c r="O358" i="32"/>
  <c r="Q358" i="32"/>
  <c r="G359" i="32"/>
  <c r="I359" i="32"/>
  <c r="K359" i="32"/>
  <c r="M359" i="32"/>
  <c r="O359" i="32"/>
  <c r="Q359" i="32"/>
  <c r="G360" i="32"/>
  <c r="I360" i="32"/>
  <c r="K360" i="32"/>
  <c r="M360" i="32"/>
  <c r="O360" i="32"/>
  <c r="Q360" i="32"/>
  <c r="G361" i="32"/>
  <c r="I361" i="32"/>
  <c r="K361" i="32"/>
  <c r="M361" i="32"/>
  <c r="O361" i="32"/>
  <c r="Q361" i="32"/>
  <c r="G362" i="32"/>
  <c r="I362" i="32"/>
  <c r="K362" i="32"/>
  <c r="M362" i="32"/>
  <c r="O362" i="32"/>
  <c r="Q362" i="32"/>
  <c r="G363" i="32"/>
  <c r="I363" i="32"/>
  <c r="K363" i="32"/>
  <c r="M363" i="32"/>
  <c r="O363" i="32"/>
  <c r="Q363" i="32"/>
  <c r="G364" i="32"/>
  <c r="I364" i="32"/>
  <c r="K364" i="32"/>
  <c r="M364" i="32"/>
  <c r="O364" i="32"/>
  <c r="Q364" i="32"/>
  <c r="G365" i="32"/>
  <c r="I365" i="32"/>
  <c r="K365" i="32"/>
  <c r="M365" i="32"/>
  <c r="O365" i="32"/>
  <c r="Q365" i="32"/>
  <c r="G366" i="32"/>
  <c r="I366" i="32"/>
  <c r="K366" i="32"/>
  <c r="M366" i="32"/>
  <c r="O366" i="32"/>
  <c r="Q366" i="32"/>
  <c r="G367" i="32"/>
  <c r="I367" i="32"/>
  <c r="K367" i="32"/>
  <c r="M367" i="32"/>
  <c r="O367" i="32"/>
  <c r="Q367" i="32"/>
  <c r="G368" i="32"/>
  <c r="I368" i="32"/>
  <c r="K368" i="32"/>
  <c r="M368" i="32"/>
  <c r="O368" i="32"/>
  <c r="Q368" i="32"/>
  <c r="G369" i="32"/>
  <c r="I369" i="32"/>
  <c r="K369" i="32"/>
  <c r="M369" i="32"/>
  <c r="O369" i="32"/>
  <c r="Q369" i="32"/>
  <c r="G370" i="32"/>
  <c r="I370" i="32"/>
  <c r="K370" i="32"/>
  <c r="M370" i="32"/>
  <c r="O370" i="32"/>
  <c r="Q370" i="32"/>
  <c r="R370" i="32"/>
  <c r="G371" i="32"/>
  <c r="I371" i="32"/>
  <c r="K371" i="32"/>
  <c r="M371" i="32"/>
  <c r="O371" i="32"/>
  <c r="Q371" i="32"/>
  <c r="G372" i="32"/>
  <c r="I372" i="32"/>
  <c r="K372" i="32"/>
  <c r="M372" i="32"/>
  <c r="O372" i="32"/>
  <c r="Q372" i="32"/>
  <c r="G373" i="32"/>
  <c r="I373" i="32"/>
  <c r="K373" i="32"/>
  <c r="M373" i="32"/>
  <c r="O373" i="32"/>
  <c r="Q373" i="32"/>
  <c r="G374" i="32"/>
  <c r="I374" i="32"/>
  <c r="K374" i="32"/>
  <c r="M374" i="32"/>
  <c r="O374" i="32"/>
  <c r="Q374" i="32"/>
  <c r="R374" i="32"/>
  <c r="G375" i="32"/>
  <c r="I375" i="32"/>
  <c r="K375" i="32"/>
  <c r="M375" i="32"/>
  <c r="O375" i="32"/>
  <c r="Q375" i="32"/>
  <c r="R375" i="32"/>
  <c r="G376" i="32"/>
  <c r="I376" i="32"/>
  <c r="K376" i="32"/>
  <c r="M376" i="32"/>
  <c r="O376" i="32"/>
  <c r="Q376" i="32"/>
  <c r="R376" i="32"/>
  <c r="G377" i="32"/>
  <c r="I377" i="32"/>
  <c r="K377" i="32"/>
  <c r="M377" i="32"/>
  <c r="O377" i="32"/>
  <c r="Q377" i="32"/>
  <c r="G378" i="32"/>
  <c r="I378" i="32"/>
  <c r="K378" i="32"/>
  <c r="M378" i="32"/>
  <c r="O378" i="32"/>
  <c r="Q378" i="32"/>
  <c r="G379" i="32"/>
  <c r="I379" i="32"/>
  <c r="K379" i="32"/>
  <c r="M379" i="32"/>
  <c r="O379" i="32"/>
  <c r="Q379" i="32"/>
  <c r="R379" i="32"/>
  <c r="G380" i="32"/>
  <c r="I380" i="32"/>
  <c r="K380" i="32"/>
  <c r="M380" i="32"/>
  <c r="O380" i="32"/>
  <c r="Q380" i="32"/>
  <c r="G381" i="32"/>
  <c r="I381" i="32"/>
  <c r="K381" i="32"/>
  <c r="M381" i="32"/>
  <c r="O381" i="32"/>
  <c r="Q381" i="32"/>
  <c r="G382" i="32"/>
  <c r="I382" i="32"/>
  <c r="K382" i="32"/>
  <c r="M382" i="32"/>
  <c r="O382" i="32"/>
  <c r="Q382" i="32"/>
  <c r="R382" i="32"/>
  <c r="G383" i="32"/>
  <c r="I383" i="32"/>
  <c r="K383" i="32"/>
  <c r="M383" i="32"/>
  <c r="O383" i="32"/>
  <c r="Q383" i="32"/>
  <c r="R383" i="32"/>
  <c r="G384" i="32"/>
  <c r="I384" i="32"/>
  <c r="K384" i="32"/>
  <c r="M384" i="32"/>
  <c r="O384" i="32"/>
  <c r="Q384" i="32"/>
  <c r="R384" i="32"/>
  <c r="G385" i="32"/>
  <c r="I385" i="32"/>
  <c r="K385" i="32"/>
  <c r="M385" i="32"/>
  <c r="O385" i="32"/>
  <c r="Q385" i="32"/>
  <c r="G386" i="32"/>
  <c r="I386" i="32"/>
  <c r="K386" i="32"/>
  <c r="M386" i="32"/>
  <c r="O386" i="32"/>
  <c r="Q386" i="32"/>
  <c r="R386" i="32"/>
  <c r="G387" i="32"/>
  <c r="I387" i="32"/>
  <c r="K387" i="32"/>
  <c r="M387" i="32"/>
  <c r="O387" i="32"/>
  <c r="Q387" i="32"/>
  <c r="G388" i="32"/>
  <c r="I388" i="32"/>
  <c r="K388" i="32"/>
  <c r="M388" i="32"/>
  <c r="O388" i="32"/>
  <c r="Q388" i="32"/>
  <c r="G389" i="32"/>
  <c r="I389" i="32"/>
  <c r="K389" i="32"/>
  <c r="M389" i="32"/>
  <c r="O389" i="32"/>
  <c r="Q389" i="32"/>
  <c r="G390" i="32"/>
  <c r="I390" i="32"/>
  <c r="K390" i="32"/>
  <c r="M390" i="32"/>
  <c r="O390" i="32"/>
  <c r="Q390" i="32"/>
  <c r="G391" i="32"/>
  <c r="I391" i="32"/>
  <c r="K391" i="32"/>
  <c r="M391" i="32"/>
  <c r="O391" i="32"/>
  <c r="Q391" i="32"/>
  <c r="G392" i="32"/>
  <c r="I392" i="32"/>
  <c r="K392" i="32"/>
  <c r="M392" i="32"/>
  <c r="O392" i="32"/>
  <c r="Q392" i="32"/>
  <c r="G393" i="32"/>
  <c r="I393" i="32"/>
  <c r="K393" i="32"/>
  <c r="M393" i="32"/>
  <c r="O393" i="32"/>
  <c r="Q393" i="32"/>
  <c r="G394" i="32"/>
  <c r="I394" i="32"/>
  <c r="K394" i="32"/>
  <c r="M394" i="32"/>
  <c r="O394" i="32"/>
  <c r="Q394" i="32"/>
  <c r="G395" i="32"/>
  <c r="I395" i="32"/>
  <c r="K395" i="32"/>
  <c r="M395" i="32"/>
  <c r="O395" i="32"/>
  <c r="Q395" i="32"/>
  <c r="R395" i="32"/>
  <c r="G396" i="32"/>
  <c r="I396" i="32"/>
  <c r="K396" i="32"/>
  <c r="M396" i="32"/>
  <c r="O396" i="32"/>
  <c r="Q396" i="32"/>
  <c r="R396" i="32"/>
  <c r="G397" i="32"/>
  <c r="I397" i="32"/>
  <c r="K397" i="32"/>
  <c r="M397" i="32"/>
  <c r="O397" i="32"/>
  <c r="Q397" i="32"/>
  <c r="R397" i="32"/>
  <c r="G398" i="32"/>
  <c r="I398" i="32"/>
  <c r="K398" i="32"/>
  <c r="M398" i="32"/>
  <c r="O398" i="32"/>
  <c r="Q398" i="32"/>
  <c r="G399" i="32"/>
  <c r="I399" i="32"/>
  <c r="K399" i="32"/>
  <c r="M399" i="32"/>
  <c r="O399" i="32"/>
  <c r="Q399" i="32"/>
  <c r="R399" i="32"/>
  <c r="G400" i="32"/>
  <c r="I400" i="32"/>
  <c r="K400" i="32"/>
  <c r="M400" i="32"/>
  <c r="O400" i="32"/>
  <c r="Q400" i="32"/>
  <c r="G401" i="32"/>
  <c r="I401" i="32"/>
  <c r="K401" i="32"/>
  <c r="M401" i="32"/>
  <c r="O401" i="32"/>
  <c r="Q401" i="32"/>
  <c r="G402" i="32"/>
  <c r="I402" i="32"/>
  <c r="K402" i="32"/>
  <c r="M402" i="32"/>
  <c r="O402" i="32"/>
  <c r="Q402" i="32"/>
  <c r="G403" i="32"/>
  <c r="I403" i="32"/>
  <c r="K403" i="32"/>
  <c r="M403" i="32"/>
  <c r="O403" i="32"/>
  <c r="Q403" i="32"/>
  <c r="R403" i="32"/>
  <c r="G404" i="32"/>
  <c r="I404" i="32"/>
  <c r="K404" i="32"/>
  <c r="M404" i="32"/>
  <c r="O404" i="32"/>
  <c r="Q404" i="32"/>
  <c r="G405" i="32"/>
  <c r="I405" i="32"/>
  <c r="K405" i="32"/>
  <c r="M405" i="32"/>
  <c r="O405" i="32"/>
  <c r="Q405" i="32"/>
  <c r="R405" i="32"/>
  <c r="G406" i="32"/>
  <c r="I406" i="32"/>
  <c r="K406" i="32"/>
  <c r="M406" i="32"/>
  <c r="O406" i="32"/>
  <c r="Q406" i="32"/>
  <c r="R406" i="32"/>
  <c r="G407" i="32"/>
  <c r="I407" i="32"/>
  <c r="K407" i="32"/>
  <c r="M407" i="32"/>
  <c r="O407" i="32"/>
  <c r="Q407" i="32"/>
  <c r="R407" i="32"/>
  <c r="G408" i="32"/>
  <c r="I408" i="32"/>
  <c r="K408" i="32"/>
  <c r="M408" i="32"/>
  <c r="O408" i="32"/>
  <c r="Q408" i="32"/>
  <c r="R408" i="32"/>
  <c r="G409" i="32"/>
  <c r="I409" i="32"/>
  <c r="K409" i="32"/>
  <c r="M409" i="32"/>
  <c r="O409" i="32"/>
  <c r="Q409" i="32"/>
  <c r="G410" i="32"/>
  <c r="I410" i="32"/>
  <c r="K410" i="32"/>
  <c r="M410" i="32"/>
  <c r="O410" i="32"/>
  <c r="Q410" i="32"/>
  <c r="G411" i="32"/>
  <c r="I411" i="32"/>
  <c r="K411" i="32"/>
  <c r="M411" i="32"/>
  <c r="O411" i="32"/>
  <c r="Q411" i="32"/>
  <c r="R411" i="32"/>
  <c r="G412" i="32"/>
  <c r="I412" i="32"/>
  <c r="K412" i="32"/>
  <c r="M412" i="32"/>
  <c r="O412" i="32"/>
  <c r="Q412" i="32"/>
  <c r="G413" i="32"/>
  <c r="I413" i="32"/>
  <c r="K413" i="32"/>
  <c r="M413" i="32"/>
  <c r="O413" i="32"/>
  <c r="Q413" i="32"/>
  <c r="G414" i="32"/>
  <c r="I414" i="32"/>
  <c r="K414" i="32"/>
  <c r="M414" i="32"/>
  <c r="O414" i="32"/>
  <c r="Q414" i="32"/>
  <c r="G415" i="32"/>
  <c r="I415" i="32"/>
  <c r="K415" i="32"/>
  <c r="M415" i="32"/>
  <c r="O415" i="32"/>
  <c r="Q415" i="32"/>
  <c r="G416" i="32"/>
  <c r="I416" i="32"/>
  <c r="K416" i="32"/>
  <c r="M416" i="32"/>
  <c r="O416" i="32"/>
  <c r="Q416" i="32"/>
  <c r="G417" i="32"/>
  <c r="C61" i="6" s="1"/>
  <c r="I417" i="32"/>
  <c r="K417" i="32"/>
  <c r="M417" i="32"/>
  <c r="O417" i="32"/>
  <c r="Q417" i="32"/>
  <c r="R417" i="32"/>
  <c r="G418" i="32"/>
  <c r="I418" i="32"/>
  <c r="K418" i="32"/>
  <c r="M418" i="32"/>
  <c r="O418" i="32"/>
  <c r="Q418" i="32"/>
  <c r="R418" i="32"/>
  <c r="G419" i="32"/>
  <c r="I419" i="32"/>
  <c r="K419" i="32"/>
  <c r="M419" i="32"/>
  <c r="O419" i="32"/>
  <c r="Q419" i="32"/>
  <c r="R419" i="32"/>
  <c r="G420" i="32"/>
  <c r="I420" i="32"/>
  <c r="K420" i="32"/>
  <c r="M420" i="32"/>
  <c r="O420" i="32"/>
  <c r="Q420" i="32"/>
  <c r="R420" i="32"/>
  <c r="G421" i="32"/>
  <c r="I421" i="32"/>
  <c r="K421" i="32"/>
  <c r="M421" i="32"/>
  <c r="O421" i="32"/>
  <c r="Q421" i="32"/>
  <c r="G422" i="32"/>
  <c r="I422" i="32"/>
  <c r="K422" i="32"/>
  <c r="M422" i="32"/>
  <c r="O422" i="32"/>
  <c r="Q422" i="32"/>
  <c r="G423" i="32"/>
  <c r="I423" i="32"/>
  <c r="K423" i="32"/>
  <c r="M423" i="32"/>
  <c r="O423" i="32"/>
  <c r="Q423" i="32"/>
  <c r="R423" i="32"/>
  <c r="G424" i="32"/>
  <c r="I424" i="32"/>
  <c r="K424" i="32"/>
  <c r="M424" i="32"/>
  <c r="O424" i="32"/>
  <c r="Q424" i="32"/>
  <c r="G425" i="32"/>
  <c r="I425" i="32"/>
  <c r="K425" i="32"/>
  <c r="M425" i="32"/>
  <c r="O425" i="32"/>
  <c r="Q425" i="32"/>
  <c r="R425" i="32"/>
  <c r="G426" i="32"/>
  <c r="I426" i="32"/>
  <c r="K426" i="32"/>
  <c r="M426" i="32"/>
  <c r="O426" i="32"/>
  <c r="Q426" i="32"/>
  <c r="G427" i="32"/>
  <c r="I427" i="32"/>
  <c r="K427" i="32"/>
  <c r="M427" i="32"/>
  <c r="O427" i="32"/>
  <c r="Q427" i="32"/>
  <c r="G428" i="32"/>
  <c r="I428" i="32"/>
  <c r="K428" i="32"/>
  <c r="M428" i="32"/>
  <c r="O428" i="32"/>
  <c r="Q428" i="32"/>
  <c r="G429" i="32"/>
  <c r="I429" i="32"/>
  <c r="K429" i="32"/>
  <c r="M429" i="32"/>
  <c r="O429" i="32"/>
  <c r="Q429" i="32"/>
  <c r="R429" i="32"/>
  <c r="G430" i="32"/>
  <c r="I430" i="32"/>
  <c r="K430" i="32"/>
  <c r="M430" i="32"/>
  <c r="O430" i="32"/>
  <c r="Q430" i="32"/>
  <c r="G431" i="32"/>
  <c r="I431" i="32"/>
  <c r="K431" i="32"/>
  <c r="M431" i="32"/>
  <c r="O431" i="32"/>
  <c r="Q431" i="32"/>
  <c r="R431" i="32"/>
  <c r="G432" i="32"/>
  <c r="I432" i="32"/>
  <c r="K432" i="32"/>
  <c r="F63" i="6" s="1"/>
  <c r="M432" i="32"/>
  <c r="O432" i="32"/>
  <c r="Q432" i="32"/>
  <c r="R432" i="32"/>
  <c r="G433" i="32"/>
  <c r="I433" i="32"/>
  <c r="K433" i="32"/>
  <c r="M433" i="32"/>
  <c r="O433" i="32"/>
  <c r="Q433" i="32"/>
  <c r="G434" i="32"/>
  <c r="I434" i="32"/>
  <c r="K434" i="32"/>
  <c r="M434" i="32"/>
  <c r="O434" i="32"/>
  <c r="Q434" i="32"/>
  <c r="G435" i="32"/>
  <c r="I435" i="32"/>
  <c r="K435" i="32"/>
  <c r="M435" i="32"/>
  <c r="O435" i="32"/>
  <c r="Q435" i="32"/>
  <c r="G436" i="32"/>
  <c r="I436" i="32"/>
  <c r="K436" i="32"/>
  <c r="M436" i="32"/>
  <c r="O436" i="32"/>
  <c r="Q436" i="32"/>
  <c r="G437" i="32"/>
  <c r="I437" i="32"/>
  <c r="K437" i="32"/>
  <c r="M437" i="32"/>
  <c r="O437" i="32"/>
  <c r="Q437" i="32"/>
  <c r="G438" i="32"/>
  <c r="I438" i="32"/>
  <c r="K438" i="32"/>
  <c r="F65" i="6" s="1"/>
  <c r="M438" i="32"/>
  <c r="O438" i="32"/>
  <c r="Q438" i="32"/>
  <c r="R438" i="32"/>
  <c r="G439" i="32"/>
  <c r="I439" i="32"/>
  <c r="K439" i="32"/>
  <c r="M439" i="32"/>
  <c r="O439" i="32"/>
  <c r="Q439" i="32"/>
  <c r="R439" i="32"/>
  <c r="G440" i="32"/>
  <c r="I440" i="32"/>
  <c r="K440" i="32"/>
  <c r="M440" i="32"/>
  <c r="O440" i="32"/>
  <c r="Q440" i="32"/>
  <c r="R440" i="32"/>
  <c r="G441" i="32"/>
  <c r="I441" i="32"/>
  <c r="K441" i="32"/>
  <c r="M441" i="32"/>
  <c r="O441" i="32"/>
  <c r="Q441" i="32"/>
  <c r="G442" i="32"/>
  <c r="I442" i="32"/>
  <c r="K442" i="32"/>
  <c r="M442" i="32"/>
  <c r="O442" i="32"/>
  <c r="Q442" i="32"/>
  <c r="G443" i="32"/>
  <c r="I443" i="32"/>
  <c r="K443" i="32"/>
  <c r="M443" i="32"/>
  <c r="O443" i="32"/>
  <c r="Q443" i="32"/>
  <c r="G444" i="32"/>
  <c r="I444" i="32"/>
  <c r="K444" i="32"/>
  <c r="M444" i="32"/>
  <c r="O444" i="32"/>
  <c r="Q444" i="32"/>
  <c r="G445" i="32"/>
  <c r="I445" i="32"/>
  <c r="K445" i="32"/>
  <c r="M445" i="32"/>
  <c r="O445" i="32"/>
  <c r="Q445" i="32"/>
  <c r="G446" i="32"/>
  <c r="I446" i="32"/>
  <c r="K446" i="32"/>
  <c r="M446" i="32"/>
  <c r="O446" i="32"/>
  <c r="Q446" i="32"/>
  <c r="G447" i="32"/>
  <c r="I447" i="32"/>
  <c r="K447" i="32"/>
  <c r="M447" i="32"/>
  <c r="O447" i="32"/>
  <c r="Q447" i="32"/>
  <c r="G448" i="32"/>
  <c r="I448" i="32"/>
  <c r="K448" i="32"/>
  <c r="M448" i="32"/>
  <c r="O448" i="32"/>
  <c r="Q448" i="32"/>
  <c r="G449" i="32"/>
  <c r="I449" i="32"/>
  <c r="K449" i="32"/>
  <c r="M449" i="32"/>
  <c r="O449" i="32"/>
  <c r="Q449" i="32"/>
  <c r="G450" i="32"/>
  <c r="I450" i="32"/>
  <c r="K450" i="32"/>
  <c r="M450" i="32"/>
  <c r="O450" i="32"/>
  <c r="Q450" i="32"/>
  <c r="G451" i="32"/>
  <c r="I451" i="32"/>
  <c r="K451" i="32"/>
  <c r="M451" i="32"/>
  <c r="O451" i="32"/>
  <c r="Q451" i="32"/>
  <c r="G452" i="32"/>
  <c r="I452" i="32"/>
  <c r="K452" i="32"/>
  <c r="M452" i="32"/>
  <c r="O452" i="32"/>
  <c r="Q452" i="32"/>
  <c r="G453" i="32"/>
  <c r="I453" i="32"/>
  <c r="K453" i="32"/>
  <c r="M453" i="32"/>
  <c r="O453" i="32"/>
  <c r="Q453" i="32"/>
  <c r="G454" i="32"/>
  <c r="I454" i="32"/>
  <c r="K454" i="32"/>
  <c r="M454" i="32"/>
  <c r="O454" i="32"/>
  <c r="Q454" i="32"/>
  <c r="G455" i="32"/>
  <c r="I455" i="32"/>
  <c r="K455" i="32"/>
  <c r="M455" i="32"/>
  <c r="O455" i="32"/>
  <c r="Q455" i="32"/>
  <c r="G456" i="32"/>
  <c r="I456" i="32"/>
  <c r="K456" i="32"/>
  <c r="M456" i="32"/>
  <c r="O456" i="32"/>
  <c r="Q456" i="32"/>
  <c r="G457" i="32"/>
  <c r="I457" i="32"/>
  <c r="K457" i="32"/>
  <c r="M457" i="32"/>
  <c r="O457" i="32"/>
  <c r="Q457" i="32"/>
  <c r="G458" i="32"/>
  <c r="I458" i="32"/>
  <c r="K458" i="32"/>
  <c r="M458" i="32"/>
  <c r="O458" i="32"/>
  <c r="Q458" i="32"/>
  <c r="G459" i="32"/>
  <c r="I459" i="32"/>
  <c r="K459" i="32"/>
  <c r="M459" i="32"/>
  <c r="O459" i="32"/>
  <c r="Q459" i="32"/>
  <c r="G460" i="32"/>
  <c r="I460" i="32"/>
  <c r="K460" i="32"/>
  <c r="M460" i="32"/>
  <c r="O460" i="32"/>
  <c r="Q460" i="32"/>
  <c r="G461" i="32"/>
  <c r="I461" i="32"/>
  <c r="K461" i="32"/>
  <c r="M461" i="32"/>
  <c r="O461" i="32"/>
  <c r="Q461" i="32"/>
  <c r="G462" i="32"/>
  <c r="I462" i="32"/>
  <c r="K462" i="32"/>
  <c r="M462" i="32"/>
  <c r="O462" i="32"/>
  <c r="Q462" i="32"/>
  <c r="G463" i="32"/>
  <c r="I463" i="32"/>
  <c r="K463" i="32"/>
  <c r="M463" i="32"/>
  <c r="O463" i="32"/>
  <c r="Q463" i="32"/>
  <c r="G464" i="32"/>
  <c r="I464" i="32"/>
  <c r="K464" i="32"/>
  <c r="M464" i="32"/>
  <c r="O464" i="32"/>
  <c r="Q464" i="32"/>
  <c r="G465" i="32"/>
  <c r="I465" i="32"/>
  <c r="K465" i="32"/>
  <c r="M465" i="32"/>
  <c r="O465" i="32"/>
  <c r="Q465" i="32"/>
  <c r="G466" i="32"/>
  <c r="I466" i="32"/>
  <c r="K466" i="32"/>
  <c r="M466" i="32"/>
  <c r="O466" i="32"/>
  <c r="Q466" i="32"/>
  <c r="G467" i="32"/>
  <c r="I467" i="32"/>
  <c r="K467" i="32"/>
  <c r="M467" i="32"/>
  <c r="O467" i="32"/>
  <c r="Q467" i="32"/>
  <c r="R467" i="32"/>
  <c r="G468" i="32"/>
  <c r="I468" i="32"/>
  <c r="K468" i="32"/>
  <c r="M468" i="32"/>
  <c r="O468" i="32"/>
  <c r="Q468" i="32"/>
  <c r="R468" i="32"/>
  <c r="G469" i="32"/>
  <c r="I469" i="32"/>
  <c r="K469" i="32"/>
  <c r="M469" i="32"/>
  <c r="O469" i="32"/>
  <c r="Q469" i="32"/>
  <c r="R469" i="32"/>
  <c r="G470" i="32"/>
  <c r="I470" i="32"/>
  <c r="K470" i="32"/>
  <c r="M470" i="32"/>
  <c r="O470" i="32"/>
  <c r="Q470" i="32"/>
  <c r="G471" i="32"/>
  <c r="I471" i="32"/>
  <c r="K471" i="32"/>
  <c r="M471" i="32"/>
  <c r="O471" i="32"/>
  <c r="Q471" i="32"/>
  <c r="R471" i="32"/>
  <c r="G472" i="32"/>
  <c r="I472" i="32"/>
  <c r="K472" i="32"/>
  <c r="M472" i="32"/>
  <c r="O472" i="32"/>
  <c r="Q472" i="32"/>
  <c r="R472" i="32"/>
  <c r="G473" i="32"/>
  <c r="I473" i="32"/>
  <c r="K473" i="32"/>
  <c r="M473" i="32"/>
  <c r="O473" i="32"/>
  <c r="Q473" i="32"/>
  <c r="R473" i="32"/>
  <c r="G474" i="32"/>
  <c r="I474" i="32"/>
  <c r="K474" i="32"/>
  <c r="M474" i="32"/>
  <c r="O474" i="32"/>
  <c r="Q474" i="32"/>
  <c r="G475" i="32"/>
  <c r="I475" i="32"/>
  <c r="K475" i="32"/>
  <c r="M475" i="32"/>
  <c r="O475" i="32"/>
  <c r="Q475" i="32"/>
  <c r="R475" i="32"/>
  <c r="G476" i="32"/>
  <c r="I476" i="32"/>
  <c r="K476" i="32"/>
  <c r="M476" i="32"/>
  <c r="O476" i="32"/>
  <c r="Q476" i="32"/>
  <c r="R476" i="32"/>
  <c r="G477" i="32"/>
  <c r="I477" i="32"/>
  <c r="K477" i="32"/>
  <c r="M477" i="32"/>
  <c r="O477" i="32"/>
  <c r="Q477" i="32"/>
  <c r="R477" i="32"/>
  <c r="G478" i="32"/>
  <c r="I478" i="32"/>
  <c r="K478" i="32"/>
  <c r="M478" i="32"/>
  <c r="O478" i="32"/>
  <c r="Q478" i="32"/>
  <c r="G479" i="32"/>
  <c r="I479" i="32"/>
  <c r="K479" i="32"/>
  <c r="M479" i="32"/>
  <c r="O479" i="32"/>
  <c r="Q479" i="32"/>
  <c r="G480" i="32"/>
  <c r="I480" i="32"/>
  <c r="K480" i="32"/>
  <c r="M480" i="32"/>
  <c r="O480" i="32"/>
  <c r="Q480" i="32"/>
  <c r="G481" i="32"/>
  <c r="I481" i="32"/>
  <c r="K481" i="32"/>
  <c r="M481" i="32"/>
  <c r="O481" i="32"/>
  <c r="Q481" i="32"/>
  <c r="G482" i="32"/>
  <c r="I482" i="32"/>
  <c r="K482" i="32"/>
  <c r="M482" i="32"/>
  <c r="O482" i="32"/>
  <c r="Q482" i="32"/>
  <c r="G483" i="32"/>
  <c r="I483" i="32"/>
  <c r="K483" i="32"/>
  <c r="M483" i="32"/>
  <c r="O483" i="32"/>
  <c r="Q483" i="32"/>
  <c r="G484" i="32"/>
  <c r="I484" i="32"/>
  <c r="K484" i="32"/>
  <c r="M484" i="32"/>
  <c r="O484" i="32"/>
  <c r="Q484" i="32"/>
  <c r="G485" i="32"/>
  <c r="I485" i="32"/>
  <c r="K485" i="32"/>
  <c r="M485" i="32"/>
  <c r="O485" i="32"/>
  <c r="Q485" i="32"/>
  <c r="G486" i="32"/>
  <c r="I486" i="32"/>
  <c r="K486" i="32"/>
  <c r="M486" i="32"/>
  <c r="O486" i="32"/>
  <c r="Q486" i="32"/>
  <c r="G487" i="32"/>
  <c r="I487" i="32"/>
  <c r="K487" i="32"/>
  <c r="M487" i="32"/>
  <c r="O487" i="32"/>
  <c r="Q487" i="32"/>
  <c r="G488" i="32"/>
  <c r="I488" i="32"/>
  <c r="K488" i="32"/>
  <c r="M488" i="32"/>
  <c r="O488" i="32"/>
  <c r="Q488" i="32"/>
  <c r="G489" i="32"/>
  <c r="I489" i="32"/>
  <c r="K489" i="32"/>
  <c r="M489" i="32"/>
  <c r="O489" i="32"/>
  <c r="Q489" i="32"/>
  <c r="G490" i="32"/>
  <c r="I490" i="32"/>
  <c r="K490" i="32"/>
  <c r="M490" i="32"/>
  <c r="O490" i="32"/>
  <c r="Q490" i="32"/>
  <c r="R490" i="32"/>
  <c r="G491" i="32"/>
  <c r="C69" i="6" s="1"/>
  <c r="I491" i="32"/>
  <c r="K491" i="32"/>
  <c r="M491" i="32"/>
  <c r="O491" i="32"/>
  <c r="Q491" i="32"/>
  <c r="R491" i="32"/>
  <c r="G492" i="32"/>
  <c r="I492" i="32"/>
  <c r="K492" i="32"/>
  <c r="M492" i="32"/>
  <c r="O492" i="32"/>
  <c r="Q492" i="32"/>
  <c r="G493" i="32"/>
  <c r="C70" i="6" s="1"/>
  <c r="I493" i="32"/>
  <c r="K493" i="32"/>
  <c r="F70" i="6" s="1"/>
  <c r="M493" i="32"/>
  <c r="O493" i="32"/>
  <c r="Q493" i="32"/>
  <c r="R493" i="32"/>
  <c r="G494" i="32"/>
  <c r="I494" i="32"/>
  <c r="K494" i="32"/>
  <c r="M494" i="32"/>
  <c r="O494" i="32"/>
  <c r="Q494" i="32"/>
  <c r="R494" i="32"/>
  <c r="G495" i="32"/>
  <c r="I495" i="32"/>
  <c r="K495" i="32"/>
  <c r="M495" i="32"/>
  <c r="O495" i="32"/>
  <c r="Q495" i="32"/>
  <c r="G496" i="32"/>
  <c r="I496" i="32"/>
  <c r="K496" i="32"/>
  <c r="M496" i="32"/>
  <c r="O496" i="32"/>
  <c r="Q496" i="32"/>
  <c r="G497" i="32"/>
  <c r="I497" i="32"/>
  <c r="K497" i="32"/>
  <c r="M497" i="32"/>
  <c r="O497" i="32"/>
  <c r="Q497" i="32"/>
  <c r="G498" i="32"/>
  <c r="I498" i="32"/>
  <c r="K498" i="32"/>
  <c r="M498" i="32"/>
  <c r="O498" i="32"/>
  <c r="Q498" i="32"/>
  <c r="R498" i="32"/>
  <c r="G499" i="32"/>
  <c r="I499" i="32"/>
  <c r="K499" i="32"/>
  <c r="M499" i="32"/>
  <c r="O499" i="32"/>
  <c r="Q499" i="32"/>
  <c r="G500" i="32"/>
  <c r="I500" i="32"/>
  <c r="K500" i="32"/>
  <c r="M500" i="32"/>
  <c r="O500" i="32"/>
  <c r="Q500" i="32"/>
  <c r="G501" i="32"/>
  <c r="I501" i="32"/>
  <c r="K501" i="32"/>
  <c r="M501" i="32"/>
  <c r="O501" i="32"/>
  <c r="Q501" i="32"/>
  <c r="G502" i="32"/>
  <c r="I502" i="32"/>
  <c r="K502" i="32"/>
  <c r="M502" i="32"/>
  <c r="O502" i="32"/>
  <c r="Q502" i="32"/>
  <c r="R502" i="32"/>
  <c r="G503" i="32"/>
  <c r="I503" i="32"/>
  <c r="K503" i="32"/>
  <c r="M503" i="32"/>
  <c r="O503" i="32"/>
  <c r="Q503" i="32"/>
  <c r="G504" i="32"/>
  <c r="I504" i="32"/>
  <c r="K504" i="32"/>
  <c r="M504" i="32"/>
  <c r="O504" i="32"/>
  <c r="Q504" i="32"/>
  <c r="G505" i="32"/>
  <c r="I505" i="32"/>
  <c r="K505" i="32"/>
  <c r="M505" i="32"/>
  <c r="O505" i="32"/>
  <c r="Q505" i="32"/>
  <c r="G506" i="32"/>
  <c r="I506" i="32"/>
  <c r="K506" i="32"/>
  <c r="M506" i="32"/>
  <c r="O506" i="32"/>
  <c r="Q506" i="32"/>
  <c r="G507" i="32"/>
  <c r="I507" i="32"/>
  <c r="K507" i="32"/>
  <c r="M507" i="32"/>
  <c r="O507" i="32"/>
  <c r="Q507" i="32"/>
  <c r="G508" i="32"/>
  <c r="I508" i="32"/>
  <c r="K508" i="32"/>
  <c r="M508" i="32"/>
  <c r="O508" i="32"/>
  <c r="Q508" i="32"/>
  <c r="G509" i="32"/>
  <c r="I509" i="32"/>
  <c r="K509" i="32"/>
  <c r="M509" i="32"/>
  <c r="O509" i="32"/>
  <c r="Q509" i="32"/>
  <c r="G510" i="32"/>
  <c r="I510" i="32"/>
  <c r="K510" i="32"/>
  <c r="M510" i="32"/>
  <c r="O510" i="32"/>
  <c r="Q510" i="32"/>
  <c r="G511" i="32"/>
  <c r="I511" i="32"/>
  <c r="K511" i="32"/>
  <c r="M511" i="32"/>
  <c r="O511" i="32"/>
  <c r="Q511" i="32"/>
  <c r="G512" i="32"/>
  <c r="I512" i="32"/>
  <c r="K512" i="32"/>
  <c r="M512" i="32"/>
  <c r="O512" i="32"/>
  <c r="Q512" i="32"/>
  <c r="G513" i="32"/>
  <c r="I513" i="32"/>
  <c r="K513" i="32"/>
  <c r="M513" i="32"/>
  <c r="O513" i="32"/>
  <c r="Q513" i="32"/>
  <c r="G514" i="32"/>
  <c r="I514" i="32"/>
  <c r="K514" i="32"/>
  <c r="M514" i="32"/>
  <c r="O514" i="32"/>
  <c r="Q514" i="32"/>
  <c r="G515" i="32"/>
  <c r="I515" i="32"/>
  <c r="K515" i="32"/>
  <c r="M515" i="32"/>
  <c r="O515" i="32"/>
  <c r="Q515" i="32"/>
  <c r="G516" i="32"/>
  <c r="I516" i="32"/>
  <c r="K516" i="32"/>
  <c r="M516" i="32"/>
  <c r="O516" i="32"/>
  <c r="Q516" i="32"/>
  <c r="R516" i="32"/>
  <c r="G517" i="32"/>
  <c r="I517" i="32"/>
  <c r="K517" i="32"/>
  <c r="M517" i="32"/>
  <c r="O517" i="32"/>
  <c r="Q517" i="32"/>
  <c r="R517" i="32"/>
  <c r="G518" i="32"/>
  <c r="I518" i="32"/>
  <c r="K518" i="32"/>
  <c r="M518" i="32"/>
  <c r="O518" i="32"/>
  <c r="Q518" i="32"/>
  <c r="G519" i="32"/>
  <c r="I519" i="32"/>
  <c r="K519" i="32"/>
  <c r="M519" i="32"/>
  <c r="O519" i="32"/>
  <c r="Q519" i="32"/>
  <c r="R519" i="32"/>
  <c r="G520" i="32"/>
  <c r="I520" i="32"/>
  <c r="K520" i="32"/>
  <c r="M520" i="32"/>
  <c r="O520" i="32"/>
  <c r="Q520" i="32"/>
  <c r="R520" i="32"/>
  <c r="G521" i="32"/>
  <c r="I521" i="32"/>
  <c r="K521" i="32"/>
  <c r="M521" i="32"/>
  <c r="O521" i="32"/>
  <c r="Q521" i="32"/>
  <c r="R521" i="32"/>
  <c r="G522" i="32"/>
  <c r="I522" i="32"/>
  <c r="K522" i="32"/>
  <c r="M522" i="32"/>
  <c r="O522" i="32"/>
  <c r="Q522" i="32"/>
  <c r="G523" i="32"/>
  <c r="I523" i="32"/>
  <c r="K523" i="32"/>
  <c r="M523" i="32"/>
  <c r="O523" i="32"/>
  <c r="Q523" i="32"/>
  <c r="R523" i="32"/>
  <c r="G524" i="32"/>
  <c r="I524" i="32"/>
  <c r="K524" i="32"/>
  <c r="M524" i="32"/>
  <c r="O524" i="32"/>
  <c r="Q524" i="32"/>
  <c r="R524" i="32"/>
  <c r="G525" i="32"/>
  <c r="I525" i="32"/>
  <c r="K525" i="32"/>
  <c r="M525" i="32"/>
  <c r="O525" i="32"/>
  <c r="Q525" i="32"/>
  <c r="R525" i="32"/>
  <c r="G526" i="32"/>
  <c r="I526" i="32"/>
  <c r="K526" i="32"/>
  <c r="M526" i="32"/>
  <c r="O526" i="32"/>
  <c r="Q526" i="32"/>
  <c r="R526" i="32"/>
  <c r="G527" i="32"/>
  <c r="I527" i="32"/>
  <c r="K527" i="32"/>
  <c r="M527" i="32"/>
  <c r="O527" i="32"/>
  <c r="Q527" i="32"/>
  <c r="R527" i="32"/>
  <c r="G528" i="32"/>
  <c r="I528" i="32"/>
  <c r="K528" i="32"/>
  <c r="M528" i="32"/>
  <c r="O528" i="32"/>
  <c r="Q528" i="32"/>
  <c r="R528" i="32"/>
  <c r="G529" i="32"/>
  <c r="I529" i="32"/>
  <c r="K529" i="32"/>
  <c r="M529" i="32"/>
  <c r="O529" i="32"/>
  <c r="Q529" i="32"/>
  <c r="G530" i="32"/>
  <c r="I530" i="32"/>
  <c r="K530" i="32"/>
  <c r="M530" i="32"/>
  <c r="O530" i="32"/>
  <c r="Q530" i="32"/>
  <c r="G531" i="32"/>
  <c r="I531" i="32"/>
  <c r="K531" i="32"/>
  <c r="M531" i="32"/>
  <c r="O531" i="32"/>
  <c r="Q531" i="32"/>
  <c r="G532" i="32"/>
  <c r="I532" i="32"/>
  <c r="K532" i="32"/>
  <c r="M532" i="32"/>
  <c r="O532" i="32"/>
  <c r="Q532" i="32"/>
  <c r="R532" i="32"/>
  <c r="G533" i="32"/>
  <c r="I533" i="32"/>
  <c r="K533" i="32"/>
  <c r="M533" i="32"/>
  <c r="O533" i="32"/>
  <c r="Q533" i="32"/>
  <c r="G534" i="32"/>
  <c r="I534" i="32"/>
  <c r="K534" i="32"/>
  <c r="M534" i="32"/>
  <c r="O534" i="32"/>
  <c r="Q534" i="32"/>
  <c r="G535" i="32"/>
  <c r="I535" i="32"/>
  <c r="K535" i="32"/>
  <c r="M535" i="32"/>
  <c r="O535" i="32"/>
  <c r="Q535" i="32"/>
  <c r="G536" i="32"/>
  <c r="I536" i="32"/>
  <c r="K536" i="32"/>
  <c r="M536" i="32"/>
  <c r="O536" i="32"/>
  <c r="Q536" i="32"/>
  <c r="G537" i="32"/>
  <c r="I537" i="32"/>
  <c r="K537" i="32"/>
  <c r="M537" i="32"/>
  <c r="O537" i="32"/>
  <c r="Q537" i="32"/>
  <c r="G538" i="32"/>
  <c r="I538" i="32"/>
  <c r="K538" i="32"/>
  <c r="M538" i="32"/>
  <c r="O538" i="32"/>
  <c r="Q538" i="32"/>
  <c r="G539" i="32"/>
  <c r="I539" i="32"/>
  <c r="K539" i="32"/>
  <c r="M539" i="32"/>
  <c r="O539" i="32"/>
  <c r="Q539" i="32"/>
  <c r="G540" i="32"/>
  <c r="I540" i="32"/>
  <c r="K540" i="32"/>
  <c r="M540" i="32"/>
  <c r="O540" i="32"/>
  <c r="Q540" i="32"/>
  <c r="G541" i="32"/>
  <c r="I541" i="32"/>
  <c r="K541" i="32"/>
  <c r="M541" i="32"/>
  <c r="O541" i="32"/>
  <c r="Q541" i="32"/>
  <c r="G542" i="32"/>
  <c r="I542" i="32"/>
  <c r="K542" i="32"/>
  <c r="M542" i="32"/>
  <c r="O542" i="32"/>
  <c r="Q542" i="32"/>
  <c r="G543" i="32"/>
  <c r="C76" i="6" s="1"/>
  <c r="I543" i="32"/>
  <c r="K543" i="32"/>
  <c r="F76" i="6" s="1"/>
  <c r="M543" i="32"/>
  <c r="O543" i="32"/>
  <c r="Q543" i="32"/>
  <c r="R543" i="32"/>
  <c r="G544" i="32"/>
  <c r="I544" i="32"/>
  <c r="K544" i="32"/>
  <c r="M544" i="32"/>
  <c r="O544" i="32"/>
  <c r="Q544" i="32"/>
  <c r="R544" i="32"/>
  <c r="G545" i="32"/>
  <c r="I545" i="32"/>
  <c r="K545" i="32"/>
  <c r="M545" i="32"/>
  <c r="O545" i="32"/>
  <c r="Q545" i="32"/>
  <c r="G546" i="32"/>
  <c r="I546" i="32"/>
  <c r="K546" i="32"/>
  <c r="M546" i="32"/>
  <c r="O546" i="32"/>
  <c r="Q546" i="32"/>
  <c r="R546" i="32"/>
  <c r="G547" i="32"/>
  <c r="C78" i="6" s="1"/>
  <c r="I547" i="32"/>
  <c r="K547" i="32"/>
  <c r="M547" i="32"/>
  <c r="O547" i="32"/>
  <c r="Q547" i="32"/>
  <c r="R547" i="32"/>
  <c r="G548" i="32"/>
  <c r="I548" i="32"/>
  <c r="K548" i="32"/>
  <c r="M548" i="32"/>
  <c r="O548" i="32"/>
  <c r="Q548" i="32"/>
  <c r="G549" i="32"/>
  <c r="C80" i="6" s="1"/>
  <c r="I549" i="32"/>
  <c r="K549" i="32"/>
  <c r="F80" i="6" s="1"/>
  <c r="M549" i="32"/>
  <c r="O549" i="32"/>
  <c r="Q549" i="32"/>
  <c r="R549" i="32"/>
  <c r="G550" i="32"/>
  <c r="C81" i="6" s="1"/>
  <c r="I550" i="32"/>
  <c r="K550" i="32"/>
  <c r="F81" i="6" s="1"/>
  <c r="M550" i="32"/>
  <c r="O550" i="32"/>
  <c r="Q550" i="32"/>
  <c r="G551" i="32"/>
  <c r="I551" i="32"/>
  <c r="K551" i="32"/>
  <c r="M551" i="32"/>
  <c r="O551" i="32"/>
  <c r="Q551" i="32"/>
  <c r="R551" i="32"/>
  <c r="G552" i="32"/>
  <c r="I552" i="32"/>
  <c r="K552" i="32"/>
  <c r="M552" i="32"/>
  <c r="O552" i="32"/>
  <c r="Q552" i="32"/>
  <c r="G553" i="32"/>
  <c r="C83" i="6" s="1"/>
  <c r="I553" i="32"/>
  <c r="K553" i="32"/>
  <c r="F83" i="6" s="1"/>
  <c r="M553" i="32"/>
  <c r="O553" i="32"/>
  <c r="Q553" i="32"/>
  <c r="R553" i="32"/>
  <c r="G554" i="32"/>
  <c r="C84" i="6" s="1"/>
  <c r="I554" i="32"/>
  <c r="K554" i="32"/>
  <c r="M554" i="32"/>
  <c r="O554" i="32"/>
  <c r="Q554" i="32"/>
  <c r="R554" i="32"/>
  <c r="G555" i="32"/>
  <c r="I555" i="32"/>
  <c r="K555" i="32"/>
  <c r="M555" i="32"/>
  <c r="O555" i="32"/>
  <c r="Q555" i="32"/>
  <c r="G556" i="32"/>
  <c r="I556" i="32"/>
  <c r="K556" i="32"/>
  <c r="M556" i="32"/>
  <c r="O556" i="32"/>
  <c r="Q556" i="32"/>
  <c r="G557" i="32"/>
  <c r="I557" i="32"/>
  <c r="K557" i="32"/>
  <c r="M557" i="32"/>
  <c r="O557" i="32"/>
  <c r="Q557" i="32"/>
  <c r="G558" i="32"/>
  <c r="I558" i="32"/>
  <c r="K558" i="32"/>
  <c r="M558" i="32"/>
  <c r="O558" i="32"/>
  <c r="Q558" i="32"/>
  <c r="G559" i="32"/>
  <c r="I559" i="32"/>
  <c r="K559" i="32"/>
  <c r="M559" i="32"/>
  <c r="O559" i="32"/>
  <c r="Q559" i="32"/>
  <c r="G560" i="32"/>
  <c r="I560" i="32"/>
  <c r="K560" i="32"/>
  <c r="M560" i="32"/>
  <c r="O560" i="32"/>
  <c r="Q560" i="32"/>
  <c r="G561" i="32"/>
  <c r="I561" i="32"/>
  <c r="K561" i="32"/>
  <c r="M561" i="32"/>
  <c r="O561" i="32"/>
  <c r="Q561" i="32"/>
  <c r="G562" i="32"/>
  <c r="I562" i="32"/>
  <c r="K562" i="32"/>
  <c r="M562" i="32"/>
  <c r="O562" i="32"/>
  <c r="Q562" i="32"/>
  <c r="R562" i="32"/>
  <c r="G563" i="32"/>
  <c r="I563" i="32"/>
  <c r="K563" i="32"/>
  <c r="M563" i="32"/>
  <c r="O563" i="32"/>
  <c r="Q563" i="32"/>
  <c r="R563" i="32"/>
  <c r="G564" i="32"/>
  <c r="I564" i="32"/>
  <c r="K564" i="32"/>
  <c r="M564" i="32"/>
  <c r="O564" i="32"/>
  <c r="Q564" i="32"/>
  <c r="G565" i="32"/>
  <c r="I565" i="32"/>
  <c r="K565" i="32"/>
  <c r="M565" i="32"/>
  <c r="O565" i="32"/>
  <c r="Q565" i="32"/>
  <c r="G566" i="32"/>
  <c r="I566" i="32"/>
  <c r="K566" i="32"/>
  <c r="M566" i="32"/>
  <c r="O566" i="32"/>
  <c r="Q566" i="32"/>
  <c r="G567" i="32"/>
  <c r="I567" i="32"/>
  <c r="K567" i="32"/>
  <c r="M567" i="32"/>
  <c r="O567" i="32"/>
  <c r="Q567" i="32"/>
  <c r="G568" i="32"/>
  <c r="I568" i="32"/>
  <c r="K568" i="32"/>
  <c r="M568" i="32"/>
  <c r="O568" i="32"/>
  <c r="Q568" i="32"/>
  <c r="G569" i="32"/>
  <c r="I569" i="32"/>
  <c r="K569" i="32"/>
  <c r="M569" i="32"/>
  <c r="O569" i="32"/>
  <c r="Q569" i="32"/>
  <c r="G570" i="32"/>
  <c r="I570" i="32"/>
  <c r="K570" i="32"/>
  <c r="M570" i="32"/>
  <c r="O570" i="32"/>
  <c r="Q570" i="32"/>
  <c r="G571" i="32"/>
  <c r="I571" i="32"/>
  <c r="K571" i="32"/>
  <c r="M571" i="32"/>
  <c r="O571" i="32"/>
  <c r="Q571" i="32"/>
  <c r="G572" i="32"/>
  <c r="I572" i="32"/>
  <c r="K572" i="32"/>
  <c r="M572" i="32"/>
  <c r="O572" i="32"/>
  <c r="Q572" i="32"/>
  <c r="G573" i="32"/>
  <c r="I573" i="32"/>
  <c r="K573" i="32"/>
  <c r="M573" i="32"/>
  <c r="O573" i="32"/>
  <c r="Q573" i="32"/>
  <c r="G574" i="32"/>
  <c r="I574" i="32"/>
  <c r="K574" i="32"/>
  <c r="M574" i="32"/>
  <c r="O574" i="32"/>
  <c r="Q574" i="32"/>
  <c r="G575" i="32"/>
  <c r="I575" i="32"/>
  <c r="K575" i="32"/>
  <c r="M575" i="32"/>
  <c r="O575" i="32"/>
  <c r="Q575" i="32"/>
  <c r="R575" i="32"/>
  <c r="G576" i="32"/>
  <c r="I576" i="32"/>
  <c r="K576" i="32"/>
  <c r="M576" i="32"/>
  <c r="O576" i="32"/>
  <c r="Q576" i="32"/>
  <c r="G577" i="32"/>
  <c r="I577" i="32"/>
  <c r="K577" i="32"/>
  <c r="M577" i="32"/>
  <c r="O577" i="32"/>
  <c r="Q577" i="32"/>
  <c r="G578" i="32"/>
  <c r="I578" i="32"/>
  <c r="K578" i="32"/>
  <c r="M578" i="32"/>
  <c r="O578" i="32"/>
  <c r="Q578" i="32"/>
  <c r="G579" i="32"/>
  <c r="I579" i="32"/>
  <c r="K579" i="32"/>
  <c r="M579" i="32"/>
  <c r="O579" i="32"/>
  <c r="Q579" i="32"/>
  <c r="G580" i="32"/>
  <c r="I580" i="32"/>
  <c r="K580" i="32"/>
  <c r="M580" i="32"/>
  <c r="O580" i="32"/>
  <c r="Q580" i="32"/>
  <c r="G581" i="32"/>
  <c r="I581" i="32"/>
  <c r="K581" i="32"/>
  <c r="M581" i="32"/>
  <c r="O581" i="32"/>
  <c r="Q581" i="32"/>
  <c r="G582" i="32"/>
  <c r="I582" i="32"/>
  <c r="K582" i="32"/>
  <c r="M582" i="32"/>
  <c r="O582" i="32"/>
  <c r="Q582" i="32"/>
  <c r="G583" i="32"/>
  <c r="I583" i="32"/>
  <c r="K583" i="32"/>
  <c r="M583" i="32"/>
  <c r="O583" i="32"/>
  <c r="Q583" i="32"/>
  <c r="R583" i="32"/>
  <c r="G584" i="32"/>
  <c r="I584" i="32"/>
  <c r="K584" i="32"/>
  <c r="M584" i="32"/>
  <c r="O584" i="32"/>
  <c r="Q584" i="32"/>
  <c r="G585" i="32"/>
  <c r="I585" i="32"/>
  <c r="K585" i="32"/>
  <c r="M585" i="32"/>
  <c r="O585" i="32"/>
  <c r="Q585" i="32"/>
  <c r="G586" i="32"/>
  <c r="I586" i="32"/>
  <c r="K586" i="32"/>
  <c r="M586" i="32"/>
  <c r="O586" i="32"/>
  <c r="Q586" i="32"/>
  <c r="G587" i="32"/>
  <c r="I587" i="32"/>
  <c r="K587" i="32"/>
  <c r="M587" i="32"/>
  <c r="O587" i="32"/>
  <c r="Q587" i="32"/>
  <c r="R587" i="32"/>
  <c r="G588" i="32"/>
  <c r="I588" i="32"/>
  <c r="K588" i="32"/>
  <c r="M588" i="32"/>
  <c r="O588" i="32"/>
  <c r="Q588" i="32"/>
  <c r="G589" i="32"/>
  <c r="I589" i="32"/>
  <c r="K589" i="32"/>
  <c r="M589" i="32"/>
  <c r="O589" i="32"/>
  <c r="Q589" i="32"/>
  <c r="G590" i="32"/>
  <c r="I590" i="32"/>
  <c r="K590" i="32"/>
  <c r="M590" i="32"/>
  <c r="O590" i="32"/>
  <c r="Q590" i="32"/>
  <c r="R590" i="32"/>
  <c r="G591" i="32"/>
  <c r="I591" i="32"/>
  <c r="K591" i="32"/>
  <c r="M591" i="32"/>
  <c r="O591" i="32"/>
  <c r="Q591" i="32"/>
  <c r="R591" i="32"/>
  <c r="G592" i="32"/>
  <c r="I592" i="32"/>
  <c r="K592" i="32"/>
  <c r="M592" i="32"/>
  <c r="O592" i="32"/>
  <c r="Q592" i="32"/>
  <c r="R592" i="32"/>
  <c r="G593" i="32"/>
  <c r="I593" i="32"/>
  <c r="K593" i="32"/>
  <c r="M593" i="32"/>
  <c r="O593" i="32"/>
  <c r="Q593" i="32"/>
  <c r="R593" i="32"/>
  <c r="G594" i="32"/>
  <c r="I594" i="32"/>
  <c r="K594" i="32"/>
  <c r="M594" i="32"/>
  <c r="O594" i="32"/>
  <c r="Q594" i="32"/>
  <c r="R594" i="32"/>
  <c r="G595" i="32"/>
  <c r="I595" i="32"/>
  <c r="K595" i="32"/>
  <c r="M595" i="32"/>
  <c r="O595" i="32"/>
  <c r="Q595" i="32"/>
  <c r="G596" i="32"/>
  <c r="I596" i="32"/>
  <c r="K596" i="32"/>
  <c r="M596" i="32"/>
  <c r="O596" i="32"/>
  <c r="Q596" i="32"/>
  <c r="G597" i="32"/>
  <c r="I597" i="32"/>
  <c r="K597" i="32"/>
  <c r="M597" i="32"/>
  <c r="O597" i="32"/>
  <c r="Q597" i="32"/>
  <c r="G598" i="32"/>
  <c r="I598" i="32"/>
  <c r="K598" i="32"/>
  <c r="M598" i="32"/>
  <c r="O598" i="32"/>
  <c r="Q598" i="32"/>
  <c r="G599" i="32"/>
  <c r="I599" i="32"/>
  <c r="K599" i="32"/>
  <c r="M599" i="32"/>
  <c r="O599" i="32"/>
  <c r="Q599" i="32"/>
  <c r="G600" i="32"/>
  <c r="I600" i="32"/>
  <c r="K600" i="32"/>
  <c r="M600" i="32"/>
  <c r="O600" i="32"/>
  <c r="Q600" i="32"/>
  <c r="R600" i="32"/>
  <c r="G601" i="32"/>
  <c r="I601" i="32"/>
  <c r="K601" i="32"/>
  <c r="M601" i="32"/>
  <c r="O601" i="32"/>
  <c r="Q601" i="32"/>
  <c r="G602" i="32"/>
  <c r="I602" i="32"/>
  <c r="K602" i="32"/>
  <c r="M602" i="32"/>
  <c r="O602" i="32"/>
  <c r="Q602" i="32"/>
  <c r="G603" i="32"/>
  <c r="I603" i="32"/>
  <c r="K603" i="32"/>
  <c r="M603" i="32"/>
  <c r="O603" i="32"/>
  <c r="Q603" i="32"/>
  <c r="R603" i="32"/>
  <c r="G604" i="32"/>
  <c r="I604" i="32"/>
  <c r="K604" i="32"/>
  <c r="M604" i="32"/>
  <c r="O604" i="32"/>
  <c r="Q604" i="32"/>
  <c r="R604" i="32"/>
  <c r="G605" i="32"/>
  <c r="I605" i="32"/>
  <c r="K605" i="32"/>
  <c r="M605" i="32"/>
  <c r="O605" i="32"/>
  <c r="Q605" i="32"/>
  <c r="G606" i="32"/>
  <c r="I606" i="32"/>
  <c r="K606" i="32"/>
  <c r="M606" i="32"/>
  <c r="O606" i="32"/>
  <c r="Q606" i="32"/>
  <c r="G607" i="32"/>
  <c r="I607" i="32"/>
  <c r="K607" i="32"/>
  <c r="M607" i="32"/>
  <c r="O607" i="32"/>
  <c r="Q607" i="32"/>
  <c r="G608" i="32"/>
  <c r="I608" i="32"/>
  <c r="K608" i="32"/>
  <c r="M608" i="32"/>
  <c r="O608" i="32"/>
  <c r="Q608" i="32"/>
  <c r="G609" i="32"/>
  <c r="I609" i="32"/>
  <c r="K609" i="32"/>
  <c r="M609" i="32"/>
  <c r="O609" i="32"/>
  <c r="Q609" i="32"/>
  <c r="G610" i="32"/>
  <c r="I610" i="32"/>
  <c r="K610" i="32"/>
  <c r="M610" i="32"/>
  <c r="O610" i="32"/>
  <c r="Q610" i="32"/>
  <c r="G611" i="32"/>
  <c r="I611" i="32"/>
  <c r="K611" i="32"/>
  <c r="M611" i="32"/>
  <c r="O611" i="32"/>
  <c r="Q611" i="32"/>
  <c r="G612" i="32"/>
  <c r="I612" i="32"/>
  <c r="K612" i="32"/>
  <c r="M612" i="32"/>
  <c r="O612" i="32"/>
  <c r="Q612" i="32"/>
  <c r="G613" i="32"/>
  <c r="I613" i="32"/>
  <c r="K613" i="32"/>
  <c r="M613" i="32"/>
  <c r="O613" i="32"/>
  <c r="Q613" i="32"/>
  <c r="G614" i="32"/>
  <c r="I614" i="32"/>
  <c r="K614" i="32"/>
  <c r="M614" i="32"/>
  <c r="O614" i="32"/>
  <c r="Q614" i="32"/>
  <c r="G615" i="32"/>
  <c r="I615" i="32"/>
  <c r="K615" i="32"/>
  <c r="M615" i="32"/>
  <c r="O615" i="32"/>
  <c r="Q615" i="32"/>
  <c r="R615" i="32"/>
  <c r="G616" i="32"/>
  <c r="I616" i="32"/>
  <c r="K616" i="32"/>
  <c r="M616" i="32"/>
  <c r="O616" i="32"/>
  <c r="Q616" i="32"/>
  <c r="G617" i="32"/>
  <c r="I617" i="32"/>
  <c r="K617" i="32"/>
  <c r="M617" i="32"/>
  <c r="O617" i="32"/>
  <c r="Q617" i="32"/>
  <c r="G618" i="32"/>
  <c r="I618" i="32"/>
  <c r="K618" i="32"/>
  <c r="M618" i="32"/>
  <c r="O618" i="32"/>
  <c r="Q618" i="32"/>
  <c r="G619" i="32"/>
  <c r="I619" i="32"/>
  <c r="K619" i="32"/>
  <c r="M619" i="32"/>
  <c r="O619" i="32"/>
  <c r="Q619" i="32"/>
  <c r="G620" i="32"/>
  <c r="I620" i="32"/>
  <c r="K620" i="32"/>
  <c r="M620" i="32"/>
  <c r="O620" i="32"/>
  <c r="Q620" i="32"/>
  <c r="G621" i="32"/>
  <c r="I621" i="32"/>
  <c r="K621" i="32"/>
  <c r="M621" i="32"/>
  <c r="O621" i="32"/>
  <c r="Q621" i="32"/>
  <c r="G622" i="32"/>
  <c r="I622" i="32"/>
  <c r="K622" i="32"/>
  <c r="M622" i="32"/>
  <c r="O622" i="32"/>
  <c r="Q622" i="32"/>
  <c r="R622" i="32"/>
  <c r="G623" i="32"/>
  <c r="I623" i="32"/>
  <c r="K623" i="32"/>
  <c r="M623" i="32"/>
  <c r="O623" i="32"/>
  <c r="Q623" i="32"/>
  <c r="R623" i="32"/>
  <c r="G624" i="32"/>
  <c r="I624" i="32"/>
  <c r="K624" i="32"/>
  <c r="M624" i="32"/>
  <c r="O624" i="32"/>
  <c r="Q624" i="32"/>
  <c r="G625" i="32"/>
  <c r="I625" i="32"/>
  <c r="K625" i="32"/>
  <c r="M625" i="32"/>
  <c r="O625" i="32"/>
  <c r="Q625" i="32"/>
  <c r="R625" i="32"/>
  <c r="G626" i="32"/>
  <c r="I626" i="32"/>
  <c r="K626" i="32"/>
  <c r="M626" i="32"/>
  <c r="O626" i="32"/>
  <c r="Q626" i="32"/>
  <c r="R626" i="32"/>
  <c r="G627" i="32"/>
  <c r="I627" i="32"/>
  <c r="K627" i="32"/>
  <c r="M627" i="32"/>
  <c r="O627" i="32"/>
  <c r="Q627" i="32"/>
  <c r="R627" i="32"/>
  <c r="G628" i="32"/>
  <c r="I628" i="32"/>
  <c r="K628" i="32"/>
  <c r="M628" i="32"/>
  <c r="O628" i="32"/>
  <c r="Q628" i="32"/>
  <c r="R628" i="32"/>
  <c r="G629" i="32"/>
  <c r="I629" i="32"/>
  <c r="K629" i="32"/>
  <c r="M629" i="32"/>
  <c r="O629" i="32"/>
  <c r="Q629" i="32"/>
  <c r="R629" i="32"/>
  <c r="G630" i="32"/>
  <c r="I630" i="32"/>
  <c r="K630" i="32"/>
  <c r="M630" i="32"/>
  <c r="O630" i="32"/>
  <c r="Q630" i="32"/>
  <c r="G631" i="32"/>
  <c r="I631" i="32"/>
  <c r="K631" i="32"/>
  <c r="M631" i="32"/>
  <c r="O631" i="32"/>
  <c r="Q631" i="32"/>
  <c r="G632" i="32"/>
  <c r="I632" i="32"/>
  <c r="K632" i="32"/>
  <c r="M632" i="32"/>
  <c r="O632" i="32"/>
  <c r="Q632" i="32"/>
  <c r="G633" i="32"/>
  <c r="I633" i="32"/>
  <c r="K633" i="32"/>
  <c r="M633" i="32"/>
  <c r="O633" i="32"/>
  <c r="Q633" i="32"/>
  <c r="G634" i="32"/>
  <c r="I634" i="32"/>
  <c r="K634" i="32"/>
  <c r="M634" i="32"/>
  <c r="O634" i="32"/>
  <c r="Q634" i="32"/>
  <c r="G635" i="32"/>
  <c r="I635" i="32"/>
  <c r="K635" i="32"/>
  <c r="M635" i="32"/>
  <c r="O635" i="32"/>
  <c r="Q635" i="32"/>
  <c r="G636" i="32"/>
  <c r="I636" i="32"/>
  <c r="K636" i="32"/>
  <c r="M636" i="32"/>
  <c r="O636" i="32"/>
  <c r="Q636" i="32"/>
  <c r="G637" i="32"/>
  <c r="I637" i="32"/>
  <c r="K637" i="32"/>
  <c r="M637" i="32"/>
  <c r="O637" i="32"/>
  <c r="Q637" i="32"/>
  <c r="G638" i="32"/>
  <c r="I638" i="32"/>
  <c r="K638" i="32"/>
  <c r="M638" i="32"/>
  <c r="O638" i="32"/>
  <c r="Q638" i="32"/>
  <c r="R638" i="32"/>
  <c r="G639" i="32"/>
  <c r="I639" i="32"/>
  <c r="K639" i="32"/>
  <c r="M639" i="32"/>
  <c r="O639" i="32"/>
  <c r="Q639" i="32"/>
  <c r="G640" i="32"/>
  <c r="I640" i="32"/>
  <c r="K640" i="32"/>
  <c r="M640" i="32"/>
  <c r="O640" i="32"/>
  <c r="Q640" i="32"/>
  <c r="R640" i="32"/>
  <c r="G641" i="32"/>
  <c r="I641" i="32"/>
  <c r="K641" i="32"/>
  <c r="M641" i="32"/>
  <c r="O641" i="32"/>
  <c r="Q641" i="32"/>
  <c r="G642" i="32"/>
  <c r="I642" i="32"/>
  <c r="K642" i="32"/>
  <c r="M642" i="32"/>
  <c r="O642" i="32"/>
  <c r="Q642" i="32"/>
  <c r="G643" i="32"/>
  <c r="I643" i="32"/>
  <c r="K643" i="32"/>
  <c r="M643" i="32"/>
  <c r="O643" i="32"/>
  <c r="Q643" i="32"/>
  <c r="G644" i="32"/>
  <c r="I644" i="32"/>
  <c r="K644" i="32"/>
  <c r="M644" i="32"/>
  <c r="O644" i="32"/>
  <c r="Q644" i="32"/>
  <c r="G645" i="32"/>
  <c r="I645" i="32"/>
  <c r="K645" i="32"/>
  <c r="M645" i="32"/>
  <c r="O645" i="32"/>
  <c r="Q645" i="32"/>
  <c r="G646" i="32"/>
  <c r="I646" i="32"/>
  <c r="K646" i="32"/>
  <c r="M646" i="32"/>
  <c r="O646" i="32"/>
  <c r="Q646" i="32"/>
  <c r="G647" i="32"/>
  <c r="I647" i="32"/>
  <c r="K647" i="32"/>
  <c r="M647" i="32"/>
  <c r="O647" i="32"/>
  <c r="Q647" i="32"/>
  <c r="G648" i="32"/>
  <c r="I648" i="32"/>
  <c r="K648" i="32"/>
  <c r="M648" i="32"/>
  <c r="O648" i="32"/>
  <c r="Q648" i="32"/>
  <c r="G649" i="32"/>
  <c r="I649" i="32"/>
  <c r="K649" i="32"/>
  <c r="M649" i="32"/>
  <c r="O649" i="32"/>
  <c r="Q649" i="32"/>
  <c r="G650" i="32"/>
  <c r="I650" i="32"/>
  <c r="K650" i="32"/>
  <c r="M650" i="32"/>
  <c r="O650" i="32"/>
  <c r="Q650" i="32"/>
  <c r="R650" i="32"/>
  <c r="G651" i="32"/>
  <c r="I651" i="32"/>
  <c r="K651" i="32"/>
  <c r="M651" i="32"/>
  <c r="O651" i="32"/>
  <c r="Q651" i="32"/>
  <c r="G652" i="32"/>
  <c r="I652" i="32"/>
  <c r="K652" i="32"/>
  <c r="M652" i="32"/>
  <c r="O652" i="32"/>
  <c r="Q652" i="32"/>
  <c r="G653" i="32"/>
  <c r="I653" i="32"/>
  <c r="K653" i="32"/>
  <c r="M653" i="32"/>
  <c r="O653" i="32"/>
  <c r="Q653" i="32"/>
  <c r="G654" i="32"/>
  <c r="I654" i="32"/>
  <c r="K654" i="32"/>
  <c r="M654" i="32"/>
  <c r="O654" i="32"/>
  <c r="Q654" i="32"/>
  <c r="G655" i="32"/>
  <c r="I655" i="32"/>
  <c r="K655" i="32"/>
  <c r="M655" i="32"/>
  <c r="O655" i="32"/>
  <c r="Q655" i="32"/>
  <c r="G656" i="32"/>
  <c r="I656" i="32"/>
  <c r="K656" i="32"/>
  <c r="M656" i="32"/>
  <c r="O656" i="32"/>
  <c r="Q656" i="32"/>
  <c r="G657" i="32"/>
  <c r="I657" i="32"/>
  <c r="K657" i="32"/>
  <c r="M657" i="32"/>
  <c r="O657" i="32"/>
  <c r="Q657" i="32"/>
  <c r="R657" i="32"/>
  <c r="G658" i="32"/>
  <c r="I658" i="32"/>
  <c r="K658" i="32"/>
  <c r="M658" i="32"/>
  <c r="O658" i="32"/>
  <c r="Q658" i="32"/>
  <c r="R658" i="32"/>
  <c r="G659" i="32"/>
  <c r="I659" i="32"/>
  <c r="K659" i="32"/>
  <c r="M659" i="32"/>
  <c r="O659" i="32"/>
  <c r="Q659" i="32"/>
  <c r="G660" i="32"/>
  <c r="I660" i="32"/>
  <c r="K660" i="32"/>
  <c r="M660" i="32"/>
  <c r="O660" i="32"/>
  <c r="Q660" i="32"/>
  <c r="G661" i="32"/>
  <c r="I661" i="32"/>
  <c r="K661" i="32"/>
  <c r="M661" i="32"/>
  <c r="O661" i="32"/>
  <c r="Q661" i="32"/>
  <c r="R661" i="32"/>
  <c r="G662" i="32"/>
  <c r="I662" i="32"/>
  <c r="K662" i="32"/>
  <c r="M662" i="32"/>
  <c r="O662" i="32"/>
  <c r="Q662" i="32"/>
  <c r="R662" i="32"/>
  <c r="G663" i="32"/>
  <c r="I663" i="32"/>
  <c r="K663" i="32"/>
  <c r="M663" i="32"/>
  <c r="O663" i="32"/>
  <c r="Q663" i="32"/>
  <c r="R663" i="32"/>
  <c r="G664" i="32"/>
  <c r="I664" i="32"/>
  <c r="K664" i="32"/>
  <c r="M664" i="32"/>
  <c r="O664" i="32"/>
  <c r="Q664" i="32"/>
  <c r="G665" i="32"/>
  <c r="I665" i="32"/>
  <c r="K665" i="32"/>
  <c r="M665" i="32"/>
  <c r="O665" i="32"/>
  <c r="Q665" i="32"/>
  <c r="G666" i="32"/>
  <c r="I666" i="32"/>
  <c r="K666" i="32"/>
  <c r="M666" i="32"/>
  <c r="O666" i="32"/>
  <c r="Q666" i="32"/>
  <c r="R666" i="32"/>
  <c r="G667" i="32"/>
  <c r="I667" i="32"/>
  <c r="K667" i="32"/>
  <c r="M667" i="32"/>
  <c r="O667" i="32"/>
  <c r="Q667" i="32"/>
  <c r="G668" i="32"/>
  <c r="I668" i="32"/>
  <c r="K668" i="32"/>
  <c r="M668" i="32"/>
  <c r="O668" i="32"/>
  <c r="Q668" i="32"/>
  <c r="G669" i="32"/>
  <c r="I669" i="32"/>
  <c r="K669" i="32"/>
  <c r="M669" i="32"/>
  <c r="O669" i="32"/>
  <c r="Q669" i="32"/>
  <c r="R669" i="32"/>
  <c r="G670" i="32"/>
  <c r="I670" i="32"/>
  <c r="K670" i="32"/>
  <c r="M670" i="32"/>
  <c r="O670" i="32"/>
  <c r="Q670" i="32"/>
  <c r="G671" i="32"/>
  <c r="I671" i="32"/>
  <c r="K671" i="32"/>
  <c r="M671" i="32"/>
  <c r="O671" i="32"/>
  <c r="Q671" i="32"/>
  <c r="G672" i="32"/>
  <c r="I672" i="32"/>
  <c r="K672" i="32"/>
  <c r="M672" i="32"/>
  <c r="O672" i="32"/>
  <c r="Q672" i="32"/>
  <c r="G673" i="32"/>
  <c r="I673" i="32"/>
  <c r="K673" i="32"/>
  <c r="M673" i="32"/>
  <c r="O673" i="32"/>
  <c r="Q673" i="32"/>
  <c r="G674" i="32"/>
  <c r="I674" i="32"/>
  <c r="K674" i="32"/>
  <c r="M674" i="32"/>
  <c r="O674" i="32"/>
  <c r="Q674" i="32"/>
  <c r="G675" i="32"/>
  <c r="I675" i="32"/>
  <c r="K675" i="32"/>
  <c r="M675" i="32"/>
  <c r="O675" i="32"/>
  <c r="Q675" i="32"/>
  <c r="R675" i="32"/>
  <c r="G676" i="32"/>
  <c r="I676" i="32"/>
  <c r="K676" i="32"/>
  <c r="M676" i="32"/>
  <c r="O676" i="32"/>
  <c r="Q676" i="32"/>
  <c r="R676" i="32"/>
  <c r="G677" i="32"/>
  <c r="I677" i="32"/>
  <c r="K677" i="32"/>
  <c r="M677" i="32"/>
  <c r="O677" i="32"/>
  <c r="Q677" i="32"/>
  <c r="G678" i="32"/>
  <c r="I678" i="32"/>
  <c r="K678" i="32"/>
  <c r="M678" i="32"/>
  <c r="O678" i="32"/>
  <c r="Q678" i="32"/>
  <c r="R678" i="32"/>
  <c r="G679" i="32"/>
  <c r="I679" i="32"/>
  <c r="K679" i="32"/>
  <c r="M679" i="32"/>
  <c r="O679" i="32"/>
  <c r="Q679" i="32"/>
  <c r="R679" i="32"/>
  <c r="G680" i="32"/>
  <c r="I680" i="32"/>
  <c r="K680" i="32"/>
  <c r="M680" i="32"/>
  <c r="O680" i="32"/>
  <c r="Q680" i="32"/>
  <c r="G681" i="32"/>
  <c r="I681" i="32"/>
  <c r="K681" i="32"/>
  <c r="M681" i="32"/>
  <c r="O681" i="32"/>
  <c r="Q681" i="32"/>
  <c r="R681" i="32"/>
  <c r="G682" i="32"/>
  <c r="I682" i="32"/>
  <c r="K682" i="32"/>
  <c r="M682" i="32"/>
  <c r="O682" i="32"/>
  <c r="Q682" i="32"/>
  <c r="G683" i="32"/>
  <c r="I683" i="32"/>
  <c r="K683" i="32"/>
  <c r="M683" i="32"/>
  <c r="O683" i="32"/>
  <c r="Q683" i="32"/>
  <c r="G684" i="32"/>
  <c r="I684" i="32"/>
  <c r="K684" i="32"/>
  <c r="M684" i="32"/>
  <c r="O684" i="32"/>
  <c r="Q684" i="32"/>
  <c r="R684" i="32"/>
  <c r="G685" i="32"/>
  <c r="I685" i="32"/>
  <c r="K685" i="32"/>
  <c r="M685" i="32"/>
  <c r="O685" i="32"/>
  <c r="Q685" i="32"/>
  <c r="G686" i="32"/>
  <c r="I686" i="32"/>
  <c r="O686" i="32"/>
  <c r="Q686" i="32"/>
  <c r="R686" i="32"/>
  <c r="G687" i="32"/>
  <c r="I687" i="32"/>
  <c r="M687" i="32"/>
  <c r="O687" i="32"/>
  <c r="Q687" i="32"/>
  <c r="R687" i="32"/>
  <c r="G688" i="32"/>
  <c r="I688" i="32"/>
  <c r="K688" i="32"/>
  <c r="M688" i="32"/>
  <c r="O688" i="32"/>
  <c r="Q688" i="32"/>
  <c r="G689" i="32"/>
  <c r="I689" i="32"/>
  <c r="K689" i="32"/>
  <c r="M689" i="32"/>
  <c r="O689" i="32"/>
  <c r="Q689" i="32"/>
  <c r="G690" i="32"/>
  <c r="I690" i="32"/>
  <c r="K690" i="32"/>
  <c r="M690" i="32"/>
  <c r="O690" i="32"/>
  <c r="Q690" i="32"/>
  <c r="R690" i="32"/>
  <c r="G691" i="32"/>
  <c r="I691" i="32"/>
  <c r="K691" i="32"/>
  <c r="M691" i="32"/>
  <c r="O691" i="32"/>
  <c r="Q691" i="32"/>
  <c r="R691" i="32"/>
  <c r="G692" i="32"/>
  <c r="I692" i="32"/>
  <c r="K692" i="32"/>
  <c r="M692" i="32"/>
  <c r="O692" i="32"/>
  <c r="Q692" i="32"/>
  <c r="G693" i="32"/>
  <c r="I693" i="32"/>
  <c r="K693" i="32"/>
  <c r="M693" i="32"/>
  <c r="O693" i="32"/>
  <c r="Q693" i="32"/>
  <c r="G694" i="32"/>
  <c r="I694" i="32"/>
  <c r="K694" i="32"/>
  <c r="M694" i="32"/>
  <c r="O694" i="32"/>
  <c r="Q694" i="32"/>
  <c r="G695" i="32"/>
  <c r="I695" i="32"/>
  <c r="K695" i="32"/>
  <c r="M695" i="32"/>
  <c r="O695" i="32"/>
  <c r="Q695" i="32"/>
  <c r="G696" i="32"/>
  <c r="I696" i="32"/>
  <c r="K696" i="32"/>
  <c r="M696" i="32"/>
  <c r="O696" i="32"/>
  <c r="Q696" i="32"/>
  <c r="R696" i="32"/>
  <c r="G697" i="32"/>
  <c r="I697" i="32"/>
  <c r="K697" i="32"/>
  <c r="M697" i="32"/>
  <c r="O697" i="32"/>
  <c r="Q697" i="32"/>
  <c r="G698" i="32"/>
  <c r="I698" i="32"/>
  <c r="K698" i="32"/>
  <c r="M698" i="32"/>
  <c r="O698" i="32"/>
  <c r="Q698" i="32"/>
  <c r="R698" i="32"/>
  <c r="G699" i="32"/>
  <c r="I699" i="32"/>
  <c r="K699" i="32"/>
  <c r="M699" i="32"/>
  <c r="O699" i="32"/>
  <c r="Q699" i="32"/>
  <c r="G700" i="32"/>
  <c r="I700" i="32"/>
  <c r="K700" i="32"/>
  <c r="M700" i="32"/>
  <c r="O700" i="32"/>
  <c r="Q700" i="32"/>
  <c r="G701" i="32"/>
  <c r="I701" i="32"/>
  <c r="K701" i="32"/>
  <c r="M701" i="32"/>
  <c r="O701" i="32"/>
  <c r="Q701" i="32"/>
  <c r="G702" i="32"/>
  <c r="I702" i="32"/>
  <c r="K702" i="32"/>
  <c r="M702" i="32"/>
  <c r="O702" i="32"/>
  <c r="Q702" i="32"/>
  <c r="G703" i="32"/>
  <c r="I703" i="32"/>
  <c r="K703" i="32"/>
  <c r="M703" i="32"/>
  <c r="O703" i="32"/>
  <c r="Q703" i="32"/>
  <c r="G704" i="32"/>
  <c r="I704" i="32"/>
  <c r="K704" i="32"/>
  <c r="M704" i="32"/>
  <c r="O704" i="32"/>
  <c r="Q704" i="32"/>
  <c r="G705" i="32"/>
  <c r="I705" i="32"/>
  <c r="K705" i="32"/>
  <c r="M705" i="32"/>
  <c r="O705" i="32"/>
  <c r="Q705" i="32"/>
  <c r="G706" i="32"/>
  <c r="I706" i="32"/>
  <c r="K706" i="32"/>
  <c r="M706" i="32"/>
  <c r="O706" i="32"/>
  <c r="Q706" i="32"/>
  <c r="R706" i="32"/>
  <c r="G707" i="32"/>
  <c r="I707" i="32"/>
  <c r="K707" i="32"/>
  <c r="M707" i="32"/>
  <c r="O707" i="32"/>
  <c r="Q707" i="32"/>
  <c r="G708" i="32"/>
  <c r="I708" i="32"/>
  <c r="K708" i="32"/>
  <c r="M708" i="32"/>
  <c r="O708" i="32"/>
  <c r="Q708" i="32"/>
  <c r="G709" i="32"/>
  <c r="I709" i="32"/>
  <c r="K709" i="32"/>
  <c r="M709" i="32"/>
  <c r="O709" i="32"/>
  <c r="Q709" i="32"/>
  <c r="G710" i="32"/>
  <c r="I710" i="32"/>
  <c r="K710" i="32"/>
  <c r="M710" i="32"/>
  <c r="O710" i="32"/>
  <c r="Q710" i="32"/>
  <c r="G711" i="32"/>
  <c r="I711" i="32"/>
  <c r="K711" i="32"/>
  <c r="M711" i="32"/>
  <c r="O711" i="32"/>
  <c r="Q711" i="32"/>
  <c r="R711" i="32"/>
  <c r="G712" i="32"/>
  <c r="I712" i="32"/>
  <c r="K712" i="32"/>
  <c r="M712" i="32"/>
  <c r="O712" i="32"/>
  <c r="Q712" i="32"/>
  <c r="G713" i="32"/>
  <c r="I713" i="32"/>
  <c r="K713" i="32"/>
  <c r="M713" i="32"/>
  <c r="O713" i="32"/>
  <c r="Q713" i="32"/>
  <c r="R713" i="32"/>
  <c r="G714" i="32"/>
  <c r="I714" i="32"/>
  <c r="K714" i="32"/>
  <c r="M714" i="32"/>
  <c r="O714" i="32"/>
  <c r="Q714" i="32"/>
  <c r="R714" i="32"/>
  <c r="G715" i="32"/>
  <c r="I715" i="32"/>
  <c r="K715" i="32"/>
  <c r="M715" i="32"/>
  <c r="O715" i="32"/>
  <c r="Q715" i="32"/>
  <c r="G716" i="32"/>
  <c r="I716" i="32"/>
  <c r="K716" i="32"/>
  <c r="M716" i="32"/>
  <c r="O716" i="32"/>
  <c r="Q716" i="32"/>
  <c r="G717" i="32"/>
  <c r="I717" i="32"/>
  <c r="K717" i="32"/>
  <c r="M717" i="32"/>
  <c r="O717" i="32"/>
  <c r="Q717" i="32"/>
  <c r="G718" i="32"/>
  <c r="I718" i="32"/>
  <c r="K718" i="32"/>
  <c r="M718" i="32"/>
  <c r="O718" i="32"/>
  <c r="Q718" i="32"/>
  <c r="G719" i="32"/>
  <c r="I719" i="32"/>
  <c r="K719" i="32"/>
  <c r="M719" i="32"/>
  <c r="O719" i="32"/>
  <c r="Q719" i="32"/>
  <c r="R719" i="32"/>
  <c r="G720" i="32"/>
  <c r="I720" i="32"/>
  <c r="K720" i="32"/>
  <c r="M720" i="32"/>
  <c r="O720" i="32"/>
  <c r="Q720" i="32"/>
  <c r="R720" i="32"/>
  <c r="G721" i="32"/>
  <c r="I721" i="32"/>
  <c r="K721" i="32"/>
  <c r="M721" i="32"/>
  <c r="O721" i="32"/>
  <c r="Q721" i="32"/>
  <c r="R721" i="32"/>
  <c r="G722" i="32"/>
  <c r="I722" i="32"/>
  <c r="K722" i="32"/>
  <c r="M722" i="32"/>
  <c r="O722" i="32"/>
  <c r="Q722" i="32"/>
  <c r="R722" i="32"/>
  <c r="G723" i="32"/>
  <c r="I723" i="32"/>
  <c r="K723" i="32"/>
  <c r="M723" i="32"/>
  <c r="O723" i="32"/>
  <c r="Q723" i="32"/>
  <c r="R723" i="32"/>
  <c r="G724" i="32"/>
  <c r="I724" i="32"/>
  <c r="K724" i="32"/>
  <c r="M724" i="32"/>
  <c r="O724" i="32"/>
  <c r="Q724" i="32"/>
  <c r="R724" i="32"/>
  <c r="G725" i="32"/>
  <c r="I725" i="32"/>
  <c r="K725" i="32"/>
  <c r="M725" i="32"/>
  <c r="O725" i="32"/>
  <c r="Q725" i="32"/>
  <c r="R725" i="32"/>
  <c r="G726" i="32"/>
  <c r="I726" i="32"/>
  <c r="K726" i="32"/>
  <c r="M726" i="32"/>
  <c r="O726" i="32"/>
  <c r="Q726" i="32"/>
  <c r="G727" i="32"/>
  <c r="I727" i="32"/>
  <c r="K727" i="32"/>
  <c r="M727" i="32"/>
  <c r="O727" i="32"/>
  <c r="Q727" i="32"/>
  <c r="R727" i="32"/>
  <c r="G728" i="32"/>
  <c r="I728" i="32"/>
  <c r="K728" i="32"/>
  <c r="M728" i="32"/>
  <c r="O728" i="32"/>
  <c r="Q728" i="32"/>
  <c r="G729" i="32"/>
  <c r="I729" i="32"/>
  <c r="K729" i="32"/>
  <c r="M729" i="32"/>
  <c r="O729" i="32"/>
  <c r="Q729" i="32"/>
  <c r="G730" i="32"/>
  <c r="I730" i="32"/>
  <c r="K730" i="32"/>
  <c r="M730" i="32"/>
  <c r="O730" i="32"/>
  <c r="Q730" i="32"/>
  <c r="R730" i="32"/>
  <c r="G731" i="32"/>
  <c r="I731" i="32"/>
  <c r="K731" i="32"/>
  <c r="M731" i="32"/>
  <c r="O731" i="32"/>
  <c r="Q731" i="32"/>
  <c r="R731" i="32"/>
  <c r="G732" i="32"/>
  <c r="I732" i="32"/>
  <c r="K732" i="32"/>
  <c r="M732" i="32"/>
  <c r="O732" i="32"/>
  <c r="Q732" i="32"/>
  <c r="R732" i="32"/>
  <c r="G733" i="32"/>
  <c r="I733" i="32"/>
  <c r="K733" i="32"/>
  <c r="M733" i="32"/>
  <c r="O733" i="32"/>
  <c r="Q733" i="32"/>
  <c r="R733" i="32"/>
  <c r="G734" i="32"/>
  <c r="I734" i="32"/>
  <c r="K734" i="32"/>
  <c r="M734" i="32"/>
  <c r="O734" i="32"/>
  <c r="Q734" i="32"/>
  <c r="R734" i="32"/>
  <c r="G735" i="32"/>
  <c r="I735" i="32"/>
  <c r="K735" i="32"/>
  <c r="M735" i="32"/>
  <c r="O735" i="32"/>
  <c r="Q735" i="32"/>
  <c r="G736" i="32"/>
  <c r="I736" i="32"/>
  <c r="K736" i="32"/>
  <c r="M736" i="32"/>
  <c r="O736" i="32"/>
  <c r="Q736" i="32"/>
  <c r="G737" i="32"/>
  <c r="I737" i="32"/>
  <c r="K737" i="32"/>
  <c r="M737" i="32"/>
  <c r="O737" i="32"/>
  <c r="Q737" i="32"/>
  <c r="G738" i="32"/>
  <c r="I738" i="32"/>
  <c r="K738" i="32"/>
  <c r="M738" i="32"/>
  <c r="O738" i="32"/>
  <c r="Q738" i="32"/>
  <c r="G739" i="32"/>
  <c r="I739" i="32"/>
  <c r="K739" i="32"/>
  <c r="M739" i="32"/>
  <c r="O739" i="32"/>
  <c r="Q739" i="32"/>
  <c r="G740" i="32"/>
  <c r="I740" i="32"/>
  <c r="K740" i="32"/>
  <c r="M740" i="32"/>
  <c r="O740" i="32"/>
  <c r="Q740" i="32"/>
  <c r="G741" i="32"/>
  <c r="I741" i="32"/>
  <c r="K741" i="32"/>
  <c r="M741" i="32"/>
  <c r="O741" i="32"/>
  <c r="Q741" i="32"/>
  <c r="G742" i="32"/>
  <c r="I742" i="32"/>
  <c r="K742" i="32"/>
  <c r="M742" i="32"/>
  <c r="O742" i="32"/>
  <c r="Q742" i="32"/>
  <c r="G743" i="32"/>
  <c r="I743" i="32"/>
  <c r="K743" i="32"/>
  <c r="M743" i="32"/>
  <c r="O743" i="32"/>
  <c r="Q743" i="32"/>
  <c r="R743" i="32"/>
  <c r="G744" i="32"/>
  <c r="I744" i="32"/>
  <c r="K744" i="32"/>
  <c r="M744" i="32"/>
  <c r="O744" i="32"/>
  <c r="Q744" i="32"/>
  <c r="G745" i="32"/>
  <c r="I745" i="32"/>
  <c r="K745" i="32"/>
  <c r="M745" i="32"/>
  <c r="O745" i="32"/>
  <c r="Q745" i="32"/>
  <c r="R745" i="32"/>
  <c r="G746" i="32"/>
  <c r="I746" i="32"/>
  <c r="K746" i="32"/>
  <c r="M746" i="32"/>
  <c r="O746" i="32"/>
  <c r="Q746" i="32"/>
  <c r="G747" i="32"/>
  <c r="I747" i="32"/>
  <c r="K747" i="32"/>
  <c r="M747" i="32"/>
  <c r="O747" i="32"/>
  <c r="Q747" i="32"/>
  <c r="G748" i="32"/>
  <c r="I748" i="32"/>
  <c r="K748" i="32"/>
  <c r="M748" i="32"/>
  <c r="O748" i="32"/>
  <c r="Q748" i="32"/>
  <c r="G749" i="32"/>
  <c r="I749" i="32"/>
  <c r="K749" i="32"/>
  <c r="M749" i="32"/>
  <c r="O749" i="32"/>
  <c r="Q749" i="32"/>
  <c r="G750" i="32"/>
  <c r="I750" i="32"/>
  <c r="K750" i="32"/>
  <c r="M750" i="32"/>
  <c r="O750" i="32"/>
  <c r="Q750" i="32"/>
  <c r="G751" i="32"/>
  <c r="I751" i="32"/>
  <c r="K751" i="32"/>
  <c r="M751" i="32"/>
  <c r="O751" i="32"/>
  <c r="Q751" i="32"/>
  <c r="G752" i="32"/>
  <c r="I752" i="32"/>
  <c r="K752" i="32"/>
  <c r="M752" i="32"/>
  <c r="O752" i="32"/>
  <c r="Q752" i="32"/>
  <c r="G753" i="32"/>
  <c r="I753" i="32"/>
  <c r="K753" i="32"/>
  <c r="M753" i="32"/>
  <c r="O753" i="32"/>
  <c r="Q753" i="32"/>
  <c r="G754" i="32"/>
  <c r="I754" i="32"/>
  <c r="K754" i="32"/>
  <c r="M754" i="32"/>
  <c r="O754" i="32"/>
  <c r="Q754" i="32"/>
  <c r="G755" i="32"/>
  <c r="I755" i="32"/>
  <c r="K755" i="32"/>
  <c r="M755" i="32"/>
  <c r="O755" i="32"/>
  <c r="Q755" i="32"/>
  <c r="R755" i="32"/>
  <c r="G756" i="32"/>
  <c r="I756" i="32"/>
  <c r="K756" i="32"/>
  <c r="M756" i="32"/>
  <c r="O756" i="32"/>
  <c r="Q756" i="32"/>
  <c r="G757" i="32"/>
  <c r="I757" i="32"/>
  <c r="K757" i="32"/>
  <c r="M757" i="32"/>
  <c r="O757" i="32"/>
  <c r="Q757" i="32"/>
  <c r="G758" i="32"/>
  <c r="I758" i="32"/>
  <c r="K758" i="32"/>
  <c r="M758" i="32"/>
  <c r="O758" i="32"/>
  <c r="Q758" i="32"/>
  <c r="G759" i="32"/>
  <c r="I759" i="32"/>
  <c r="K759" i="32"/>
  <c r="M759" i="32"/>
  <c r="O759" i="32"/>
  <c r="Q759" i="32"/>
  <c r="G760" i="32"/>
  <c r="I760" i="32"/>
  <c r="K760" i="32"/>
  <c r="M760" i="32"/>
  <c r="O760" i="32"/>
  <c r="Q760" i="32"/>
  <c r="G761" i="32"/>
  <c r="I761" i="32"/>
  <c r="K761" i="32"/>
  <c r="M761" i="32"/>
  <c r="O761" i="32"/>
  <c r="Q761" i="32"/>
  <c r="G762" i="32"/>
  <c r="I762" i="32"/>
  <c r="K762" i="32"/>
  <c r="M762" i="32"/>
  <c r="O762" i="32"/>
  <c r="Q762" i="32"/>
  <c r="G763" i="32"/>
  <c r="I763" i="32"/>
  <c r="K763" i="32"/>
  <c r="M763" i="32"/>
  <c r="O763" i="32"/>
  <c r="Q763" i="32"/>
  <c r="R763" i="32"/>
  <c r="G764" i="32"/>
  <c r="I764" i="32"/>
  <c r="K764" i="32"/>
  <c r="M764" i="32"/>
  <c r="O764" i="32"/>
  <c r="Q764" i="32"/>
  <c r="G765" i="32"/>
  <c r="I765" i="32"/>
  <c r="K765" i="32"/>
  <c r="M765" i="32"/>
  <c r="O765" i="32"/>
  <c r="Q765" i="32"/>
  <c r="R765" i="32"/>
  <c r="G766" i="32"/>
  <c r="I766" i="32"/>
  <c r="K766" i="32"/>
  <c r="M766" i="32"/>
  <c r="O766" i="32"/>
  <c r="Q766" i="32"/>
  <c r="G767" i="32"/>
  <c r="I767" i="32"/>
  <c r="K767" i="32"/>
  <c r="M767" i="32"/>
  <c r="O767" i="32"/>
  <c r="Q767" i="32"/>
  <c r="R767" i="32"/>
  <c r="G768" i="32"/>
  <c r="I768" i="32"/>
  <c r="K768" i="32"/>
  <c r="M768" i="32"/>
  <c r="O768" i="32"/>
  <c r="Q768" i="32"/>
  <c r="R768" i="32"/>
  <c r="G769" i="32"/>
  <c r="I769" i="32"/>
  <c r="K769" i="32"/>
  <c r="M769" i="32"/>
  <c r="O769" i="32"/>
  <c r="Q769" i="32"/>
  <c r="G770" i="32"/>
  <c r="I770" i="32"/>
  <c r="K770" i="32"/>
  <c r="M770" i="32"/>
  <c r="O770" i="32"/>
  <c r="Q770" i="32"/>
  <c r="R770" i="32"/>
  <c r="G771" i="32"/>
  <c r="I771" i="32"/>
  <c r="K771" i="32"/>
  <c r="M771" i="32"/>
  <c r="O771" i="32"/>
  <c r="Q771" i="32"/>
  <c r="R771" i="32"/>
  <c r="G772" i="32"/>
  <c r="I772" i="32"/>
  <c r="K772" i="32"/>
  <c r="M772" i="32"/>
  <c r="O772" i="32"/>
  <c r="Q772" i="32"/>
  <c r="G773" i="32"/>
  <c r="I773" i="32"/>
  <c r="K773" i="32"/>
  <c r="M773" i="32"/>
  <c r="O773" i="32"/>
  <c r="Q773" i="32"/>
  <c r="G774" i="32"/>
  <c r="I774" i="32"/>
  <c r="K774" i="32"/>
  <c r="M774" i="32"/>
  <c r="O774" i="32"/>
  <c r="Q774" i="32"/>
  <c r="G775" i="32"/>
  <c r="I775" i="32"/>
  <c r="K775" i="32"/>
  <c r="M775" i="32"/>
  <c r="O775" i="32"/>
  <c r="Q775" i="32"/>
  <c r="R775" i="32"/>
  <c r="G776" i="32"/>
  <c r="I776" i="32"/>
  <c r="K776" i="32"/>
  <c r="M776" i="32"/>
  <c r="O776" i="32"/>
  <c r="Q776" i="32"/>
  <c r="G777" i="32"/>
  <c r="I777" i="32"/>
  <c r="K777" i="32"/>
  <c r="M777" i="32"/>
  <c r="O777" i="32"/>
  <c r="Q777" i="32"/>
  <c r="G778" i="32"/>
  <c r="I778" i="32"/>
  <c r="K778" i="32"/>
  <c r="M778" i="32"/>
  <c r="O778" i="32"/>
  <c r="Q778" i="32"/>
  <c r="R778" i="32"/>
  <c r="G779" i="32"/>
  <c r="I779" i="32"/>
  <c r="K779" i="32"/>
  <c r="M779" i="32"/>
  <c r="O779" i="32"/>
  <c r="Q779" i="32"/>
  <c r="R779" i="32"/>
  <c r="G780" i="32"/>
  <c r="I780" i="32"/>
  <c r="K780" i="32"/>
  <c r="M780" i="32"/>
  <c r="O780" i="32"/>
  <c r="Q780" i="32"/>
  <c r="G781" i="32"/>
  <c r="I781" i="32"/>
  <c r="K781" i="32"/>
  <c r="M781" i="32"/>
  <c r="O781" i="32"/>
  <c r="Q781" i="32"/>
  <c r="G782" i="32"/>
  <c r="I782" i="32"/>
  <c r="K782" i="32"/>
  <c r="M782" i="32"/>
  <c r="O782" i="32"/>
  <c r="Q782" i="32"/>
  <c r="R782" i="32"/>
  <c r="G783" i="32"/>
  <c r="I783" i="32"/>
  <c r="K783" i="32"/>
  <c r="M783" i="32"/>
  <c r="O783" i="32"/>
  <c r="Q783" i="32"/>
  <c r="G784" i="32"/>
  <c r="I784" i="32"/>
  <c r="K784" i="32"/>
  <c r="M784" i="32"/>
  <c r="O784" i="32"/>
  <c r="Q784" i="32"/>
  <c r="R784" i="32"/>
  <c r="G785" i="32"/>
  <c r="I785" i="32"/>
  <c r="K785" i="32"/>
  <c r="M785" i="32"/>
  <c r="O785" i="32"/>
  <c r="Q785" i="32"/>
  <c r="R785" i="32"/>
  <c r="G786" i="32"/>
  <c r="I786" i="32"/>
  <c r="K786" i="32"/>
  <c r="M786" i="32"/>
  <c r="O786" i="32"/>
  <c r="Q786" i="32"/>
  <c r="R786" i="32"/>
  <c r="G787" i="32"/>
  <c r="I787" i="32"/>
  <c r="K787" i="32"/>
  <c r="M787" i="32"/>
  <c r="O787" i="32"/>
  <c r="Q787" i="32"/>
  <c r="R787" i="32"/>
  <c r="G788" i="32"/>
  <c r="I788" i="32"/>
  <c r="K788" i="32"/>
  <c r="M788" i="32"/>
  <c r="O788" i="32"/>
  <c r="Q788" i="32"/>
  <c r="R788" i="32"/>
  <c r="G789" i="32"/>
  <c r="I789" i="32"/>
  <c r="K789" i="32"/>
  <c r="M789" i="32"/>
  <c r="O789" i="32"/>
  <c r="Q789" i="32"/>
  <c r="G790" i="32"/>
  <c r="I790" i="32"/>
  <c r="K790" i="32"/>
  <c r="M790" i="32"/>
  <c r="O790" i="32"/>
  <c r="Q790" i="32"/>
  <c r="G791" i="32"/>
  <c r="I791" i="32"/>
  <c r="K791" i="32"/>
  <c r="M791" i="32"/>
  <c r="O791" i="32"/>
  <c r="Q791" i="32"/>
  <c r="R791" i="32"/>
  <c r="G792" i="32"/>
  <c r="I792" i="32"/>
  <c r="K792" i="32"/>
  <c r="M792" i="32"/>
  <c r="O792" i="32"/>
  <c r="Q792" i="32"/>
  <c r="G793" i="32"/>
  <c r="I793" i="32"/>
  <c r="K793" i="32"/>
  <c r="M793" i="32"/>
  <c r="O793" i="32"/>
  <c r="Q793" i="32"/>
  <c r="R793" i="32"/>
  <c r="G794" i="32"/>
  <c r="I794" i="32"/>
  <c r="K794" i="32"/>
  <c r="M794" i="32"/>
  <c r="O794" i="32"/>
  <c r="Q794" i="32"/>
  <c r="R794" i="32"/>
  <c r="G795" i="32"/>
  <c r="I795" i="32"/>
  <c r="K795" i="32"/>
  <c r="M795" i="32"/>
  <c r="O795" i="32"/>
  <c r="Q795" i="32"/>
  <c r="G796" i="32"/>
  <c r="I796" i="32"/>
  <c r="K796" i="32"/>
  <c r="M796" i="32"/>
  <c r="O796" i="32"/>
  <c r="Q796" i="32"/>
  <c r="R796" i="32"/>
  <c r="G797" i="32"/>
  <c r="I797" i="32"/>
  <c r="K797" i="32"/>
  <c r="M797" i="32"/>
  <c r="O797" i="32"/>
  <c r="Q797" i="32"/>
  <c r="G798" i="32"/>
  <c r="I798" i="32"/>
  <c r="K798" i="32"/>
  <c r="M798" i="32"/>
  <c r="O798" i="32"/>
  <c r="Q798" i="32"/>
  <c r="G799" i="32"/>
  <c r="I799" i="32"/>
  <c r="K799" i="32"/>
  <c r="M799" i="32"/>
  <c r="O799" i="32"/>
  <c r="Q799" i="32"/>
  <c r="R799" i="32"/>
  <c r="G800" i="32"/>
  <c r="I800" i="32"/>
  <c r="K800" i="32"/>
  <c r="M800" i="32"/>
  <c r="O800" i="32"/>
  <c r="Q800" i="32"/>
  <c r="R800" i="32"/>
  <c r="G801" i="32"/>
  <c r="I801" i="32"/>
  <c r="K801" i="32"/>
  <c r="M801" i="32"/>
  <c r="O801" i="32"/>
  <c r="Q801" i="32"/>
  <c r="R801" i="32"/>
  <c r="G802" i="32"/>
  <c r="I802" i="32"/>
  <c r="K802" i="32"/>
  <c r="M802" i="32"/>
  <c r="O802" i="32"/>
  <c r="Q802" i="32"/>
  <c r="R802" i="32"/>
  <c r="G803" i="32"/>
  <c r="I803" i="32"/>
  <c r="K803" i="32"/>
  <c r="M803" i="32"/>
  <c r="O803" i="32"/>
  <c r="Q803" i="32"/>
  <c r="G804" i="32"/>
  <c r="I804" i="32"/>
  <c r="K804" i="32"/>
  <c r="M804" i="32"/>
  <c r="O804" i="32"/>
  <c r="Q804" i="32"/>
  <c r="G805" i="32"/>
  <c r="I805" i="32"/>
  <c r="K805" i="32"/>
  <c r="M805" i="32"/>
  <c r="O805" i="32"/>
  <c r="Q805" i="32"/>
  <c r="G806" i="32"/>
  <c r="I806" i="32"/>
  <c r="K806" i="32"/>
  <c r="M806" i="32"/>
  <c r="O806" i="32"/>
  <c r="Q806" i="32"/>
  <c r="R806" i="32"/>
  <c r="G807" i="32"/>
  <c r="I807" i="32"/>
  <c r="K807" i="32"/>
  <c r="M807" i="32"/>
  <c r="O807" i="32"/>
  <c r="Q807" i="32"/>
  <c r="G808" i="32"/>
  <c r="I808" i="32"/>
  <c r="K808" i="32"/>
  <c r="M808" i="32"/>
  <c r="O808" i="32"/>
  <c r="Q808" i="32"/>
  <c r="R808" i="32"/>
  <c r="G809" i="32"/>
  <c r="I809" i="32"/>
  <c r="K809" i="32"/>
  <c r="M809" i="32"/>
  <c r="O809" i="32"/>
  <c r="Q809" i="32"/>
  <c r="G810" i="32"/>
  <c r="I810" i="32"/>
  <c r="K810" i="32"/>
  <c r="M810" i="32"/>
  <c r="O810" i="32"/>
  <c r="Q810" i="32"/>
  <c r="G811" i="32"/>
  <c r="I811" i="32"/>
  <c r="K811" i="32"/>
  <c r="M811" i="32"/>
  <c r="O811" i="32"/>
  <c r="Q811" i="32"/>
  <c r="G812" i="32"/>
  <c r="I812" i="32"/>
  <c r="K812" i="32"/>
  <c r="M812" i="32"/>
  <c r="O812" i="32"/>
  <c r="Q812" i="32"/>
  <c r="G813" i="32"/>
  <c r="I813" i="32"/>
  <c r="K813" i="32"/>
  <c r="M813" i="32"/>
  <c r="O813" i="32"/>
  <c r="Q813" i="32"/>
  <c r="G814" i="32"/>
  <c r="I814" i="32"/>
  <c r="K814" i="32"/>
  <c r="M814" i="32"/>
  <c r="O814" i="32"/>
  <c r="Q814" i="32"/>
  <c r="R814" i="32"/>
  <c r="G815" i="32"/>
  <c r="I815" i="32"/>
  <c r="K815" i="32"/>
  <c r="M815" i="32"/>
  <c r="O815" i="32"/>
  <c r="Q815" i="32"/>
  <c r="R815" i="32"/>
  <c r="G816" i="32"/>
  <c r="I816" i="32"/>
  <c r="K816" i="32"/>
  <c r="M816" i="32"/>
  <c r="O816" i="32"/>
  <c r="Q816" i="32"/>
  <c r="G817" i="32"/>
  <c r="I817" i="32"/>
  <c r="K817" i="32"/>
  <c r="M817" i="32"/>
  <c r="O817" i="32"/>
  <c r="Q817" i="32"/>
  <c r="R817" i="32"/>
  <c r="G818" i="32"/>
  <c r="I818" i="32"/>
  <c r="K818" i="32"/>
  <c r="M818" i="32"/>
  <c r="O818" i="32"/>
  <c r="Q818" i="32"/>
  <c r="R818" i="32"/>
  <c r="G819" i="32"/>
  <c r="I819" i="32"/>
  <c r="K819" i="32"/>
  <c r="M819" i="32"/>
  <c r="O819" i="32"/>
  <c r="Q819" i="32"/>
  <c r="R819" i="32"/>
  <c r="G820" i="32"/>
  <c r="I820" i="32"/>
  <c r="K820" i="32"/>
  <c r="M820" i="32"/>
  <c r="O820" i="32"/>
  <c r="Q820" i="32"/>
  <c r="R820" i="32"/>
  <c r="G821" i="32"/>
  <c r="I821" i="32"/>
  <c r="K821" i="32"/>
  <c r="M821" i="32"/>
  <c r="O821" i="32"/>
  <c r="Q821" i="32"/>
  <c r="G822" i="32"/>
  <c r="I822" i="32"/>
  <c r="K822" i="32"/>
  <c r="M822" i="32"/>
  <c r="O822" i="32"/>
  <c r="Q822" i="32"/>
  <c r="G823" i="32"/>
  <c r="I823" i="32"/>
  <c r="K823" i="32"/>
  <c r="M823" i="32"/>
  <c r="O823" i="32"/>
  <c r="Q823" i="32"/>
  <c r="G824" i="32"/>
  <c r="I824" i="32"/>
  <c r="K824" i="32"/>
  <c r="M824" i="32"/>
  <c r="O824" i="32"/>
  <c r="Q824" i="32"/>
  <c r="R824" i="32"/>
  <c r="G825" i="32"/>
  <c r="I825" i="32"/>
  <c r="K825" i="32"/>
  <c r="M825" i="32"/>
  <c r="O825" i="32"/>
  <c r="Q825" i="32"/>
  <c r="G826" i="32"/>
  <c r="I826" i="32"/>
  <c r="K826" i="32"/>
  <c r="M826" i="32"/>
  <c r="O826" i="32"/>
  <c r="Q826" i="32"/>
  <c r="G827" i="32"/>
  <c r="I827" i="32"/>
  <c r="K827" i="32"/>
  <c r="M827" i="32"/>
  <c r="O827" i="32"/>
  <c r="Q827" i="32"/>
  <c r="G828" i="32"/>
  <c r="I828" i="32"/>
  <c r="K828" i="32"/>
  <c r="M828" i="32"/>
  <c r="O828" i="32"/>
  <c r="Q828" i="32"/>
  <c r="R828" i="32"/>
  <c r="G829" i="32"/>
  <c r="I829" i="32"/>
  <c r="K829" i="32"/>
  <c r="M829" i="32"/>
  <c r="O829" i="32"/>
  <c r="Q829" i="32"/>
  <c r="R829" i="32"/>
  <c r="K830" i="32"/>
  <c r="M830" i="32"/>
  <c r="O830" i="32"/>
  <c r="Q830" i="32"/>
  <c r="R830" i="32"/>
  <c r="G831" i="32"/>
  <c r="I831" i="32"/>
  <c r="K831" i="32"/>
  <c r="M831" i="32"/>
  <c r="O831" i="32"/>
  <c r="Q831" i="32"/>
  <c r="G832" i="32"/>
  <c r="I832" i="32"/>
  <c r="K832" i="32"/>
  <c r="M832" i="32"/>
  <c r="O832" i="32"/>
  <c r="Q832" i="32"/>
  <c r="R832" i="32"/>
  <c r="G833" i="32"/>
  <c r="I833" i="32"/>
  <c r="K833" i="32"/>
  <c r="M833" i="32"/>
  <c r="O833" i="32"/>
  <c r="Q833" i="32"/>
  <c r="G834" i="32"/>
  <c r="I834" i="32"/>
  <c r="K834" i="32"/>
  <c r="M834" i="32"/>
  <c r="O834" i="32"/>
  <c r="Q834" i="32"/>
  <c r="G835" i="32"/>
  <c r="I835" i="32"/>
  <c r="K835" i="32"/>
  <c r="M835" i="32"/>
  <c r="O835" i="32"/>
  <c r="Q835" i="32"/>
  <c r="R835" i="32"/>
  <c r="G836" i="32"/>
  <c r="I836" i="32"/>
  <c r="K836" i="32"/>
  <c r="M836" i="32"/>
  <c r="O836" i="32"/>
  <c r="Q836" i="32"/>
  <c r="G837" i="32"/>
  <c r="I837" i="32"/>
  <c r="K837" i="32"/>
  <c r="M837" i="32"/>
  <c r="O837" i="32"/>
  <c r="Q837" i="32"/>
  <c r="G838" i="32"/>
  <c r="I838" i="32"/>
  <c r="K838" i="32"/>
  <c r="M838" i="32"/>
  <c r="O838" i="32"/>
  <c r="Q838" i="32"/>
  <c r="G839" i="32"/>
  <c r="I839" i="32"/>
  <c r="K839" i="32"/>
  <c r="M839" i="32"/>
  <c r="O839" i="32"/>
  <c r="Q839" i="32"/>
  <c r="R839" i="32"/>
  <c r="G840" i="32"/>
  <c r="I840" i="32"/>
  <c r="K840" i="32"/>
  <c r="M840" i="32"/>
  <c r="O840" i="32"/>
  <c r="Q840" i="32"/>
  <c r="R840" i="32"/>
  <c r="G841" i="32"/>
  <c r="I841" i="32"/>
  <c r="K841" i="32"/>
  <c r="M841" i="32"/>
  <c r="O841" i="32"/>
  <c r="Q841" i="32"/>
  <c r="G842" i="32"/>
  <c r="I842" i="32"/>
  <c r="K842" i="32"/>
  <c r="M842" i="32"/>
  <c r="O842" i="32"/>
  <c r="Q842" i="32"/>
  <c r="G843" i="32"/>
  <c r="I843" i="32"/>
  <c r="K843" i="32"/>
  <c r="M843" i="32"/>
  <c r="O843" i="32"/>
  <c r="Q843" i="32"/>
  <c r="R843" i="32"/>
  <c r="G844" i="32"/>
  <c r="I844" i="32"/>
  <c r="K844" i="32"/>
  <c r="M844" i="32"/>
  <c r="O844" i="32"/>
  <c r="Q844" i="32"/>
  <c r="R844" i="32"/>
  <c r="G845" i="32"/>
  <c r="I845" i="32"/>
  <c r="K845" i="32"/>
  <c r="M845" i="32"/>
  <c r="O845" i="32"/>
  <c r="Q845" i="32"/>
  <c r="R845" i="32"/>
  <c r="G846" i="32"/>
  <c r="I846" i="32"/>
  <c r="K846" i="32"/>
  <c r="M846" i="32"/>
  <c r="O846" i="32"/>
  <c r="Q846" i="32"/>
  <c r="R846" i="32"/>
  <c r="G847" i="32"/>
  <c r="I847" i="32"/>
  <c r="K847" i="32"/>
  <c r="M847" i="32"/>
  <c r="O847" i="32"/>
  <c r="Q847" i="32"/>
  <c r="G848" i="32"/>
  <c r="I848" i="32"/>
  <c r="K848" i="32"/>
  <c r="M848" i="32"/>
  <c r="O848" i="32"/>
  <c r="Q848" i="32"/>
  <c r="R848" i="32"/>
  <c r="G849" i="32"/>
  <c r="I849" i="32"/>
  <c r="K849" i="32"/>
  <c r="M849" i="32"/>
  <c r="O849" i="32"/>
  <c r="Q849" i="32"/>
  <c r="G850" i="32"/>
  <c r="I850" i="32"/>
  <c r="K850" i="32"/>
  <c r="M850" i="32"/>
  <c r="O850" i="32"/>
  <c r="Q850" i="32"/>
  <c r="R850" i="32"/>
  <c r="G851" i="32"/>
  <c r="I851" i="32"/>
  <c r="K851" i="32"/>
  <c r="M851" i="32"/>
  <c r="O851" i="32"/>
  <c r="Q851" i="32"/>
  <c r="G852" i="32"/>
  <c r="I852" i="32"/>
  <c r="K852" i="32"/>
  <c r="M852" i="32"/>
  <c r="O852" i="32"/>
  <c r="Q852" i="32"/>
  <c r="R852" i="32"/>
  <c r="G853" i="32"/>
  <c r="I853" i="32"/>
  <c r="K853" i="32"/>
  <c r="M853" i="32"/>
  <c r="O853" i="32"/>
  <c r="Q853" i="32"/>
  <c r="R853" i="32"/>
  <c r="G854" i="32"/>
  <c r="I854" i="32"/>
  <c r="K854" i="32"/>
  <c r="M854" i="32"/>
  <c r="O854" i="32"/>
  <c r="Q854" i="32"/>
  <c r="G855" i="32"/>
  <c r="I855" i="32"/>
  <c r="K855" i="32"/>
  <c r="M855" i="32"/>
  <c r="O855" i="32"/>
  <c r="Q855" i="32"/>
  <c r="G856" i="32"/>
  <c r="I856" i="32"/>
  <c r="K856" i="32"/>
  <c r="M856" i="32"/>
  <c r="O856" i="32"/>
  <c r="Q856" i="32"/>
  <c r="R856" i="32"/>
  <c r="G857" i="32"/>
  <c r="I857" i="32"/>
  <c r="K857" i="32"/>
  <c r="M857" i="32"/>
  <c r="O857" i="32"/>
  <c r="Q857" i="32"/>
  <c r="G858" i="32"/>
  <c r="I858" i="32"/>
  <c r="K858" i="32"/>
  <c r="M858" i="32"/>
  <c r="O858" i="32"/>
  <c r="Q858" i="32"/>
  <c r="R858" i="32"/>
  <c r="G859" i="32"/>
  <c r="I859" i="32"/>
  <c r="K859" i="32"/>
  <c r="M859" i="32"/>
  <c r="O859" i="32"/>
  <c r="Q859" i="32"/>
  <c r="R859" i="32"/>
  <c r="G860" i="32"/>
  <c r="I860" i="32"/>
  <c r="K860" i="32"/>
  <c r="M860" i="32"/>
  <c r="O860" i="32"/>
  <c r="Q860" i="32"/>
  <c r="R860" i="32"/>
  <c r="G861" i="32"/>
  <c r="I861" i="32"/>
  <c r="K861" i="32"/>
  <c r="M861" i="32"/>
  <c r="O861" i="32"/>
  <c r="Q861" i="32"/>
  <c r="G862" i="32"/>
  <c r="I862" i="32"/>
  <c r="K862" i="32"/>
  <c r="M862" i="32"/>
  <c r="O862" i="32"/>
  <c r="Q862" i="32"/>
  <c r="G863" i="32"/>
  <c r="I863" i="32"/>
  <c r="K863" i="32"/>
  <c r="M863" i="32"/>
  <c r="O863" i="32"/>
  <c r="Q863" i="32"/>
  <c r="G864" i="32"/>
  <c r="I864" i="32"/>
  <c r="K864" i="32"/>
  <c r="M864" i="32"/>
  <c r="O864" i="32"/>
  <c r="Q864" i="32"/>
  <c r="R864" i="32"/>
  <c r="G865" i="32"/>
  <c r="I865" i="32"/>
  <c r="K865" i="32"/>
  <c r="M865" i="32"/>
  <c r="O865" i="32"/>
  <c r="Q865" i="32"/>
  <c r="R865" i="32"/>
  <c r="G866" i="32"/>
  <c r="I866" i="32"/>
  <c r="K866" i="32"/>
  <c r="M866" i="32"/>
  <c r="O866" i="32"/>
  <c r="Q866" i="32"/>
  <c r="R866" i="32"/>
  <c r="G867" i="32"/>
  <c r="I867" i="32"/>
  <c r="K867" i="32"/>
  <c r="M867" i="32"/>
  <c r="O867" i="32"/>
  <c r="Q867" i="32"/>
  <c r="R867" i="32"/>
  <c r="G868" i="32"/>
  <c r="I868" i="32"/>
  <c r="K868" i="32"/>
  <c r="M868" i="32"/>
  <c r="O868" i="32"/>
  <c r="Q868" i="32"/>
  <c r="R868" i="32"/>
  <c r="G869" i="32"/>
  <c r="I869" i="32"/>
  <c r="K869" i="32"/>
  <c r="M869" i="32"/>
  <c r="O869" i="32"/>
  <c r="Q869" i="32"/>
  <c r="G870" i="32"/>
  <c r="I870" i="32"/>
  <c r="M870" i="32"/>
  <c r="O870" i="32"/>
  <c r="Q870" i="32"/>
  <c r="R870" i="32"/>
  <c r="G871" i="32"/>
  <c r="I871" i="32"/>
  <c r="M871" i="32"/>
  <c r="O871" i="32"/>
  <c r="Q871" i="32"/>
  <c r="R871" i="32"/>
  <c r="G872" i="32"/>
  <c r="I872" i="32"/>
  <c r="K872" i="32"/>
  <c r="M872" i="32"/>
  <c r="O872" i="32"/>
  <c r="Q872" i="32"/>
  <c r="G873" i="32"/>
  <c r="I873" i="32"/>
  <c r="K873" i="32"/>
  <c r="M873" i="32"/>
  <c r="O873" i="32"/>
  <c r="Q873" i="32"/>
  <c r="R873" i="32"/>
  <c r="G874" i="32"/>
  <c r="I874" i="32"/>
  <c r="K874" i="32"/>
  <c r="M874" i="32"/>
  <c r="O874" i="32"/>
  <c r="Q874" i="32"/>
  <c r="R874" i="32"/>
  <c r="G875" i="32"/>
  <c r="I875" i="32"/>
  <c r="K875" i="32"/>
  <c r="M875" i="32"/>
  <c r="O875" i="32"/>
  <c r="Q875" i="32"/>
  <c r="G876" i="32"/>
  <c r="I876" i="32"/>
  <c r="K876" i="32"/>
  <c r="M876" i="32"/>
  <c r="O876" i="32"/>
  <c r="Q876" i="32"/>
  <c r="R876" i="32"/>
  <c r="G877" i="32"/>
  <c r="I877" i="32"/>
  <c r="K877" i="32"/>
  <c r="M877" i="32"/>
  <c r="O877" i="32"/>
  <c r="Q877" i="32"/>
  <c r="R877" i="32"/>
  <c r="G878" i="32"/>
  <c r="I878" i="32"/>
  <c r="K878" i="32"/>
  <c r="M878" i="32"/>
  <c r="O878" i="32"/>
  <c r="Q878" i="32"/>
  <c r="R878" i="32"/>
  <c r="G879" i="32"/>
  <c r="I879" i="32"/>
  <c r="K879" i="32"/>
  <c r="M879" i="32"/>
  <c r="O879" i="32"/>
  <c r="Q879" i="32"/>
  <c r="R879" i="32"/>
  <c r="G880" i="32"/>
  <c r="I880" i="32"/>
  <c r="K880" i="32"/>
  <c r="M880" i="32"/>
  <c r="O880" i="32"/>
  <c r="Q880" i="32"/>
  <c r="G881" i="32"/>
  <c r="I881" i="32"/>
  <c r="K881" i="32"/>
  <c r="M881" i="32"/>
  <c r="O881" i="32"/>
  <c r="Q881" i="32"/>
  <c r="G882" i="32"/>
  <c r="I882" i="32"/>
  <c r="K882" i="32"/>
  <c r="M882" i="32"/>
  <c r="O882" i="32"/>
  <c r="Q882" i="32"/>
  <c r="G883" i="32"/>
  <c r="I883" i="32"/>
  <c r="K883" i="32"/>
  <c r="M883" i="32"/>
  <c r="O883" i="32"/>
  <c r="Q883" i="32"/>
  <c r="I884" i="32"/>
  <c r="K884" i="32"/>
  <c r="M884" i="32"/>
  <c r="O884" i="32"/>
  <c r="Q884" i="32"/>
  <c r="R884" i="32"/>
  <c r="G885" i="32"/>
  <c r="I885" i="32"/>
  <c r="K885" i="32"/>
  <c r="M885" i="32"/>
  <c r="O885" i="32"/>
  <c r="Q885" i="32"/>
  <c r="G886" i="32"/>
  <c r="I886" i="32"/>
  <c r="K886" i="32"/>
  <c r="M886" i="32"/>
  <c r="O886" i="32"/>
  <c r="Q886" i="32"/>
  <c r="G887" i="32"/>
  <c r="I887" i="32"/>
  <c r="K887" i="32"/>
  <c r="M887" i="32"/>
  <c r="O887" i="32"/>
  <c r="Q887" i="32"/>
  <c r="G888" i="32"/>
  <c r="I888" i="32"/>
  <c r="K888" i="32"/>
  <c r="M888" i="32"/>
  <c r="O888" i="32"/>
  <c r="Q888" i="32"/>
  <c r="G889" i="32"/>
  <c r="I889" i="32"/>
  <c r="K889" i="32"/>
  <c r="M889" i="32"/>
  <c r="O889" i="32"/>
  <c r="Q889" i="32"/>
  <c r="G890" i="32"/>
  <c r="I890" i="32"/>
  <c r="K890" i="32"/>
  <c r="M890" i="32"/>
  <c r="O890" i="32"/>
  <c r="Q890" i="32"/>
  <c r="G891" i="32"/>
  <c r="I891" i="32"/>
  <c r="K891" i="32"/>
  <c r="M891" i="32"/>
  <c r="O891" i="32"/>
  <c r="Q891" i="32"/>
  <c r="G892" i="32"/>
  <c r="I892" i="32"/>
  <c r="K892" i="32"/>
  <c r="M892" i="32"/>
  <c r="O892" i="32"/>
  <c r="Q892" i="32"/>
  <c r="G893" i="32"/>
  <c r="I893" i="32"/>
  <c r="K893" i="32"/>
  <c r="M893" i="32"/>
  <c r="O893" i="32"/>
  <c r="Q893" i="32"/>
  <c r="G894" i="32"/>
  <c r="I894" i="32"/>
  <c r="K894" i="32"/>
  <c r="M894" i="32"/>
  <c r="O894" i="32"/>
  <c r="Q894" i="32"/>
  <c r="R894" i="32"/>
  <c r="G895" i="32"/>
  <c r="I895" i="32"/>
  <c r="K895" i="32"/>
  <c r="M895" i="32"/>
  <c r="O895" i="32"/>
  <c r="Q895" i="32"/>
  <c r="G896" i="32"/>
  <c r="I896" i="32"/>
  <c r="K896" i="32"/>
  <c r="M896" i="32"/>
  <c r="O896" i="32"/>
  <c r="Q896" i="32"/>
  <c r="G897" i="32"/>
  <c r="I897" i="32"/>
  <c r="K897" i="32"/>
  <c r="M897" i="32"/>
  <c r="O897" i="32"/>
  <c r="Q897" i="32"/>
  <c r="G898" i="32"/>
  <c r="I898" i="32"/>
  <c r="K898" i="32"/>
  <c r="M898" i="32"/>
  <c r="O898" i="32"/>
  <c r="Q898" i="32"/>
  <c r="G899" i="32"/>
  <c r="I899" i="32"/>
  <c r="K899" i="32"/>
  <c r="M899" i="32"/>
  <c r="O899" i="32"/>
  <c r="Q899" i="32"/>
  <c r="G900" i="32"/>
  <c r="I900" i="32"/>
  <c r="K900" i="32"/>
  <c r="M900" i="32"/>
  <c r="O900" i="32"/>
  <c r="Q900" i="32"/>
  <c r="G901" i="32"/>
  <c r="I901" i="32"/>
  <c r="K901" i="32"/>
  <c r="M901" i="32"/>
  <c r="O901" i="32"/>
  <c r="Q901" i="32"/>
  <c r="G902" i="32"/>
  <c r="I902" i="32"/>
  <c r="K902" i="32"/>
  <c r="M902" i="32"/>
  <c r="O902" i="32"/>
  <c r="Q902" i="32"/>
  <c r="R902" i="32"/>
  <c r="G903" i="32"/>
  <c r="I903" i="32"/>
  <c r="K903" i="32"/>
  <c r="M903" i="32"/>
  <c r="O903" i="32"/>
  <c r="Q903" i="32"/>
  <c r="Q905" i="32"/>
  <c r="Q906" i="32"/>
  <c r="Q907" i="32"/>
  <c r="C63" i="6" l="1"/>
  <c r="G63" i="6" s="1"/>
  <c r="V63" i="6" s="1"/>
  <c r="C65" i="6"/>
  <c r="G65" i="6" s="1"/>
  <c r="L65" i="6" s="1"/>
  <c r="C66" i="6"/>
  <c r="K905" i="32"/>
  <c r="M905" i="32"/>
  <c r="K907" i="32"/>
  <c r="F78" i="6"/>
  <c r="G78" i="6" s="1"/>
  <c r="Q910" i="32"/>
  <c r="I909" i="32"/>
  <c r="K909" i="32" s="1"/>
  <c r="G907" i="32"/>
  <c r="G83" i="6"/>
  <c r="G70" i="6"/>
  <c r="I70" i="6" s="1"/>
  <c r="G114" i="6"/>
  <c r="G76" i="6"/>
  <c r="G80" i="6"/>
  <c r="G81" i="6"/>
  <c r="Z72" i="6"/>
  <c r="Z71" i="6"/>
  <c r="G909" i="32"/>
  <c r="O909" i="32"/>
  <c r="Q909" i="32"/>
  <c r="M907" i="32"/>
  <c r="I907" i="32"/>
  <c r="O910" i="32"/>
  <c r="G910" i="32"/>
  <c r="M906" i="32"/>
  <c r="I906" i="32"/>
  <c r="K906" i="32"/>
  <c r="K908" i="32" s="1"/>
  <c r="G906" i="32"/>
  <c r="G905" i="32"/>
  <c r="I905" i="32"/>
  <c r="I910" i="32"/>
  <c r="K910" i="32" s="1"/>
  <c r="M686" i="32"/>
  <c r="Q911" i="32" l="1"/>
  <c r="I908" i="32"/>
  <c r="M908" i="32"/>
  <c r="K911" i="32"/>
  <c r="G908" i="32"/>
  <c r="O911" i="32"/>
  <c r="I911" i="32"/>
  <c r="G911" i="32"/>
  <c r="F47" i="6" l="1"/>
  <c r="F46" i="6"/>
  <c r="F28" i="6"/>
  <c r="P165" i="6"/>
  <c r="K165" i="6"/>
  <c r="C47" i="6" l="1"/>
  <c r="D47" i="6" s="1"/>
  <c r="D165" i="6" s="1"/>
  <c r="C28" i="6"/>
  <c r="C46" i="6"/>
  <c r="G46" i="6" l="1"/>
  <c r="Z46" i="6" s="1"/>
  <c r="G28" i="6"/>
  <c r="Z28" i="6" s="1"/>
  <c r="G47" i="6"/>
  <c r="Z47" i="6" s="1"/>
  <c r="C112" i="6" l="1"/>
  <c r="G112" i="6" s="1"/>
  <c r="C117" i="6"/>
  <c r="G117" i="6" s="1"/>
  <c r="C100" i="6"/>
  <c r="G100" i="6" s="1"/>
  <c r="Y100" i="6" s="1"/>
  <c r="C98" i="6"/>
  <c r="G98" i="6" s="1"/>
  <c r="L98" i="6" s="1"/>
  <c r="C82" i="6"/>
  <c r="C25" i="6" l="1"/>
  <c r="C27" i="6"/>
  <c r="C161" i="6"/>
  <c r="G161" i="6" s="1"/>
  <c r="Z112" i="6" l="1"/>
  <c r="Z161" i="6" l="1"/>
  <c r="F8" i="6" l="1"/>
  <c r="F25" i="6"/>
  <c r="F27" i="6"/>
  <c r="F82" i="6"/>
  <c r="F84" i="6"/>
  <c r="G84" i="6" s="1"/>
  <c r="Z100" i="6"/>
  <c r="Z117" i="6"/>
  <c r="G82" i="6" l="1"/>
  <c r="S82" i="6" s="1"/>
  <c r="Z82" i="6" s="1"/>
  <c r="G27" i="6"/>
  <c r="Z27" i="6" s="1"/>
  <c r="G25" i="6"/>
  <c r="Z25" i="6" s="1"/>
  <c r="Z98" i="6"/>
  <c r="S84" i="6"/>
  <c r="Z84" i="6" s="1"/>
  <c r="C115" i="6"/>
  <c r="G115" i="6" s="1"/>
  <c r="L115" i="6" s="1"/>
  <c r="C119" i="6"/>
  <c r="G119" i="6" s="1"/>
  <c r="I119" i="6" s="1"/>
  <c r="C121" i="6"/>
  <c r="G121" i="6" s="1"/>
  <c r="L121" i="6" s="1"/>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12" i="27"/>
  <c r="E113" i="27"/>
  <c r="E114" i="27"/>
  <c r="E115" i="27"/>
  <c r="E116" i="27"/>
  <c r="E117" i="27"/>
  <c r="E118" i="27"/>
  <c r="E119" i="27"/>
  <c r="E120" i="27"/>
  <c r="E121" i="27"/>
  <c r="E122" i="27"/>
  <c r="E123" i="27"/>
  <c r="E124" i="27"/>
  <c r="E125" i="27"/>
  <c r="E126" i="27"/>
  <c r="E127" i="27"/>
  <c r="E128" i="27"/>
  <c r="E129" i="27"/>
  <c r="E130" i="27"/>
  <c r="E131" i="27"/>
  <c r="E132" i="27"/>
  <c r="E133" i="27"/>
  <c r="E134" i="27"/>
  <c r="E135" i="27"/>
  <c r="E136" i="27"/>
  <c r="E137" i="27"/>
  <c r="E138" i="27"/>
  <c r="E139" i="27"/>
  <c r="E140" i="27"/>
  <c r="E141" i="27"/>
  <c r="E142" i="27"/>
  <c r="E143" i="27"/>
  <c r="E144" i="27"/>
  <c r="E145" i="27"/>
  <c r="E146" i="27"/>
  <c r="E147" i="27"/>
  <c r="E148" i="27"/>
  <c r="E149" i="27"/>
  <c r="E150" i="27"/>
  <c r="E151" i="27"/>
  <c r="E152" i="27"/>
  <c r="E153" i="27"/>
  <c r="E154" i="27"/>
  <c r="E155" i="27"/>
  <c r="E156" i="27"/>
  <c r="E157" i="27"/>
  <c r="E158" i="27"/>
  <c r="E159" i="27"/>
  <c r="E160" i="27"/>
  <c r="E161" i="27"/>
  <c r="E162" i="27"/>
  <c r="C22" i="6"/>
  <c r="F22" i="6"/>
  <c r="C24" i="6"/>
  <c r="F24" i="6"/>
  <c r="C42" i="6"/>
  <c r="F42" i="6"/>
  <c r="C43" i="6"/>
  <c r="F69" i="6"/>
  <c r="G69" i="6" s="1"/>
  <c r="I69" i="6" s="1"/>
  <c r="C90" i="6"/>
  <c r="G90" i="6" s="1"/>
  <c r="C104" i="6"/>
  <c r="G104" i="6" s="1"/>
  <c r="L104" i="6" s="1"/>
  <c r="C116" i="6"/>
  <c r="G116" i="6" s="1"/>
  <c r="C118" i="6"/>
  <c r="G118" i="6" s="1"/>
  <c r="I118" i="6" s="1"/>
  <c r="C120" i="6"/>
  <c r="G120" i="6" s="1"/>
  <c r="C135" i="6"/>
  <c r="G135" i="6" s="1"/>
  <c r="C159" i="6"/>
  <c r="G159" i="6" s="1"/>
  <c r="L159" i="6" s="1"/>
  <c r="C160" i="6"/>
  <c r="G160" i="6" s="1"/>
  <c r="L160" i="6" s="1"/>
  <c r="G42" i="6" l="1"/>
  <c r="G22" i="6"/>
  <c r="G24" i="6"/>
  <c r="L24" i="6" s="1"/>
  <c r="Z42" i="6" l="1"/>
  <c r="Z22" i="6"/>
  <c r="Z24" i="6"/>
  <c r="Z69" i="6"/>
  <c r="Z114" i="6"/>
  <c r="Z104" i="6"/>
  <c r="Z116" i="6"/>
  <c r="Z135" i="6"/>
  <c r="Z159" i="6"/>
  <c r="S90" i="6"/>
  <c r="Z90" i="6" s="1"/>
  <c r="Z115" i="6"/>
  <c r="Z119" i="6"/>
  <c r="Z118" i="6"/>
  <c r="Z70" i="6"/>
  <c r="Z120" i="6"/>
  <c r="Z160" i="6"/>
  <c r="Z121" i="6"/>
  <c r="F26" i="6" l="1"/>
  <c r="C14" i="6" l="1"/>
  <c r="C13" i="6"/>
  <c r="C10" i="6"/>
  <c r="C12" i="6" l="1"/>
  <c r="C11" i="6"/>
  <c r="F79" i="6" l="1"/>
  <c r="F77" i="6"/>
  <c r="F75" i="6"/>
  <c r="F74" i="6"/>
  <c r="F73" i="6"/>
  <c r="F68" i="6"/>
  <c r="F67" i="6"/>
  <c r="F66" i="6"/>
  <c r="G66" i="6" s="1"/>
  <c r="L66" i="6" s="1"/>
  <c r="F64" i="6"/>
  <c r="F62" i="6"/>
  <c r="F61" i="6"/>
  <c r="G61" i="6" s="1"/>
  <c r="L61" i="6" s="1"/>
  <c r="F60" i="6"/>
  <c r="F59" i="6"/>
  <c r="F58" i="6"/>
  <c r="F57" i="6"/>
  <c r="F56" i="6"/>
  <c r="F54" i="6"/>
  <c r="F53" i="6"/>
  <c r="F52" i="6"/>
  <c r="F51" i="6"/>
  <c r="F50" i="6"/>
  <c r="F49" i="6"/>
  <c r="F48" i="6"/>
  <c r="F45" i="6"/>
  <c r="F44" i="6"/>
  <c r="F43" i="6"/>
  <c r="G43" i="6" s="1"/>
  <c r="F41" i="6"/>
  <c r="F40" i="6"/>
  <c r="F39" i="6"/>
  <c r="F38" i="6"/>
  <c r="F37" i="6"/>
  <c r="F36" i="6"/>
  <c r="F35" i="6"/>
  <c r="F34" i="6"/>
  <c r="F33" i="6"/>
  <c r="F32" i="6"/>
  <c r="F31" i="6"/>
  <c r="F30" i="6"/>
  <c r="F29" i="6"/>
  <c r="F23" i="6"/>
  <c r="F21" i="6"/>
  <c r="F20" i="6"/>
  <c r="F19" i="6"/>
  <c r="F18" i="6"/>
  <c r="F17" i="6"/>
  <c r="F16" i="6"/>
  <c r="F15" i="6"/>
  <c r="F14" i="6"/>
  <c r="G14" i="6" s="1"/>
  <c r="F13" i="6"/>
  <c r="G13" i="6" s="1"/>
  <c r="F12" i="6"/>
  <c r="G12" i="6" s="1"/>
  <c r="F11" i="6"/>
  <c r="G11" i="6" s="1"/>
  <c r="F10" i="6"/>
  <c r="G10" i="6" s="1"/>
  <c r="F9" i="6"/>
  <c r="F7" i="6"/>
  <c r="F6" i="6"/>
  <c r="F5" i="6"/>
  <c r="F55" i="6" l="1"/>
  <c r="Z10" i="6"/>
  <c r="Z11" i="6"/>
  <c r="Z12" i="6"/>
  <c r="Z43" i="6"/>
  <c r="Z13" i="6"/>
  <c r="Z63" i="6"/>
  <c r="Z14" i="6"/>
  <c r="Z113" i="6"/>
  <c r="F85" i="6"/>
  <c r="F86" i="6" l="1"/>
  <c r="F165" i="6" s="1"/>
  <c r="C133" i="6" l="1"/>
  <c r="C131" i="6"/>
  <c r="C130" i="6"/>
  <c r="C127" i="6"/>
  <c r="C124" i="6"/>
  <c r="G124" i="6" s="1"/>
  <c r="L124" i="6" s="1"/>
  <c r="C123" i="6"/>
  <c r="C122" i="6"/>
  <c r="C110" i="6"/>
  <c r="G110" i="6" s="1"/>
  <c r="C109" i="6"/>
  <c r="C108" i="6"/>
  <c r="G108" i="6" s="1"/>
  <c r="Z108" i="6" s="1"/>
  <c r="C107" i="6"/>
  <c r="G107" i="6" s="1"/>
  <c r="Z107" i="6" s="1"/>
  <c r="C106" i="6"/>
  <c r="C103" i="6"/>
  <c r="G103" i="6" s="1"/>
  <c r="L103" i="6" s="1"/>
  <c r="C99" i="6"/>
  <c r="G99" i="6" s="1"/>
  <c r="C92" i="6"/>
  <c r="G92" i="6" s="1"/>
  <c r="C91" i="6"/>
  <c r="G91" i="6" s="1"/>
  <c r="C89" i="6"/>
  <c r="G89" i="6" s="1"/>
  <c r="C75" i="6"/>
  <c r="C74" i="6"/>
  <c r="G74" i="6" s="1"/>
  <c r="C26" i="6"/>
  <c r="G26" i="6" s="1"/>
  <c r="C18" i="6"/>
  <c r="G18" i="6" s="1"/>
  <c r="C17" i="6"/>
  <c r="G17" i="6" s="1"/>
  <c r="C16" i="6"/>
  <c r="G16" i="6" s="1"/>
  <c r="C15" i="6"/>
  <c r="G15" i="6" s="1"/>
  <c r="C8" i="6"/>
  <c r="G8" i="6" s="1"/>
  <c r="C7" i="6"/>
  <c r="C6" i="6"/>
  <c r="C5" i="6"/>
  <c r="G106" i="6" l="1"/>
  <c r="Z106" i="6" s="1"/>
  <c r="G127" i="6"/>
  <c r="G130" i="6"/>
  <c r="Z130" i="6" s="1"/>
  <c r="G131" i="6"/>
  <c r="Z131" i="6" s="1"/>
  <c r="G133" i="6"/>
  <c r="Z133" i="6" s="1"/>
  <c r="G75" i="6"/>
  <c r="Z75" i="6" s="1"/>
  <c r="G122" i="6"/>
  <c r="G123" i="6"/>
  <c r="Z123" i="6" s="1"/>
  <c r="Z16" i="6"/>
  <c r="Z17" i="6"/>
  <c r="Z18" i="6"/>
  <c r="Z26" i="6"/>
  <c r="Z15" i="6"/>
  <c r="S76" i="6"/>
  <c r="S81" i="6"/>
  <c r="Z81" i="6" s="1"/>
  <c r="S89" i="6"/>
  <c r="Z89" i="6" s="1"/>
  <c r="S92" i="6"/>
  <c r="Z92" i="6" s="1"/>
  <c r="Z99" i="6"/>
  <c r="S91" i="6"/>
  <c r="Z91" i="6" s="1"/>
  <c r="Z103" i="6"/>
  <c r="Z110" i="6"/>
  <c r="G109" i="6"/>
  <c r="C144" i="6"/>
  <c r="G144" i="6" s="1"/>
  <c r="L144" i="6" s="1"/>
  <c r="C35" i="6"/>
  <c r="G35" i="6" s="1"/>
  <c r="C77" i="6"/>
  <c r="G77" i="6" s="1"/>
  <c r="C102" i="6"/>
  <c r="G102" i="6" s="1"/>
  <c r="C31" i="6"/>
  <c r="G31" i="6" s="1"/>
  <c r="C64" i="6"/>
  <c r="G64" i="6" s="1"/>
  <c r="C156" i="6"/>
  <c r="G156" i="6" s="1"/>
  <c r="C40" i="6"/>
  <c r="G40" i="6" s="1"/>
  <c r="C54" i="6"/>
  <c r="G54" i="6" s="1"/>
  <c r="C138" i="6"/>
  <c r="G138" i="6" s="1"/>
  <c r="C88" i="6"/>
  <c r="G88" i="6" s="1"/>
  <c r="C140" i="6"/>
  <c r="G140" i="6" s="1"/>
  <c r="L140" i="6" s="1"/>
  <c r="C57" i="6"/>
  <c r="G57" i="6" s="1"/>
  <c r="C48" i="6"/>
  <c r="C49" i="6"/>
  <c r="G49" i="6" s="1"/>
  <c r="C93" i="6"/>
  <c r="G93" i="6" s="1"/>
  <c r="C157" i="6"/>
  <c r="G157" i="6" s="1"/>
  <c r="L157" i="6" s="1"/>
  <c r="C32" i="6"/>
  <c r="G32" i="6" s="1"/>
  <c r="C62" i="6"/>
  <c r="G62" i="6" s="1"/>
  <c r="C137" i="6"/>
  <c r="C147" i="6"/>
  <c r="C60" i="6"/>
  <c r="G60" i="6" s="1"/>
  <c r="Z74" i="6"/>
  <c r="C9" i="6"/>
  <c r="G9" i="6" s="1"/>
  <c r="C56" i="6"/>
  <c r="G56" i="6" s="1"/>
  <c r="C146" i="6"/>
  <c r="G146" i="6" s="1"/>
  <c r="L146" i="6" s="1"/>
  <c r="C154" i="6"/>
  <c r="C95" i="6"/>
  <c r="G95" i="6" s="1"/>
  <c r="C149" i="6"/>
  <c r="C50" i="6"/>
  <c r="G50" i="6" s="1"/>
  <c r="C150" i="6"/>
  <c r="C41" i="6"/>
  <c r="G41" i="6" s="1"/>
  <c r="C51" i="6"/>
  <c r="G51" i="6" s="1"/>
  <c r="C87" i="6"/>
  <c r="C96" i="6"/>
  <c r="G96" i="6" s="1"/>
  <c r="L96" i="6" s="1"/>
  <c r="C73" i="6"/>
  <c r="G73" i="6" s="1"/>
  <c r="C68" i="6"/>
  <c r="G68" i="6" s="1"/>
  <c r="C53" i="6"/>
  <c r="C111" i="6"/>
  <c r="G111" i="6" s="1"/>
  <c r="L111" i="6" s="1"/>
  <c r="C97" i="6"/>
  <c r="G97" i="6" s="1"/>
  <c r="C33" i="6"/>
  <c r="G33" i="6" s="1"/>
  <c r="C38" i="6"/>
  <c r="G38" i="6" s="1"/>
  <c r="C52" i="6"/>
  <c r="G52" i="6" s="1"/>
  <c r="L52" i="6" s="1"/>
  <c r="C58" i="6"/>
  <c r="C101" i="6"/>
  <c r="G101" i="6" s="1"/>
  <c r="Y101" i="6" s="1"/>
  <c r="C141" i="6"/>
  <c r="G141" i="6" s="1"/>
  <c r="C45" i="6"/>
  <c r="G45" i="6" s="1"/>
  <c r="C67" i="6"/>
  <c r="G67" i="6" s="1"/>
  <c r="C79" i="6"/>
  <c r="G79" i="6" s="1"/>
  <c r="C162" i="6"/>
  <c r="C34" i="6"/>
  <c r="G34" i="6" s="1"/>
  <c r="Y34" i="6" s="1"/>
  <c r="C39" i="6"/>
  <c r="G39" i="6" s="1"/>
  <c r="L39" i="6" s="1"/>
  <c r="C44" i="6"/>
  <c r="G44" i="6" s="1"/>
  <c r="C59" i="6"/>
  <c r="G59" i="6" s="1"/>
  <c r="C94" i="6"/>
  <c r="G94" i="6" s="1"/>
  <c r="L94" i="6" s="1"/>
  <c r="C158" i="6"/>
  <c r="C143" i="6"/>
  <c r="G143" i="6" s="1"/>
  <c r="L143" i="6" s="1"/>
  <c r="C152" i="6"/>
  <c r="G152" i="6" s="1"/>
  <c r="C155" i="6"/>
  <c r="G155" i="6" s="1"/>
  <c r="C153" i="6"/>
  <c r="G153" i="6" s="1"/>
  <c r="L153" i="6" s="1"/>
  <c r="C145" i="6"/>
  <c r="G145" i="6" s="1"/>
  <c r="L145" i="6" s="1"/>
  <c r="C151" i="6"/>
  <c r="G151" i="6" s="1"/>
  <c r="L151" i="6" s="1"/>
  <c r="C142" i="6"/>
  <c r="C148" i="6"/>
  <c r="C139" i="6"/>
  <c r="G139" i="6" s="1"/>
  <c r="C128" i="6"/>
  <c r="G128" i="6" s="1"/>
  <c r="L128" i="6" s="1"/>
  <c r="C129" i="6"/>
  <c r="G129" i="6" s="1"/>
  <c r="C136" i="6"/>
  <c r="G136" i="6" s="1"/>
  <c r="L136" i="6" s="1"/>
  <c r="C134" i="6"/>
  <c r="G134" i="6" s="1"/>
  <c r="C126" i="6"/>
  <c r="G126" i="6" s="1"/>
  <c r="L126" i="6" s="1"/>
  <c r="C132" i="6"/>
  <c r="G132" i="6" s="1"/>
  <c r="C125" i="6"/>
  <c r="G125" i="6" s="1"/>
  <c r="L125" i="6" s="1"/>
  <c r="C20" i="6"/>
  <c r="G20" i="6" s="1"/>
  <c r="C23" i="6"/>
  <c r="G23" i="6" s="1"/>
  <c r="C21" i="6"/>
  <c r="G21" i="6" s="1"/>
  <c r="L21" i="6" s="1"/>
  <c r="C37" i="6"/>
  <c r="G37" i="6" s="1"/>
  <c r="S37" i="6" s="1"/>
  <c r="C36" i="6"/>
  <c r="G36" i="6" s="1"/>
  <c r="C19" i="6"/>
  <c r="G19" i="6" s="1"/>
  <c r="L19" i="6" s="1"/>
  <c r="C29" i="6"/>
  <c r="G29" i="6" s="1"/>
  <c r="C30" i="6"/>
  <c r="L122" i="6" l="1"/>
  <c r="Z122" i="6" s="1"/>
  <c r="L127" i="6"/>
  <c r="Z127" i="6" s="1"/>
  <c r="G87" i="6"/>
  <c r="S87" i="6" s="1"/>
  <c r="Z87" i="6" s="1"/>
  <c r="C105" i="6"/>
  <c r="C163" i="6"/>
  <c r="G30" i="6"/>
  <c r="Z30" i="6" s="1"/>
  <c r="G158" i="6"/>
  <c r="L158" i="6" s="1"/>
  <c r="G53" i="6"/>
  <c r="G150" i="6"/>
  <c r="G162" i="6"/>
  <c r="G154" i="6"/>
  <c r="G148" i="6"/>
  <c r="G58" i="6"/>
  <c r="Z58" i="6" s="1"/>
  <c r="G149" i="6"/>
  <c r="Z149" i="6" s="1"/>
  <c r="G147" i="6"/>
  <c r="G142" i="6"/>
  <c r="G137" i="6"/>
  <c r="C85" i="6"/>
  <c r="C55" i="6"/>
  <c r="T165" i="6"/>
  <c r="Z38" i="6"/>
  <c r="Z66" i="6"/>
  <c r="Z20" i="6"/>
  <c r="Z33" i="6"/>
  <c r="Z45" i="6"/>
  <c r="Z41" i="6"/>
  <c r="Z32" i="6"/>
  <c r="Z35" i="6"/>
  <c r="Z29" i="6"/>
  <c r="Z36" i="6"/>
  <c r="Z44" i="6"/>
  <c r="Z40" i="6"/>
  <c r="Z37" i="6"/>
  <c r="Z39" i="6"/>
  <c r="Z31" i="6"/>
  <c r="Z19" i="6"/>
  <c r="Z21" i="6"/>
  <c r="Z34" i="6"/>
  <c r="Z23" i="6"/>
  <c r="Z76" i="6"/>
  <c r="Z67" i="6"/>
  <c r="Z97" i="6"/>
  <c r="Z73" i="6"/>
  <c r="S95" i="6"/>
  <c r="Z95" i="6" s="1"/>
  <c r="Z94" i="6"/>
  <c r="Z96" i="6"/>
  <c r="Z101" i="6"/>
  <c r="Z126" i="6"/>
  <c r="Z111" i="6"/>
  <c r="S80" i="6"/>
  <c r="Z80" i="6" s="1"/>
  <c r="S78" i="6"/>
  <c r="Z78" i="6" s="1"/>
  <c r="Z65" i="6"/>
  <c r="S83" i="6"/>
  <c r="Z83" i="6" s="1"/>
  <c r="Z109" i="6"/>
  <c r="Z62" i="6"/>
  <c r="Z61" i="6"/>
  <c r="S79" i="6"/>
  <c r="Z79" i="6" s="1"/>
  <c r="Z64" i="6"/>
  <c r="R51" i="6"/>
  <c r="Z51" i="6" s="1"/>
  <c r="R50" i="6"/>
  <c r="Z50" i="6" s="1"/>
  <c r="Z143" i="6"/>
  <c r="Z52" i="6"/>
  <c r="Z140" i="6"/>
  <c r="C164" i="6" l="1"/>
  <c r="E164" i="6" s="1"/>
  <c r="E165" i="6" s="1"/>
  <c r="L148" i="6"/>
  <c r="Z148" i="6" s="1"/>
  <c r="L154" i="6"/>
  <c r="Z154" i="6" s="1"/>
  <c r="L162" i="6"/>
  <c r="Z162" i="6" s="1"/>
  <c r="L137" i="6"/>
  <c r="Z137" i="6" s="1"/>
  <c r="L142" i="6"/>
  <c r="Z142" i="6" s="1"/>
  <c r="L147" i="6"/>
  <c r="Z147" i="6" s="1"/>
  <c r="R53" i="6"/>
  <c r="Z53" i="6" s="1"/>
  <c r="C86" i="6"/>
  <c r="R57" i="6"/>
  <c r="Z57" i="6" s="1"/>
  <c r="Z60" i="6"/>
  <c r="Z9" i="6"/>
  <c r="Z152" i="6"/>
  <c r="Z145" i="6"/>
  <c r="Z141" i="6"/>
  <c r="Z124" i="6"/>
  <c r="Z146" i="6"/>
  <c r="Z128" i="6"/>
  <c r="Z129" i="6"/>
  <c r="Z157" i="6"/>
  <c r="S77" i="6"/>
  <c r="N165" i="6"/>
  <c r="Z68" i="6"/>
  <c r="Z144" i="6"/>
  <c r="R54" i="6"/>
  <c r="Z138" i="6"/>
  <c r="S93" i="6"/>
  <c r="Z93" i="6" s="1"/>
  <c r="Z59" i="6"/>
  <c r="Z102" i="6"/>
  <c r="S88" i="6"/>
  <c r="Z88" i="6" s="1"/>
  <c r="R56" i="6"/>
  <c r="Z156" i="6"/>
  <c r="O56" i="6"/>
  <c r="O54" i="6"/>
  <c r="R49" i="6"/>
  <c r="Z155" i="6"/>
  <c r="Z151" i="6"/>
  <c r="M165" i="6"/>
  <c r="Z134" i="6"/>
  <c r="Z139" i="6"/>
  <c r="Z125" i="6"/>
  <c r="Z150" i="6"/>
  <c r="Z153" i="6"/>
  <c r="Z132" i="6"/>
  <c r="Z158" i="6"/>
  <c r="G164" i="6" l="1"/>
  <c r="O165" i="6"/>
  <c r="I165" i="6"/>
  <c r="S165" i="6"/>
  <c r="R165" i="6"/>
  <c r="L165" i="6"/>
  <c r="Q165" i="6"/>
  <c r="Z49" i="6"/>
  <c r="Z136" i="6"/>
  <c r="Z77" i="6"/>
  <c r="E166" i="6"/>
  <c r="Z54" i="6"/>
  <c r="Z56" i="6"/>
  <c r="H165" i="6"/>
  <c r="J165" i="6" l="1"/>
  <c r="W165" i="6" l="1"/>
  <c r="M166" i="6" l="1"/>
  <c r="Z8" i="6" l="1"/>
  <c r="G7" i="6" l="1"/>
  <c r="Z7" i="6" s="1"/>
  <c r="U165" i="6" l="1"/>
  <c r="V165" i="6"/>
  <c r="X165" i="6" l="1"/>
  <c r="X166" i="6" l="1"/>
  <c r="Z164" i="6"/>
  <c r="Y165" i="6"/>
  <c r="Y166" i="6" l="1"/>
  <c r="T166" i="6"/>
  <c r="Z166" i="6" l="1"/>
  <c r="G5" i="6" l="1"/>
  <c r="Z5" i="6" s="1"/>
  <c r="G6" i="6"/>
  <c r="Z6" i="6" s="1"/>
  <c r="G4" i="6" l="1"/>
  <c r="C165" i="6" l="1"/>
  <c r="G48" i="6"/>
  <c r="Z48" i="6" s="1"/>
  <c r="Z165" i="6" s="1"/>
  <c r="AA166" i="6" s="1"/>
  <c r="G165" i="6" l="1"/>
</calcChain>
</file>

<file path=xl/sharedStrings.xml><?xml version="1.0" encoding="utf-8"?>
<sst xmlns="http://schemas.openxmlformats.org/spreadsheetml/2006/main" count="6004" uniqueCount="1454">
  <si>
    <t>USD</t>
  </si>
  <si>
    <t>Cuenta</t>
  </si>
  <si>
    <t>Moneda</t>
  </si>
  <si>
    <t>ACTIVO</t>
  </si>
  <si>
    <t>ACTIVO CORRIENTE</t>
  </si>
  <si>
    <t>DISPONIBILIDADES</t>
  </si>
  <si>
    <t>GS</t>
  </si>
  <si>
    <t>ACTIVO NO CORRIENTE</t>
  </si>
  <si>
    <t>PASIVO</t>
  </si>
  <si>
    <t>PASIVO CORRIENTE</t>
  </si>
  <si>
    <t>PROVISIONES</t>
  </si>
  <si>
    <t>CAPITAL</t>
  </si>
  <si>
    <t>RESERVAS</t>
  </si>
  <si>
    <t>RESULTADO DEL EJERCICIO</t>
  </si>
  <si>
    <t>GASTOS DE ADMINISTRACION</t>
  </si>
  <si>
    <t xml:space="preserve">Caja </t>
  </si>
  <si>
    <t>Bancos</t>
  </si>
  <si>
    <t>Deudores por intermediacion</t>
  </si>
  <si>
    <t>Cuentas por cobrar a Personas y Empresas relacionadas</t>
  </si>
  <si>
    <t>TOTAL ACTIVO CORRIENTE</t>
  </si>
  <si>
    <t>PN</t>
  </si>
  <si>
    <t>ORDEN</t>
  </si>
  <si>
    <t>PATRIMONIO NETO</t>
  </si>
  <si>
    <t>TOTAL ACTIVO NO CORRIENTE</t>
  </si>
  <si>
    <t>TOTAL ACTIVO</t>
  </si>
  <si>
    <t>Otros Pasivos</t>
  </si>
  <si>
    <t>TOTAL PASIVO CORRIENTE</t>
  </si>
  <si>
    <t>TOTAL PASIVO</t>
  </si>
  <si>
    <t>TOTAL PATRIMONIO NETO (Según el Estado de Variación del Patrimonio Neto)</t>
  </si>
  <si>
    <t>TOTAL PASIVO Y PATRIMONIO NETO</t>
  </si>
  <si>
    <t>Clasificacion</t>
  </si>
  <si>
    <t>Para los EEFF</t>
  </si>
  <si>
    <t>Retenciones de Impuestos</t>
  </si>
  <si>
    <t xml:space="preserve">INGRESOS OPERATIVOS </t>
  </si>
  <si>
    <t>Ingresos por venta de cartera propia</t>
  </si>
  <si>
    <t>Ingresos por administración de cartera</t>
  </si>
  <si>
    <t>Ingresos por custodia de valores</t>
  </si>
  <si>
    <t xml:space="preserve">GASTOS OPERATIVOS </t>
  </si>
  <si>
    <t>Aranceles por negociación Bolsa de Valores</t>
  </si>
  <si>
    <t>Gastos por comisiones y servicios</t>
  </si>
  <si>
    <t>RESULTADO OPERATIVO BRUTO</t>
  </si>
  <si>
    <t xml:space="preserve">GASTOS DE COMERCIALIZACIÓN </t>
  </si>
  <si>
    <t>Publicidad y propaganda</t>
  </si>
  <si>
    <t>Otros gastos de comercialización</t>
  </si>
  <si>
    <t>Folletos e impresos</t>
  </si>
  <si>
    <t xml:space="preserve">GASTOS DE ADMINISTRACIÓN </t>
  </si>
  <si>
    <t>TOTAL</t>
  </si>
  <si>
    <t>Alquileres</t>
  </si>
  <si>
    <t>Seguros</t>
  </si>
  <si>
    <t>Mantenimiento</t>
  </si>
  <si>
    <t>Gastos generales</t>
  </si>
  <si>
    <t>Impuestos, tasas y contribuciones</t>
  </si>
  <si>
    <t>RESULTADO OPERATIVO NETO</t>
  </si>
  <si>
    <t>PERDIDA/UTILIDAD ANTES DE IMPUESTO</t>
  </si>
  <si>
    <t>Movimientos</t>
  </si>
  <si>
    <t>Resultado del ejercicio</t>
  </si>
  <si>
    <t>FLUJO DE EFECTIVO POR ACTIVIDADES OPERATIVAS</t>
  </si>
  <si>
    <t>Efectivo pagado a empleados</t>
  </si>
  <si>
    <t>Total de Efectivo de las actividades operativas antes del cambio en los activos de operaciones</t>
  </si>
  <si>
    <t>Pagos a Proveedores</t>
  </si>
  <si>
    <t>Efectivo neto de actividades de operación</t>
  </si>
  <si>
    <t>FLUJO DE EFECTIVO POR ACTIVIDADES DE INVERSIÓN</t>
  </si>
  <si>
    <t>Compra de Propiedad, planta y Equipo</t>
  </si>
  <si>
    <t>Obligaciones por administracion de cartera</t>
  </si>
  <si>
    <t>FLUJO DE EFECTIVO POR ACTIVIDADES DE FINANCIAMIENTO</t>
  </si>
  <si>
    <t xml:space="preserve">Proveniente de préstamos y otras deudas </t>
  </si>
  <si>
    <t>Efectivo neto en actividades de financiamiento</t>
  </si>
  <si>
    <t>Aumento (o disminución) neto de efectivo y sus equivalentes</t>
  </si>
  <si>
    <t>Efectivo y su equivalente al comienzo del período</t>
  </si>
  <si>
    <t>Concepto</t>
  </si>
  <si>
    <t>Total</t>
  </si>
  <si>
    <t>CDA</t>
  </si>
  <si>
    <t>Acción de la Bolsa de Valores</t>
  </si>
  <si>
    <t>Descripción</t>
  </si>
  <si>
    <t>Totales</t>
  </si>
  <si>
    <t>Intereses pagados</t>
  </si>
  <si>
    <t>Impuesto a la Renta</t>
  </si>
  <si>
    <t>Gastos Bancarios</t>
  </si>
  <si>
    <t>Recaudaciones a Depositar</t>
  </si>
  <si>
    <t>Documentos y cuentas por pagar</t>
  </si>
  <si>
    <t>Obligac. por Administración de Cartera</t>
  </si>
  <si>
    <t>Menos: Previsión por menor valor</t>
  </si>
  <si>
    <t>Títulos de Renta Fija</t>
  </si>
  <si>
    <t>Impuesto a la Renta a Pagar</t>
  </si>
  <si>
    <t>IVA a Pagar</t>
  </si>
  <si>
    <t>Documentos y Cuentas por Cobrar</t>
  </si>
  <si>
    <t>Deudores Varios</t>
  </si>
  <si>
    <t>Menos: Previsión para cuentas a cobrar a personas y</t>
  </si>
  <si>
    <t>Derechos sobre títulos por Contratos de Underwriting</t>
  </si>
  <si>
    <t>Otros Activos</t>
  </si>
  <si>
    <t>Préstamos de terceros</t>
  </si>
  <si>
    <t>Deudores por Intermediación</t>
  </si>
  <si>
    <t>Créditos en Gestión de Cobro</t>
  </si>
  <si>
    <t>Licencia</t>
  </si>
  <si>
    <t>Marcas</t>
  </si>
  <si>
    <t>PASIVO NO CORRIENTE</t>
  </si>
  <si>
    <t>Cuentas a Pagar</t>
  </si>
  <si>
    <t>Cuentas a pagar a personas y empresas</t>
  </si>
  <si>
    <t xml:space="preserve">Acreedores varios </t>
  </si>
  <si>
    <t>Préstamos en Bancos</t>
  </si>
  <si>
    <t>Previsión para indemnización</t>
  </si>
  <si>
    <t>TOTAL PASIVO NO CORRIENTE</t>
  </si>
  <si>
    <t>Cuenta de orden deudora</t>
  </si>
  <si>
    <t>Cuentas de contingencia deudora</t>
  </si>
  <si>
    <t>Cuenta de orden acreedora</t>
  </si>
  <si>
    <t>Cuentas de contingencia acreedora</t>
  </si>
  <si>
    <t>Presidente</t>
  </si>
  <si>
    <t>Comisiones por operaciones en rueda</t>
  </si>
  <si>
    <t>Comisiones por operaciones fuera de rueda</t>
  </si>
  <si>
    <t>Comisiones por contratos de colocación primaria de renta fija</t>
  </si>
  <si>
    <t>Comisiones por contratos de colocación primaria de acciones</t>
  </si>
  <si>
    <t>Comisiones por contratos de colocación primaria</t>
  </si>
  <si>
    <t>Por intermediación de acciones en rueda</t>
  </si>
  <si>
    <t>Por intermediación de renta fija en rueda</t>
  </si>
  <si>
    <t>Ingresos por asesoría financiera</t>
  </si>
  <si>
    <t>Ingresos por intereses y dividendos de cartera propia</t>
  </si>
  <si>
    <t>Ingresos por venta de cartera propia a personas y empresas relacionadas</t>
  </si>
  <si>
    <t>Servicios personales</t>
  </si>
  <si>
    <t>Previsión, amortización y depreciaciones</t>
  </si>
  <si>
    <t>Multas</t>
  </si>
  <si>
    <t>Intereses cobrados</t>
  </si>
  <si>
    <t>Diferencias de cambio</t>
  </si>
  <si>
    <t>Suscripto</t>
  </si>
  <si>
    <t>A Integrar</t>
  </si>
  <si>
    <t>Integrado</t>
  </si>
  <si>
    <t>Legal</t>
  </si>
  <si>
    <t>Facultativa</t>
  </si>
  <si>
    <t>Revalúo</t>
  </si>
  <si>
    <t>RESULTADOS</t>
  </si>
  <si>
    <t>Acumulados</t>
  </si>
  <si>
    <t>Del Ejercicio</t>
  </si>
  <si>
    <t>Movimientos Subsecuentes</t>
  </si>
  <si>
    <t>Ingreso de efectivo por comisiones y otros</t>
  </si>
  <si>
    <t>Efectivo generado (usado) por otras actividades</t>
  </si>
  <si>
    <t>(Aumento) Disminución en los activos de operación</t>
  </si>
  <si>
    <t>Fondos colocados a corto plazo</t>
  </si>
  <si>
    <t>Aumento (Disminución) en los pasivos operativos</t>
  </si>
  <si>
    <t>Efectivo neto de actividades de operación antes de impuestos</t>
  </si>
  <si>
    <t>Inversiones en otras empresas</t>
  </si>
  <si>
    <t>Inversiones temporarias</t>
  </si>
  <si>
    <t>Fondos con destino especial</t>
  </si>
  <si>
    <t>Adquisición de Acciones y Títulos de Deuda (Cartera Propia)</t>
  </si>
  <si>
    <t>Intereses percibidos</t>
  </si>
  <si>
    <t>Dividendos percibidos</t>
  </si>
  <si>
    <t>Efectivo neto (o usado) en actividades de inversión</t>
  </si>
  <si>
    <t>Aportes de Capital</t>
  </si>
  <si>
    <t>Dividendos Pagados</t>
  </si>
  <si>
    <t>CRÉDITOS</t>
  </si>
  <si>
    <t>Operaciones de Reporto</t>
  </si>
  <si>
    <t>Anticipos al Personal</t>
  </si>
  <si>
    <t>INVERSIONES PERMANENTES</t>
  </si>
  <si>
    <t>Instalaciones</t>
  </si>
  <si>
    <t>Gastos de Constitución</t>
  </si>
  <si>
    <t>Aportes y Retenciones a Pagar</t>
  </si>
  <si>
    <t>Gastos de Infraestructura a Pagar</t>
  </si>
  <si>
    <t>Gastos de Telefonía a Pagar</t>
  </si>
  <si>
    <t>Gastos de Marketing a Pagar</t>
  </si>
  <si>
    <t>Auditoria Externa a Pagar</t>
  </si>
  <si>
    <t>Otros Ingresos</t>
  </si>
  <si>
    <t>Otras cuentas por cobrar</t>
  </si>
  <si>
    <t>CAPITAL SOCIAL</t>
  </si>
  <si>
    <t>Capital Integrado</t>
  </si>
  <si>
    <t>Reserva Legal</t>
  </si>
  <si>
    <t>Reserva de Revaluación</t>
  </si>
  <si>
    <t>Resultados Acumulados</t>
  </si>
  <si>
    <t>Resultado del Ejercicio</t>
  </si>
  <si>
    <t>INGRESOS</t>
  </si>
  <si>
    <t>Aranceles BVPASA</t>
  </si>
  <si>
    <t>Ingresos Extraordinarios</t>
  </si>
  <si>
    <t>Sueldos y Jornales</t>
  </si>
  <si>
    <t>Otras Remuneraciones</t>
  </si>
  <si>
    <t>Aguinaldos</t>
  </si>
  <si>
    <t>Vacaciones</t>
  </si>
  <si>
    <t>Capacitación y Entrenamiento</t>
  </si>
  <si>
    <t>Gastos de Representación</t>
  </si>
  <si>
    <t>Mantenimiento y Reparaciones</t>
  </si>
  <si>
    <t>Cuotas y Suscripciones</t>
  </si>
  <si>
    <t>Servicio de Asesoría</t>
  </si>
  <si>
    <t>Intereses y Gastos de Sobregiros</t>
  </si>
  <si>
    <t>Registro de Administración de Cartera</t>
  </si>
  <si>
    <t>Registro de Operaciones de Reporto de Te</t>
  </si>
  <si>
    <t>Responsabilidad por Administración de Ca</t>
  </si>
  <si>
    <t>Control de Operaciones de Reporto de Ter</t>
  </si>
  <si>
    <t>US</t>
  </si>
  <si>
    <t>Regional Casa de Bolsa S.A.</t>
  </si>
  <si>
    <t>Código Cuenta</t>
  </si>
  <si>
    <t>EGRESOS</t>
  </si>
  <si>
    <t>Otros Ingresos Operativos</t>
  </si>
  <si>
    <t>Honorarios Profesionales</t>
  </si>
  <si>
    <t xml:space="preserve">Deudores Varios </t>
  </si>
  <si>
    <t>Otros Egresos</t>
  </si>
  <si>
    <t>Generados por Activos</t>
  </si>
  <si>
    <t>Generados por Pasivos</t>
  </si>
  <si>
    <t>Intereses Pagados</t>
  </si>
  <si>
    <t xml:space="preserve">Diferencias de cambio </t>
  </si>
  <si>
    <t xml:space="preserve">RESULTADO EXTRAORDINARIO </t>
  </si>
  <si>
    <t>Egresos extraordinarios</t>
  </si>
  <si>
    <t>AJUSTE DE RESULTADO DE EJERCICIOS ANTERIORES</t>
  </si>
  <si>
    <t>Ingresos</t>
  </si>
  <si>
    <t>Egresos</t>
  </si>
  <si>
    <t>El rubro disponibilidades está compuesto por las siguientes cuentas:</t>
  </si>
  <si>
    <t>5.e ) Inversiones</t>
  </si>
  <si>
    <t>INFORMACIÓN SOBRE EL DOCUMENTO Y EMISOR</t>
  </si>
  <si>
    <t>INVERSIONES TEMPORARIAS</t>
  </si>
  <si>
    <t>ACCIÓN</t>
  </si>
  <si>
    <t>5.f ) Créditos</t>
  </si>
  <si>
    <t xml:space="preserve">Menos: Previsión para incobrables </t>
  </si>
  <si>
    <t xml:space="preserve">empresas relacionadas </t>
  </si>
  <si>
    <t xml:space="preserve">relacionadas </t>
  </si>
  <si>
    <t xml:space="preserve">Obligac. por Contratos de Underwriting </t>
  </si>
  <si>
    <t xml:space="preserve">Prestamos Financieros </t>
  </si>
  <si>
    <t xml:space="preserve">Dividendos a pagar en Efectivo </t>
  </si>
  <si>
    <t>Menos: Previsión para incobrables</t>
  </si>
  <si>
    <t>empresas relacionadas</t>
  </si>
  <si>
    <t>Otros Gastos Operativos</t>
  </si>
  <si>
    <t xml:space="preserve">Créditos </t>
  </si>
  <si>
    <t xml:space="preserve">Otros Pasivos No Corrientes </t>
  </si>
  <si>
    <t>Otras Contingencias</t>
  </si>
  <si>
    <t xml:space="preserve">Previsiones </t>
  </si>
  <si>
    <t xml:space="preserve">Préstamos Financieros </t>
  </si>
  <si>
    <t xml:space="preserve">Acreedores por Intermediación </t>
  </si>
  <si>
    <t xml:space="preserve">Ingresos por operaciones y servicios a personas relacionadas </t>
  </si>
  <si>
    <t>Balance General - Moneda Local</t>
  </si>
  <si>
    <t>ACTIVOS INTANGIBLES</t>
  </si>
  <si>
    <t>Fondo de Garantía</t>
  </si>
  <si>
    <t>INGRESOS FINANCIEROS</t>
  </si>
  <si>
    <t>Intereses Cobrados</t>
  </si>
  <si>
    <t>Arancel CNV</t>
  </si>
  <si>
    <t>GASTOS DE COMERCIALIZACION</t>
  </si>
  <si>
    <t>Comisiones Pagadas</t>
  </si>
  <si>
    <t>Remuneraciones</t>
  </si>
  <si>
    <t>Courier y Encomiendas</t>
  </si>
  <si>
    <t>Gastos de Infraestr.y Manten.</t>
  </si>
  <si>
    <t>Gastos de Asamblea</t>
  </si>
  <si>
    <t>EGRESOS NO OPERATIVOS</t>
  </si>
  <si>
    <t>EGRESOS FISCALES</t>
  </si>
  <si>
    <t>Retencion Renta</t>
  </si>
  <si>
    <t>Bonos Subordinados USD</t>
  </si>
  <si>
    <t>CAPITAL ADICIONAL</t>
  </si>
  <si>
    <t>CUENTAS DE ORDEN EN EL ACTIVO</t>
  </si>
  <si>
    <t>CUENTAS DE ORDEN EN EL PASIVO</t>
  </si>
  <si>
    <t>OK</t>
  </si>
  <si>
    <t>Gastos Generales</t>
  </si>
  <si>
    <t xml:space="preserve">Por intermediación de renta fija en rueda  </t>
  </si>
  <si>
    <t>Control</t>
  </si>
  <si>
    <t>CUENTAS</t>
  </si>
  <si>
    <t>BALANCE Y RESULTADOS</t>
  </si>
  <si>
    <t>ELIMINACIONES</t>
  </si>
  <si>
    <t>VARIACIÓN</t>
  </si>
  <si>
    <t>ACTIVIDADES DE OPERACIONES</t>
  </si>
  <si>
    <t>ACTIVIDADES DE INVERSIÓN</t>
  </si>
  <si>
    <t>ACTIVIDADES DE FINANCIAMIENTO</t>
  </si>
  <si>
    <t>DEBITOS</t>
  </si>
  <si>
    <t>DEBITOS (CRÉDITOS)</t>
  </si>
  <si>
    <t>Disponibilidades</t>
  </si>
  <si>
    <t>ESTADO DE FLUJO DE EFECTIVO</t>
  </si>
  <si>
    <t>Aranceles Pagados por Adelantado</t>
  </si>
  <si>
    <t>Gastos de Desarrollo</t>
  </si>
  <si>
    <t>Contadora</t>
  </si>
  <si>
    <t>Vicepresidente</t>
  </si>
  <si>
    <t>Anticipos a Proveedores GS</t>
  </si>
  <si>
    <t>Resp. por Custodia de Valores Gs.</t>
  </si>
  <si>
    <t>Dieta a Directores</t>
  </si>
  <si>
    <t>NI</t>
  </si>
  <si>
    <t>I</t>
  </si>
  <si>
    <t>***</t>
  </si>
  <si>
    <t>***  I  : Cuenta Imputable</t>
  </si>
  <si>
    <t>***  NI : Cuenta No Imputable</t>
  </si>
  <si>
    <t>Acreedores varios</t>
  </si>
  <si>
    <t>Intereses a Devengar</t>
  </si>
  <si>
    <t>Créditos</t>
  </si>
  <si>
    <t xml:space="preserve">Cuentas por cobrar a Personas y Empresas relacionadas </t>
  </si>
  <si>
    <t xml:space="preserve"> </t>
  </si>
  <si>
    <t>2.1  Naturaleza jurídica de las actividades de la sociedad</t>
  </si>
  <si>
    <t xml:space="preserve">Efecto de las variaciones en tipo de cambio </t>
  </si>
  <si>
    <t>Accionista</t>
  </si>
  <si>
    <t>Totales:</t>
  </si>
  <si>
    <t>GASTOS PAGADOS POR ANTICIPADO</t>
  </si>
  <si>
    <t>Servicio de Asesoría a Pagar</t>
  </si>
  <si>
    <t>Capacitacion del Personal a Pagar</t>
  </si>
  <si>
    <t>Comisiones Comerciales a Pagar</t>
  </si>
  <si>
    <t>Fondo Proyectos de Innovación a Pagar</t>
  </si>
  <si>
    <t>Alquileres a Pagar</t>
  </si>
  <si>
    <t>Comisiones Comerciales</t>
  </si>
  <si>
    <t>2.2) Participación en otras empresas</t>
  </si>
  <si>
    <t>3.1) Bases para la preparación de los estados financieros</t>
  </si>
  <si>
    <t>a) Bases de contabilización</t>
  </si>
  <si>
    <t>b) Información comparativa</t>
  </si>
  <si>
    <t>c) Uso de estimaciones</t>
  </si>
  <si>
    <t>3.2) Criterios de valuación</t>
  </si>
  <si>
    <t>3.3) Política de constitución de previsiones</t>
  </si>
  <si>
    <t>A la fecha del presente informe, la Sociedad no cuenta con créditos atrasados de importes significativos que requiera una constitución de previsión de algún tipo.</t>
  </si>
  <si>
    <t>3.4) Política de depreciaciones y amortizaciones</t>
  </si>
  <si>
    <t>3.5) Política de reconocimiento de ingresos</t>
  </si>
  <si>
    <t>b. Venta de títulos: Se reconoce como ingreso la diferencia de precio entre el valor de venta de un activo propio y el valor en libros a la fecha de transacción.</t>
  </si>
  <si>
    <t>3.6) Base para la preparación del Estado de flujo de efectivo</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</si>
  <si>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</si>
  <si>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</si>
  <si>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3.7) Normas aplicadas para la consolidación de estados financieros</t>
  </si>
  <si>
    <t>No aplicable. Los presentes estados financieros no incluyen información consolidada.</t>
  </si>
  <si>
    <t>-</t>
  </si>
  <si>
    <t>5.a) Valuación en moneda extranjera</t>
  </si>
  <si>
    <t>5.b) Posición en moneda extranjera</t>
  </si>
  <si>
    <t>Detalle</t>
  </si>
  <si>
    <t>Clase</t>
  </si>
  <si>
    <t>Monto</t>
  </si>
  <si>
    <t>Certificados de Depósito de Ahorro</t>
  </si>
  <si>
    <t>Deudores por intermediación</t>
  </si>
  <si>
    <t>Préstamos financieros</t>
  </si>
  <si>
    <t>Sobregiros en cuenta corriente</t>
  </si>
  <si>
    <t>Otros pasivos</t>
  </si>
  <si>
    <t>Otros pasivos corrientes</t>
  </si>
  <si>
    <t>5.c) Diferencia de cambio en moneda extranjera</t>
  </si>
  <si>
    <t>Ganancias por valuación de activos monetarios en moneda extranjera</t>
  </si>
  <si>
    <t>Ganancias por valuación de pasivos monetarios en moneda extranjera</t>
  </si>
  <si>
    <t>Total Ganancias por valuación en moneda extranjera</t>
  </si>
  <si>
    <t>Pérdidas por valuación de activos monetarios en moneda extranjera</t>
  </si>
  <si>
    <t>Pérdidas por valuación de pasivos monetarios en moneda extranjera</t>
  </si>
  <si>
    <t>Total Pérdidas por valuación en moneda extranjera</t>
  </si>
  <si>
    <t>5.d) Disponibilidades</t>
  </si>
  <si>
    <t>Banco Continental S.A.E.C.A.</t>
  </si>
  <si>
    <t>5.e.1 - Inversiones temporarias y permanentes</t>
  </si>
  <si>
    <t>5.f. 1) Deudores por intermediación</t>
  </si>
  <si>
    <t>5.f.3) Deudores varios:</t>
  </si>
  <si>
    <t>5.f.4) Derechos sobre títulos por contratos de underwriting:</t>
  </si>
  <si>
    <t>5.f.5) Cuentas por cobrar a personas y empresas relacionadas:</t>
  </si>
  <si>
    <t>5.g) Bienes de uso</t>
  </si>
  <si>
    <t>El movimiento de bienes de uso es como sigue:</t>
  </si>
  <si>
    <t>5.h) Activos intangibles y cargos diferidos</t>
  </si>
  <si>
    <t>El movimiento de los activos intangibles y cargos diferidos es el siguiente:</t>
  </si>
  <si>
    <t>5.m) Provisiones</t>
  </si>
  <si>
    <t>5.o) Cuentas por pagar a personas y empresas relacionadas</t>
  </si>
  <si>
    <t xml:space="preserve">5.p) Obligaciones por contrato de underwriting </t>
  </si>
  <si>
    <t>5.q) Otros pasivos corrientes y no corrientes</t>
  </si>
  <si>
    <t>Regional AFPISA</t>
  </si>
  <si>
    <t>Capital integrado</t>
  </si>
  <si>
    <t>No aplicable. Los presentes estados financieros no incluyen previsiones.</t>
  </si>
  <si>
    <t>Otros gastos de administración</t>
  </si>
  <si>
    <t>Otros ingresos</t>
  </si>
  <si>
    <t>Otros egresos</t>
  </si>
  <si>
    <t>Intereses pagados por sobregiros</t>
  </si>
  <si>
    <t>Resultados financieros netos</t>
  </si>
  <si>
    <t>Ingresos varios</t>
  </si>
  <si>
    <t>6.a) Compromisos directos</t>
  </si>
  <si>
    <t>6.b) Contingencias legales</t>
  </si>
  <si>
    <t>La Sociedad no cuenta con contingencias legales a la fecha de cierre de los presentes estados financieros.</t>
  </si>
  <si>
    <t>6.c) Garantías constituidas</t>
  </si>
  <si>
    <t>a)     De acuerdo con la legislación vigente las sociedades por acciones, deben constituir una reserva legal no menor al 5% de las utilidades netas del ejercicio, hasta alcanzar el 20% del capital suscripto.</t>
  </si>
  <si>
    <t>A la fecha de la emisión de los presentes estados financieros, no existen sanciones de ninguna naturaleza que la Comisión Nacional de Valores u otras instituciones fiscalizadoras hayan impuesto a la Sociedad.</t>
  </si>
  <si>
    <t>Gastos de Salubridad - COVID 19</t>
  </si>
  <si>
    <t>Acciones Regional AFPISA</t>
  </si>
  <si>
    <t>Operaciones a Liquidar Gs</t>
  </si>
  <si>
    <t>Anticipo de Clientes U$S</t>
  </si>
  <si>
    <t>Aportes para Futuras Capitalizaciones</t>
  </si>
  <si>
    <t>Reservas Especiales</t>
  </si>
  <si>
    <t>Otros Gastos de Personal</t>
  </si>
  <si>
    <t>Tarjetas de Gourmet - Empleados</t>
  </si>
  <si>
    <t>INFORMACIÓN GENERAL DE LA ENTIDAD</t>
  </si>
  <si>
    <t>1. IDENTIFICACIÓN</t>
  </si>
  <si>
    <t>Nombre o Razón social</t>
  </si>
  <si>
    <t>Registro CNV</t>
  </si>
  <si>
    <t>Código Bolsa de Valores</t>
  </si>
  <si>
    <t>Dirección oficina principal</t>
  </si>
  <si>
    <t>Teléfono</t>
  </si>
  <si>
    <t>E-mail</t>
  </si>
  <si>
    <t>Sitio página Web</t>
  </si>
  <si>
    <t>Domicilio legal</t>
  </si>
  <si>
    <t>2. ANTECEDENTES DE CONSTITUCIÓN DE LA SOCIEDAD</t>
  </si>
  <si>
    <t>Escritura N° | Fecha</t>
  </si>
  <si>
    <t>Inscripción en el Registro Público</t>
  </si>
  <si>
    <t>Reforma de Estatutos</t>
  </si>
  <si>
    <t>3. ADMINISTRACIÓN</t>
  </si>
  <si>
    <t>CARGO</t>
  </si>
  <si>
    <t>NOMBRE Y APELLIDO</t>
  </si>
  <si>
    <t>Representante (s) Legal (es)</t>
  </si>
  <si>
    <t>Directorio</t>
  </si>
  <si>
    <t>Director titular</t>
  </si>
  <si>
    <t>Síndico titular</t>
  </si>
  <si>
    <t>Síndico suplente</t>
  </si>
  <si>
    <t>Plana ejecutiva</t>
  </si>
  <si>
    <t>Gerente General</t>
  </si>
  <si>
    <t>Oficial de Cumplimiento</t>
  </si>
  <si>
    <t>4. CAPITAL Y PROPIEDAD</t>
  </si>
  <si>
    <t>Capital emitido</t>
  </si>
  <si>
    <t>Capital suscripto</t>
  </si>
  <si>
    <t>Valor nominal de las acciones</t>
  </si>
  <si>
    <t>CAPITAL INTEGRADO</t>
  </si>
  <si>
    <t>N°</t>
  </si>
  <si>
    <t>Número de acciones</t>
  </si>
  <si>
    <t>Cantidad de acciones</t>
  </si>
  <si>
    <t>Voto</t>
  </si>
  <si>
    <t>% de Participación de capital integrado</t>
  </si>
  <si>
    <t>Nominativas</t>
  </si>
  <si>
    <t>CAPITAL SUSCRIPTO</t>
  </si>
  <si>
    <t>% de Participación de capital suscripto</t>
  </si>
  <si>
    <t>6. PERSONAS VINCULADAS</t>
  </si>
  <si>
    <t>PERSONAS VINCULADAS</t>
  </si>
  <si>
    <t>Tipo de vínculo</t>
  </si>
  <si>
    <t>Bonos Financieros</t>
  </si>
  <si>
    <t>Valores Recibidos en Custodia Gs.</t>
  </si>
  <si>
    <t>Capital Suscripto</t>
  </si>
  <si>
    <t>Revaluación de Acciones</t>
  </si>
  <si>
    <t>(-) Capital a Integrar / Accionistas</t>
  </si>
  <si>
    <t>Revaluacion de Acciones</t>
  </si>
  <si>
    <t>Saldo al inicio del ejercicio</t>
  </si>
  <si>
    <t>REGIONAL CASA DE BOLSA S.A.</t>
  </si>
  <si>
    <t>Integración de Capital</t>
  </si>
  <si>
    <t>Títulos de Renta Fija en Reporto</t>
  </si>
  <si>
    <t xml:space="preserve">Títulos de Renta Variable   </t>
  </si>
  <si>
    <t>BALANCE GENERAL</t>
  </si>
  <si>
    <t>(Cifras expresadas en guaraníes)</t>
  </si>
  <si>
    <t>ESTADOS DE RESULTADOS</t>
  </si>
  <si>
    <t>Shirley Vichini</t>
  </si>
  <si>
    <t>ESTADO DE VARIACIÓN DEL PATRIMONIO NETO</t>
  </si>
  <si>
    <t>Nombre</t>
  </si>
  <si>
    <t>Las mejoras o adiciones son capitalizadas, mientras que los gastos de mantenimiento y/o reparaciones que no aumentan el valor de los bienes ni su vida útil, son imputados como gastos en el período en que se originan.</t>
  </si>
  <si>
    <t>NOTA 1. CONSIDERACIÓN DE LOS ESTADOS FINANCIEROS</t>
  </si>
  <si>
    <t>NOTA 2. INFORMACIÓN BÁSICA DE LA EMPRESA</t>
  </si>
  <si>
    <t>NOTA 3. PRINCIPALES POLÍTICAS Y PRÁCTICAS CONTABLES APLICADAS</t>
  </si>
  <si>
    <t>NOTA 4. CAMBIO DE POLÍTICAS Y PROCEDIMIENTOS DE CONTABILIDAD</t>
  </si>
  <si>
    <t>NOTA 5. INFORMACIÓN REFERENTE A LOS PRINCIPALES ACTIVOS, PASIVOS, RESULTADOS Y CRITERIOS ESPECÍFICOS DE VALUACIÓN</t>
  </si>
  <si>
    <t>Participación en Resultados</t>
  </si>
  <si>
    <t>Participación en Resultados Otras Empres</t>
  </si>
  <si>
    <t>NOTA 6. INFORMACIÓN REFERENTE A CONTINGENCIAS Y COMPROMISOS</t>
  </si>
  <si>
    <t>No se han registrado cambios contables significativos al cierre de los presentes estados financieros.</t>
  </si>
  <si>
    <t>Operaciones a Liquidar</t>
  </si>
  <si>
    <t>Retribuciones Especiales a Pagar</t>
  </si>
  <si>
    <t>Retribuciones Especiales</t>
  </si>
  <si>
    <t>Mantenimiento de Software</t>
  </si>
  <si>
    <t>Intereses a cobrar por inversiones temporarias</t>
  </si>
  <si>
    <t>Deudas con terceros por operaciones de reporto</t>
  </si>
  <si>
    <t>Títulos de Renta Variable ANC</t>
  </si>
  <si>
    <t>Auditor Interno</t>
  </si>
  <si>
    <t>Asignación del resultado acumulado</t>
  </si>
  <si>
    <t>5.j) Préstamos financieros</t>
  </si>
  <si>
    <t>Porción circulante de préstamos a largo plazo</t>
  </si>
  <si>
    <t>5.k) Acreedores por intermediación</t>
  </si>
  <si>
    <t>5.l ) Acreedores varios</t>
  </si>
  <si>
    <t>NOTA 7. LIMITACIÓN A LA LIBRE DISPONIBILIDAD DE LOS ACTIVOS O DEL PATRIMONIO Y CUALQUIER RESTRICCIÓN AL DERECHO DE PROPIEDAD</t>
  </si>
  <si>
    <t>NOTA 8. CAMBIO CONTABLES</t>
  </si>
  <si>
    <t>NOTA 9. RESTRICCIONES PARA DISTRIBUCIÓN DE UTILIDADES</t>
  </si>
  <si>
    <t>NOTA 10. SANCIONES</t>
  </si>
  <si>
    <t>NOTA 11: OTROS ASUNTOS RELEVANTES</t>
  </si>
  <si>
    <t>NOTA 12. HECHOS POSTERIORES AL CIERRE DEL EJERCICIO</t>
  </si>
  <si>
    <t>Los Estados Financieros se expresan en guaraníes y han sido preparados siguiendo los criterios de las normas establecidas por la Comisión Nacional de Valores aplicables a casas de bolsa sobre la base de los costos históricos, excepto por el tratamiento asignado a los activos y pasivos monetarios en moneda extranjera y a la inversión en acciones de BVPASA, tal como se expone en los apartados a. y c de la Nota 3.2,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</si>
  <si>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t>La preparación de los presentes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</si>
  <si>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 xml:space="preserve">El reconocimiento inicial de estos bienes corresponde al costo de adquisición. La medición posterior de estos activos se presenta neta de depreciaciones acumuladas y, en caso de corresponder, de deterioro. </t>
  </si>
  <si>
    <t xml:space="preserve"> a) Bienes de uso: Las depreciaciones se calculan por el método de línea recta, en base a la vida útil estimada del bien, a partir del año siguiente de su incorporación al patrimonio de la Sociedad.</t>
  </si>
  <si>
    <t>Las 12 notas que se acompañan forman parte integrante de los Estados Contables</t>
  </si>
  <si>
    <t>Bolsa de Valores y Productos de Asunción S.A.</t>
  </si>
  <si>
    <t>a. Moneda extranjera</t>
  </si>
  <si>
    <t>i. Titulos de deudas:</t>
  </si>
  <si>
    <t>Los títulos de deuda son reconocidos a su valor de incorporación más los intereses devengados a la fecha de cada ejercicio;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</si>
  <si>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ii. Acción de la Bolsa de Valores y Productos de Asunción S.A. (BVPASA)</t>
  </si>
  <si>
    <t xml:space="preserve">La acción de la Bolsa de Valores se valúa a su valor de mercado, siendo éste el último precio de transacción. El incremento del valor de dicha inversión se acredita en el patrimonio neto y si se produjere la disminución del valor se reconoce en cuentas de resultados. </t>
  </si>
  <si>
    <t>La posición de activos y pasivos en moneda extranjera al cierre del periodo es la siguiente:</t>
  </si>
  <si>
    <t>Nota 5.c</t>
  </si>
  <si>
    <t>Nota 5.d</t>
  </si>
  <si>
    <t>Recaudaciones a depositar</t>
  </si>
  <si>
    <t>Valor nominal unitario</t>
  </si>
  <si>
    <t>Valor de cotización</t>
  </si>
  <si>
    <t>Valor contable</t>
  </si>
  <si>
    <t>Valor de costo</t>
  </si>
  <si>
    <t>Tipo de Título</t>
  </si>
  <si>
    <t>Cantidad de Títulos</t>
  </si>
  <si>
    <t>Valor Nominal Unitario</t>
  </si>
  <si>
    <t>Capital</t>
  </si>
  <si>
    <t>Resultado</t>
  </si>
  <si>
    <t>Nota 5.e.1</t>
  </si>
  <si>
    <t>Nota 5.f.1</t>
  </si>
  <si>
    <t>Nota 5.f.2</t>
  </si>
  <si>
    <t>Nota 5.f.4</t>
  </si>
  <si>
    <t>Derechos sobre títulos por contratos de underwriting</t>
  </si>
  <si>
    <t>Nota 5.f.5</t>
  </si>
  <si>
    <t>Saldo inicial</t>
  </si>
  <si>
    <t>Aumentos</t>
  </si>
  <si>
    <t>Amortizaciones</t>
  </si>
  <si>
    <t xml:space="preserve">Activo Intagibles y Cargos Diferidos </t>
  </si>
  <si>
    <t>Nota 5.h</t>
  </si>
  <si>
    <t>Los otros activos corrientes se componen como sigue:</t>
  </si>
  <si>
    <t>IVA - Credito Fiscal (Saldo no aplicado)</t>
  </si>
  <si>
    <t>Nota 5.j</t>
  </si>
  <si>
    <t>A continuación, se detalla la composición:</t>
  </si>
  <si>
    <t>Nota 5.k</t>
  </si>
  <si>
    <t>Nota 5.l</t>
  </si>
  <si>
    <t xml:space="preserve">Provisiones  </t>
  </si>
  <si>
    <t>Nota 5.m</t>
  </si>
  <si>
    <t>Relación</t>
  </si>
  <si>
    <t>Tipo de operación</t>
  </si>
  <si>
    <t>Antigüedad de la deuda</t>
  </si>
  <si>
    <t>Vencimiento</t>
  </si>
  <si>
    <t>5.n) Obligaciones por administración de cartera</t>
  </si>
  <si>
    <t>Nota 5.q</t>
  </si>
  <si>
    <t>Los saldos con empresas y personas relacionadas se componen como sigue:</t>
  </si>
  <si>
    <t>Saldos</t>
  </si>
  <si>
    <t>Nota 5.w</t>
  </si>
  <si>
    <t>Nota 5.x</t>
  </si>
  <si>
    <t>Nota 5.y</t>
  </si>
  <si>
    <t>Efectivo y su equivalente al cierre del ejercicio</t>
  </si>
  <si>
    <t>Otros Activos Corrientes</t>
  </si>
  <si>
    <t>Inversiones Permanentes</t>
  </si>
  <si>
    <t>Acreedores por Intermediación</t>
  </si>
  <si>
    <t>Sobregiro en cuenta corriente</t>
  </si>
  <si>
    <t>Otros Pasivos Corrientes</t>
  </si>
  <si>
    <t>Ingresos por operaciones y servicios extrabursátiles</t>
  </si>
  <si>
    <t>Otros gastos operativos</t>
  </si>
  <si>
    <t>Otros Gastos de Administración</t>
  </si>
  <si>
    <t>OTROS INGRESOS Y EGRESOS</t>
  </si>
  <si>
    <t>RESULTADOS FINANCIEROS</t>
  </si>
  <si>
    <t>Ingresos extraordinarios</t>
  </si>
  <si>
    <t>IMPUESTO A LA RENTA</t>
  </si>
  <si>
    <t>Nota 5.s</t>
  </si>
  <si>
    <t>Balance General - Bimonetario</t>
  </si>
  <si>
    <t>Guaranies</t>
  </si>
  <si>
    <t>Dolares</t>
  </si>
  <si>
    <t>Bancos - Moneda Local</t>
  </si>
  <si>
    <t>Banco Regional C. A. N° 8070726</t>
  </si>
  <si>
    <t>Banco ITAU Cta Cte N°40000054/1</t>
  </si>
  <si>
    <t>Banco ITAU Cta Cte N°40000054/3</t>
  </si>
  <si>
    <t>Banco Atlas Cta Cte N°1150897</t>
  </si>
  <si>
    <t>Banco Atlas Caja de Ahorro N°1150895</t>
  </si>
  <si>
    <t>Banco Río Caja de Ahorro N°01-00391570-0</t>
  </si>
  <si>
    <t>BANCOP Ahorro a la Vista N°0310068606</t>
  </si>
  <si>
    <t>Banco GNB Caja de Ahorro N°12798011</t>
  </si>
  <si>
    <t>Banco Continental Caja de Ahorro N°01-00</t>
  </si>
  <si>
    <t>Banco Nacional de Fomento N°821857/4</t>
  </si>
  <si>
    <t>Bancos - Moneda Extranjera</t>
  </si>
  <si>
    <t>Banco Regional C. A. N° 8070727</t>
  </si>
  <si>
    <t>Banco ITAU Cta.Cte. N° 400000060</t>
  </si>
  <si>
    <t>Banco ITAU Cta.Cte. N° 400000061</t>
  </si>
  <si>
    <t>Banco Río Caja de Ahorro Nro. 8270013240</t>
  </si>
  <si>
    <t>Banco Atlas Cta Cte N° 1150898</t>
  </si>
  <si>
    <t>Financiera El Comercio Caja de Ahorro N°</t>
  </si>
  <si>
    <t>Solar C.A. N° 0187071</t>
  </si>
  <si>
    <t>Banco GNB CC Usd N° 2101050099</t>
  </si>
  <si>
    <t>Banco Nacional de Fomento CC USD</t>
  </si>
  <si>
    <t>Titulos de Renta Fija</t>
  </si>
  <si>
    <t>Titulos de Renta Fija - Local</t>
  </si>
  <si>
    <t>Emitidos por el Estado y Entidades Públi</t>
  </si>
  <si>
    <t>Bonos Públicos</t>
  </si>
  <si>
    <t>Bonos Públicos GS</t>
  </si>
  <si>
    <t>Emitidos por el Sector Financiero</t>
  </si>
  <si>
    <t>Bonos Financieros - GS</t>
  </si>
  <si>
    <t>CDA - GS</t>
  </si>
  <si>
    <t>CDA - U$S</t>
  </si>
  <si>
    <t>Emitidos por Entidades del Sector Privad</t>
  </si>
  <si>
    <t>Bonos Corporativos</t>
  </si>
  <si>
    <t>Bonos Corporativos - GS</t>
  </si>
  <si>
    <t>BBCP</t>
  </si>
  <si>
    <t>BBCP - GS</t>
  </si>
  <si>
    <t>Emitidos por Empresas Vinculadas</t>
  </si>
  <si>
    <t>CDA - GS VINCULADAS</t>
  </si>
  <si>
    <t>Intereses Devengados s/ Renta Fija</t>
  </si>
  <si>
    <t>Intereses a Cobrar s/ Renta Fija</t>
  </si>
  <si>
    <t>Int. a Cobrar - Bonos Financieros - Gs</t>
  </si>
  <si>
    <t>Int. a Cobrar - CDA - Gs</t>
  </si>
  <si>
    <t>Int. a Cobrar - Bonos Corporativos - Gs</t>
  </si>
  <si>
    <t>Int. a Cobrar - BBCP - Gs</t>
  </si>
  <si>
    <t>Int. a Cobrar - CDA - Gs VINCULADAS</t>
  </si>
  <si>
    <t>Int. a Cobrar - Bonos Públicos Gs</t>
  </si>
  <si>
    <t>(Intereses a Devengar)</t>
  </si>
  <si>
    <t>Int. a Deveng. Bonos Fin. - Gs</t>
  </si>
  <si>
    <t>Int. a Deveng. CDA - Gs</t>
  </si>
  <si>
    <t>Int. a Deveng. Bonos Corp. - Gs</t>
  </si>
  <si>
    <t>Int. a Deveng. BBCP - Gs</t>
  </si>
  <si>
    <t>Int. a Deveng. CDA - Gs VINC.</t>
  </si>
  <si>
    <t>Int. a Deveng. Bonos Públicos Gs</t>
  </si>
  <si>
    <t>Valores entregados por Reporto</t>
  </si>
  <si>
    <t>Deudores por títulos Renta Fija en Repor</t>
  </si>
  <si>
    <t>Deudores Títulos Renta Fija en Repo Gs</t>
  </si>
  <si>
    <t>CREDITOS VIGENTES</t>
  </si>
  <si>
    <t>Comisiones por cobrar por intermediación</t>
  </si>
  <si>
    <t>Comisiones por cobrar Gs</t>
  </si>
  <si>
    <t>Documentos y cuentas por cobrar</t>
  </si>
  <si>
    <t>Cuentas por Cobrar</t>
  </si>
  <si>
    <t>Servicios Prestados por cobrar - U$S</t>
  </si>
  <si>
    <t>Otras cuentas por cobrar - Gs</t>
  </si>
  <si>
    <t>Deudores varios Vigentes</t>
  </si>
  <si>
    <t>Cuentas a cobrar personas y empresas rel</t>
  </si>
  <si>
    <t>Gtos a recuperar personas y empresas rel</t>
  </si>
  <si>
    <t>Impuestos Nacionales</t>
  </si>
  <si>
    <t>Anticipo Impuesto a la Renta</t>
  </si>
  <si>
    <t>Retención RENTA</t>
  </si>
  <si>
    <t>Otras cuentas operativas por cobrar</t>
  </si>
  <si>
    <t>Anticipos a Rendir</t>
  </si>
  <si>
    <t>Anticipos a rendir - Varios Gs.</t>
  </si>
  <si>
    <t>Aranceles CNV</t>
  </si>
  <si>
    <t>Gastos de Mantenimiento Anual Surecomp</t>
  </si>
  <si>
    <t>Seguros Pagados por Adelantado</t>
  </si>
  <si>
    <t>Títulos de Renta Variable</t>
  </si>
  <si>
    <t>Títulos Valores de Renta Variable - Loca</t>
  </si>
  <si>
    <t>ACCION DE LA BOLSA DE VALORES</t>
  </si>
  <si>
    <t>Acción - REGIONAL Casa de Bolsa</t>
  </si>
  <si>
    <t>BIENES DE USO</t>
  </si>
  <si>
    <t>Bienes de Uso Propios</t>
  </si>
  <si>
    <t>Equipos de Oficina</t>
  </si>
  <si>
    <t>Equipos de Computación</t>
  </si>
  <si>
    <t>(-) Depreciación acumulada</t>
  </si>
  <si>
    <t>Deprec. Acumulada Equipos de Oficina</t>
  </si>
  <si>
    <t>Deprec. Acumulada Equipos de Computación</t>
  </si>
  <si>
    <t>ACTIVOS INTANGIBLES Y CARGOS DIFERIDOS</t>
  </si>
  <si>
    <t>Prográmas Informáticos</t>
  </si>
  <si>
    <t>Gastos de Constitución - AFPISA</t>
  </si>
  <si>
    <t>(-) Amortización acumulada</t>
  </si>
  <si>
    <t>Programas Informáticos</t>
  </si>
  <si>
    <t>DEUDAS VIGENTES</t>
  </si>
  <si>
    <t>Acreedores por intermediación</t>
  </si>
  <si>
    <t>Anticipo de Clientes</t>
  </si>
  <si>
    <t>Proveedores de Bienes y/o Servicios</t>
  </si>
  <si>
    <t>Proveedores de Bienes y/o Servicios Gs.</t>
  </si>
  <si>
    <t>Proveedores de Bienes y/o Servicios U$S</t>
  </si>
  <si>
    <t>OBLIGACIONES FINANCIERAS A CORTO PLAZO</t>
  </si>
  <si>
    <t>Bancos M/L</t>
  </si>
  <si>
    <t>Banco Regional Cta Cte GS</t>
  </si>
  <si>
    <t>Bancos M/E</t>
  </si>
  <si>
    <t>Banco Regional Cta Cte N° 8070731</t>
  </si>
  <si>
    <t>Operaciones de Reverse Reporto</t>
  </si>
  <si>
    <t>Prima a Pagar - REPO</t>
  </si>
  <si>
    <t>Prima a pagar - REPO Gs</t>
  </si>
  <si>
    <t>Acreedores por títulos de renta fija en</t>
  </si>
  <si>
    <t>Acreedores Titulos Renta Fija en Repo Gs</t>
  </si>
  <si>
    <t>Acreedores Titulos Renta Fija en Repo U$</t>
  </si>
  <si>
    <t>Sueldos y Cargas Sociales</t>
  </si>
  <si>
    <t>Aguinaldos por Pagar</t>
  </si>
  <si>
    <t>Obligaciones Fiscales</t>
  </si>
  <si>
    <t>Impuesto al Valor Agregado</t>
  </si>
  <si>
    <t>IVA Debito Fiscal a Pagar</t>
  </si>
  <si>
    <t>Retención IVA a Pagar</t>
  </si>
  <si>
    <t>Retención RENTA a Pagar</t>
  </si>
  <si>
    <t>Otras Provisiones</t>
  </si>
  <si>
    <t>Gastos de Viajes a Pagar</t>
  </si>
  <si>
    <t>Comisiones Cobradas</t>
  </si>
  <si>
    <t>Por intermediación de acciones</t>
  </si>
  <si>
    <t>Por intermediación de acciones Gs</t>
  </si>
  <si>
    <t>Por intermediación de renta fija</t>
  </si>
  <si>
    <t>Por intermediación de renta fija Gs</t>
  </si>
  <si>
    <t>Por intermediación de renta fija U$S</t>
  </si>
  <si>
    <t>Comisiones por operaciones fuera de rued</t>
  </si>
  <si>
    <t>Comisiones por contratos de colocación p</t>
  </si>
  <si>
    <t>Por contratos de de colocación primaria</t>
  </si>
  <si>
    <t>Ingresos por servicios prestados</t>
  </si>
  <si>
    <t>Asesoría Financiera</t>
  </si>
  <si>
    <t>Asesoría Financiera - U$S</t>
  </si>
  <si>
    <t>Ingresos y rentas de cartera propia</t>
  </si>
  <si>
    <t>Intereses y dividendos de cartera propia</t>
  </si>
  <si>
    <t>Bonos Financieros - Gs</t>
  </si>
  <si>
    <t>Bonos Subordinados - Gs</t>
  </si>
  <si>
    <t>Bonos Subordinados - U$S</t>
  </si>
  <si>
    <t>CDA - Gs</t>
  </si>
  <si>
    <t>Bonos Corporativos - Gs</t>
  </si>
  <si>
    <t>Bonos Corporativos - U$S</t>
  </si>
  <si>
    <t>BBCP - Gs</t>
  </si>
  <si>
    <t>Bonos Financieros - U$S VINCULADAS</t>
  </si>
  <si>
    <t>Bonos Subordinados - U$S VINCULADAS</t>
  </si>
  <si>
    <t>CDA - Gs VINCULADAS</t>
  </si>
  <si>
    <t>CDA - U$S VINCULADAS</t>
  </si>
  <si>
    <t>Bonos Públicos Gs</t>
  </si>
  <si>
    <t>Dividendos por participaciones accionari</t>
  </si>
  <si>
    <t>Por diferencia de valor de títulos valor</t>
  </si>
  <si>
    <t>Utilidad en compraventa de titulos valor</t>
  </si>
  <si>
    <t>Bonos Financieros - U$S</t>
  </si>
  <si>
    <t>Resultado Bonos Sub. - U$S</t>
  </si>
  <si>
    <t>Bonos Financieros - Gs VINCULADAS</t>
  </si>
  <si>
    <t>BBCP - Gs VINCULADAS</t>
  </si>
  <si>
    <t>Acciones - Gs.</t>
  </si>
  <si>
    <t>Bonos Publicos - Gs Vinculadas</t>
  </si>
  <si>
    <t>OTROS INGRESOS OPERATIVOS</t>
  </si>
  <si>
    <t>Aranceles - BVPASA</t>
  </si>
  <si>
    <t>Aranceles - BVPASA Gs</t>
  </si>
  <si>
    <t>Aranceles - BVPASA U$S</t>
  </si>
  <si>
    <t>Fondo de Garantía - Gs</t>
  </si>
  <si>
    <t>Fondo de Garantía - U$S</t>
  </si>
  <si>
    <t>Otros Ingresos Operativos - GS</t>
  </si>
  <si>
    <t>Ganancia por Diferencia de Cambio</t>
  </si>
  <si>
    <t>Diferencia de cambio cuentas activas</t>
  </si>
  <si>
    <t>Diferencia de cambio cuentas pasivas</t>
  </si>
  <si>
    <t>OTROS INGRESOS NO OPERATIVOS</t>
  </si>
  <si>
    <t>Ingresos por ajustes y redondeos</t>
  </si>
  <si>
    <t>EGRESOS OPERATIVOS</t>
  </si>
  <si>
    <t>GASTOS DE OPERACIÓN</t>
  </si>
  <si>
    <t>Comisiones por colocaciones bursátiles</t>
  </si>
  <si>
    <t>Comisiones por colocaciones bursátiles -</t>
  </si>
  <si>
    <t>Aranceles por negociación Bolsa de Valor</t>
  </si>
  <si>
    <t>Aranceles pagados - BVPASA</t>
  </si>
  <si>
    <t>Aranceles pagados - BVPASA U$S</t>
  </si>
  <si>
    <t>Perdida por compraventa de titulos valor</t>
  </si>
  <si>
    <t>Canon Anual - Seprelad</t>
  </si>
  <si>
    <t>Gastos de pubicidad y marketing</t>
  </si>
  <si>
    <t>Gastos de Viaje</t>
  </si>
  <si>
    <t>Cargas Sociales</t>
  </si>
  <si>
    <t>Aporte Patronal IPS 16,5%</t>
  </si>
  <si>
    <t>Gratificaciones por desempeño</t>
  </si>
  <si>
    <t>Seguros Privados al Personal</t>
  </si>
  <si>
    <t>Sindicos</t>
  </si>
  <si>
    <t>Honorarios de Escribanía</t>
  </si>
  <si>
    <t>Otros Honorarios Profesionales</t>
  </si>
  <si>
    <t>Alquiler de Bienes Inmuebles</t>
  </si>
  <si>
    <t>Previsiones, Depreciaciones y Amortizaci</t>
  </si>
  <si>
    <t>Depreciación de Propiedades y Equipos</t>
  </si>
  <si>
    <t>Depreciacion Equipos de Oficina</t>
  </si>
  <si>
    <t>Depreciacion Equipos de Computación</t>
  </si>
  <si>
    <t>Amortización Activos Intangibles y Cargo</t>
  </si>
  <si>
    <t>Amortización de Gastos de Constitucion</t>
  </si>
  <si>
    <t>Amortización de Programas Informáticos</t>
  </si>
  <si>
    <t>Amortización Licencias</t>
  </si>
  <si>
    <t>Amortización Marcas</t>
  </si>
  <si>
    <t>Equipos de Computación y Sistemas</t>
  </si>
  <si>
    <t>Seguros pagados</t>
  </si>
  <si>
    <t>Patentes y Tasas Municipales</t>
  </si>
  <si>
    <t>Tasas y Contribuciones</t>
  </si>
  <si>
    <t>Comunicaciones</t>
  </si>
  <si>
    <t>Papelería,Útiles e Impresos</t>
  </si>
  <si>
    <t>Demostraciones y Agasajos</t>
  </si>
  <si>
    <t>Gastos de refrigerios</t>
  </si>
  <si>
    <t>Fondo Proyectos de Innovacion</t>
  </si>
  <si>
    <t>EGRESOS FINANCIEROS</t>
  </si>
  <si>
    <t>Intereses y Gastos de sobregiros - Perso</t>
  </si>
  <si>
    <t>Gastos Bancarios - Personas y Empresas R</t>
  </si>
  <si>
    <t>Pérdida por Diferencia de Cambio</t>
  </si>
  <si>
    <t>Retención Renta</t>
  </si>
  <si>
    <t>Gastos no Deducibles</t>
  </si>
  <si>
    <t>Gastos no Deducibles - Gs</t>
  </si>
  <si>
    <t>IVA Costo</t>
  </si>
  <si>
    <t>Egresos por ajustes y redondeos</t>
  </si>
  <si>
    <t>Fondo Fijo</t>
  </si>
  <si>
    <t>Guaraníes</t>
  </si>
  <si>
    <t>Dólares</t>
  </si>
  <si>
    <t>Banco Regional Cta Cte N°8070729</t>
  </si>
  <si>
    <t>Finexpar Caja de Ahorro N°155007484</t>
  </si>
  <si>
    <t>Creditos</t>
  </si>
  <si>
    <t xml:space="preserve">Por intermediación de acciones en rueda </t>
  </si>
  <si>
    <t>Estado de Resultados</t>
  </si>
  <si>
    <t>Compra de propiedad, planta y equipo</t>
  </si>
  <si>
    <t>Código</t>
  </si>
  <si>
    <t>Aranceles pagados - BVPASA Gs</t>
  </si>
  <si>
    <t>Caja</t>
  </si>
  <si>
    <t>Recaudaciones a Depositar GS</t>
  </si>
  <si>
    <t>Recaudaciones a Depositar U$S</t>
  </si>
  <si>
    <t>Visión Banco Caja de Ahorro N°13352758</t>
  </si>
  <si>
    <t>Citibank Ahorro a la Vista N°5198764002</t>
  </si>
  <si>
    <t>Banco Familiar Caja de Ahorro N°00-0231</t>
  </si>
  <si>
    <t>Banco Interfisa C.A. N°1027186</t>
  </si>
  <si>
    <t>FIC de Finanzas Caja de Ahorro N°0131001</t>
  </si>
  <si>
    <t>Financiera Solar Cta Cte N°185554</t>
  </si>
  <si>
    <t>Banco Regional Cta. Cte. N° 8070731</t>
  </si>
  <si>
    <t>Visión Banco Caja de Ahorro N° 13352739</t>
  </si>
  <si>
    <t>Banco Continental Caja de Ahorro U$S N°</t>
  </si>
  <si>
    <t>Banco BBVA Cta Cte N° 2101050099</t>
  </si>
  <si>
    <t>FIC S.A. de Finanzas C.C. 0131001281</t>
  </si>
  <si>
    <t>Banco Interfisa C.A. N° 10271866</t>
  </si>
  <si>
    <t>Certificados Bancarios y Otros Similares</t>
  </si>
  <si>
    <t>Depósitos en Instituciones Financieras</t>
  </si>
  <si>
    <t>Fondos para Propósitos Especiales</t>
  </si>
  <si>
    <t>Disponible Sujeto a Restricción</t>
  </si>
  <si>
    <t>Bonos Públicos U$S</t>
  </si>
  <si>
    <t>Bonos Subordinados</t>
  </si>
  <si>
    <t>Bonos Subordinados - GS</t>
  </si>
  <si>
    <t>BBCP - U$S</t>
  </si>
  <si>
    <t>Títulos de Crédito</t>
  </si>
  <si>
    <t>Títulos de Crédito - GS</t>
  </si>
  <si>
    <t>Títulos de Crédito - U$S</t>
  </si>
  <si>
    <t>Bonos Financieros - GS VINCULADAS</t>
  </si>
  <si>
    <t>Bonos Subordinados - GS VINCULADAS</t>
  </si>
  <si>
    <t>Otras Inversiones</t>
  </si>
  <si>
    <t>Depósitos Restringidos</t>
  </si>
  <si>
    <t>Depósitos Restringidos - GS</t>
  </si>
  <si>
    <t>Depósitos Restringidos - U$S</t>
  </si>
  <si>
    <t>Inversiones Especiales</t>
  </si>
  <si>
    <t>Inversiones Especiales - GS</t>
  </si>
  <si>
    <t>Inversiones Especiales - U$S</t>
  </si>
  <si>
    <t>Int. a Cobrar - Bonos Financieros - U$S</t>
  </si>
  <si>
    <t>Int. a Cobrar - Bonos Subord. - Gs</t>
  </si>
  <si>
    <t>Int. a Cobrar - Bonos Corporativos - U$S</t>
  </si>
  <si>
    <t>Int. a Cobrar - BBCP - U$S</t>
  </si>
  <si>
    <t>Int. a Cobrar - Títulos de Crédito - Gs</t>
  </si>
  <si>
    <t>Int. a Cobrar - Títulos de Crédito - U$S</t>
  </si>
  <si>
    <t>Int. a Cobrar - Bonos Financieros - Gs V</t>
  </si>
  <si>
    <t>Int. a Cobrar - Bonos Subordinados - Gs</t>
  </si>
  <si>
    <t>Int. a Cobrar - Bonos Subordinados - U$S</t>
  </si>
  <si>
    <t>Int. a Cobrar - BBCP - Gs VINCULADAS</t>
  </si>
  <si>
    <t>Int. a Cobrar - BBCP U$S VINCULADAS</t>
  </si>
  <si>
    <t>Int. a Cobrar - Depósitos Restringidos -</t>
  </si>
  <si>
    <t>Int. a Cobrar - Inversiones Especiales -</t>
  </si>
  <si>
    <t>Int. a Cobrar - Bonos Públicos U$S</t>
  </si>
  <si>
    <t>Int. a Cobrar - Bonos Sub Gs Vinculadas</t>
  </si>
  <si>
    <t>Int a Cobrar - Bonos Sub USD Vinculadas</t>
  </si>
  <si>
    <t>Int. a Deveng. Bonos Fin. - U$S</t>
  </si>
  <si>
    <t>Int. a Deveng. Bonos Sub. - Gs</t>
  </si>
  <si>
    <t>Int. a Deveng. BBCP - U$S</t>
  </si>
  <si>
    <t>Int. a Deveng. Títulos de Créd - Gs</t>
  </si>
  <si>
    <t>Int. a Deveng. Títulos de Créd. - U$S</t>
  </si>
  <si>
    <t>Int. a Deveng. Bonos Finan. - Gs VINC.</t>
  </si>
  <si>
    <t>Int. a Deveng. Bonos Finan. - U$S VINC.</t>
  </si>
  <si>
    <t>Int. a Deveng. Bonos Sub. - Gs VINC.</t>
  </si>
  <si>
    <t>Int. a Deveng. B. Sub - U$S VINC</t>
  </si>
  <si>
    <t>Int. a Deveng. Bonos Corp. - Gs VINC.</t>
  </si>
  <si>
    <t>Int. a Deveng. Bonos Corp. - U$S VINC.</t>
  </si>
  <si>
    <t>Int. a Deveng. BBCP - Gs VINC.</t>
  </si>
  <si>
    <t>Int. a Deveng. BBCP - U$S VINC.</t>
  </si>
  <si>
    <t>Int. a Deveng. Títulos de Créd. - Gs VIN</t>
  </si>
  <si>
    <t>Int. a Deveng. Títulos de Créd. - U$S VI</t>
  </si>
  <si>
    <t>Int. a Deveng. Dep. Rest.- Gs VINC.</t>
  </si>
  <si>
    <t>Int. a Deveng. Dep. Rest.- U$S VINC.</t>
  </si>
  <si>
    <t>Int. a Deveng. Inver. Esp. - Gs VINC.</t>
  </si>
  <si>
    <t>Int. a Deveng. Inver. Esp. - U$S VINC.</t>
  </si>
  <si>
    <t>Int. a Deveng. Bonos Públicos U$S</t>
  </si>
  <si>
    <t>Int. a Deveng. Bonos Sub. Gs Vinculadas</t>
  </si>
  <si>
    <t>Int. a Deveng. Bonos Sub USD Vinculadas</t>
  </si>
  <si>
    <t>Títulos Valores de Renta Fija - Exterior</t>
  </si>
  <si>
    <t>Emitidos por el Estado y Entidades del E</t>
  </si>
  <si>
    <t>Títulos Valores de Renta Variable</t>
  </si>
  <si>
    <t>Acciones</t>
  </si>
  <si>
    <t>Acciones - Gs</t>
  </si>
  <si>
    <t>Dividendos y Participaciones - Renta Var</t>
  </si>
  <si>
    <t>Dividendos y Participaciones a Cobrar</t>
  </si>
  <si>
    <t>Dividendos y Participaciones a Devengar</t>
  </si>
  <si>
    <t>(-) Previsiones s/Títulos Valores de Ren</t>
  </si>
  <si>
    <t>Valores recibidos por Reporto</t>
  </si>
  <si>
    <t>Títulos de Crédito - Gs</t>
  </si>
  <si>
    <t>Bonos Financieros - Gs V</t>
  </si>
  <si>
    <t>BBCP - U$S VINCULADAS</t>
  </si>
  <si>
    <t>Prima por Diferencia de Precio a Cobrar</t>
  </si>
  <si>
    <t>Prima por Diferencia de Precio a Devenga</t>
  </si>
  <si>
    <t>Créditos otorgados</t>
  </si>
  <si>
    <t>Préstamos a Directores y Personal Superi</t>
  </si>
  <si>
    <t>Préstamos a Personas y Empresas Vinculad</t>
  </si>
  <si>
    <t>Préstamos al Personal</t>
  </si>
  <si>
    <t>Préstamos a Terceros</t>
  </si>
  <si>
    <t>Servicios Prestados por cobrar - Gs</t>
  </si>
  <si>
    <t>Intereses Devengados</t>
  </si>
  <si>
    <t>Intereses Documentados</t>
  </si>
  <si>
    <t>Otras cuentas por cobrar a personas y em</t>
  </si>
  <si>
    <t>Capital Suscripto a Pagar</t>
  </si>
  <si>
    <t>Anticipo de Sueldos y Jornales al Person</t>
  </si>
  <si>
    <t>Anticipo de Aguinaldo al Personal</t>
  </si>
  <si>
    <t>Derechos sobre títulos por Contratos Und</t>
  </si>
  <si>
    <t>IVA Crédito Fiscal 10%</t>
  </si>
  <si>
    <t>IVA Crédito Fiscal 5%</t>
  </si>
  <si>
    <t>Retención IVA</t>
  </si>
  <si>
    <t>Retención IDU</t>
  </si>
  <si>
    <t>Anticipos a Proveedores</t>
  </si>
  <si>
    <t>Anticipos a Proveedores U$S</t>
  </si>
  <si>
    <t>Anticipos a rendir - Varios U$S</t>
  </si>
  <si>
    <t>Previsión para incobrables</t>
  </si>
  <si>
    <t>Previsión para incobrables terceros</t>
  </si>
  <si>
    <t>Previsión para incobrables personas y em</t>
  </si>
  <si>
    <t>CREDITOS VENCIDOS</t>
  </si>
  <si>
    <t>Insumos de Computación</t>
  </si>
  <si>
    <t>Incendio</t>
  </si>
  <si>
    <t>Robo</t>
  </si>
  <si>
    <t>Accidentes Personales</t>
  </si>
  <si>
    <t>Automóviles</t>
  </si>
  <si>
    <t>Otras secciones varias</t>
  </si>
  <si>
    <t>Dividendos y Participaciones - Acciones</t>
  </si>
  <si>
    <t>Dividendos a Devengar - Acciones</t>
  </si>
  <si>
    <t>Diferencia de Precios Diferido - Accione</t>
  </si>
  <si>
    <t>Previsiones s/Títulos Valores de Renta V</t>
  </si>
  <si>
    <t>Títulos Valores de Renta Variable - Exte</t>
  </si>
  <si>
    <t>Previsiones s/Títulos Valores de Renta</t>
  </si>
  <si>
    <t>Títulos Renta Fija</t>
  </si>
  <si>
    <t>Títulos Valores de Renta Fija - Local</t>
  </si>
  <si>
    <t>Colocación de Valores en el Mercado Secu</t>
  </si>
  <si>
    <t>Inmuebles</t>
  </si>
  <si>
    <t>Rodados</t>
  </si>
  <si>
    <t>Construcciones en Curso</t>
  </si>
  <si>
    <t>Deprec. Acumulada Inmuebles</t>
  </si>
  <si>
    <t>Deprec. Acumulada Instalaciones</t>
  </si>
  <si>
    <t>Deprec. Acumulada Rodados</t>
  </si>
  <si>
    <t>Bienes de Uso Tomados en Arrendamiento F</t>
  </si>
  <si>
    <t>Maquinarias y Equipos de Oficina en Leas</t>
  </si>
  <si>
    <t>Equipos de Computación en Leasing</t>
  </si>
  <si>
    <t>Rodados en Leasing</t>
  </si>
  <si>
    <t>Licencia - Gs.</t>
  </si>
  <si>
    <t>Mejoras en Propiedad de Terceros</t>
  </si>
  <si>
    <t>Resultado por Cambio de Sistema Contable</t>
  </si>
  <si>
    <t>Operaciones a Liquidar - Terceros</t>
  </si>
  <si>
    <t>Operaciones a Liquidar Terceros - Gs</t>
  </si>
  <si>
    <t>Operaciones a Liquidar Terceros - U$S</t>
  </si>
  <si>
    <t>Comisiones a Pagar a Administradora</t>
  </si>
  <si>
    <t>Cuentas a pagar a personas y empresas re</t>
  </si>
  <si>
    <t>Obligaciones por contratos de underwriti</t>
  </si>
  <si>
    <t>Obligaciones por administración de carte</t>
  </si>
  <si>
    <t>Acreedores varios GS</t>
  </si>
  <si>
    <t>DEUDAS VENCIDAS</t>
  </si>
  <si>
    <t>Otras Cuentas por Pagar</t>
  </si>
  <si>
    <t>Otras Cuentas por Pagar Gs.</t>
  </si>
  <si>
    <t>Otras Cuentas por Pagar U$S</t>
  </si>
  <si>
    <t>Banco Regional Cta Cte USD</t>
  </si>
  <si>
    <t>Préstamos en bancos y otras entidades fi</t>
  </si>
  <si>
    <t>Intereses devengados por pagar s/ obliga</t>
  </si>
  <si>
    <t>Intereses documentados s/obligaciones fi</t>
  </si>
  <si>
    <t>Intereses documentados a devengar s/ obl</t>
  </si>
  <si>
    <t>Prima a pagar - REPO ME</t>
  </si>
  <si>
    <t>Prima a devengar - REPO</t>
  </si>
  <si>
    <t>Prima a devengar - REPO Gs</t>
  </si>
  <si>
    <t>Prima a devengar - REPO M</t>
  </si>
  <si>
    <t>Intereses a Pagar</t>
  </si>
  <si>
    <t>Honorarios Directores</t>
  </si>
  <si>
    <t>Honorarios Síndicos</t>
  </si>
  <si>
    <t>Multas e Intereses por Pagar</t>
  </si>
  <si>
    <t>Seguro Médico a Pagar</t>
  </si>
  <si>
    <t>Sueldos y Jornales a Pagar</t>
  </si>
  <si>
    <t>IVA Débito Fiscal 10%</t>
  </si>
  <si>
    <t>IVA Débito Fiscal 5%</t>
  </si>
  <si>
    <t>Impuestos y Tasas Municipales</t>
  </si>
  <si>
    <t>Multas y Recargos por Pagar</t>
  </si>
  <si>
    <t>Honorarios a Profesionales Externos</t>
  </si>
  <si>
    <t>Auditoría Externa</t>
  </si>
  <si>
    <t>Asesoría Legal</t>
  </si>
  <si>
    <t>Asesoría Informática</t>
  </si>
  <si>
    <t>Honorarios de Escribanía por Pagar</t>
  </si>
  <si>
    <t>Otros honorarios profesionales</t>
  </si>
  <si>
    <t>Gastos de Constitución a Pagar</t>
  </si>
  <si>
    <t>CUENTAS DIFERIDAS</t>
  </si>
  <si>
    <t>Moneda Nacional</t>
  </si>
  <si>
    <t>Ingresos Diferidos</t>
  </si>
  <si>
    <t>Intereses Recibidos por Anticipado</t>
  </si>
  <si>
    <t>Comisiones Recibidas por Anticipado</t>
  </si>
  <si>
    <t>Por intermediación de acciones U$S</t>
  </si>
  <si>
    <t>Por Operaciones Bursatiles</t>
  </si>
  <si>
    <t>Comisiones de Reporto Bursatil - GS</t>
  </si>
  <si>
    <t>Comisiones de Reporto Bursatil - U$S</t>
  </si>
  <si>
    <t>Administración de cartera</t>
  </si>
  <si>
    <t>Custodia de Valores</t>
  </si>
  <si>
    <t>Asesoría Financiera - Gs</t>
  </si>
  <si>
    <t>Bonos Subordinados - Gs VINCULADAS</t>
  </si>
  <si>
    <t>Bonos Corporativos - Gs VINCULADAS</t>
  </si>
  <si>
    <t>Bonos Corporativos - U$S VINCULADAS</t>
  </si>
  <si>
    <t>Títulos de Crédito - Gs VINCULADAS</t>
  </si>
  <si>
    <t>Títulos de Crédito - U$S VINCULADAS</t>
  </si>
  <si>
    <t>Depósitos Restringidos - Gs VINCULADAS</t>
  </si>
  <si>
    <t>Depósitos Restringidos - U$S VINCULADAS</t>
  </si>
  <si>
    <t>Inversiones Especiales - Gs VINCULADAS</t>
  </si>
  <si>
    <t>Inversiones Especiales - U$S VINCULADAS</t>
  </si>
  <si>
    <t>Bonos Públicos - U$S</t>
  </si>
  <si>
    <t>Resultado B.Sub. - U$S VINC</t>
  </si>
  <si>
    <t>Acciones - U$S</t>
  </si>
  <si>
    <t>Bonos Publicos - USD Vinculadas</t>
  </si>
  <si>
    <t>Primas por valor de compra futura (repo)</t>
  </si>
  <si>
    <t>Ingresos personas relacionadas</t>
  </si>
  <si>
    <t>Operaciones y servicios a personas relac</t>
  </si>
  <si>
    <t>Representante de Obligacionistas</t>
  </si>
  <si>
    <t>Representante de Obligacionistas - GS</t>
  </si>
  <si>
    <t>Representante de Obligacionistas - U$S</t>
  </si>
  <si>
    <t>Servicios por transferencia de Cartera</t>
  </si>
  <si>
    <t>Servicios por transferencia de Cartera -</t>
  </si>
  <si>
    <t>Recupero de Gastos</t>
  </si>
  <si>
    <t>Recupero de Gastos - Gs</t>
  </si>
  <si>
    <t>Recupero de Gastos - U$S</t>
  </si>
  <si>
    <t>Descuentos Obtenidos</t>
  </si>
  <si>
    <t>Ajustes de resultados anteriores</t>
  </si>
  <si>
    <t>Recuperación de Castigos de Cuentas Inco</t>
  </si>
  <si>
    <t>Utilidad en Venta de Propiedades y Equip</t>
  </si>
  <si>
    <t>Utilidad en Venta de Activos Intangibles</t>
  </si>
  <si>
    <t>Comisiones Pagadas Personas y Empresas r</t>
  </si>
  <si>
    <t>Folletos e Impresiones</t>
  </si>
  <si>
    <t>Actualizacion Pagina Web</t>
  </si>
  <si>
    <t>Otros Gastos de Comercialización</t>
  </si>
  <si>
    <t>Horas Extras</t>
  </si>
  <si>
    <t>Comisiones</t>
  </si>
  <si>
    <t>Bonificación Familiar</t>
  </si>
  <si>
    <t>Indemnización y Preaviso</t>
  </si>
  <si>
    <t>Uniformes</t>
  </si>
  <si>
    <t>Sueldos Gerentes</t>
  </si>
  <si>
    <t>Asesoría en Computación</t>
  </si>
  <si>
    <t>Alquiler de Bienes Muebles</t>
  </si>
  <si>
    <t>Depreciacion Maquinarias y Equipos</t>
  </si>
  <si>
    <t>Depreciacion Rodados</t>
  </si>
  <si>
    <t>Maquinarias en Leasing</t>
  </si>
  <si>
    <t>Equipos de Oficina en Leasing</t>
  </si>
  <si>
    <t>Muebles e Instalaciones</t>
  </si>
  <si>
    <t>Maquinarias y Equipos</t>
  </si>
  <si>
    <t>Alquileres Pagados</t>
  </si>
  <si>
    <t>Impuesto Inmobiliario</t>
  </si>
  <si>
    <t>Otros Impuestos Nacionales</t>
  </si>
  <si>
    <t>Energía Eléctrica</t>
  </si>
  <si>
    <t>Agua</t>
  </si>
  <si>
    <t>Correo y Franqueo</t>
  </si>
  <si>
    <t>Movildad y Transporte</t>
  </si>
  <si>
    <t>Gastos de limpieza y afines</t>
  </si>
  <si>
    <t>Custodia y Vigilancia</t>
  </si>
  <si>
    <t>Donaciones y Contribuciones</t>
  </si>
  <si>
    <t>Gastos de Informes</t>
  </si>
  <si>
    <t>Otros Gastos Administrativos</t>
  </si>
  <si>
    <t>Intereses y Gastos de Préstamos</t>
  </si>
  <si>
    <t>Intereses y Gastos de Préstamos - Person</t>
  </si>
  <si>
    <t>Gastos no Deducibles - U$S</t>
  </si>
  <si>
    <t>Recargos y Multas</t>
  </si>
  <si>
    <t>Pérdida por Venta de Bienes de Uso</t>
  </si>
  <si>
    <t>Pérdida por Venta de Activos Intangibles</t>
  </si>
  <si>
    <t>Gastos de Ejercicios Anteriores</t>
  </si>
  <si>
    <t>Gastos Extraordinarios</t>
  </si>
  <si>
    <t>Cuentas de Dudoso Recaudo</t>
  </si>
  <si>
    <t>Registro de Garantías Otorgadas</t>
  </si>
  <si>
    <t>Valores Recibidos en Custodia U$S</t>
  </si>
  <si>
    <t>Valores Recibidos para Colocación Primar</t>
  </si>
  <si>
    <t>Registro de Garantías Recibidas</t>
  </si>
  <si>
    <t>Control de Garantías Otorgadas</t>
  </si>
  <si>
    <t>Resp. por Custodia de Valores U$S</t>
  </si>
  <si>
    <t>Responsabilidad por Colocación Primaria</t>
  </si>
  <si>
    <t>Responsabilidad por Garantías Recibidas</t>
  </si>
  <si>
    <t>REF.</t>
  </si>
  <si>
    <t>Información General de la Entidad</t>
  </si>
  <si>
    <t xml:space="preserve">Balance General </t>
  </si>
  <si>
    <t>Estado de Flujo de Efectivo</t>
  </si>
  <si>
    <t>Estado de Variación del Patrimonio Neto</t>
  </si>
  <si>
    <t>Notas a los Estados Financieros (Nota 1 a Nota 4)</t>
  </si>
  <si>
    <t>Notas a los Estados Financieros (Nota 6 a Nota 12)</t>
  </si>
  <si>
    <t>No se han registrado cambios en las políticas y procedimientos contables durante el ejercicio informado.</t>
  </si>
  <si>
    <t>b. Inversiones</t>
  </si>
  <si>
    <t>Intereses a Cobrar</t>
  </si>
  <si>
    <t>Emisor</t>
  </si>
  <si>
    <t>Títulos de renta fija en Reporto</t>
  </si>
  <si>
    <t>Cuentas</t>
  </si>
  <si>
    <t>Muebles y Equipos de Oficina</t>
  </si>
  <si>
    <t>Total al 31/12/2020</t>
  </si>
  <si>
    <t>Proveedores de Bienes y/o Servicios - Gs</t>
  </si>
  <si>
    <t>Persona o Empresa Vinculada</t>
  </si>
  <si>
    <t>Total Ingresos</t>
  </si>
  <si>
    <t>Total Egresos</t>
  </si>
  <si>
    <t>Fondo de Garantía - BVPASA</t>
  </si>
  <si>
    <t>5.s) Resultado con personas o empresas vinculadas</t>
  </si>
  <si>
    <t>Generado por Activos</t>
  </si>
  <si>
    <t>Generado por Pasivos</t>
  </si>
  <si>
    <t>IG!A1</t>
  </si>
  <si>
    <t>Índice</t>
  </si>
  <si>
    <t>BG!A1</t>
  </si>
  <si>
    <t>EERR!A1</t>
  </si>
  <si>
    <t>EFE!A1</t>
  </si>
  <si>
    <t>VPN!A1</t>
  </si>
  <si>
    <t>Notas a los Estados Financieros (Nota 5)</t>
  </si>
  <si>
    <t>Nota 1 a Nota 4'!A1</t>
  </si>
  <si>
    <t>Nota 5'!A1</t>
  </si>
  <si>
    <t>Nota 6 a Nota 12'!A1</t>
  </si>
  <si>
    <t>Banco GNB Cta Cte N°2101050080</t>
  </si>
  <si>
    <t>Deudores Títulos R.Fija en Repo Gs VIN</t>
  </si>
  <si>
    <t>Cupones Pendientes de Reembolso GS</t>
  </si>
  <si>
    <t>Cupones Pendientes de Reembolso USD</t>
  </si>
  <si>
    <t>OTROS ACTIVOS NO CORRIENTES</t>
  </si>
  <si>
    <t>Garantia de Alquiler</t>
  </si>
  <si>
    <t>Cupones Cobrados de Clientes - GS</t>
  </si>
  <si>
    <t>Prima a pagar - REPO Gs VINC</t>
  </si>
  <si>
    <t>Prima a devengar - REPO Gs VINC</t>
  </si>
  <si>
    <t>Acreedores Titulos R.Fija en Repo Gs VIN</t>
  </si>
  <si>
    <t>Prov. Operaciones Trading Book - VINCUL</t>
  </si>
  <si>
    <t>Reintegro de Gastos Gravados GS</t>
  </si>
  <si>
    <t>Otras Provisiones Operativas</t>
  </si>
  <si>
    <t>Operaciones Trading Book - VINCULADAS</t>
  </si>
  <si>
    <t>Financiera Pyo Japonesa</t>
  </si>
  <si>
    <t>Otros Activos No Corrientes</t>
  </si>
  <si>
    <t>Garantía de Alquiler</t>
  </si>
  <si>
    <t>Diferencias de cambio netas - Pérdida</t>
  </si>
  <si>
    <t>Seguros - Cauciones</t>
  </si>
  <si>
    <t>Créditos Fiscales</t>
  </si>
  <si>
    <t>Gastos Pagados por Adelantado</t>
  </si>
  <si>
    <t>Suscripciones Pagadas por Adelantado</t>
  </si>
  <si>
    <t>Gastos de Marketing a Devengar</t>
  </si>
  <si>
    <t>Acciones en Otras Empresas</t>
  </si>
  <si>
    <t>Tarjeta de Crédito a Pagar - VINCULADAS</t>
  </si>
  <si>
    <t>Prov. por Contingencias Operativas</t>
  </si>
  <si>
    <t>Reintegro de Gastos Exentos GS</t>
  </si>
  <si>
    <t>Reintegro de Gastos Gravados USD</t>
  </si>
  <si>
    <t>Bonos Corporativos Gs.</t>
  </si>
  <si>
    <t>Asesoría Informatica</t>
  </si>
  <si>
    <t>Expensas</t>
  </si>
  <si>
    <t>Contingencias Operativas</t>
  </si>
  <si>
    <t>Alquileres Pagados por adelantado</t>
  </si>
  <si>
    <t>Programas informaticos en desarrollo</t>
  </si>
  <si>
    <t>Vacaciones a Pagar</t>
  </si>
  <si>
    <t>Gastos de Cafeteria a Pagar</t>
  </si>
  <si>
    <t>Gastos de Publicidad a Pagar</t>
  </si>
  <si>
    <t>Por Contratos de Coloc. Prim.  Acciones</t>
  </si>
  <si>
    <t>Servicios de Cumplimiento Normativo</t>
  </si>
  <si>
    <t>Serv. de Deposito y Custodio de Valores</t>
  </si>
  <si>
    <t>Servicios Administrativos</t>
  </si>
  <si>
    <t>Intereses bancarios cobrados</t>
  </si>
  <si>
    <t>Gastos de publicidad y marketing</t>
  </si>
  <si>
    <t>Diágnostico y Plan Táctico Integral</t>
  </si>
  <si>
    <t>Del   01/01/2021   al   31/12/2021</t>
  </si>
  <si>
    <t>BALANCE AL 31/12/2021</t>
  </si>
  <si>
    <t>Deudores Títulos R.Fija en Repo USD VIN</t>
  </si>
  <si>
    <t>Bienes de Uso</t>
  </si>
  <si>
    <t>(-) Depreciación Acumulada</t>
  </si>
  <si>
    <t>(-) Amortización Acumulada</t>
  </si>
  <si>
    <t>Cuentas a pagar a personas y empresas relacionadas</t>
  </si>
  <si>
    <t>Total al 31/12/2021</t>
  </si>
  <si>
    <t>ok</t>
  </si>
  <si>
    <r>
      <t xml:space="preserve">c. </t>
    </r>
    <r>
      <rPr>
        <b/>
        <u/>
        <sz val="13"/>
        <color theme="1"/>
        <rFont val="Arial Narrow"/>
        <family val="2"/>
      </rPr>
      <t>Bienes de uso:</t>
    </r>
  </si>
  <si>
    <r>
      <t xml:space="preserve">d. </t>
    </r>
    <r>
      <rPr>
        <b/>
        <u/>
        <sz val="13"/>
        <color theme="1"/>
        <rFont val="Arial Narrow"/>
        <family val="2"/>
      </rPr>
      <t>Activos intangibles:</t>
    </r>
  </si>
  <si>
    <t>a. Intereses sobre títulos y otros valores: Los ingresos generados durante el ejercicio son registrados conforme se devengan.</t>
  </si>
  <si>
    <t>Saldo al 31/12/2021</t>
  </si>
  <si>
    <t>Moneda
Extranjera
Clase</t>
  </si>
  <si>
    <t>Moneda
Extranjera
Monto</t>
  </si>
  <si>
    <t>TIPO DE CAMBIO COMPRADOR</t>
  </si>
  <si>
    <t>TIPO DE CAMBIO VENDEDOR</t>
  </si>
  <si>
    <t>Cambio
Cierre
31/12/2021</t>
  </si>
  <si>
    <t>Saldo
31/12/2021
(GS)</t>
  </si>
  <si>
    <t>MONEDA</t>
  </si>
  <si>
    <t>Valores Recibidos en Reporto</t>
  </si>
  <si>
    <t>Valores entregados en Reporto</t>
  </si>
  <si>
    <t>Deudas Vigentes</t>
  </si>
  <si>
    <t>Acreedores Varios</t>
  </si>
  <si>
    <t>Tipo de Cambio
31/12/2021</t>
  </si>
  <si>
    <t>Monto Ajustado
31/12/2021
(GS)</t>
  </si>
  <si>
    <t>Valor
contable</t>
  </si>
  <si>
    <t>Patrimonio
Neto</t>
  </si>
  <si>
    <t>(GS)</t>
  </si>
  <si>
    <t>(USD)</t>
  </si>
  <si>
    <t>CDA - USD</t>
  </si>
  <si>
    <t>5.i) Otros activos corrientes y no corrientes</t>
  </si>
  <si>
    <t>Saldo Neto Final</t>
  </si>
  <si>
    <t>Insumos de Computacion</t>
  </si>
  <si>
    <t>Anticipo de Clientes - GS</t>
  </si>
  <si>
    <t>Operaciones a Liquidar - GS</t>
  </si>
  <si>
    <t>Proveedores del Exterior - USD</t>
  </si>
  <si>
    <t>Proveedores de Bienes y/o Servicios - USD</t>
  </si>
  <si>
    <t>Cupones Cobrados de Clientes - USD</t>
  </si>
  <si>
    <t>Bancop Ahorro a la Vista USD N° 03100686</t>
  </si>
  <si>
    <t>Citibank Ahorro a la Vista USD N° 519876</t>
  </si>
  <si>
    <t>Finexpar Caja de Ahorro USD N° 101550026</t>
  </si>
  <si>
    <t>Banco GNB Caja de Ahorro USD N° 12798011</t>
  </si>
  <si>
    <t>Bonos Subordinados - USD</t>
  </si>
  <si>
    <t>Int. a Cobrar - Bonos Subord. - USD</t>
  </si>
  <si>
    <t>Int. a Cobrar - CDA - USD</t>
  </si>
  <si>
    <t>Int. a Cobrar - Bonos Financieros - USD</t>
  </si>
  <si>
    <t>Int. a Cobrar - CDA - USD VINCULADAS</t>
  </si>
  <si>
    <t>Int. a Deveng. Bonos Sub - USD</t>
  </si>
  <si>
    <t>Int. a Deveng. CDA - USD</t>
  </si>
  <si>
    <t>Int. a Deveng. Bonos Corp. - USD</t>
  </si>
  <si>
    <t>Int. a Deveng. CDA - USD VINC.</t>
  </si>
  <si>
    <t>Deudores Titulos Renta Fija en Repo USD</t>
  </si>
  <si>
    <t>Bonos Financieros - USD</t>
  </si>
  <si>
    <t>Comisiones por cobrar USD</t>
  </si>
  <si>
    <t>Otras cuentas por cobrar - USD</t>
  </si>
  <si>
    <t>Liciencia - USD</t>
  </si>
  <si>
    <t>Operaciones a Liquidar - USD</t>
  </si>
  <si>
    <t>Por intermediación de renta fija USD</t>
  </si>
  <si>
    <t>Asesoría Financiera - USD</t>
  </si>
  <si>
    <t>Bonos Corporativos - USD</t>
  </si>
  <si>
    <t>Bonos Financieros - USD VINCULADAS</t>
  </si>
  <si>
    <t>Bonos Subordinados - USD VINCULADAS</t>
  </si>
  <si>
    <t>CDA - USD VINCULADAS</t>
  </si>
  <si>
    <t>Resultado Bonos Sub. - USD</t>
  </si>
  <si>
    <t>Aranceles - BVPASA USD</t>
  </si>
  <si>
    <t>Fondo de Garantía - USD</t>
  </si>
  <si>
    <t>Otros Ingresos Operativos - USD</t>
  </si>
  <si>
    <t>Aranceles pagados - BVPASA USD</t>
  </si>
  <si>
    <t>Gastos no Deducibles - USD</t>
  </si>
  <si>
    <t>Acreedores Titulos Renta Fija en Repo USD</t>
  </si>
  <si>
    <t>Tipo de
Operación</t>
  </si>
  <si>
    <t>Fondo de Garantía a Pagar - Gs</t>
  </si>
  <si>
    <t>Fondo de Garantia a Pagar - USD</t>
  </si>
  <si>
    <t>Servicio de Limpieza a Pagar</t>
  </si>
  <si>
    <t>Diágnostico/Plan Táctico Integral a Pagar</t>
  </si>
  <si>
    <t>5.r) Saldos y transacciones con personas y empresas relacionadas</t>
  </si>
  <si>
    <t xml:space="preserve">Fondo de Garantía - Gs </t>
  </si>
  <si>
    <t xml:space="preserve">Fondo de Garantía - USD </t>
  </si>
  <si>
    <t>5.t) Patrimonio</t>
  </si>
  <si>
    <t>La composición del Patrimonio es el siguiente:</t>
  </si>
  <si>
    <t>5.u) Previsiones</t>
  </si>
  <si>
    <t>5.v) Ingresos Operativos</t>
  </si>
  <si>
    <t>5.v.1 - Ingresos por operaciones y servicios extrabursátiles</t>
  </si>
  <si>
    <t>5.v.2 - Otros ingresos operativos</t>
  </si>
  <si>
    <t>5.w) Otros gastos operativos, de comercialización y de administración</t>
  </si>
  <si>
    <t>5.x) Otros ingresos y egresos</t>
  </si>
  <si>
    <t>5.y) Resultados financieros</t>
  </si>
  <si>
    <t>5.z) Resultados extraordinarios</t>
  </si>
  <si>
    <t>Aportes no capitalizados</t>
  </si>
  <si>
    <t>Reservas</t>
  </si>
  <si>
    <t>Saldo al Inicio del Ejercicio G.</t>
  </si>
  <si>
    <t>Disminución</t>
  </si>
  <si>
    <t>Saldo al Cierre del Ejercicio G.</t>
  </si>
  <si>
    <t>Nota 5.v.1</t>
  </si>
  <si>
    <t>Nota 5.v.2</t>
  </si>
  <si>
    <t>A la fecha de la emisión de los presentes estados financieros, no existen otros asuntos relevantes que mencionar.</t>
  </si>
  <si>
    <r>
      <t>5. AUDITOR EXTERNO INDEPENDIENTE</t>
    </r>
    <r>
      <rPr>
        <sz val="10"/>
        <color rgb="FF000000"/>
        <rFont val="Arial Narrow"/>
        <family val="2"/>
      </rPr>
      <t xml:space="preserve"> </t>
    </r>
  </si>
  <si>
    <t>Nota 5.o</t>
  </si>
  <si>
    <t>Nota 5.t</t>
  </si>
  <si>
    <t>Nota 5.i</t>
  </si>
  <si>
    <t>Nota 5.g</t>
  </si>
  <si>
    <t>Revaluación de Acciones - BVPASA</t>
  </si>
  <si>
    <t>Las depreciaciones son computadas a partir del año siguiente de incorporación al patrimonio de la Sociedad, mediante cargos a resultados sobre la base del sistema lineal, en los años estimados de vida útil, tal como se menciona en la Nota 3.4.</t>
  </si>
  <si>
    <t>Los activos y pasivos en moneda extranjera se valúan a los tipos de cambio vigentes a la fecha de cierre del periodo. Ver Nota 5.a.</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</si>
  <si>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tal como se menciona en la Nota 3.4.</t>
  </si>
  <si>
    <t>La Sociedad no cuenta con garantías otorgadas que impliquen activos comprometidos a la fecha de cierre de los estados financieros a excepción de lo mencionado en la Nota 8.</t>
  </si>
  <si>
    <t>La Entidad no cuenta con ninguna limitación a libre disposición de los activos o de patrimonio y cualquier restricción al derecho de la propiedad a excepción de los títulos de deuda que conforman la cartera de operaciones en reporto (Ver Nota 5.e.1).</t>
  </si>
  <si>
    <t>Diferencias de cambio - neto</t>
  </si>
  <si>
    <t>3.8) Cuentas de orden</t>
  </si>
  <si>
    <t>Se registran las cuentas que controlan las operaciones relacionadas con los negocios de administración y manejo de recursos de terceros que por su naturaleza no constituyen derechos u obligaciones ciertas a la fecha de presentación de los Estados Financieros.</t>
  </si>
  <si>
    <t>Estados Financieros correspondientes al período del 01 de Enero de 2022 al 31 de Marzo de 2022</t>
  </si>
  <si>
    <t>Información al 31 de marzo de 2022</t>
  </si>
  <si>
    <t>Banco Sudameris Nº 4047569</t>
  </si>
  <si>
    <t>Banco Rio Cta. Cte. Nro. 08-868320-08</t>
  </si>
  <si>
    <t>Financiera Paraguaya Japonesa</t>
  </si>
  <si>
    <t>Banco Río Cta. Cte. Nro. 0879416006</t>
  </si>
  <si>
    <t>Deprec. Mejoras</t>
  </si>
  <si>
    <t>Bonos Corporativos U$S</t>
  </si>
  <si>
    <t>Depreciacíon Instalacíones</t>
  </si>
  <si>
    <t>Depreciacíon Mejoras</t>
  </si>
  <si>
    <t>Gastos de Insumos y computación</t>
  </si>
  <si>
    <t>BALANCE AL 31/03/2022</t>
  </si>
  <si>
    <t>BALANCE AL 31/03/2021</t>
  </si>
  <si>
    <t>Del   01/01/2021   al   31/03/2021</t>
  </si>
  <si>
    <t xml:space="preserve">RESULTADO DEL EJERCICIO (+) Utilidad (-) Pérdida : </t>
  </si>
  <si>
    <t>POR EL PERIODO DEL 01 DE ENERO DE 2022 AL 31 DE MARZO DE 2022 PRESENTADO EN FORMA COMPARATIVA CON EL EJERCICIO ANTERIOR FINALIZADO EL 31 DE DICIEMBRE DE 2021</t>
  </si>
  <si>
    <t>POR EL PERIODO DEL 01 DE ENERO DE 2022 AL 31 DE MARZO DE 2022 PRESENTADO EN FORMA COMPARATIVA CON EL MISMO PERIODO DEL EJERCICIO ANTERIOR</t>
  </si>
  <si>
    <t>Total al 31/03/2022</t>
  </si>
  <si>
    <t>Total al 31/03/2021</t>
  </si>
  <si>
    <t>NOTAS A LOS ESTADOS FINANCIEROS AL 31 DE MARZO DE 2022</t>
  </si>
  <si>
    <t>Los estados financieros al 31 de marzo de 2022 y la información complementaria relacionadas con ellos, se presentan en forma comparativa con los respectivos estados e información complementaria correspondiente al periodo finalizado el 31 de marzo de 2021, exceptuando el Balance General el cual se presenta comparativamente con el ejercicio económico anterior finalizado el 31 de diciembre de 2021.</t>
  </si>
  <si>
    <t>Las partidas de activos y pasivos en moneda extranjera al 31 de marzo de 2022 y 31 de diciembre de 2021 fueron valuadas al tipo de cambio de cierre proporcionado el Banco Central del Paraguay (BCP), el cual no difiere significativamente respecto del vigente en el mercado libre de cambios:</t>
  </si>
  <si>
    <t>Saldo
31/03/2022
(GS)</t>
  </si>
  <si>
    <t>Cambio
Cierre
31/03/2022</t>
  </si>
  <si>
    <t>Monto Ajustado
31/03/2022
(GS)</t>
  </si>
  <si>
    <t>Tipo de Cambio
31/03/2022</t>
  </si>
  <si>
    <t>La composición de la cartera de Inversiones temporarias y permanentes al 31 de marzo de 2022 con valor de cotización fue la siguiente:</t>
  </si>
  <si>
    <t>INFORMACIÓN SOBRE EL EMISOR AL 31/03/2022</t>
  </si>
  <si>
    <t>Negocios Bursatiles Casa de Bolsa Sociedad Anonima</t>
  </si>
  <si>
    <t>RES. N° 038  DEL 27 DE ABRIL 2021</t>
  </si>
  <si>
    <t xml:space="preserve">RES. BVPASA N° 2256/21 </t>
  </si>
  <si>
    <t>Avda,Aviadores del Chaco N°2050 ED. WORLD TRADE CENTER PISO 8</t>
  </si>
  <si>
    <t>(+595) 0991 209023    - (021) 728526</t>
  </si>
  <si>
    <t>jonathan@nbcasadebolsa,com.py</t>
  </si>
  <si>
    <t>www.nbcasadebolsa.com.py</t>
  </si>
  <si>
    <t>Escritura N°89 y 244 de fecha 11-03.2014 y 02.07-2014</t>
  </si>
  <si>
    <t>Nº 718 folio 7843  10.10.2014 y  682 Serie A folo 10560 de 10.10.20</t>
  </si>
  <si>
    <t>Escritura N°58  de fecha 09.11.2018</t>
  </si>
  <si>
    <t>Inscripcion DGRP Y P J y A Matricula 17204 N°01 de 21-01-2019</t>
  </si>
  <si>
    <t>Escritura N°59 de fecha 06.08.2019</t>
  </si>
  <si>
    <t>Inscripcion DGRP Y P J y A Matricula 17204 N°02 de 17.10.2019</t>
  </si>
  <si>
    <t>Jonathan Rivas Fuentes</t>
  </si>
  <si>
    <t>Ivo Esteban Rojnica</t>
  </si>
  <si>
    <t>Agustin Estrada Palomeque</t>
  </si>
  <si>
    <t>Al 31 de marzo de 2022, el capital social asciende a Gs. 2.500.000.000, representado por 2.500 acciones de clase Nominativa Ordinaria de Gs. 1.000.000 cada una.</t>
  </si>
  <si>
    <t>Ivo Rojnica</t>
  </si>
  <si>
    <t>Jonathan Rivas</t>
  </si>
  <si>
    <t>1  - 1000</t>
  </si>
  <si>
    <t>1001- 2000</t>
  </si>
  <si>
    <t>2001 - 2500</t>
  </si>
  <si>
    <r>
      <t xml:space="preserve">5.1) Auditor Externo Independiente designado:  </t>
    </r>
    <r>
      <rPr>
        <sz val="10"/>
        <color rgb="FF000000"/>
        <rFont val="Arial Narrow"/>
        <family val="2"/>
      </rPr>
      <t>KRESTON CONAUDIT PARAGUAY - Paraguay</t>
    </r>
  </si>
  <si>
    <r>
      <t>5.2) Número de Inscripción en el Registro de la CNV:</t>
    </r>
    <r>
      <rPr>
        <sz val="10"/>
        <color rgb="FF000000"/>
        <rFont val="Arial Narrow"/>
        <family val="2"/>
      </rPr>
      <t xml:space="preserve"> RES. 535/00 Fecha: 23/05/2000 Codigo AE020</t>
    </r>
  </si>
  <si>
    <t>Accionistas</t>
  </si>
  <si>
    <t>1</t>
  </si>
  <si>
    <t>11</t>
  </si>
  <si>
    <t>111</t>
  </si>
  <si>
    <t>11102</t>
  </si>
  <si>
    <t>11103</t>
  </si>
  <si>
    <t>1110301</t>
  </si>
  <si>
    <t>111030101</t>
  </si>
  <si>
    <t>Banco Continental Cta. Cte. PYG. 12351419002</t>
  </si>
  <si>
    <t>111030102</t>
  </si>
  <si>
    <t>Visión Banco Caja de Ahorro PYG. 17657135</t>
  </si>
  <si>
    <t>1110302</t>
  </si>
  <si>
    <t>111030201</t>
  </si>
  <si>
    <t>Interfisa Banco Cta. Cte. USD Nº 60001438</t>
  </si>
  <si>
    <t>111030202</t>
  </si>
  <si>
    <t>Visión Banco C. Ahorro USD Nº 17657118</t>
  </si>
  <si>
    <t>111030203</t>
  </si>
  <si>
    <t>Financiera Solar C.Ahorro USD Nº 188082</t>
  </si>
  <si>
    <t>113</t>
  </si>
  <si>
    <t>11308</t>
  </si>
  <si>
    <t>1130801</t>
  </si>
  <si>
    <t>1130802</t>
  </si>
  <si>
    <t>113080201</t>
  </si>
  <si>
    <t>115</t>
  </si>
  <si>
    <t>11501</t>
  </si>
  <si>
    <t>1150102</t>
  </si>
  <si>
    <t>12</t>
  </si>
  <si>
    <t>121</t>
  </si>
  <si>
    <t>12101</t>
  </si>
  <si>
    <t>121011</t>
  </si>
  <si>
    <t>Títulos Valores de Renta Variable -Local</t>
  </si>
  <si>
    <t>12101103</t>
  </si>
  <si>
    <t>1210110301</t>
  </si>
  <si>
    <t>Accion de la BVPASA</t>
  </si>
  <si>
    <t>12102</t>
  </si>
  <si>
    <t>121021</t>
  </si>
  <si>
    <t>1210212</t>
  </si>
  <si>
    <t>121021201</t>
  </si>
  <si>
    <t>1210218</t>
  </si>
  <si>
    <t>12102181</t>
  </si>
  <si>
    <t>1210218101</t>
  </si>
  <si>
    <t>Int. a Cobrar CDA - USD</t>
  </si>
  <si>
    <t>12102182</t>
  </si>
  <si>
    <t>1210218201</t>
  </si>
  <si>
    <t>127</t>
  </si>
  <si>
    <t>12701</t>
  </si>
  <si>
    <t>1270102</t>
  </si>
  <si>
    <t>1270103</t>
  </si>
  <si>
    <t>1270104</t>
  </si>
  <si>
    <t>1270107</t>
  </si>
  <si>
    <t>1270120</t>
  </si>
  <si>
    <t>127012002</t>
  </si>
  <si>
    <t>127012003</t>
  </si>
  <si>
    <t>127012004</t>
  </si>
  <si>
    <t>127012006</t>
  </si>
  <si>
    <t>128</t>
  </si>
  <si>
    <t>12808</t>
  </si>
  <si>
    <t>129</t>
  </si>
  <si>
    <t>12901</t>
  </si>
  <si>
    <t>2</t>
  </si>
  <si>
    <t>21</t>
  </si>
  <si>
    <t>211</t>
  </si>
  <si>
    <t>21101</t>
  </si>
  <si>
    <t>2110101</t>
  </si>
  <si>
    <t>211010101</t>
  </si>
  <si>
    <t>21103</t>
  </si>
  <si>
    <t>211030104</t>
  </si>
  <si>
    <t>Prestamos de Socios o Entidades Vinc. GS</t>
  </si>
  <si>
    <t>21107</t>
  </si>
  <si>
    <t>2110701</t>
  </si>
  <si>
    <t>2110702</t>
  </si>
  <si>
    <t>214</t>
  </si>
  <si>
    <t>21401</t>
  </si>
  <si>
    <t>2140105</t>
  </si>
  <si>
    <t>2140107</t>
  </si>
  <si>
    <t>3</t>
  </si>
  <si>
    <t>310</t>
  </si>
  <si>
    <t>310101</t>
  </si>
  <si>
    <t>31010101</t>
  </si>
  <si>
    <t>310102</t>
  </si>
  <si>
    <t>31010202</t>
  </si>
  <si>
    <t>315</t>
  </si>
  <si>
    <t>31501</t>
  </si>
  <si>
    <t>31502</t>
  </si>
  <si>
    <t>316</t>
  </si>
  <si>
    <t>31601</t>
  </si>
  <si>
    <t>31602</t>
  </si>
  <si>
    <t>4</t>
  </si>
  <si>
    <t>403</t>
  </si>
  <si>
    <t>40301</t>
  </si>
  <si>
    <t>4030101</t>
  </si>
  <si>
    <t>403010106</t>
  </si>
  <si>
    <t>406</t>
  </si>
  <si>
    <t>40604</t>
  </si>
  <si>
    <t>4060401</t>
  </si>
  <si>
    <t>40605</t>
  </si>
  <si>
    <t>4060501</t>
  </si>
  <si>
    <t>407</t>
  </si>
  <si>
    <t>40701</t>
  </si>
  <si>
    <t>40702</t>
  </si>
  <si>
    <t>4070201</t>
  </si>
  <si>
    <t>4070202</t>
  </si>
  <si>
    <t>408</t>
  </si>
  <si>
    <t>40802</t>
  </si>
  <si>
    <t>40803</t>
  </si>
  <si>
    <t>5</t>
  </si>
  <si>
    <t>51</t>
  </si>
  <si>
    <t>511</t>
  </si>
  <si>
    <t>51102</t>
  </si>
  <si>
    <t>5110201</t>
  </si>
  <si>
    <t>511020101</t>
  </si>
  <si>
    <t>512</t>
  </si>
  <si>
    <t>51201</t>
  </si>
  <si>
    <t>5120101</t>
  </si>
  <si>
    <t>51203</t>
  </si>
  <si>
    <t>513</t>
  </si>
  <si>
    <t>51301</t>
  </si>
  <si>
    <t>5130101</t>
  </si>
  <si>
    <t>5130104</t>
  </si>
  <si>
    <t>51302</t>
  </si>
  <si>
    <t>5130201</t>
  </si>
  <si>
    <t>5130204</t>
  </si>
  <si>
    <t>51304</t>
  </si>
  <si>
    <t>5130403</t>
  </si>
  <si>
    <t>5130405</t>
  </si>
  <si>
    <t>5130408</t>
  </si>
  <si>
    <t>Servicios Contables</t>
  </si>
  <si>
    <t>5130409</t>
  </si>
  <si>
    <t>Auditoria Externa GND</t>
  </si>
  <si>
    <t>51304102</t>
  </si>
  <si>
    <t>51305</t>
  </si>
  <si>
    <t>5130501</t>
  </si>
  <si>
    <t>513050101</t>
  </si>
  <si>
    <t>513050103</t>
  </si>
  <si>
    <t>513050109</t>
  </si>
  <si>
    <t>513050110</t>
  </si>
  <si>
    <t>51306</t>
  </si>
  <si>
    <t>5130605</t>
  </si>
  <si>
    <t>51307</t>
  </si>
  <si>
    <t>5130703</t>
  </si>
  <si>
    <t>51309</t>
  </si>
  <si>
    <t>5130902</t>
  </si>
  <si>
    <t>51310</t>
  </si>
  <si>
    <t>5131001</t>
  </si>
  <si>
    <t>5131002</t>
  </si>
  <si>
    <t>5131003</t>
  </si>
  <si>
    <t>5131005</t>
  </si>
  <si>
    <t>5131006</t>
  </si>
  <si>
    <t>5131007</t>
  </si>
  <si>
    <t>5131099</t>
  </si>
  <si>
    <t>514</t>
  </si>
  <si>
    <t>51405</t>
  </si>
  <si>
    <t>5140501</t>
  </si>
  <si>
    <t>Gastos Bancarios - NO VINC</t>
  </si>
  <si>
    <t>51407</t>
  </si>
  <si>
    <t>5140701</t>
  </si>
  <si>
    <t>5140702</t>
  </si>
  <si>
    <t>515</t>
  </si>
  <si>
    <t>51503</t>
  </si>
  <si>
    <t>5150301</t>
  </si>
  <si>
    <t>5150302</t>
  </si>
  <si>
    <t>51504</t>
  </si>
  <si>
    <t>51505</t>
  </si>
  <si>
    <t>52</t>
  </si>
  <si>
    <t>5204</t>
  </si>
  <si>
    <t>21403</t>
  </si>
  <si>
    <t>2140304</t>
  </si>
  <si>
    <t>Honorarios Profesionales a Pagar</t>
  </si>
  <si>
    <t>NEGOCIOS BURSÁTILES CASA DE BOLSA S.A.</t>
  </si>
  <si>
    <t>NB Casa de Bolsa S.A.</t>
  </si>
  <si>
    <t>Negocios Bursatiles Casa de Bolsa S.A. fue constituida por escritura pública N°89 pasada ente la Escribana Pública Adela Melgarejo de Bellenzer en fecha 11 de marzo de 2014 y la Complementaria N° 244 del 02.07-2014, inscripta en la Dirección General de los Registros Públicos Sección Personas Jurídicas y Asociaciones Serie Comercial bajo el N°718 Folio 7843 de fecha 10 de Octubre de 2014, inscripta en la Dirección General de Registros Públicos Sección Comercio Serie A Contratos l bajo el N°682 Folio 10560 de fecha 10 de octubre de 2014, inscripta en el Registro de la Comisión Nacional de Valores  el fecha 09.08.2019 Mesa de Entrada N°3332 bajo el N° CB 038 de 27.042021, y los registros de la Empresa  en la Bolsa de Valores y Productos de Asunción S.A. estan en proceso. La sociedad fue constituida para operar como Casa de Bolsa.</t>
  </si>
  <si>
    <r>
      <t xml:space="preserve">Negocios Bursatiles Casa de Bolsa S.A. posee (1) una acción de la Bolsa de Valores y Productos de Asunción S.A., que corresponde a un requisito para operar como Casa de Bolsa en el mercado paraguayo, de acuerdo con lo establecido en la Ley 5810/17 de Mercado de Valores. </t>
    </r>
    <r>
      <rPr>
        <i/>
        <sz val="13"/>
        <color theme="1"/>
        <rFont val="Arial Narrow"/>
        <family val="2"/>
      </rPr>
      <t>Ver Nota 3.2.b.</t>
    </r>
  </si>
  <si>
    <t xml:space="preserve">Los estados financieros han sido preparados de acuerdo con las normas establecidas por la Comisión Nacional de Valores aplicables a Casas de Bolsa, y con Normas de Información Financiera (NIF) emitidas por el Consejo de Contadores Públicos del Paraguay. </t>
  </si>
  <si>
    <t>Según el índice de precios al consumidor (IPC) publicado por el Banco Central del Paraguay, la inflación al  31 de diciembre de 2021 y 31 de Marzo de 2022 fueron de 6,8%  y 3,7%  respectivamente.</t>
  </si>
  <si>
    <t>Los saldos al 31 de marzo de 2022 que se exponen en forma comparativa, incluyen ciertas reclasificaciones de exposición a los efectos de su presentación comparativa uniforme con los del presente ejercicio.</t>
  </si>
  <si>
    <t xml:space="preserve"> b)  Cargos diferidos e Intangibles: Las amortizaciones de intangibles se calculan por el método de la línea recta, considerando una vida útil de 60 meses. Los cargos diferidos son amortizados en conformidad al plazo por el cual los contratoos otorgan el derecho al uso de los valores adquiridos</t>
  </si>
  <si>
    <t>Bonos</t>
  </si>
  <si>
    <t>Vision Banco S.A.E.C.A.</t>
  </si>
  <si>
    <t>Caja de Ahorro PYG. Nº 17657135</t>
  </si>
  <si>
    <t>Caja de Ahorro USD Nº 17657118</t>
  </si>
  <si>
    <t>Interfisa Banco S.A.E.C.A.</t>
  </si>
  <si>
    <t>Cuenta Corriente USD Nº 60001438</t>
  </si>
  <si>
    <t>Cuenta Corriente PYG. Nº 12351419002</t>
  </si>
  <si>
    <t>Solar Ahorro Y Finanzas S.A.E.C.A.</t>
  </si>
  <si>
    <t>Caja de Ahorro USD Nº 188082</t>
  </si>
  <si>
    <t>Títulos de renta fija en Cartera</t>
  </si>
  <si>
    <t>La composición de la cartera de Inversiones temporarias y permanentes al 31 de marzo de 2022, las cuales se hallan valuadas conforme al criterio expuesto en la Nota 3.2 b. fueron las siguientes:</t>
  </si>
  <si>
    <t>Al 31 de marzo de 2022 y 31 de diciembre de 2021, la Sociedad no cuenta con Saldos con Deudores por intermediación.</t>
  </si>
  <si>
    <t>Al 31 de marzo de 2022 y 31 de diciembre de 2021, la Sociedad no cuenta con Saldos con Documentos y cuentas por cobrar.</t>
  </si>
  <si>
    <t>5.f.2) Documentos y cuentas por cobrar:</t>
  </si>
  <si>
    <t>Al 31 de marzo de 2022 y 31 de diciembre de 2021, la Sociedad no cuenta con Saldos con Deudores varios.</t>
  </si>
  <si>
    <t>Al 31 de marzo de 2022 y 31 de diciembre de 2021, la Sociedad no cuenta con derechos sobre títulos por contratos de underwriting.</t>
  </si>
  <si>
    <t>Al 31 de marzo de 2022 y 31 de diciembre de 2021, la Sociedad no cuenta con Saldos con Cuentas por cobrar a personas y empresas relacionadas.</t>
  </si>
  <si>
    <t>Saldo al 31/03/2022</t>
  </si>
  <si>
    <t>Saldo Inicial</t>
  </si>
  <si>
    <t>IVA - Credito Fiscal</t>
  </si>
  <si>
    <t>Al 31 de marzo de 2022 y 31 de diciembre de 2021, la Sociedad no cuenta con Saldos con Prestamos Financieros.</t>
  </si>
  <si>
    <t>Honorarios a Pagar</t>
  </si>
  <si>
    <t>Al 31 de marzo de 2022 y 31 de diciembre de 2021, la Sociedad no cuenta con Saldos con Obligaciones por administración de cartera.</t>
  </si>
  <si>
    <t>Ivo Rijnica</t>
  </si>
  <si>
    <t>Aportes</t>
  </si>
  <si>
    <t>Al 31 de marzo de 2022 y 31 de diciembre de 2021, la Sociedad no cuenta con Saldos con Obligaciones por contrato de underwriting.</t>
  </si>
  <si>
    <t>El resultado por operaciones con empresas y personas vinculadas al 31 de marzo de 2022 es el siguiente:</t>
  </si>
  <si>
    <t>N/A</t>
  </si>
  <si>
    <t>Entre la fecha de cierre de los presentes estados financieros, no han ocurrido otros hechos significativos de carácter financiero o de otra índole que afecten la situación patrimonial o financiera o los resultados de la Sociedad al 31 de marzo de 2022.</t>
  </si>
  <si>
    <t>Los presentes Estados Financieros (Balance General, Estado de Resultados, Estado de Flujo de Efectivo y Estado de Variación del Patrimonio Neto) correspondientes al 31 de marzo de 2022 fueron considerados y aprobados por el Directorio de la Sociedad mediante Acta N° 42 de fecha 15 de abril del 2022.</t>
  </si>
  <si>
    <t>CDA Serie BB 0053 INTERFISA</t>
  </si>
  <si>
    <t>Valeria Maria Canova</t>
  </si>
  <si>
    <t>Sandy Alina Noguera</t>
  </si>
  <si>
    <t>Al 31 de diciembre de 2021 y 2020, la Sociedad posee en garantía en la BVPASA, según Certificado   de fecha  01.09.2020, firmado entre la BVPASA y Negocios Bursatiles  Casa de Bolsa S.A., a fin de dar cumplimiento a lo establecido en al Art. 11 de la Ley de Mercado de Valores: un (1) CDA Serie BB 0053 de INTERFISA.</t>
  </si>
  <si>
    <t>Valeria Laico</t>
  </si>
  <si>
    <t>Leticia Ayala</t>
  </si>
  <si>
    <t>Belén Morel Vigo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</si>
</sst>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6" formatCode="&quot;₲&quot;\ #,##0;[Red]&quot;₲&quot;\ \-#,##0"/>
    <numFmt numFmtId="41" formatCode="_ * #,##0_ ;_ * \-#,##0_ ;_ * &quot;-&quot;_ ;_ @_ "/>
    <numFmt numFmtId="43" formatCode="_ * #,##0.00_ ;_ * \-#,##0.00_ ;_ * &quot;-&quot;??_ ;_ @_ "/>
    <numFmt numFmtId="164" formatCode="_-* #,##0_-;\-* #,##0_-;_-* &quot;-&quot;_-;_-@_-"/>
    <numFmt numFmtId="165" formatCode="_-* #,##0.00_-;\-* #,##0.00_-;_-* &quot;-&quot;??_-;_-@_-"/>
    <numFmt numFmtId="166" formatCode="_(* #,##0_);_(* \(#,##0\);_(* &quot;-&quot;_);_(@_)"/>
    <numFmt numFmtId="167" formatCode="_(* #,##0.00_);_(* \(#,##0.00\);_(* &quot;-&quot;??_);_(@_)"/>
    <numFmt numFmtId="168" formatCode="_-* #,##0.00\ _€_-;\-* #,##0.00\ _€_-;_-* &quot;-&quot;??\ _€_-;_-@_-"/>
    <numFmt numFmtId="169" formatCode="_-* #,##0\ _€_-;\-* #,##0\ _€_-;_-* &quot;-&quot;??\ _€_-;_-@_-"/>
    <numFmt numFmtId="170" formatCode="General_)"/>
    <numFmt numFmtId="171" formatCode="_(* #,##0.00_);_(* \(#,##0.00\);_(* &quot;-&quot;_);_(@_)"/>
    <numFmt numFmtId="172" formatCode="_(* #,##0_);_(* \(#,##0\);_(* &quot;-&quot;??_);_(@_)"/>
    <numFmt numFmtId="173" formatCode="#,##0_ ;[Red]\-#,##0\ "/>
    <numFmt numFmtId="174" formatCode="#,##0_ ;\-#,##0\ "/>
    <numFmt numFmtId="175" formatCode="0_ ;[Red]\-0\ "/>
    <numFmt numFmtId="176" formatCode="_ * #,##0.00_ ;_ * \-#,##0.00_ ;_ * &quot;-&quot;_ ;_ @_ "/>
    <numFmt numFmtId="177" formatCode="_(* #,##0_);_(* \(#,##0\);_(* \-??_);_(@_)"/>
    <numFmt numFmtId="178" formatCode="dd/mm/yyyy;@"/>
    <numFmt numFmtId="179" formatCode="_-* #,##0_-;\-* #,##0_-;_-* &quot;-&quot;??_-;_-@_-"/>
    <numFmt numFmtId="180" formatCode="_-* #,##0\ _€_-;\-* #,##0\ _€_-;_-* &quot;-&quot;\ _€_-;_-@_-"/>
    <numFmt numFmtId="181" formatCode="_-* #,##0.00\ _p_t_a_-;\-* #,##0.00\ _p_t_a_-;_-* &quot;-&quot;??\ _p_t_a_-;_-@_-"/>
    <numFmt numFmtId="182" formatCode="_-* #,##0.0000\ _€_-;\-* #,##0.0000\ _€_-;_-* &quot;-&quot;??\ _€_-;_-@_-"/>
    <numFmt numFmtId="183" formatCode="0_ ;\-0\ "/>
    <numFmt numFmtId="184" formatCode="#,##0.00_ ;\-#,##0.00\ "/>
    <numFmt numFmtId="185" formatCode="0.000%"/>
    <numFmt numFmtId="186" formatCode="_-* #,##0.00\ &quot;Pts&quot;_-;\-* #,##0.00\ &quot;Pts&quot;_-;_-* &quot;-&quot;??\ &quot;Pts&quot;_-;_-@_-"/>
  </numFmts>
  <fonts count="143">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000000"/>
      <name val="Calibri"/>
      <family val="2"/>
      <scheme val="minor"/>
    </font>
    <font>
      <sz val="12"/>
      <name val="Courier"/>
      <family val="3"/>
    </font>
    <font>
      <b/>
      <sz val="12"/>
      <name val="Times New Roman"/>
      <family val="1"/>
    </font>
    <font>
      <sz val="10"/>
      <name val="Arial"/>
      <family val="2"/>
    </font>
    <font>
      <sz val="10"/>
      <name val="Nimbus Sans L"/>
    </font>
    <font>
      <sz val="11"/>
      <name val="Times New Roman"/>
      <family val="1"/>
    </font>
    <font>
      <b/>
      <sz val="10"/>
      <color indexed="8"/>
      <name val="Arial"/>
      <family val="2"/>
    </font>
    <font>
      <b/>
      <sz val="10"/>
      <name val="Arial"/>
      <family val="2"/>
    </font>
    <font>
      <sz val="8"/>
      <name val="Arial"/>
      <family val="2"/>
    </font>
    <font>
      <b/>
      <sz val="8"/>
      <name val="Arial"/>
      <family val="2"/>
    </font>
    <font>
      <sz val="9"/>
      <name val="Arial"/>
      <family val="2"/>
    </font>
    <font>
      <sz val="12"/>
      <name val="Times New Roman"/>
      <family val="1"/>
    </font>
    <font>
      <sz val="10"/>
      <color theme="1"/>
      <name val="Arial"/>
      <family val="2"/>
    </font>
    <font>
      <b/>
      <sz val="10"/>
      <color theme="1"/>
      <name val="Arial"/>
      <family val="2"/>
    </font>
    <font>
      <sz val="9"/>
      <color theme="1"/>
      <name val="Arial"/>
      <family val="2"/>
    </font>
    <font>
      <b/>
      <sz val="9"/>
      <color theme="1"/>
      <name val="Arial"/>
      <family val="2"/>
    </font>
    <font>
      <i/>
      <sz val="8"/>
      <color theme="1"/>
      <name val="Arial"/>
      <family val="2"/>
    </font>
    <font>
      <sz val="10"/>
      <name val="Arial"/>
      <family val="2"/>
    </font>
    <font>
      <b/>
      <sz val="8"/>
      <color rgb="FFFF0000"/>
      <name val="Arial"/>
      <family val="2"/>
    </font>
    <font>
      <b/>
      <sz val="8"/>
      <color theme="0"/>
      <name val="Arial"/>
      <family val="2"/>
    </font>
    <font>
      <sz val="10"/>
      <color indexed="8"/>
      <name val="Arial"/>
      <family val="2"/>
    </font>
    <font>
      <b/>
      <u/>
      <sz val="10"/>
      <color indexed="8"/>
      <name val="Arial"/>
      <family val="2"/>
    </font>
    <font>
      <sz val="18"/>
      <color theme="3"/>
      <name val="Calibri Light"/>
      <family val="2"/>
      <scheme val="major"/>
    </font>
    <font>
      <u/>
      <sz val="11"/>
      <color theme="10"/>
      <name val="Calibri"/>
      <family val="2"/>
      <scheme val="minor"/>
    </font>
    <font>
      <sz val="11"/>
      <color indexed="8"/>
      <name val="Calibri"/>
      <family val="2"/>
    </font>
    <font>
      <sz val="10"/>
      <name val="Times New Roman"/>
      <family val="1"/>
    </font>
    <font>
      <sz val="11"/>
      <color rgb="FF000000"/>
      <name val="Calibri"/>
      <family val="2"/>
    </font>
    <font>
      <sz val="8"/>
      <color indexed="8"/>
      <name val="Arial"/>
      <family val="2"/>
    </font>
    <font>
      <b/>
      <u/>
      <sz val="12"/>
      <name val="Times New Roman"/>
      <family val="1"/>
    </font>
    <font>
      <sz val="10"/>
      <name val="Arial"/>
      <family val="2"/>
    </font>
    <font>
      <b/>
      <i/>
      <sz val="10"/>
      <color indexed="8"/>
      <name val="Arial"/>
      <family val="2"/>
    </font>
    <font>
      <b/>
      <sz val="12"/>
      <color indexed="8"/>
      <name val="Arial"/>
      <family val="2"/>
    </font>
    <font>
      <b/>
      <u/>
      <sz val="12"/>
      <color indexed="8"/>
      <name val="Arial"/>
      <family val="2"/>
    </font>
    <font>
      <b/>
      <sz val="9"/>
      <color theme="0"/>
      <name val="Arial"/>
      <family val="2"/>
    </font>
    <font>
      <sz val="11"/>
      <color theme="1"/>
      <name val="Arial"/>
      <family val="2"/>
    </font>
    <font>
      <b/>
      <sz val="11"/>
      <color theme="1"/>
      <name val="Arial"/>
      <family val="2"/>
    </font>
    <font>
      <sz val="11"/>
      <name val="Arial"/>
      <family val="2"/>
    </font>
    <font>
      <b/>
      <sz val="11"/>
      <name val="Arial"/>
      <family val="2"/>
    </font>
    <font>
      <b/>
      <sz val="16"/>
      <color theme="0"/>
      <name val="Times New Roman"/>
      <family val="1"/>
    </font>
    <font>
      <sz val="11"/>
      <color rgb="FF0070C0"/>
      <name val="Times New Roman"/>
      <family val="1"/>
    </font>
    <font>
      <b/>
      <sz val="12"/>
      <color rgb="FF0070C0"/>
      <name val="Times New Roman"/>
      <family val="1"/>
    </font>
    <font>
      <sz val="11"/>
      <color rgb="FF0070C0"/>
      <name val="Calibri"/>
      <family val="2"/>
      <scheme val="minor"/>
    </font>
    <font>
      <b/>
      <i/>
      <sz val="16"/>
      <color rgb="FF0070C0"/>
      <name val="Times New Roman"/>
      <family val="1"/>
    </font>
    <font>
      <b/>
      <sz val="10"/>
      <name val="Arial Narrow"/>
      <family val="2"/>
    </font>
    <font>
      <sz val="10"/>
      <name val="Arial Narrow"/>
      <family val="2"/>
    </font>
    <font>
      <sz val="10"/>
      <color theme="1"/>
      <name val="Arial Narrow"/>
      <family val="2"/>
    </font>
    <font>
      <b/>
      <sz val="10"/>
      <color theme="1"/>
      <name val="Arial Narrow"/>
      <family val="2"/>
    </font>
    <font>
      <b/>
      <u/>
      <sz val="11"/>
      <name val="Times New Roman"/>
      <family val="1"/>
    </font>
    <font>
      <sz val="11"/>
      <name val="Calibri"/>
      <family val="2"/>
      <scheme val="minor"/>
    </font>
    <font>
      <b/>
      <sz val="13"/>
      <name val="Times New Roman"/>
      <family val="1"/>
    </font>
    <font>
      <u/>
      <sz val="11"/>
      <name val="Times New Roman"/>
      <family val="1"/>
    </font>
    <font>
      <sz val="10"/>
      <color rgb="FF0070C0"/>
      <name val="Times New Roman"/>
      <family val="1"/>
    </font>
    <font>
      <sz val="13"/>
      <name val="Times New Roman"/>
      <family val="1"/>
    </font>
    <font>
      <b/>
      <sz val="20"/>
      <color theme="7" tint="0.79998168889431442"/>
      <name val="Times New Roman"/>
      <family val="1"/>
    </font>
    <font>
      <b/>
      <sz val="18"/>
      <name val="Times New Roman"/>
      <family val="1"/>
    </font>
    <font>
      <sz val="11"/>
      <color theme="1"/>
      <name val="Arial Narrow"/>
      <family val="2"/>
    </font>
    <font>
      <b/>
      <sz val="14"/>
      <color theme="0"/>
      <name val="Arial Narrow"/>
      <family val="2"/>
    </font>
    <font>
      <b/>
      <sz val="14"/>
      <name val="Arial Narrow"/>
      <family val="2"/>
    </font>
    <font>
      <b/>
      <sz val="15"/>
      <name val="Arial Narrow"/>
      <family val="2"/>
    </font>
    <font>
      <b/>
      <sz val="12"/>
      <color theme="1"/>
      <name val="Arial Narrow"/>
      <family val="2"/>
    </font>
    <font>
      <sz val="12"/>
      <color theme="1"/>
      <name val="Arial Narrow"/>
      <family val="2"/>
    </font>
    <font>
      <b/>
      <sz val="12"/>
      <name val="Arial Narrow"/>
      <family val="2"/>
    </font>
    <font>
      <b/>
      <sz val="11"/>
      <name val="Arial Narrow"/>
      <family val="2"/>
    </font>
    <font>
      <i/>
      <sz val="12"/>
      <name val="Arial Narrow"/>
      <family val="2"/>
    </font>
    <font>
      <sz val="12"/>
      <name val="Arial Narrow"/>
      <family val="2"/>
    </font>
    <font>
      <sz val="11"/>
      <name val="Arial Narrow"/>
      <family val="2"/>
    </font>
    <font>
      <sz val="8"/>
      <name val="Arial Narrow"/>
      <family val="2"/>
    </font>
    <font>
      <sz val="15"/>
      <name val="Arial Narrow"/>
      <family val="2"/>
    </font>
    <font>
      <u/>
      <sz val="10"/>
      <color theme="10"/>
      <name val="Arial Narrow"/>
      <family val="2"/>
    </font>
    <font>
      <sz val="14"/>
      <color theme="0"/>
      <name val="Arial Narrow"/>
      <family val="2"/>
    </font>
    <font>
      <sz val="14"/>
      <color rgb="FFFF0000"/>
      <name val="Arial Narrow"/>
      <family val="2"/>
    </font>
    <font>
      <sz val="14"/>
      <name val="Arial Narrow"/>
      <family val="2"/>
    </font>
    <font>
      <b/>
      <sz val="14"/>
      <color rgb="FFFF0000"/>
      <name val="Arial Narrow"/>
      <family val="2"/>
    </font>
    <font>
      <b/>
      <sz val="13"/>
      <name val="Arial Narrow"/>
      <family val="2"/>
    </font>
    <font>
      <b/>
      <sz val="11"/>
      <color theme="1"/>
      <name val="Arial Narrow"/>
      <family val="2"/>
    </font>
    <font>
      <sz val="14"/>
      <color theme="1"/>
      <name val="Arial Narrow"/>
      <family val="2"/>
    </font>
    <font>
      <u/>
      <sz val="14"/>
      <color theme="10"/>
      <name val="Arial Narrow"/>
      <family val="2"/>
    </font>
    <font>
      <sz val="13"/>
      <color theme="1"/>
      <name val="Arial Narrow"/>
      <family val="2"/>
    </font>
    <font>
      <b/>
      <sz val="13"/>
      <color theme="1"/>
      <name val="Arial Narrow"/>
      <family val="2"/>
    </font>
    <font>
      <i/>
      <sz val="14"/>
      <name val="Arial Narrow"/>
      <family val="2"/>
    </font>
    <font>
      <u/>
      <sz val="14"/>
      <name val="Arial Narrow"/>
      <family val="2"/>
    </font>
    <font>
      <b/>
      <u/>
      <sz val="14"/>
      <color rgb="FFFF0000"/>
      <name val="Arial Narrow"/>
      <family val="2"/>
    </font>
    <font>
      <b/>
      <u/>
      <sz val="14"/>
      <name val="Arial Narrow"/>
      <family val="2"/>
    </font>
    <font>
      <sz val="13"/>
      <color rgb="FFFF0000"/>
      <name val="Arial Narrow"/>
      <family val="2"/>
    </font>
    <font>
      <u/>
      <sz val="13"/>
      <color theme="10"/>
      <name val="Arial Narrow"/>
      <family val="2"/>
    </font>
    <font>
      <sz val="13"/>
      <name val="Arial Narrow"/>
      <family val="2"/>
    </font>
    <font>
      <b/>
      <sz val="13"/>
      <color rgb="FFFF0000"/>
      <name val="Arial Narrow"/>
      <family val="2"/>
    </font>
    <font>
      <b/>
      <sz val="13"/>
      <color theme="0"/>
      <name val="Arial Narrow"/>
      <family val="2"/>
    </font>
    <font>
      <b/>
      <sz val="14"/>
      <color theme="1"/>
      <name val="Arial Narrow"/>
      <family val="2"/>
    </font>
    <font>
      <i/>
      <sz val="14"/>
      <color theme="1"/>
      <name val="Arial Narrow"/>
      <family val="2"/>
    </font>
    <font>
      <b/>
      <sz val="9"/>
      <color theme="0"/>
      <name val="Arial Narrow"/>
      <family val="2"/>
    </font>
    <font>
      <i/>
      <sz val="13"/>
      <color theme="1"/>
      <name val="Arial Narrow"/>
      <family val="2"/>
    </font>
    <font>
      <b/>
      <sz val="13"/>
      <color rgb="FF000000"/>
      <name val="Arial Narrow"/>
      <family val="2"/>
    </font>
    <font>
      <u/>
      <sz val="13"/>
      <color theme="1"/>
      <name val="Arial Narrow"/>
      <family val="2"/>
    </font>
    <font>
      <b/>
      <u/>
      <sz val="13"/>
      <color theme="1"/>
      <name val="Arial Narrow"/>
      <family val="2"/>
    </font>
    <font>
      <b/>
      <i/>
      <sz val="13"/>
      <color theme="4" tint="-0.499984740745262"/>
      <name val="Arial Narrow"/>
      <family val="2"/>
    </font>
    <font>
      <i/>
      <sz val="13"/>
      <color theme="4" tint="-0.249977111117893"/>
      <name val="Arial Narrow"/>
      <family val="2"/>
    </font>
    <font>
      <sz val="13"/>
      <color theme="0"/>
      <name val="Arial Narrow"/>
      <family val="2"/>
    </font>
    <font>
      <sz val="13"/>
      <color rgb="FF0000FF"/>
      <name val="Arial Narrow"/>
      <family val="2"/>
    </font>
    <font>
      <sz val="13"/>
      <color rgb="FF00B050"/>
      <name val="Arial Narrow"/>
      <family val="2"/>
    </font>
    <font>
      <sz val="13"/>
      <color rgb="FF000000"/>
      <name val="Arial Narrow"/>
      <family val="2"/>
    </font>
    <font>
      <i/>
      <sz val="13"/>
      <color rgb="FF000000"/>
      <name val="Arial Narrow"/>
      <family val="2"/>
    </font>
    <font>
      <i/>
      <sz val="13"/>
      <name val="Arial Narrow"/>
      <family val="2"/>
    </font>
    <font>
      <b/>
      <sz val="13"/>
      <color rgb="FF0000FF"/>
      <name val="Arial Narrow"/>
      <family val="2"/>
    </font>
    <font>
      <sz val="11"/>
      <color rgb="FF000000"/>
      <name val="Arial Narrow"/>
      <family val="2"/>
    </font>
    <font>
      <b/>
      <u/>
      <sz val="10"/>
      <color theme="1"/>
      <name val="Arial Narrow"/>
      <family val="2"/>
    </font>
    <font>
      <b/>
      <sz val="4"/>
      <color theme="1"/>
      <name val="Arial Narrow"/>
      <family val="2"/>
    </font>
    <font>
      <b/>
      <sz val="10"/>
      <color rgb="FF000000"/>
      <name val="Arial Narrow"/>
      <family val="2"/>
    </font>
    <font>
      <b/>
      <sz val="9"/>
      <color rgb="FF000000"/>
      <name val="Arial Narrow"/>
      <family val="2"/>
    </font>
    <font>
      <sz val="9"/>
      <color rgb="FF000000"/>
      <name val="Arial Narrow"/>
      <family val="2"/>
    </font>
    <font>
      <b/>
      <sz val="9"/>
      <color rgb="FFFFFFFF"/>
      <name val="Arial Narrow"/>
      <family val="2"/>
    </font>
    <font>
      <sz val="10"/>
      <color rgb="FF000000"/>
      <name val="Arial Narrow"/>
      <family val="2"/>
    </font>
    <font>
      <b/>
      <sz val="10"/>
      <color theme="0"/>
      <name val="Arial Narrow"/>
      <family val="2"/>
    </font>
    <font>
      <sz val="11"/>
      <color rgb="FF00B050"/>
      <name val="Arial Narrow"/>
      <family val="2"/>
    </font>
    <font>
      <sz val="10"/>
      <color rgb="FF00B050"/>
      <name val="Arial Narrow"/>
      <family val="2"/>
    </font>
    <font>
      <b/>
      <sz val="11"/>
      <name val="Times New Roman"/>
      <family val="1"/>
    </font>
    <font>
      <sz val="12"/>
      <color theme="1"/>
      <name val="Times New Roman"/>
      <family val="1"/>
    </font>
    <font>
      <b/>
      <sz val="9"/>
      <name val="Arial"/>
      <family val="2"/>
    </font>
    <font>
      <sz val="10"/>
      <color indexed="8"/>
      <name val="Courier New"/>
      <family val="2"/>
    </font>
    <font>
      <sz val="8"/>
      <color indexed="8"/>
      <name val="Courier New"/>
      <family val="1"/>
    </font>
    <font>
      <sz val="10"/>
      <color indexed="8"/>
      <name val="Courier New"/>
      <family val="1"/>
    </font>
    <font>
      <b/>
      <u/>
      <sz val="9"/>
      <color indexed="8"/>
      <name val="Times New Roman"/>
      <family val="1"/>
    </font>
    <font>
      <sz val="11"/>
      <color rgb="FF000000"/>
      <name val="Calibri"/>
      <family val="2"/>
      <charset val="1"/>
    </font>
    <font>
      <sz val="12"/>
      <color theme="1"/>
      <name val="Calibri"/>
      <family val="2"/>
      <scheme val="minor"/>
    </font>
    <font>
      <sz val="11"/>
      <color indexed="8"/>
      <name val="Calibri"/>
      <family val="2"/>
      <scheme val="minor"/>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rgb="FF000066"/>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bgColor indexed="64"/>
      </patternFill>
    </fill>
    <fill>
      <patternFill patternType="solid">
        <fgColor rgb="FF66FFCC"/>
        <bgColor indexed="64"/>
      </patternFill>
    </fill>
    <fill>
      <patternFill patternType="solid">
        <fgColor theme="2"/>
        <bgColor indexed="64"/>
      </patternFill>
    </fill>
    <fill>
      <patternFill patternType="solid">
        <fgColor rgb="FF00B050"/>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right style="thin">
        <color indexed="64"/>
      </right>
      <top style="thin">
        <color indexed="64"/>
      </top>
      <bottom/>
      <diagonal/>
    </border>
  </borders>
  <cellStyleXfs count="398">
    <xf numFmtId="0" fontId="0" fillId="0" borderId="0"/>
    <xf numFmtId="168"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8" fillId="0" borderId="0"/>
    <xf numFmtId="170" fontId="19" fillId="0" borderId="0"/>
    <xf numFmtId="166" fontId="1" fillId="0" borderId="0" applyFont="0" applyFill="0" applyBorder="0" applyAlignment="0" applyProtection="0"/>
    <xf numFmtId="0" fontId="21" fillId="0" borderId="0"/>
    <xf numFmtId="0" fontId="21" fillId="0" borderId="0"/>
    <xf numFmtId="0" fontId="22" fillId="0" borderId="0"/>
    <xf numFmtId="0" fontId="21" fillId="0" borderId="0"/>
    <xf numFmtId="167"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0" fontId="35" fillId="0" borderId="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21"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0" fontId="42"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xf numFmtId="0" fontId="21" fillId="0" borderId="0"/>
    <xf numFmtId="168" fontId="1" fillId="0" borderId="0" applyFont="0" applyFill="0" applyBorder="0" applyAlignment="0" applyProtection="0"/>
    <xf numFmtId="9" fontId="21" fillId="0" borderId="0" applyFont="0" applyFill="0" applyBorder="0" applyAlignment="0" applyProtection="0"/>
    <xf numFmtId="0" fontId="1" fillId="0" borderId="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0" fontId="21" fillId="0" borderId="0"/>
    <xf numFmtId="0" fontId="1" fillId="0" borderId="0"/>
    <xf numFmtId="168" fontId="1" fillId="0" borderId="0" applyFont="0" applyFill="0" applyBorder="0" applyAlignment="0" applyProtection="0"/>
    <xf numFmtId="181" fontId="21" fillId="0" borderId="0" applyFont="0" applyFill="0" applyBorder="0" applyAlignment="0" applyProtection="0"/>
    <xf numFmtId="43" fontId="1" fillId="0" borderId="0" applyFont="0" applyFill="0" applyBorder="0" applyAlignment="0" applyProtection="0"/>
    <xf numFmtId="0" fontId="44" fillId="0" borderId="0"/>
    <xf numFmtId="0" fontId="21" fillId="0" borderId="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0"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7" fillId="0" borderId="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xf numFmtId="43" fontId="1" fillId="0" borderId="0" applyFont="0" applyFill="0" applyBorder="0" applyAlignment="0" applyProtection="0"/>
    <xf numFmtId="9" fontId="21" fillId="0" borderId="0" applyFont="0" applyFill="0" applyBorder="0" applyAlignment="0" applyProtection="0"/>
    <xf numFmtId="165" fontId="21" fillId="0" borderId="0" applyFont="0" applyFill="0" applyBorder="0" applyAlignment="0" applyProtection="0"/>
    <xf numFmtId="0" fontId="21" fillId="0" borderId="0"/>
    <xf numFmtId="0" fontId="16" fillId="13" borderId="0" applyNumberFormat="0" applyBorder="0" applyAlignment="0" applyProtection="0"/>
    <xf numFmtId="0" fontId="140" fillId="0" borderId="0"/>
    <xf numFmtId="43" fontId="1" fillId="0" borderId="0" applyFont="0" applyFill="0" applyBorder="0" applyAlignment="0" applyProtection="0"/>
    <xf numFmtId="41" fontId="1" fillId="0" borderId="0" applyFont="0" applyFill="0" applyBorder="0" applyAlignment="0" applyProtection="0"/>
    <xf numFmtId="41" fontId="21" fillId="0" borderId="0" applyFont="0" applyFill="0" applyBorder="0" applyAlignment="0" applyProtection="0"/>
    <xf numFmtId="164" fontId="1" fillId="0" borderId="0" applyFont="0" applyFill="0" applyBorder="0" applyAlignment="0" applyProtection="0"/>
    <xf numFmtId="41" fontId="21" fillId="0" borderId="0" applyFont="0" applyFill="0" applyBorder="0" applyAlignment="0" applyProtection="0"/>
    <xf numFmtId="41" fontId="141" fillId="0" borderId="0" applyFont="0" applyFill="0" applyBorder="0" applyAlignment="0" applyProtection="0"/>
    <xf numFmtId="41" fontId="14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5"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0" fontId="141" fillId="0" borderId="0"/>
    <xf numFmtId="9" fontId="1" fillId="0" borderId="0" applyFont="0" applyFill="0" applyBorder="0" applyAlignment="0" applyProtection="0"/>
    <xf numFmtId="9" fontId="14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6" fontId="21" fillId="0" borderId="0" applyFont="0" applyFill="0" applyBorder="0" applyAlignment="0" applyProtection="0"/>
    <xf numFmtId="43" fontId="1" fillId="0" borderId="0" applyFont="0" applyFill="0" applyBorder="0" applyAlignment="0" applyProtection="0"/>
    <xf numFmtId="0" fontId="142" fillId="0" borderId="0"/>
    <xf numFmtId="165" fontId="142" fillId="0" borderId="0" applyFont="0" applyFill="0" applyBorder="0" applyAlignment="0" applyProtection="0"/>
    <xf numFmtId="9" fontId="142" fillId="0" borderId="0" applyFont="0" applyFill="0" applyBorder="0" applyAlignment="0" applyProtection="0"/>
    <xf numFmtId="41" fontId="142" fillId="0" borderId="0" applyFont="0" applyFill="0" applyBorder="0" applyAlignment="0" applyProtection="0"/>
    <xf numFmtId="0" fontId="1" fillId="0" borderId="0"/>
    <xf numFmtId="9" fontId="1" fillId="0" borderId="0" applyFont="0" applyFill="0" applyBorder="0" applyAlignment="0" applyProtection="0"/>
    <xf numFmtId="168" fontId="2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0" fontId="18" fillId="49" borderId="0" applyBorder="0" applyAlignment="0" applyProtection="0"/>
    <xf numFmtId="185"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165" fontId="14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4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1" fillId="0" borderId="0" applyFont="0" applyFill="0" applyBorder="0" applyAlignment="0" applyProtection="0"/>
    <xf numFmtId="165" fontId="141" fillId="0" borderId="0" applyFont="0" applyFill="0" applyBorder="0" applyAlignment="0" applyProtection="0"/>
    <xf numFmtId="43" fontId="1" fillId="0" borderId="0" applyFont="0" applyFill="0" applyBorder="0" applyAlignment="0" applyProtection="0"/>
  </cellStyleXfs>
  <cellXfs count="864">
    <xf numFmtId="0" fontId="0" fillId="0" borderId="0" xfId="0"/>
    <xf numFmtId="0" fontId="26" fillId="0" borderId="0" xfId="0" applyFont="1" applyBorder="1"/>
    <xf numFmtId="0" fontId="26" fillId="0" borderId="0" xfId="0" applyFont="1"/>
    <xf numFmtId="0" fontId="27" fillId="34" borderId="21" xfId="0" applyFont="1" applyFill="1" applyBorder="1"/>
    <xf numFmtId="0" fontId="26" fillId="0" borderId="0" xfId="0" applyFont="1" applyAlignment="1">
      <alignment horizontal="right"/>
    </xf>
    <xf numFmtId="177" fontId="28" fillId="0" borderId="0" xfId="1" applyNumberFormat="1" applyFont="1"/>
    <xf numFmtId="177" fontId="28" fillId="0" borderId="0" xfId="0" applyNumberFormat="1" applyFont="1"/>
    <xf numFmtId="3" fontId="26" fillId="0" borderId="20" xfId="0" applyNumberFormat="1" applyFont="1" applyFill="1" applyBorder="1"/>
    <xf numFmtId="0" fontId="26" fillId="0" borderId="10" xfId="0" applyFont="1" applyFill="1" applyBorder="1" applyAlignment="1">
      <alignment horizontal="left" vertical="center"/>
    </xf>
    <xf numFmtId="0" fontId="27" fillId="0" borderId="10" xfId="0" applyFont="1" applyFill="1" applyBorder="1" applyAlignment="1">
      <alignment horizontal="left" vertical="center"/>
    </xf>
    <xf numFmtId="0" fontId="36" fillId="35" borderId="10" xfId="0" applyFont="1" applyFill="1" applyBorder="1"/>
    <xf numFmtId="14" fontId="37" fillId="40" borderId="10" xfId="0" applyNumberFormat="1" applyFont="1" applyFill="1" applyBorder="1" applyAlignment="1">
      <alignment horizontal="center" vertical="center" wrapText="1"/>
    </xf>
    <xf numFmtId="3" fontId="36" fillId="35" borderId="0" xfId="0" applyNumberFormat="1" applyFont="1" applyFill="1" applyBorder="1"/>
    <xf numFmtId="0" fontId="36" fillId="35" borderId="0" xfId="0" applyFont="1" applyFill="1" applyBorder="1"/>
    <xf numFmtId="0" fontId="36" fillId="35" borderId="0" xfId="0" applyFont="1" applyFill="1"/>
    <xf numFmtId="169" fontId="26" fillId="0" borderId="13" xfId="1" applyNumberFormat="1" applyFont="1" applyFill="1" applyBorder="1"/>
    <xf numFmtId="169" fontId="26" fillId="0" borderId="0" xfId="1" applyNumberFormat="1" applyFont="1" applyFill="1" applyBorder="1"/>
    <xf numFmtId="0" fontId="37" fillId="40" borderId="11" xfId="0" applyFont="1" applyFill="1" applyBorder="1" applyAlignment="1">
      <alignment horizontal="center" vertical="center" wrapText="1"/>
    </xf>
    <xf numFmtId="0" fontId="27" fillId="41" borderId="27" xfId="0" applyFont="1" applyFill="1" applyBorder="1" applyAlignment="1">
      <alignment horizontal="center" wrapText="1"/>
    </xf>
    <xf numFmtId="0" fontId="27" fillId="41" borderId="28" xfId="0" applyFont="1" applyFill="1" applyBorder="1" applyAlignment="1">
      <alignment horizontal="center" vertical="center" wrapText="1"/>
    </xf>
    <xf numFmtId="0" fontId="27" fillId="41" borderId="29" xfId="0" applyFont="1" applyFill="1" applyBorder="1" applyAlignment="1">
      <alignment horizontal="center" vertical="center" wrapText="1"/>
    </xf>
    <xf numFmtId="0" fontId="27" fillId="34" borderId="27" xfId="0" applyFont="1" applyFill="1" applyBorder="1" applyAlignment="1">
      <alignment horizontal="center" vertical="center" wrapText="1"/>
    </xf>
    <xf numFmtId="0" fontId="27" fillId="34" borderId="28" xfId="0" applyFont="1" applyFill="1" applyBorder="1" applyAlignment="1">
      <alignment horizontal="center" vertical="center" wrapText="1"/>
    </xf>
    <xf numFmtId="0" fontId="27" fillId="34" borderId="29" xfId="0" applyFont="1" applyFill="1" applyBorder="1" applyAlignment="1">
      <alignment horizontal="center" vertical="center" wrapText="1"/>
    </xf>
    <xf numFmtId="169" fontId="26" fillId="0" borderId="14" xfId="1" applyNumberFormat="1" applyFont="1" applyFill="1" applyBorder="1"/>
    <xf numFmtId="0" fontId="26" fillId="0" borderId="10" xfId="0" applyFont="1" applyFill="1" applyBorder="1" applyAlignment="1">
      <alignment horizontal="left" vertical="center" wrapText="1"/>
    </xf>
    <xf numFmtId="41" fontId="27" fillId="0" borderId="10" xfId="51" applyFont="1" applyFill="1" applyBorder="1" applyAlignment="1">
      <alignment horizontal="center" vertical="center"/>
    </xf>
    <xf numFmtId="41" fontId="36" fillId="35" borderId="10" xfId="51" applyFont="1" applyFill="1" applyBorder="1"/>
    <xf numFmtId="41" fontId="27" fillId="34" borderId="21" xfId="51" applyFont="1" applyFill="1" applyBorder="1"/>
    <xf numFmtId="41" fontId="27" fillId="0" borderId="13" xfId="51" applyFont="1" applyFill="1" applyBorder="1"/>
    <xf numFmtId="41" fontId="27" fillId="0" borderId="20" xfId="51" applyFont="1" applyFill="1" applyBorder="1"/>
    <xf numFmtId="0" fontId="25" fillId="0" borderId="0" xfId="0" applyFont="1" applyAlignment="1"/>
    <xf numFmtId="0" fontId="34" fillId="39" borderId="13" xfId="0" applyFont="1" applyFill="1" applyBorder="1" applyAlignment="1">
      <alignment vertical="center"/>
    </xf>
    <xf numFmtId="0" fontId="32" fillId="0" borderId="0" xfId="0" applyFont="1" applyAlignment="1">
      <alignment horizontal="left" vertical="center"/>
    </xf>
    <xf numFmtId="168" fontId="32" fillId="0" borderId="0" xfId="1" applyFont="1" applyAlignment="1">
      <alignment vertical="center"/>
    </xf>
    <xf numFmtId="0" fontId="34" fillId="39" borderId="15" xfId="0" applyFont="1" applyFill="1" applyBorder="1" applyAlignment="1">
      <alignment vertical="center"/>
    </xf>
    <xf numFmtId="0" fontId="33" fillId="34" borderId="10" xfId="0" applyFont="1" applyFill="1" applyBorder="1" applyAlignment="1">
      <alignment horizontal="center" vertical="center"/>
    </xf>
    <xf numFmtId="168" fontId="33" fillId="34" borderId="10" xfId="1" applyFont="1" applyFill="1" applyBorder="1" applyAlignment="1">
      <alignment horizontal="center" vertical="center"/>
    </xf>
    <xf numFmtId="168" fontId="28" fillId="0" borderId="10" xfId="1" applyFont="1" applyFill="1" applyBorder="1" applyAlignment="1">
      <alignment vertical="center" wrapText="1"/>
    </xf>
    <xf numFmtId="0" fontId="32" fillId="0" borderId="10" xfId="0" applyFont="1" applyBorder="1" applyAlignment="1">
      <alignment horizontal="center" vertical="center"/>
    </xf>
    <xf numFmtId="173" fontId="32" fillId="0" borderId="10" xfId="0" applyNumberFormat="1" applyFont="1" applyBorder="1" applyAlignment="1">
      <alignment vertical="center"/>
    </xf>
    <xf numFmtId="41" fontId="32" fillId="0" borderId="0" xfId="51" applyFont="1" applyAlignment="1">
      <alignment vertical="center"/>
    </xf>
    <xf numFmtId="41" fontId="33" fillId="34" borderId="10" xfId="51" applyFont="1" applyFill="1" applyBorder="1" applyAlignment="1">
      <alignment horizontal="center" vertical="center"/>
    </xf>
    <xf numFmtId="41" fontId="28" fillId="0" borderId="10" xfId="51" applyFont="1" applyFill="1" applyBorder="1" applyAlignment="1">
      <alignment vertical="center" wrapText="1"/>
    </xf>
    <xf numFmtId="41" fontId="32" fillId="0" borderId="10" xfId="51" applyFont="1" applyBorder="1" applyAlignment="1">
      <alignment vertical="center"/>
    </xf>
    <xf numFmtId="41" fontId="31" fillId="0" borderId="0" xfId="51" applyFont="1" applyFill="1" applyAlignment="1">
      <alignment horizontal="center" vertical="center"/>
    </xf>
    <xf numFmtId="41" fontId="30" fillId="0" borderId="0" xfId="51" applyFont="1" applyAlignment="1">
      <alignment vertical="center"/>
    </xf>
    <xf numFmtId="41" fontId="38" fillId="0" borderId="0" xfId="51" applyFont="1" applyAlignment="1">
      <alignment horizontal="right" vertical="center"/>
    </xf>
    <xf numFmtId="41" fontId="21" fillId="0" borderId="0" xfId="51" applyFont="1" applyAlignment="1">
      <alignment vertical="center"/>
    </xf>
    <xf numFmtId="41" fontId="24" fillId="38" borderId="0" xfId="51" applyFont="1" applyFill="1" applyAlignment="1">
      <alignment horizontal="center" vertical="center" wrapText="1"/>
    </xf>
    <xf numFmtId="41" fontId="31" fillId="38" borderId="0" xfId="51" applyFont="1" applyFill="1" applyAlignment="1">
      <alignment horizontal="center" vertical="center" wrapText="1"/>
    </xf>
    <xf numFmtId="41" fontId="21" fillId="0" borderId="0" xfId="51" applyFont="1" applyAlignment="1">
      <alignment vertical="center" wrapText="1"/>
    </xf>
    <xf numFmtId="49" fontId="38" fillId="0" borderId="0" xfId="0" applyNumberFormat="1" applyFont="1" applyAlignment="1">
      <alignment horizontal="left" vertical="top" wrapText="1"/>
    </xf>
    <xf numFmtId="3" fontId="26" fillId="0" borderId="0" xfId="0" applyNumberFormat="1" applyFont="1" applyFill="1" applyBorder="1"/>
    <xf numFmtId="41" fontId="24" fillId="0" borderId="0" xfId="51" applyFont="1" applyAlignment="1">
      <alignment horizontal="center" vertical="center" wrapText="1"/>
    </xf>
    <xf numFmtId="0" fontId="37" fillId="40" borderId="10" xfId="0" applyFont="1" applyFill="1" applyBorder="1" applyAlignment="1">
      <alignment horizontal="center" vertical="center" wrapText="1"/>
    </xf>
    <xf numFmtId="41" fontId="38" fillId="0" borderId="0" xfId="51" applyFont="1" applyAlignment="1">
      <alignment vertical="center"/>
    </xf>
    <xf numFmtId="0" fontId="29" fillId="42" borderId="0" xfId="0" applyFont="1" applyFill="1" applyBorder="1"/>
    <xf numFmtId="0" fontId="20" fillId="42" borderId="0" xfId="0" applyFont="1" applyFill="1" applyBorder="1"/>
    <xf numFmtId="176" fontId="28" fillId="0" borderId="10" xfId="51" applyNumberFormat="1" applyFont="1" applyFill="1" applyBorder="1" applyAlignment="1">
      <alignment vertical="center" wrapText="1"/>
    </xf>
    <xf numFmtId="176" fontId="32" fillId="0" borderId="0" xfId="51" applyNumberFormat="1" applyFont="1" applyAlignment="1">
      <alignment vertical="center"/>
    </xf>
    <xf numFmtId="176" fontId="32" fillId="0" borderId="10" xfId="51" applyNumberFormat="1" applyFont="1" applyBorder="1" applyAlignment="1">
      <alignment vertical="center"/>
    </xf>
    <xf numFmtId="41" fontId="38" fillId="0" borderId="0" xfId="51" applyFont="1" applyAlignment="1">
      <alignment horizontal="right" vertical="center" wrapText="1"/>
    </xf>
    <xf numFmtId="41" fontId="21" fillId="0" borderId="0" xfId="51" applyFont="1" applyAlignment="1">
      <alignment horizontal="left" vertical="center" indent="2"/>
    </xf>
    <xf numFmtId="0" fontId="52" fillId="0" borderId="0" xfId="0" applyFont="1"/>
    <xf numFmtId="0" fontId="52" fillId="0" borderId="0" xfId="0" applyFont="1" applyBorder="1"/>
    <xf numFmtId="169" fontId="52" fillId="0" borderId="0" xfId="1" applyNumberFormat="1" applyFont="1"/>
    <xf numFmtId="169" fontId="52" fillId="0" borderId="0" xfId="1" applyNumberFormat="1" applyFont="1" applyBorder="1"/>
    <xf numFmtId="0" fontId="52" fillId="0" borderId="20" xfId="0" applyFont="1" applyBorder="1"/>
    <xf numFmtId="3" fontId="52" fillId="0" borderId="20" xfId="0" applyNumberFormat="1" applyFont="1" applyBorder="1"/>
    <xf numFmtId="41" fontId="52" fillId="0" borderId="0" xfId="51" applyFont="1" applyBorder="1"/>
    <xf numFmtId="41" fontId="53" fillId="0" borderId="0" xfId="51" applyFont="1" applyBorder="1"/>
    <xf numFmtId="3" fontId="52" fillId="0" borderId="0" xfId="0" applyNumberFormat="1" applyFont="1"/>
    <xf numFmtId="0" fontId="52" fillId="0" borderId="0" xfId="0" applyFont="1" applyFill="1"/>
    <xf numFmtId="41" fontId="53" fillId="0" borderId="0" xfId="51" applyFont="1"/>
    <xf numFmtId="166" fontId="52" fillId="0" borderId="0" xfId="0" applyNumberFormat="1" applyFont="1"/>
    <xf numFmtId="41" fontId="26" fillId="0" borderId="10" xfId="51" applyFont="1" applyFill="1" applyBorder="1" applyAlignment="1">
      <alignment horizontal="center" vertical="center"/>
    </xf>
    <xf numFmtId="41" fontId="52" fillId="0" borderId="0" xfId="51" applyFont="1"/>
    <xf numFmtId="41" fontId="27" fillId="0" borderId="15" xfId="51" applyFont="1" applyFill="1" applyBorder="1" applyAlignment="1">
      <alignment horizontal="center" vertical="center"/>
    </xf>
    <xf numFmtId="0" fontId="53" fillId="0" borderId="0" xfId="0" applyFont="1" applyFill="1" applyBorder="1" applyAlignment="1">
      <alignment vertical="center"/>
    </xf>
    <xf numFmtId="0" fontId="53" fillId="0" borderId="0" xfId="0" applyFont="1" applyFill="1" applyAlignment="1">
      <alignment vertical="center"/>
    </xf>
    <xf numFmtId="0" fontId="52" fillId="0" borderId="0" xfId="0" applyFont="1" applyFill="1" applyBorder="1" applyAlignment="1">
      <alignment vertical="center"/>
    </xf>
    <xf numFmtId="0" fontId="52" fillId="0" borderId="0" xfId="0" applyFont="1" applyFill="1" applyAlignment="1">
      <alignment vertical="center"/>
    </xf>
    <xf numFmtId="0" fontId="54" fillId="0" borderId="0" xfId="0" applyFont="1" applyFill="1" applyBorder="1" applyAlignment="1">
      <alignment vertical="center"/>
    </xf>
    <xf numFmtId="0" fontId="54" fillId="0" borderId="0" xfId="0" applyFont="1" applyFill="1" applyAlignment="1">
      <alignment vertical="center"/>
    </xf>
    <xf numFmtId="0" fontId="55" fillId="0" borderId="0" xfId="0" applyFont="1" applyFill="1" applyBorder="1" applyAlignment="1">
      <alignment vertical="center"/>
    </xf>
    <xf numFmtId="0" fontId="55" fillId="0" borderId="0" xfId="0" applyFont="1" applyFill="1" applyAlignment="1">
      <alignment vertical="center"/>
    </xf>
    <xf numFmtId="0" fontId="45" fillId="0" borderId="10" xfId="0" applyFont="1" applyBorder="1" applyAlignment="1">
      <alignment horizontal="left" vertical="center"/>
    </xf>
    <xf numFmtId="0" fontId="27" fillId="0" borderId="0" xfId="0" applyFont="1" applyFill="1" applyBorder="1" applyAlignment="1">
      <alignment vertical="center"/>
    </xf>
    <xf numFmtId="0" fontId="27" fillId="0" borderId="0" xfId="0" applyFont="1" applyFill="1" applyAlignment="1">
      <alignment vertical="center"/>
    </xf>
    <xf numFmtId="3" fontId="26" fillId="0" borderId="0" xfId="0" applyNumberFormat="1" applyFont="1" applyFill="1" applyBorder="1" applyAlignment="1">
      <alignment vertical="center"/>
    </xf>
    <xf numFmtId="0" fontId="26" fillId="0" borderId="0" xfId="0" applyFont="1" applyFill="1" applyBorder="1" applyAlignment="1">
      <alignment vertical="center"/>
    </xf>
    <xf numFmtId="0" fontId="26" fillId="0" borderId="0" xfId="0" applyFont="1" applyFill="1" applyAlignment="1">
      <alignment vertical="center"/>
    </xf>
    <xf numFmtId="3" fontId="27" fillId="0" borderId="0" xfId="0" applyNumberFormat="1" applyFont="1" applyFill="1" applyBorder="1" applyAlignment="1">
      <alignment vertical="center"/>
    </xf>
    <xf numFmtId="0" fontId="27" fillId="36" borderId="30" xfId="0" applyFont="1" applyFill="1" applyBorder="1" applyAlignment="1">
      <alignment horizontal="center" vertical="center" wrapText="1"/>
    </xf>
    <xf numFmtId="0" fontId="27" fillId="36" borderId="31" xfId="0" applyFont="1" applyFill="1" applyBorder="1" applyAlignment="1">
      <alignment horizontal="center" vertical="center" wrapText="1"/>
    </xf>
    <xf numFmtId="0" fontId="27" fillId="36" borderId="32" xfId="0" applyFont="1" applyFill="1" applyBorder="1" applyAlignment="1">
      <alignment horizontal="center" vertical="center" wrapText="1"/>
    </xf>
    <xf numFmtId="0" fontId="0" fillId="0" borderId="0" xfId="0" applyFill="1"/>
    <xf numFmtId="0" fontId="0" fillId="0" borderId="0" xfId="0" applyFill="1" applyBorder="1"/>
    <xf numFmtId="0" fontId="56" fillId="0" borderId="0" xfId="0" applyFont="1" applyFill="1" applyBorder="1" applyAlignment="1">
      <alignment vertical="center"/>
    </xf>
    <xf numFmtId="0" fontId="57" fillId="0" borderId="0" xfId="0" applyFont="1" applyFill="1" applyBorder="1"/>
    <xf numFmtId="0" fontId="58" fillId="0" borderId="0" xfId="0" applyFont="1" applyFill="1" applyBorder="1" applyAlignment="1">
      <alignment vertical="center"/>
    </xf>
    <xf numFmtId="0" fontId="59" fillId="0" borderId="0" xfId="0" applyFont="1" applyFill="1" applyBorder="1"/>
    <xf numFmtId="0" fontId="59" fillId="0" borderId="0" xfId="0" applyFont="1" applyFill="1"/>
    <xf numFmtId="0" fontId="60" fillId="0" borderId="0" xfId="0" applyFont="1" applyFill="1" applyBorder="1" applyAlignment="1"/>
    <xf numFmtId="0" fontId="23" fillId="42" borderId="0" xfId="0" applyFont="1" applyFill="1" applyBorder="1"/>
    <xf numFmtId="0" fontId="65" fillId="42" borderId="0" xfId="0" applyFont="1" applyFill="1" applyBorder="1" applyAlignment="1">
      <alignment horizontal="center"/>
    </xf>
    <xf numFmtId="0" fontId="66" fillId="42" borderId="0" xfId="0" applyFont="1" applyFill="1"/>
    <xf numFmtId="0" fontId="66" fillId="42" borderId="0" xfId="0" applyFont="1" applyFill="1" applyBorder="1"/>
    <xf numFmtId="0" fontId="70" fillId="42" borderId="0" xfId="0" applyFont="1" applyFill="1" applyBorder="1"/>
    <xf numFmtId="0" fontId="68" fillId="42" borderId="0" xfId="58" applyFont="1" applyFill="1" applyBorder="1" applyAlignment="1">
      <alignment horizontal="center"/>
    </xf>
    <xf numFmtId="0" fontId="23" fillId="42" borderId="0" xfId="0" applyFont="1" applyFill="1" applyBorder="1" applyAlignment="1">
      <alignment horizontal="center"/>
    </xf>
    <xf numFmtId="0" fontId="68" fillId="42" borderId="0" xfId="58" quotePrefix="1" applyFont="1" applyFill="1" applyBorder="1" applyAlignment="1">
      <alignment horizontal="center"/>
    </xf>
    <xf numFmtId="0" fontId="67" fillId="42" borderId="0" xfId="0" applyFont="1" applyFill="1" applyBorder="1"/>
    <xf numFmtId="0" fontId="43" fillId="42" borderId="0" xfId="0" applyFont="1" applyFill="1" applyBorder="1" applyAlignment="1">
      <alignment horizontal="center"/>
    </xf>
    <xf numFmtId="0" fontId="46" fillId="42" borderId="0" xfId="0" applyFont="1" applyFill="1" applyBorder="1" applyAlignment="1">
      <alignment horizontal="center"/>
    </xf>
    <xf numFmtId="0" fontId="23" fillId="0" borderId="0" xfId="0" applyFont="1" applyFill="1" applyBorder="1"/>
    <xf numFmtId="0" fontId="66" fillId="0" borderId="0" xfId="0" applyFont="1" applyFill="1"/>
    <xf numFmtId="0" fontId="66" fillId="0" borderId="0" xfId="0" applyFont="1" applyFill="1" applyBorder="1"/>
    <xf numFmtId="0" fontId="29" fillId="0" borderId="0" xfId="0" applyFont="1" applyFill="1" applyBorder="1"/>
    <xf numFmtId="0" fontId="20" fillId="0" borderId="0" xfId="0" applyFont="1" applyFill="1" applyBorder="1"/>
    <xf numFmtId="0" fontId="68" fillId="0" borderId="0" xfId="58" applyFont="1" applyFill="1" applyBorder="1" applyAlignment="1">
      <alignment horizontal="center"/>
    </xf>
    <xf numFmtId="0" fontId="23" fillId="0" borderId="0" xfId="0" applyFont="1" applyFill="1" applyBorder="1" applyAlignment="1">
      <alignment horizontal="center"/>
    </xf>
    <xf numFmtId="0" fontId="67" fillId="0" borderId="0" xfId="0" applyFont="1" applyFill="1" applyBorder="1"/>
    <xf numFmtId="0" fontId="69" fillId="0" borderId="0" xfId="0" applyFont="1" applyFill="1" applyBorder="1" applyAlignment="1">
      <alignment horizontal="center"/>
    </xf>
    <xf numFmtId="176" fontId="21" fillId="0" borderId="0" xfId="51" applyNumberFormat="1" applyFont="1" applyAlignment="1">
      <alignment vertical="center"/>
    </xf>
    <xf numFmtId="0" fontId="21" fillId="0" borderId="0" xfId="320" applyAlignment="1">
      <alignment vertical="center"/>
    </xf>
    <xf numFmtId="0" fontId="21" fillId="0" borderId="0" xfId="320" applyAlignment="1">
      <alignment horizontal="center" vertical="center"/>
    </xf>
    <xf numFmtId="0" fontId="24" fillId="38" borderId="0" xfId="320" applyFont="1" applyFill="1" applyAlignment="1">
      <alignment horizontal="center" vertical="center"/>
    </xf>
    <xf numFmtId="0" fontId="24" fillId="0" borderId="0" xfId="320" applyFont="1" applyAlignment="1">
      <alignment vertical="center"/>
    </xf>
    <xf numFmtId="0" fontId="24" fillId="0" borderId="0" xfId="320" applyFont="1" applyAlignment="1">
      <alignment horizontal="center" vertical="center"/>
    </xf>
    <xf numFmtId="0" fontId="48" fillId="0" borderId="0" xfId="320" applyFont="1" applyAlignment="1">
      <alignment vertical="center"/>
    </xf>
    <xf numFmtId="0" fontId="39" fillId="0" borderId="0" xfId="320" applyFont="1" applyAlignment="1">
      <alignment vertical="center"/>
    </xf>
    <xf numFmtId="0" fontId="50" fillId="0" borderId="0" xfId="320" applyFont="1" applyAlignment="1">
      <alignment horizontal="center" vertical="center"/>
    </xf>
    <xf numFmtId="0" fontId="49" fillId="0" borderId="0" xfId="320" applyFont="1" applyAlignment="1">
      <alignment vertical="center"/>
    </xf>
    <xf numFmtId="41" fontId="38" fillId="0" borderId="0" xfId="51" applyFont="1" applyFill="1" applyAlignment="1">
      <alignment vertical="center"/>
    </xf>
    <xf numFmtId="41" fontId="28" fillId="45" borderId="10" xfId="51" applyFont="1" applyFill="1" applyBorder="1" applyAlignment="1">
      <alignment vertical="center" wrapText="1"/>
    </xf>
    <xf numFmtId="41" fontId="52" fillId="0" borderId="0" xfId="0" applyNumberFormat="1" applyFont="1" applyBorder="1"/>
    <xf numFmtId="41" fontId="52" fillId="0" borderId="0" xfId="0" applyNumberFormat="1" applyFont="1"/>
    <xf numFmtId="0" fontId="28" fillId="45" borderId="10" xfId="0" applyFont="1" applyFill="1" applyBorder="1" applyAlignment="1">
      <alignment vertical="center"/>
    </xf>
    <xf numFmtId="0" fontId="28" fillId="45" borderId="10" xfId="0" applyFont="1" applyFill="1" applyBorder="1" applyAlignment="1">
      <alignment horizontal="left" vertical="center" wrapText="1"/>
    </xf>
    <xf numFmtId="0" fontId="28" fillId="45" borderId="10" xfId="0" applyFont="1" applyFill="1" applyBorder="1" applyAlignment="1">
      <alignment horizontal="center" vertical="center" wrapText="1"/>
    </xf>
    <xf numFmtId="168" fontId="28" fillId="45" borderId="10" xfId="1" applyFont="1" applyFill="1" applyBorder="1" applyAlignment="1">
      <alignment vertical="center" wrapText="1"/>
    </xf>
    <xf numFmtId="176" fontId="28" fillId="45" borderId="10" xfId="51" applyNumberFormat="1" applyFont="1" applyFill="1" applyBorder="1" applyAlignment="1">
      <alignment vertical="center" wrapText="1"/>
    </xf>
    <xf numFmtId="0" fontId="28" fillId="45" borderId="0" xfId="0" applyFont="1" applyFill="1" applyAlignment="1">
      <alignment vertical="center"/>
    </xf>
    <xf numFmtId="0" fontId="73" fillId="0" borderId="0" xfId="0" applyFont="1" applyFill="1"/>
    <xf numFmtId="0" fontId="75" fillId="0" borderId="0" xfId="0" applyFont="1" applyFill="1" applyBorder="1" applyAlignment="1">
      <alignment vertical="center"/>
    </xf>
    <xf numFmtId="0" fontId="78" fillId="0" borderId="0" xfId="0" applyFont="1" applyFill="1"/>
    <xf numFmtId="0" fontId="78" fillId="0" borderId="0" xfId="0" applyFont="1" applyAlignment="1">
      <alignment wrapText="1"/>
    </xf>
    <xf numFmtId="0" fontId="78" fillId="0" borderId="0" xfId="0" applyFont="1"/>
    <xf numFmtId="0" fontId="78" fillId="0" borderId="0" xfId="0" applyFont="1" applyAlignment="1">
      <alignment vertical="center"/>
    </xf>
    <xf numFmtId="0" fontId="82" fillId="0" borderId="0" xfId="0" applyFont="1" applyFill="1" applyBorder="1"/>
    <xf numFmtId="0" fontId="82" fillId="0" borderId="0" xfId="0" applyFont="1" applyFill="1"/>
    <xf numFmtId="0" fontId="84" fillId="0" borderId="0" xfId="0" applyFont="1" applyFill="1"/>
    <xf numFmtId="0" fontId="73" fillId="0" borderId="0" xfId="0" applyFont="1"/>
    <xf numFmtId="170" fontId="76" fillId="33" borderId="0" xfId="44" applyFont="1" applyFill="1" applyAlignment="1"/>
    <xf numFmtId="170" fontId="85" fillId="33" borderId="0" xfId="44" applyFont="1" applyFill="1" applyAlignment="1"/>
    <xf numFmtId="170" fontId="76" fillId="33" borderId="0" xfId="44" applyFont="1" applyFill="1" applyBorder="1" applyAlignment="1"/>
    <xf numFmtId="170" fontId="76" fillId="0" borderId="0" xfId="44" applyFont="1" applyFill="1" applyAlignment="1"/>
    <xf numFmtId="0" fontId="86" fillId="0" borderId="0" xfId="58" applyFont="1" applyAlignment="1">
      <alignment horizontal="center"/>
    </xf>
    <xf numFmtId="0" fontId="82" fillId="0" borderId="0" xfId="0" applyFont="1" applyAlignment="1">
      <alignment vertical="center"/>
    </xf>
    <xf numFmtId="0" fontId="84" fillId="0" borderId="0" xfId="0" applyFont="1" applyAlignment="1">
      <alignment vertical="center"/>
    </xf>
    <xf numFmtId="0" fontId="79" fillId="0" borderId="0" xfId="0" applyFont="1" applyFill="1" applyBorder="1" applyAlignment="1">
      <alignment vertical="center"/>
    </xf>
    <xf numFmtId="0" fontId="82" fillId="0" borderId="0" xfId="0" applyFont="1" applyFill="1" applyBorder="1" applyAlignment="1">
      <alignment vertical="center"/>
    </xf>
    <xf numFmtId="0" fontId="81" fillId="0" borderId="0" xfId="0" applyFont="1" applyAlignment="1">
      <alignment vertical="center"/>
    </xf>
    <xf numFmtId="0" fontId="81" fillId="0" borderId="0" xfId="0" applyFont="1" applyBorder="1" applyAlignment="1">
      <alignment vertical="center"/>
    </xf>
    <xf numFmtId="0" fontId="81" fillId="0" borderId="0" xfId="0" applyFont="1" applyFill="1" applyAlignment="1">
      <alignment vertical="center"/>
    </xf>
    <xf numFmtId="0" fontId="82" fillId="0" borderId="0" xfId="0" applyFont="1"/>
    <xf numFmtId="0" fontId="82" fillId="0" borderId="0" xfId="0" applyFont="1" applyBorder="1"/>
    <xf numFmtId="0" fontId="84" fillId="0" borderId="0" xfId="0" applyFont="1"/>
    <xf numFmtId="169" fontId="79" fillId="0" borderId="0" xfId="1" applyNumberFormat="1" applyFont="1" applyFill="1" applyBorder="1"/>
    <xf numFmtId="169" fontId="82" fillId="0" borderId="0" xfId="0" applyNumberFormat="1" applyFont="1"/>
    <xf numFmtId="169" fontId="82" fillId="0" borderId="0" xfId="1" applyNumberFormat="1" applyFont="1"/>
    <xf numFmtId="41" fontId="82" fillId="0" borderId="0" xfId="51" applyFont="1"/>
    <xf numFmtId="173" fontId="82" fillId="0" borderId="0" xfId="0" applyNumberFormat="1" applyFont="1"/>
    <xf numFmtId="0" fontId="82" fillId="0" borderId="0" xfId="0" applyFont="1" applyAlignment="1">
      <alignment wrapText="1"/>
    </xf>
    <xf numFmtId="0" fontId="79" fillId="0" borderId="0" xfId="0" applyFont="1" applyAlignment="1">
      <alignment horizontal="center"/>
    </xf>
    <xf numFmtId="0" fontId="82" fillId="0" borderId="0" xfId="0" applyFont="1" applyAlignment="1">
      <alignment horizontal="center"/>
    </xf>
    <xf numFmtId="0" fontId="79" fillId="0" borderId="0" xfId="0" applyFont="1" applyBorder="1" applyAlignment="1">
      <alignment horizontal="right"/>
    </xf>
    <xf numFmtId="0" fontId="79" fillId="0" borderId="0" xfId="0" applyFont="1" applyFill="1" applyAlignment="1">
      <alignment horizontal="right"/>
    </xf>
    <xf numFmtId="169" fontId="75" fillId="0" borderId="0" xfId="1" applyNumberFormat="1" applyFont="1" applyFill="1" applyBorder="1"/>
    <xf numFmtId="0" fontId="75" fillId="42" borderId="0" xfId="0" applyFont="1" applyFill="1" applyBorder="1" applyAlignment="1">
      <alignment horizontal="left" indent="1"/>
    </xf>
    <xf numFmtId="0" fontId="88" fillId="42" borderId="0" xfId="0" applyFont="1" applyFill="1" applyBorder="1" applyAlignment="1">
      <alignment horizontal="left" indent="1"/>
    </xf>
    <xf numFmtId="0" fontId="89" fillId="42" borderId="0" xfId="0" applyFont="1" applyFill="1" applyBorder="1"/>
    <xf numFmtId="173" fontId="89" fillId="42" borderId="0" xfId="1" applyNumberFormat="1" applyFont="1" applyFill="1" applyBorder="1"/>
    <xf numFmtId="0" fontId="75" fillId="42" borderId="0" xfId="0" applyFont="1" applyFill="1" applyBorder="1" applyAlignment="1">
      <alignment horizontal="left" vertical="center" indent="1"/>
    </xf>
    <xf numFmtId="169" fontId="89" fillId="42" borderId="0" xfId="0" applyNumberFormat="1" applyFont="1" applyFill="1" applyBorder="1"/>
    <xf numFmtId="169" fontId="75" fillId="42" borderId="0" xfId="1" applyNumberFormat="1" applyFont="1" applyFill="1" applyBorder="1"/>
    <xf numFmtId="0" fontId="89" fillId="42" borderId="0" xfId="0" applyFont="1" applyFill="1" applyBorder="1" applyAlignment="1">
      <alignment horizontal="left" indent="1"/>
    </xf>
    <xf numFmtId="169" fontId="89" fillId="42" borderId="0" xfId="1" applyNumberFormat="1" applyFont="1" applyFill="1" applyBorder="1"/>
    <xf numFmtId="169" fontId="89" fillId="0" borderId="0" xfId="1" applyNumberFormat="1" applyFont="1" applyFill="1" applyBorder="1"/>
    <xf numFmtId="0" fontId="89" fillId="42" borderId="0" xfId="0" applyFont="1" applyFill="1" applyBorder="1" applyAlignment="1">
      <alignment horizontal="left" vertical="center" indent="1"/>
    </xf>
    <xf numFmtId="182" fontId="89" fillId="42" borderId="0" xfId="1" applyNumberFormat="1" applyFont="1" applyFill="1" applyBorder="1"/>
    <xf numFmtId="0" fontId="89" fillId="42" borderId="0" xfId="0" applyFont="1" applyFill="1"/>
    <xf numFmtId="0" fontId="89" fillId="42" borderId="0" xfId="0" applyFont="1" applyFill="1" applyBorder="1" applyAlignment="1">
      <alignment horizontal="left" wrapText="1" indent="1"/>
    </xf>
    <xf numFmtId="0" fontId="75" fillId="42" borderId="0" xfId="0" applyFont="1" applyFill="1" applyBorder="1" applyAlignment="1">
      <alignment horizontal="left" vertical="center" wrapText="1" indent="1"/>
    </xf>
    <xf numFmtId="0" fontId="75" fillId="42" borderId="0" xfId="0" applyFont="1" applyFill="1" applyBorder="1"/>
    <xf numFmtId="173" fontId="89" fillId="42" borderId="0" xfId="0" applyNumberFormat="1" applyFont="1" applyFill="1" applyBorder="1"/>
    <xf numFmtId="0" fontId="89" fillId="0" borderId="0" xfId="0" applyFont="1"/>
    <xf numFmtId="3" fontId="89" fillId="0" borderId="0" xfId="0" applyNumberFormat="1" applyFont="1"/>
    <xf numFmtId="3" fontId="89" fillId="0" borderId="0" xfId="0" applyNumberFormat="1" applyFont="1" applyBorder="1"/>
    <xf numFmtId="3" fontId="89" fillId="0" borderId="0" xfId="0" applyNumberFormat="1" applyFont="1" applyFill="1"/>
    <xf numFmtId="0" fontId="89" fillId="0" borderId="0" xfId="0" applyFont="1" applyBorder="1"/>
    <xf numFmtId="0" fontId="89" fillId="0" borderId="0" xfId="0" applyFont="1" applyFill="1" applyAlignment="1">
      <alignment horizontal="left"/>
    </xf>
    <xf numFmtId="0" fontId="89" fillId="0" borderId="0" xfId="0" applyFont="1" applyFill="1" applyAlignment="1">
      <alignment horizontal="center"/>
    </xf>
    <xf numFmtId="0" fontId="89" fillId="0" borderId="0" xfId="0" applyFont="1" applyFill="1" applyBorder="1" applyAlignment="1">
      <alignment horizontal="center"/>
    </xf>
    <xf numFmtId="0" fontId="89" fillId="0" borderId="0" xfId="0" applyFont="1" applyFill="1"/>
    <xf numFmtId="178" fontId="74" fillId="0" borderId="0" xfId="0" applyNumberFormat="1" applyFont="1" applyFill="1" applyBorder="1" applyAlignment="1">
      <alignment horizontal="center" vertical="center" wrapText="1"/>
    </xf>
    <xf numFmtId="41" fontId="89" fillId="42" borderId="0" xfId="51" applyFont="1" applyFill="1" applyBorder="1"/>
    <xf numFmtId="0" fontId="89" fillId="0" borderId="0" xfId="0" applyFont="1" applyAlignment="1">
      <alignment wrapText="1"/>
    </xf>
    <xf numFmtId="43" fontId="89" fillId="0" borderId="0" xfId="0" applyNumberFormat="1" applyFont="1"/>
    <xf numFmtId="43" fontId="89" fillId="0" borderId="0" xfId="0" applyNumberFormat="1" applyFont="1" applyBorder="1"/>
    <xf numFmtId="0" fontId="75" fillId="0" borderId="0" xfId="49" quotePrefix="1" applyFont="1" applyFill="1" applyAlignment="1"/>
    <xf numFmtId="0" fontId="89" fillId="0" borderId="0" xfId="49" quotePrefix="1" applyFont="1" applyFill="1" applyAlignment="1"/>
    <xf numFmtId="0" fontId="75" fillId="0" borderId="0" xfId="49" quotePrefix="1" applyFont="1" applyFill="1" applyBorder="1" applyAlignment="1"/>
    <xf numFmtId="0" fontId="91" fillId="0" borderId="0" xfId="0" applyFont="1" applyFill="1" applyBorder="1" applyAlignment="1">
      <alignment vertical="center"/>
    </xf>
    <xf numFmtId="0" fontId="78" fillId="0" borderId="0" xfId="0" applyFont="1" applyFill="1" applyBorder="1" applyAlignment="1">
      <alignment vertical="center"/>
    </xf>
    <xf numFmtId="0" fontId="77" fillId="0" borderId="0" xfId="0" applyFont="1" applyFill="1" applyBorder="1" applyAlignment="1">
      <alignment vertical="center"/>
    </xf>
    <xf numFmtId="0" fontId="78" fillId="0" borderId="0" xfId="0" applyFont="1" applyAlignment="1"/>
    <xf numFmtId="3" fontId="78" fillId="0" borderId="0" xfId="0" applyNumberFormat="1" applyFont="1" applyAlignment="1"/>
    <xf numFmtId="174" fontId="78" fillId="0" borderId="0" xfId="0" applyNumberFormat="1" applyFont="1" applyAlignment="1"/>
    <xf numFmtId="0" fontId="78" fillId="0" borderId="0" xfId="0" applyFont="1" applyFill="1" applyAlignment="1"/>
    <xf numFmtId="41" fontId="78" fillId="0" borderId="0" xfId="51" applyFont="1" applyFill="1" applyAlignment="1"/>
    <xf numFmtId="168" fontId="78" fillId="0" borderId="0" xfId="1" applyFont="1" applyFill="1" applyAlignment="1"/>
    <xf numFmtId="174" fontId="78" fillId="0" borderId="0" xfId="0" applyNumberFormat="1" applyFont="1" applyFill="1" applyAlignment="1"/>
    <xf numFmtId="41" fontId="78" fillId="0" borderId="0" xfId="0" applyNumberFormat="1" applyFont="1"/>
    <xf numFmtId="168" fontId="78" fillId="0" borderId="0" xfId="0" applyNumberFormat="1" applyFont="1"/>
    <xf numFmtId="0" fontId="93" fillId="0" borderId="0" xfId="0" applyFont="1" applyFill="1"/>
    <xf numFmtId="0" fontId="94" fillId="0" borderId="0" xfId="58" applyFont="1" applyAlignment="1">
      <alignment horizontal="center"/>
    </xf>
    <xf numFmtId="0" fontId="95" fillId="0" borderId="0" xfId="0" applyFont="1" applyFill="1"/>
    <xf numFmtId="0" fontId="89" fillId="0" borderId="0" xfId="0" applyFont="1" applyFill="1" applyBorder="1"/>
    <xf numFmtId="0" fontId="93" fillId="0" borderId="0" xfId="0" applyFont="1"/>
    <xf numFmtId="0" fontId="75" fillId="0" borderId="0" xfId="0" applyFont="1" applyAlignment="1">
      <alignment vertical="center"/>
    </xf>
    <xf numFmtId="0" fontId="97" fillId="0" borderId="0" xfId="0" applyFont="1" applyAlignment="1">
      <alignment horizontal="left" vertical="center" wrapText="1"/>
    </xf>
    <xf numFmtId="0" fontId="75" fillId="0" borderId="0" xfId="0" applyFont="1" applyAlignment="1">
      <alignment horizontal="left" vertical="center" wrapText="1"/>
    </xf>
    <xf numFmtId="41" fontId="75" fillId="0" borderId="0" xfId="51" applyFont="1" applyAlignment="1">
      <alignment horizontal="left" vertical="center" wrapText="1"/>
    </xf>
    <xf numFmtId="178" fontId="75" fillId="0" borderId="0" xfId="51" applyNumberFormat="1" applyFont="1" applyFill="1" applyBorder="1" applyAlignment="1">
      <alignment horizontal="center" vertical="center" wrapText="1"/>
    </xf>
    <xf numFmtId="0" fontId="90" fillId="0" borderId="0" xfId="0" applyFont="1" applyAlignment="1">
      <alignment horizontal="left" vertical="center" wrapText="1"/>
    </xf>
    <xf numFmtId="166" fontId="75" fillId="42" borderId="0" xfId="51" applyNumberFormat="1" applyFont="1" applyFill="1" applyBorder="1" applyAlignment="1">
      <alignment horizontal="center" vertical="center" wrapText="1"/>
    </xf>
    <xf numFmtId="0" fontId="89" fillId="0" borderId="0" xfId="0" applyFont="1" applyAlignment="1">
      <alignment vertical="center"/>
    </xf>
    <xf numFmtId="0" fontId="101" fillId="0" borderId="0" xfId="0" applyFont="1"/>
    <xf numFmtId="0" fontId="91" fillId="0" borderId="0" xfId="0" applyFont="1" applyAlignment="1">
      <alignment vertical="center"/>
    </xf>
    <xf numFmtId="0" fontId="95" fillId="0" borderId="0" xfId="0" applyFont="1" applyAlignment="1">
      <alignment vertical="center"/>
    </xf>
    <xf numFmtId="0" fontId="95" fillId="42" borderId="37" xfId="0" applyFont="1" applyFill="1" applyBorder="1" applyAlignment="1">
      <alignment horizontal="left" wrapText="1" indent="1"/>
    </xf>
    <xf numFmtId="166" fontId="95" fillId="42" borderId="37" xfId="51" applyNumberFormat="1" applyFont="1" applyFill="1" applyBorder="1" applyAlignment="1"/>
    <xf numFmtId="166" fontId="96" fillId="42" borderId="37" xfId="51" applyNumberFormat="1" applyFont="1" applyFill="1" applyBorder="1" applyAlignment="1"/>
    <xf numFmtId="41" fontId="96" fillId="42" borderId="37" xfId="51" applyNumberFormat="1" applyFont="1" applyFill="1" applyBorder="1" applyAlignment="1"/>
    <xf numFmtId="41" fontId="96" fillId="42" borderId="37" xfId="51" applyFont="1" applyFill="1" applyBorder="1" applyAlignment="1"/>
    <xf numFmtId="41" fontId="95" fillId="0" borderId="0" xfId="0" applyNumberFormat="1" applyFont="1" applyAlignment="1"/>
    <xf numFmtId="0" fontId="96" fillId="42" borderId="37" xfId="0" applyFont="1" applyFill="1" applyBorder="1" applyAlignment="1">
      <alignment horizontal="left" wrapText="1" indent="1"/>
    </xf>
    <xf numFmtId="174" fontId="95" fillId="0" borderId="0" xfId="0" applyNumberFormat="1" applyFont="1" applyAlignment="1"/>
    <xf numFmtId="49" fontId="95" fillId="42" borderId="37" xfId="0" applyNumberFormat="1" applyFont="1" applyFill="1" applyBorder="1" applyAlignment="1">
      <alignment horizontal="left" wrapText="1" indent="1"/>
    </xf>
    <xf numFmtId="169" fontId="95" fillId="0" borderId="0" xfId="1" applyNumberFormat="1" applyFont="1" applyFill="1" applyAlignment="1"/>
    <xf numFmtId="3" fontId="95" fillId="0" borderId="0" xfId="0" applyNumberFormat="1" applyFont="1" applyFill="1" applyAlignment="1"/>
    <xf numFmtId="41" fontId="95" fillId="0" borderId="0" xfId="51" applyFont="1" applyFill="1" applyAlignment="1"/>
    <xf numFmtId="0" fontId="95" fillId="0" borderId="0" xfId="0" applyFont="1" applyAlignment="1">
      <alignment wrapText="1"/>
    </xf>
    <xf numFmtId="0" fontId="95" fillId="0" borderId="0" xfId="0" applyFont="1"/>
    <xf numFmtId="41" fontId="95" fillId="0" borderId="0" xfId="0" applyNumberFormat="1" applyFont="1"/>
    <xf numFmtId="166" fontId="95" fillId="0" borderId="0" xfId="0" applyNumberFormat="1" applyFont="1"/>
    <xf numFmtId="0" fontId="93" fillId="0" borderId="0" xfId="0" applyFont="1" applyFill="1" applyAlignment="1">
      <alignment horizontal="center" wrapText="1"/>
    </xf>
    <xf numFmtId="170" fontId="75" fillId="0" borderId="0" xfId="44" applyNumberFormat="1" applyFont="1" applyFill="1" applyBorder="1" applyAlignment="1" applyProtection="1">
      <alignment horizontal="left"/>
    </xf>
    <xf numFmtId="0" fontId="93" fillId="0" borderId="0" xfId="0" applyFont="1" applyBorder="1" applyAlignment="1">
      <alignment horizontal="left" vertical="center"/>
    </xf>
    <xf numFmtId="0" fontId="93" fillId="0" borderId="0" xfId="0" applyFont="1" applyBorder="1" applyAlignment="1">
      <alignment vertical="center"/>
    </xf>
    <xf numFmtId="0" fontId="93" fillId="0" borderId="0" xfId="0" applyFont="1" applyAlignment="1">
      <alignment wrapText="1"/>
    </xf>
    <xf numFmtId="169" fontId="106" fillId="42" borderId="0" xfId="1" applyNumberFormat="1" applyFont="1" applyFill="1" applyBorder="1" applyAlignment="1">
      <alignment wrapText="1"/>
    </xf>
    <xf numFmtId="169" fontId="93" fillId="42" borderId="0" xfId="1" applyNumberFormat="1" applyFont="1" applyFill="1" applyBorder="1"/>
    <xf numFmtId="0" fontId="93" fillId="42" borderId="0" xfId="0" applyFont="1" applyFill="1" applyBorder="1" applyAlignment="1">
      <alignment vertical="center" wrapText="1"/>
    </xf>
    <xf numFmtId="166" fontId="93" fillId="42" borderId="0" xfId="1" applyNumberFormat="1" applyFont="1" applyFill="1" applyBorder="1" applyAlignment="1">
      <alignment vertical="center"/>
    </xf>
    <xf numFmtId="0" fontId="93" fillId="0" borderId="0" xfId="0" applyFont="1" applyAlignment="1">
      <alignment vertical="center"/>
    </xf>
    <xf numFmtId="0" fontId="93" fillId="0" borderId="0" xfId="0" applyFont="1" applyFill="1" applyAlignment="1">
      <alignment vertical="center"/>
    </xf>
    <xf numFmtId="166" fontId="106" fillId="42" borderId="0" xfId="1" applyNumberFormat="1" applyFont="1" applyFill="1" applyBorder="1" applyAlignment="1">
      <alignment vertical="center"/>
    </xf>
    <xf numFmtId="0" fontId="106" fillId="42" borderId="0" xfId="0" applyFont="1" applyFill="1" applyBorder="1" applyAlignment="1">
      <alignment vertical="center" wrapText="1"/>
    </xf>
    <xf numFmtId="166" fontId="106" fillId="42" borderId="0" xfId="1" applyNumberFormat="1" applyFont="1" applyFill="1" applyBorder="1" applyAlignment="1">
      <alignment vertical="center" wrapText="1"/>
    </xf>
    <xf numFmtId="0" fontId="93" fillId="42" borderId="0" xfId="0" applyFont="1" applyFill="1" applyBorder="1" applyAlignment="1">
      <alignment horizontal="left" vertical="center" wrapText="1"/>
    </xf>
    <xf numFmtId="0" fontId="106" fillId="42" borderId="0" xfId="0" applyFont="1" applyFill="1" applyBorder="1" applyAlignment="1">
      <alignment vertical="center"/>
    </xf>
    <xf numFmtId="0" fontId="87" fillId="0" borderId="0" xfId="0" applyFont="1" applyAlignment="1">
      <alignment vertical="center"/>
    </xf>
    <xf numFmtId="0" fontId="87" fillId="0" borderId="0" xfId="0" applyFont="1" applyFill="1" applyAlignment="1">
      <alignment vertical="center"/>
    </xf>
    <xf numFmtId="166" fontId="106" fillId="42" borderId="0" xfId="45" applyFont="1" applyFill="1" applyBorder="1" applyAlignment="1">
      <alignment vertical="center"/>
    </xf>
    <xf numFmtId="174" fontId="89" fillId="0" borderId="0" xfId="0" applyNumberFormat="1" applyFont="1" applyAlignment="1">
      <alignment vertical="center"/>
    </xf>
    <xf numFmtId="0" fontId="107" fillId="0" borderId="0" xfId="0" applyFont="1" applyAlignment="1">
      <alignment vertical="center"/>
    </xf>
    <xf numFmtId="166" fontId="87" fillId="0" borderId="0" xfId="0" applyNumberFormat="1" applyFont="1" applyAlignment="1">
      <alignment vertical="center"/>
    </xf>
    <xf numFmtId="0" fontId="93" fillId="0" borderId="0" xfId="0" applyFont="1" applyFill="1" applyAlignment="1">
      <alignment horizontal="left"/>
    </xf>
    <xf numFmtId="0" fontId="93" fillId="0" borderId="0" xfId="0" applyFont="1" applyBorder="1" applyAlignment="1">
      <alignment wrapText="1"/>
    </xf>
    <xf numFmtId="0" fontId="93" fillId="0" borderId="0" xfId="0" applyFont="1" applyBorder="1"/>
    <xf numFmtId="0" fontId="87" fillId="0" borderId="0" xfId="0" applyFont="1"/>
    <xf numFmtId="0" fontId="87" fillId="0" borderId="0" xfId="0" applyFont="1" applyFill="1"/>
    <xf numFmtId="174" fontId="93" fillId="0" borderId="0" xfId="0" applyNumberFormat="1" applyFont="1"/>
    <xf numFmtId="174" fontId="93" fillId="0" borderId="0" xfId="0" applyNumberFormat="1" applyFont="1" applyBorder="1"/>
    <xf numFmtId="169" fontId="93" fillId="0" borderId="0" xfId="1" applyNumberFormat="1" applyFont="1"/>
    <xf numFmtId="171" fontId="93" fillId="0" borderId="0" xfId="0" applyNumberFormat="1" applyFont="1" applyFill="1" applyAlignment="1">
      <alignment vertical="center"/>
    </xf>
    <xf numFmtId="3" fontId="93" fillId="0" borderId="0" xfId="0" applyNumberFormat="1" applyFont="1" applyFill="1" applyAlignment="1">
      <alignment vertical="center"/>
    </xf>
    <xf numFmtId="166" fontId="93" fillId="0" borderId="0" xfId="0" applyNumberFormat="1" applyFont="1" applyFill="1" applyAlignment="1">
      <alignment vertical="center"/>
    </xf>
    <xf numFmtId="166" fontId="87" fillId="0" borderId="0" xfId="0" applyNumberFormat="1" applyFont="1" applyFill="1" applyAlignment="1">
      <alignment vertical="center"/>
    </xf>
    <xf numFmtId="41" fontId="93" fillId="0" borderId="0" xfId="51" applyFont="1"/>
    <xf numFmtId="0" fontId="93" fillId="0" borderId="0" xfId="0" applyFont="1" applyBorder="1" applyAlignment="1">
      <alignment horizontal="left" wrapText="1"/>
    </xf>
    <xf numFmtId="0" fontId="93" fillId="0" borderId="0" xfId="0" applyFont="1" applyAlignment="1">
      <alignment horizontal="left" wrapText="1"/>
    </xf>
    <xf numFmtId="41" fontId="93" fillId="0" borderId="0" xfId="51" applyFont="1" applyAlignment="1">
      <alignment horizontal="left" wrapText="1"/>
    </xf>
    <xf numFmtId="0" fontId="96" fillId="0" borderId="0" xfId="0" applyFont="1" applyBorder="1"/>
    <xf numFmtId="0" fontId="95" fillId="0" borderId="0" xfId="0" applyFont="1" applyBorder="1"/>
    <xf numFmtId="0" fontId="95" fillId="0" borderId="0" xfId="0" applyFont="1" applyAlignment="1">
      <alignment horizontal="left" wrapText="1"/>
    </xf>
    <xf numFmtId="0" fontId="95" fillId="0" borderId="0" xfId="0" applyFont="1" applyFill="1" applyBorder="1" applyAlignment="1">
      <alignment horizontal="left" vertical="center" wrapText="1"/>
    </xf>
    <xf numFmtId="0" fontId="110" fillId="0" borderId="0" xfId="0" applyFont="1" applyFill="1" applyBorder="1" applyAlignment="1">
      <alignment horizontal="left" vertical="center"/>
    </xf>
    <xf numFmtId="0" fontId="95" fillId="0" borderId="0" xfId="0" applyFont="1" applyBorder="1" applyAlignment="1">
      <alignment horizontal="left" wrapText="1"/>
    </xf>
    <xf numFmtId="0" fontId="95" fillId="0" borderId="0" xfId="0" applyFont="1" applyBorder="1" applyAlignment="1">
      <alignment horizontal="left" vertical="center" wrapText="1"/>
    </xf>
    <xf numFmtId="0" fontId="96" fillId="0" borderId="0" xfId="0" applyFont="1" applyBorder="1" applyAlignment="1">
      <alignment vertical="center"/>
    </xf>
    <xf numFmtId="0" fontId="111" fillId="0" borderId="0" xfId="0" applyFont="1" applyBorder="1" applyAlignment="1">
      <alignment horizontal="left" vertical="center" indent="1"/>
    </xf>
    <xf numFmtId="0" fontId="96" fillId="0" borderId="0" xfId="0" applyFont="1" applyBorder="1" applyAlignment="1">
      <alignment horizontal="left" vertical="center" wrapText="1"/>
    </xf>
    <xf numFmtId="0" fontId="95" fillId="0" borderId="0" xfId="0" applyFont="1" applyBorder="1" applyAlignment="1">
      <alignment horizontal="left" vertical="center" wrapText="1" indent="1"/>
    </xf>
    <xf numFmtId="0" fontId="95" fillId="0" borderId="0" xfId="0" applyFont="1" applyFill="1" applyBorder="1" applyAlignment="1">
      <alignment horizontal="left" wrapText="1"/>
    </xf>
    <xf numFmtId="0" fontId="96" fillId="0" borderId="0" xfId="0" applyFont="1" applyBorder="1" applyAlignment="1">
      <alignment horizontal="left" vertical="center"/>
    </xf>
    <xf numFmtId="0" fontId="103" fillId="0" borderId="0" xfId="49" applyFont="1" applyBorder="1"/>
    <xf numFmtId="0" fontId="103" fillId="0" borderId="0" xfId="49" applyFont="1"/>
    <xf numFmtId="0" fontId="91" fillId="0" borderId="0" xfId="49" applyFont="1"/>
    <xf numFmtId="178" fontId="103" fillId="0" borderId="0" xfId="49" applyNumberFormat="1" applyFont="1"/>
    <xf numFmtId="0" fontId="103" fillId="0" borderId="0" xfId="49" applyFont="1" applyBorder="1" applyAlignment="1">
      <alignment wrapText="1"/>
    </xf>
    <xf numFmtId="0" fontId="103" fillId="0" borderId="0" xfId="49" applyFont="1" applyAlignment="1">
      <alignment wrapText="1"/>
    </xf>
    <xf numFmtId="178" fontId="103" fillId="0" borderId="0" xfId="49" applyNumberFormat="1" applyFont="1" applyAlignment="1">
      <alignment wrapText="1"/>
    </xf>
    <xf numFmtId="0" fontId="103" fillId="0" borderId="0" xfId="49" applyFont="1" applyAlignment="1">
      <alignment horizontal="left"/>
    </xf>
    <xf numFmtId="0" fontId="113" fillId="0" borderId="0" xfId="0" applyFont="1"/>
    <xf numFmtId="0" fontId="103" fillId="0" borderId="0" xfId="49" applyFont="1" applyBorder="1" applyAlignment="1">
      <alignment horizontal="center" vertical="center" wrapText="1"/>
    </xf>
    <xf numFmtId="178" fontId="103" fillId="0" borderId="0" xfId="49" applyNumberFormat="1" applyFont="1" applyAlignment="1">
      <alignment horizontal="center" vertical="center" wrapText="1"/>
    </xf>
    <xf numFmtId="0" fontId="103" fillId="0" borderId="0" xfId="49" applyFont="1" applyAlignment="1">
      <alignment horizontal="center" vertical="center" wrapText="1"/>
    </xf>
    <xf numFmtId="0" fontId="103" fillId="0" borderId="0" xfId="49" applyFont="1" applyFill="1" applyBorder="1"/>
    <xf numFmtId="0" fontId="103" fillId="0" borderId="0" xfId="49" applyFont="1" applyFill="1"/>
    <xf numFmtId="0" fontId="96" fillId="0" borderId="10" xfId="0" applyFont="1" applyFill="1" applyBorder="1" applyAlignment="1">
      <alignment vertical="center"/>
    </xf>
    <xf numFmtId="178" fontId="103" fillId="0" borderId="10" xfId="49" applyNumberFormat="1" applyFont="1" applyFill="1" applyBorder="1"/>
    <xf numFmtId="0" fontId="95" fillId="0" borderId="10" xfId="0" applyFont="1" applyFill="1" applyBorder="1" applyAlignment="1">
      <alignment horizontal="left" vertical="center" indent="1"/>
    </xf>
    <xf numFmtId="0" fontId="95" fillId="0" borderId="10" xfId="0" applyFont="1" applyFill="1" applyBorder="1" applyAlignment="1">
      <alignment horizontal="center" vertical="center"/>
    </xf>
    <xf numFmtId="171" fontId="95" fillId="0" borderId="10" xfId="0" applyNumberFormat="1" applyFont="1" applyFill="1" applyBorder="1" applyAlignment="1">
      <alignment horizontal="right" vertical="center"/>
    </xf>
    <xf numFmtId="176" fontId="95" fillId="0" borderId="10" xfId="51" applyNumberFormat="1" applyFont="1" applyFill="1" applyBorder="1" applyAlignment="1">
      <alignment horizontal="right" vertical="center"/>
    </xf>
    <xf numFmtId="166" fontId="95" fillId="0" borderId="10" xfId="0" applyNumberFormat="1" applyFont="1" applyFill="1" applyBorder="1" applyAlignment="1">
      <alignment horizontal="right" vertical="center"/>
    </xf>
    <xf numFmtId="3" fontId="103" fillId="0" borderId="0" xfId="49" applyNumberFormat="1" applyFont="1" applyFill="1"/>
    <xf numFmtId="171" fontId="96" fillId="0" borderId="10" xfId="0" applyNumberFormat="1" applyFont="1" applyFill="1" applyBorder="1" applyAlignment="1">
      <alignment vertical="center"/>
    </xf>
    <xf numFmtId="176" fontId="96" fillId="0" borderId="10" xfId="51" applyNumberFormat="1" applyFont="1" applyFill="1" applyBorder="1" applyAlignment="1">
      <alignment vertical="center"/>
    </xf>
    <xf numFmtId="178" fontId="103" fillId="0" borderId="0" xfId="49" applyNumberFormat="1" applyFont="1" applyFill="1"/>
    <xf numFmtId="0" fontId="96" fillId="42" borderId="10" xfId="0" applyFont="1" applyFill="1" applyBorder="1" applyAlignment="1">
      <alignment horizontal="left" vertical="center" indent="1"/>
    </xf>
    <xf numFmtId="0" fontId="95" fillId="42" borderId="10" xfId="0" applyFont="1" applyFill="1" applyBorder="1" applyAlignment="1">
      <alignment horizontal="center" vertical="center"/>
    </xf>
    <xf numFmtId="41" fontId="96" fillId="42" borderId="10" xfId="51" applyFont="1" applyFill="1" applyBorder="1" applyAlignment="1">
      <alignment horizontal="right" vertical="center"/>
    </xf>
    <xf numFmtId="0" fontId="96" fillId="0" borderId="10" xfId="0" applyFont="1" applyFill="1" applyBorder="1" applyAlignment="1">
      <alignment horizontal="center" vertical="center"/>
    </xf>
    <xf numFmtId="0" fontId="95" fillId="0" borderId="10" xfId="0" applyFont="1" applyFill="1" applyBorder="1" applyAlignment="1">
      <alignment horizontal="left" vertical="center" wrapText="1" indent="1"/>
    </xf>
    <xf numFmtId="166" fontId="96" fillId="0" borderId="10" xfId="0" applyNumberFormat="1" applyFont="1" applyFill="1" applyBorder="1" applyAlignment="1">
      <alignment horizontal="right" vertical="center"/>
    </xf>
    <xf numFmtId="0" fontId="96" fillId="0" borderId="10" xfId="0" applyFont="1" applyFill="1" applyBorder="1" applyAlignment="1">
      <alignment horizontal="right" vertical="center"/>
    </xf>
    <xf numFmtId="171" fontId="96" fillId="42" borderId="10" xfId="0" applyNumberFormat="1" applyFont="1" applyFill="1" applyBorder="1" applyAlignment="1">
      <alignment horizontal="right" vertical="center"/>
    </xf>
    <xf numFmtId="171" fontId="95" fillId="42" borderId="10" xfId="0" applyNumberFormat="1" applyFont="1" applyFill="1" applyBorder="1" applyAlignment="1">
      <alignment horizontal="right" vertical="center"/>
    </xf>
    <xf numFmtId="166" fontId="96" fillId="42" borderId="10" xfId="0" applyNumberFormat="1" applyFont="1" applyFill="1" applyBorder="1" applyAlignment="1">
      <alignment horizontal="right" vertical="center"/>
    </xf>
    <xf numFmtId="166" fontId="95" fillId="42" borderId="10" xfId="0" applyNumberFormat="1" applyFont="1" applyFill="1" applyBorder="1" applyAlignment="1">
      <alignment horizontal="right" vertical="center"/>
    </xf>
    <xf numFmtId="0" fontId="91" fillId="0" borderId="0" xfId="49" applyFont="1" applyBorder="1" applyAlignment="1">
      <alignment horizontal="center" vertical="center"/>
    </xf>
    <xf numFmtId="0" fontId="91" fillId="0" borderId="0" xfId="49" applyFont="1" applyAlignment="1">
      <alignment horizontal="center" vertical="center"/>
    </xf>
    <xf numFmtId="173" fontId="103" fillId="0" borderId="0" xfId="49" applyNumberFormat="1" applyFont="1"/>
    <xf numFmtId="0" fontId="95" fillId="0" borderId="10" xfId="0" applyFont="1" applyBorder="1" applyAlignment="1">
      <alignment vertical="center" wrapText="1"/>
    </xf>
    <xf numFmtId="3" fontId="95" fillId="0" borderId="10" xfId="0" applyNumberFormat="1" applyFont="1" applyFill="1" applyBorder="1" applyAlignment="1">
      <alignment horizontal="right" vertical="center"/>
    </xf>
    <xf numFmtId="3" fontId="95" fillId="0" borderId="10" xfId="0" applyNumberFormat="1" applyFont="1" applyBorder="1" applyAlignment="1">
      <alignment horizontal="right" vertical="center"/>
    </xf>
    <xf numFmtId="0" fontId="96" fillId="42" borderId="10" xfId="0" applyFont="1" applyFill="1" applyBorder="1" applyAlignment="1">
      <alignment vertical="center" wrapText="1"/>
    </xf>
    <xf numFmtId="3" fontId="96" fillId="42" borderId="10" xfId="0" applyNumberFormat="1" applyFont="1" applyFill="1" applyBorder="1" applyAlignment="1">
      <alignment horizontal="right" vertical="center"/>
    </xf>
    <xf numFmtId="3" fontId="103" fillId="0" borderId="0" xfId="49" applyNumberFormat="1" applyFont="1"/>
    <xf numFmtId="166" fontId="95" fillId="0" borderId="10" xfId="0" applyNumberFormat="1" applyFont="1" applyBorder="1" applyAlignment="1">
      <alignment horizontal="right" vertical="center"/>
    </xf>
    <xf numFmtId="166" fontId="103" fillId="0" borderId="0" xfId="49" applyNumberFormat="1" applyFont="1"/>
    <xf numFmtId="0" fontId="96" fillId="42" borderId="10" xfId="0" applyFont="1" applyFill="1" applyBorder="1" applyAlignment="1">
      <alignment vertical="center"/>
    </xf>
    <xf numFmtId="3" fontId="103" fillId="0" borderId="0" xfId="49" applyNumberFormat="1" applyFont="1" applyAlignment="1">
      <alignment horizontal="center" vertical="center"/>
    </xf>
    <xf numFmtId="0" fontId="114" fillId="0" borderId="0" xfId="49" applyFont="1" applyFill="1"/>
    <xf numFmtId="41" fontId="103" fillId="0" borderId="0" xfId="51" applyFont="1"/>
    <xf numFmtId="0" fontId="105" fillId="0" borderId="0" xfId="49" applyFont="1" applyFill="1"/>
    <xf numFmtId="0" fontId="115" fillId="0" borderId="0" xfId="49" applyFont="1" applyFill="1"/>
    <xf numFmtId="0" fontId="116" fillId="0" borderId="0" xfId="0" applyFont="1" applyBorder="1"/>
    <xf numFmtId="0" fontId="103" fillId="0" borderId="10" xfId="49" applyFont="1" applyBorder="1"/>
    <xf numFmtId="41" fontId="103" fillId="0" borderId="10" xfId="51" applyFont="1" applyFill="1" applyBorder="1" applyAlignment="1">
      <alignment horizontal="left" indent="1"/>
    </xf>
    <xf numFmtId="0" fontId="96" fillId="42" borderId="10" xfId="0" applyFont="1" applyFill="1" applyBorder="1"/>
    <xf numFmtId="41" fontId="96" fillId="42" borderId="10" xfId="51" applyFont="1" applyFill="1" applyBorder="1" applyAlignment="1">
      <alignment horizontal="left" indent="1"/>
    </xf>
    <xf numFmtId="41" fontId="103" fillId="0" borderId="0" xfId="49" applyNumberFormat="1" applyFont="1"/>
    <xf numFmtId="174" fontId="101" fillId="0" borderId="0" xfId="49" applyNumberFormat="1" applyFont="1"/>
    <xf numFmtId="0" fontId="103" fillId="0" borderId="0" xfId="46" applyFont="1" applyBorder="1"/>
    <xf numFmtId="3" fontId="114" fillId="0" borderId="0" xfId="46" applyNumberFormat="1" applyFont="1"/>
    <xf numFmtId="0" fontId="103" fillId="0" borderId="0" xfId="46" applyFont="1"/>
    <xf numFmtId="178" fontId="103" fillId="0" borderId="0" xfId="46" applyNumberFormat="1" applyFont="1"/>
    <xf numFmtId="0" fontId="91" fillId="42" borderId="15" xfId="0" applyFont="1" applyFill="1" applyBorder="1" applyAlignment="1">
      <alignment vertical="center"/>
    </xf>
    <xf numFmtId="0" fontId="91" fillId="42" borderId="18" xfId="0" applyFont="1" applyFill="1" applyBorder="1" applyAlignment="1">
      <alignment vertical="center"/>
    </xf>
    <xf numFmtId="0" fontId="91" fillId="42" borderId="16" xfId="0" applyFont="1" applyFill="1" applyBorder="1" applyAlignment="1">
      <alignment vertical="center"/>
    </xf>
    <xf numFmtId="0" fontId="91" fillId="42" borderId="35" xfId="0" applyFont="1" applyFill="1" applyBorder="1" applyAlignment="1">
      <alignment vertical="center"/>
    </xf>
    <xf numFmtId="0" fontId="91" fillId="42" borderId="11" xfId="0" applyFont="1" applyFill="1" applyBorder="1" applyAlignment="1">
      <alignment vertical="center"/>
    </xf>
    <xf numFmtId="0" fontId="91" fillId="42" borderId="19" xfId="0" applyFont="1" applyFill="1" applyBorder="1" applyAlignment="1">
      <alignment vertical="center"/>
    </xf>
    <xf numFmtId="0" fontId="91" fillId="42" borderId="12" xfId="0" applyFont="1" applyFill="1" applyBorder="1" applyAlignment="1">
      <alignment vertical="center"/>
    </xf>
    <xf numFmtId="0" fontId="103" fillId="0" borderId="0" xfId="46" applyFont="1" applyFill="1" applyBorder="1"/>
    <xf numFmtId="41" fontId="103" fillId="0" borderId="14" xfId="51" applyFont="1" applyFill="1" applyBorder="1"/>
    <xf numFmtId="0" fontId="103" fillId="0" borderId="0" xfId="46" applyFont="1" applyFill="1"/>
    <xf numFmtId="0" fontId="117" fillId="0" borderId="0" xfId="46" applyFont="1" applyFill="1"/>
    <xf numFmtId="41" fontId="103" fillId="0" borderId="0" xfId="51" applyFont="1" applyFill="1"/>
    <xf numFmtId="0" fontId="96" fillId="42" borderId="10" xfId="0" applyFont="1" applyFill="1" applyBorder="1" applyAlignment="1">
      <alignment horizontal="center" vertical="center"/>
    </xf>
    <xf numFmtId="0" fontId="96" fillId="42" borderId="10" xfId="0" applyFont="1" applyFill="1" applyBorder="1" applyAlignment="1">
      <alignment horizontal="right" vertical="center"/>
    </xf>
    <xf numFmtId="41" fontId="96" fillId="42" borderId="10" xfId="51" applyFont="1" applyFill="1" applyBorder="1" applyAlignment="1">
      <alignment horizontal="right" vertical="center" indent="1"/>
    </xf>
    <xf numFmtId="41" fontId="103" fillId="0" borderId="0" xfId="46" applyNumberFormat="1" applyFont="1"/>
    <xf numFmtId="0" fontId="96" fillId="42" borderId="15" xfId="0" applyFont="1" applyFill="1" applyBorder="1" applyAlignment="1">
      <alignment horizontal="center" vertical="center"/>
    </xf>
    <xf numFmtId="0" fontId="96" fillId="42" borderId="15" xfId="0" applyFont="1" applyFill="1" applyBorder="1" applyAlignment="1">
      <alignment horizontal="right" vertical="center"/>
    </xf>
    <xf numFmtId="41" fontId="96" fillId="42" borderId="15" xfId="51" applyFont="1" applyFill="1" applyBorder="1" applyAlignment="1">
      <alignment horizontal="right" vertical="center" indent="1"/>
    </xf>
    <xf numFmtId="178" fontId="118" fillId="0" borderId="0" xfId="0" applyNumberFormat="1" applyFont="1" applyAlignment="1">
      <alignment horizontal="right" vertical="center"/>
    </xf>
    <xf numFmtId="0" fontId="91" fillId="42" borderId="19" xfId="0" applyFont="1" applyFill="1" applyBorder="1" applyAlignment="1">
      <alignment horizontal="center" vertical="center"/>
    </xf>
    <xf numFmtId="0" fontId="91" fillId="42" borderId="19" xfId="0" applyFont="1" applyFill="1" applyBorder="1" applyAlignment="1">
      <alignment horizontal="center" vertical="center" wrapText="1"/>
    </xf>
    <xf numFmtId="0" fontId="103" fillId="42" borderId="12" xfId="46" applyFont="1" applyFill="1" applyBorder="1"/>
    <xf numFmtId="178" fontId="95" fillId="0" borderId="0" xfId="0" applyNumberFormat="1" applyFont="1" applyAlignment="1">
      <alignment vertical="center"/>
    </xf>
    <xf numFmtId="3" fontId="95" fillId="0" borderId="0" xfId="0" applyNumberFormat="1" applyFont="1" applyAlignment="1">
      <alignment vertical="center"/>
    </xf>
    <xf numFmtId="0" fontId="118" fillId="0" borderId="10" xfId="0" applyFont="1" applyBorder="1" applyAlignment="1">
      <alignment vertical="center"/>
    </xf>
    <xf numFmtId="0" fontId="95" fillId="0" borderId="10" xfId="0" applyFont="1" applyBorder="1" applyAlignment="1">
      <alignment horizontal="center" vertical="center"/>
    </xf>
    <xf numFmtId="0" fontId="95" fillId="0" borderId="10" xfId="0" applyFont="1" applyFill="1" applyBorder="1" applyAlignment="1">
      <alignment horizontal="right" vertical="center" indent="1"/>
    </xf>
    <xf numFmtId="41" fontId="95" fillId="0" borderId="11" xfId="51" applyFont="1" applyBorder="1" applyAlignment="1">
      <alignment horizontal="right" vertical="center"/>
    </xf>
    <xf numFmtId="41" fontId="118" fillId="0" borderId="10" xfId="51" applyFont="1" applyBorder="1" applyAlignment="1">
      <alignment horizontal="right" vertical="center"/>
    </xf>
    <xf numFmtId="41" fontId="103" fillId="0" borderId="10" xfId="51" applyFont="1" applyBorder="1"/>
    <xf numFmtId="3" fontId="103" fillId="0" borderId="0" xfId="46" applyNumberFormat="1" applyFont="1"/>
    <xf numFmtId="0" fontId="101" fillId="0" borderId="0" xfId="46" applyFont="1" applyFill="1"/>
    <xf numFmtId="41" fontId="96" fillId="42" borderId="11" xfId="51" applyFont="1" applyFill="1" applyBorder="1" applyAlignment="1">
      <alignment horizontal="right" vertical="center"/>
    </xf>
    <xf numFmtId="0" fontId="95" fillId="0" borderId="0" xfId="0" applyFont="1" applyFill="1" applyAlignment="1">
      <alignment vertical="center"/>
    </xf>
    <xf numFmtId="41" fontId="103" fillId="0" borderId="10" xfId="51" applyFont="1" applyFill="1" applyBorder="1" applyAlignment="1">
      <alignment horizontal="right" vertical="center"/>
    </xf>
    <xf numFmtId="0" fontId="103" fillId="0" borderId="10" xfId="0" applyFont="1" applyFill="1" applyBorder="1" applyAlignment="1">
      <alignment horizontal="left" vertical="center"/>
    </xf>
    <xf numFmtId="41" fontId="103" fillId="0" borderId="10" xfId="51" applyFont="1" applyFill="1" applyBorder="1" applyAlignment="1">
      <alignment horizontal="center" vertical="center"/>
    </xf>
    <xf numFmtId="0" fontId="118" fillId="0" borderId="10" xfId="0" applyFont="1" applyBorder="1" applyAlignment="1">
      <alignment vertical="center" wrapText="1"/>
    </xf>
    <xf numFmtId="0" fontId="111" fillId="0" borderId="0" xfId="0" applyFont="1" applyAlignment="1">
      <alignment horizontal="justify" vertical="center"/>
    </xf>
    <xf numFmtId="0" fontId="110" fillId="0" borderId="0" xfId="0" applyFont="1" applyAlignment="1">
      <alignment horizontal="left" vertical="center" wrapText="1"/>
    </xf>
    <xf numFmtId="166" fontId="110" fillId="0" borderId="0" xfId="45" applyFont="1" applyAlignment="1">
      <alignment vertical="center"/>
    </xf>
    <xf numFmtId="0" fontId="95" fillId="0" borderId="0" xfId="0" applyFont="1" applyAlignment="1">
      <alignment horizontal="justify" vertical="center"/>
    </xf>
    <xf numFmtId="0" fontId="95" fillId="0" borderId="0" xfId="0" applyFont="1" applyAlignment="1">
      <alignment horizontal="left" vertical="center"/>
    </xf>
    <xf numFmtId="0" fontId="111" fillId="0" borderId="0" xfId="0" applyFont="1"/>
    <xf numFmtId="0" fontId="118" fillId="0" borderId="0" xfId="0" applyFont="1" applyAlignment="1">
      <alignment horizontal="left" vertical="center"/>
    </xf>
    <xf numFmtId="41" fontId="95" fillId="0" borderId="10" xfId="51" applyFont="1" applyBorder="1" applyAlignment="1">
      <alignment horizontal="right" vertical="center"/>
    </xf>
    <xf numFmtId="0" fontId="110" fillId="0" borderId="0" xfId="0" applyFont="1" applyAlignment="1">
      <alignment vertical="center" wrapText="1"/>
    </xf>
    <xf numFmtId="0" fontId="110" fillId="0" borderId="0" xfId="0" applyFont="1" applyAlignment="1">
      <alignment horizontal="right" vertical="center"/>
    </xf>
    <xf numFmtId="174" fontId="103" fillId="0" borderId="0" xfId="51" applyNumberFormat="1" applyFont="1" applyBorder="1"/>
    <xf numFmtId="0" fontId="95" fillId="0" borderId="10" xfId="0" applyFont="1" applyBorder="1" applyAlignment="1">
      <alignment vertical="center"/>
    </xf>
    <xf numFmtId="166" fontId="95" fillId="0" borderId="10" xfId="51" applyNumberFormat="1" applyFont="1" applyBorder="1" applyAlignment="1">
      <alignment horizontal="right" vertical="center"/>
    </xf>
    <xf numFmtId="174" fontId="103" fillId="0" borderId="0" xfId="51" applyNumberFormat="1" applyFont="1"/>
    <xf numFmtId="174" fontId="91" fillId="0" borderId="0" xfId="51" applyNumberFormat="1" applyFont="1" applyBorder="1"/>
    <xf numFmtId="174" fontId="91" fillId="0" borderId="0" xfId="51" applyNumberFormat="1" applyFont="1"/>
    <xf numFmtId="0" fontId="91" fillId="0" borderId="0" xfId="49" applyFont="1" applyFill="1"/>
    <xf numFmtId="0" fontId="114" fillId="0" borderId="0" xfId="46" applyFont="1"/>
    <xf numFmtId="41" fontId="95" fillId="0" borderId="10" xfId="51" applyFont="1" applyFill="1" applyBorder="1" applyAlignment="1">
      <alignment horizontal="left" vertical="center" indent="1"/>
    </xf>
    <xf numFmtId="166" fontId="95" fillId="0" borderId="10" xfId="51" applyNumberFormat="1" applyFont="1" applyFill="1" applyBorder="1" applyAlignment="1">
      <alignment horizontal="right" vertical="center"/>
    </xf>
    <xf numFmtId="41" fontId="96" fillId="0" borderId="0" xfId="0" applyNumberFormat="1" applyFont="1" applyBorder="1" applyAlignment="1">
      <alignment horizontal="right" vertical="center"/>
    </xf>
    <xf numFmtId="0" fontId="103" fillId="0" borderId="0" xfId="0" applyFont="1" applyAlignment="1">
      <alignment vertical="top"/>
    </xf>
    <xf numFmtId="172" fontId="91" fillId="0" borderId="0" xfId="50" applyNumberFormat="1" applyFont="1"/>
    <xf numFmtId="0" fontId="91" fillId="0" borderId="0" xfId="0" applyFont="1" applyAlignment="1">
      <alignment vertical="top"/>
    </xf>
    <xf numFmtId="172" fontId="95" fillId="0" borderId="0" xfId="0" applyNumberFormat="1" applyFont="1"/>
    <xf numFmtId="169" fontId="103" fillId="0" borderId="0" xfId="1" applyNumberFormat="1" applyFont="1"/>
    <xf numFmtId="0" fontId="96" fillId="0" borderId="0" xfId="0" applyFont="1" applyAlignment="1">
      <alignment horizontal="justify" vertical="center"/>
    </xf>
    <xf numFmtId="169" fontId="103" fillId="0" borderId="0" xfId="49" applyNumberFormat="1" applyFont="1"/>
    <xf numFmtId="0" fontId="95" fillId="0" borderId="0" xfId="0" applyFont="1" applyAlignment="1">
      <alignment horizontal="right" vertical="center"/>
    </xf>
    <xf numFmtId="14" fontId="103" fillId="0" borderId="0" xfId="49" applyNumberFormat="1" applyFont="1"/>
    <xf numFmtId="41" fontId="103" fillId="0" borderId="10" xfId="51" applyFont="1" applyBorder="1" applyAlignment="1">
      <alignment vertical="top"/>
    </xf>
    <xf numFmtId="173" fontId="91" fillId="0" borderId="0" xfId="49" applyNumberFormat="1" applyFont="1"/>
    <xf numFmtId="41" fontId="95" fillId="0" borderId="10" xfId="51" applyFont="1" applyBorder="1" applyAlignment="1">
      <alignment horizontal="right" vertical="center" indent="1"/>
    </xf>
    <xf numFmtId="41" fontId="95" fillId="0" borderId="10" xfId="51" applyFont="1" applyBorder="1" applyAlignment="1">
      <alignment horizontal="center" vertical="center"/>
    </xf>
    <xf numFmtId="178" fontId="104" fillId="0" borderId="0" xfId="49" applyNumberFormat="1" applyFont="1"/>
    <xf numFmtId="0" fontId="119" fillId="0" borderId="0" xfId="0" applyFont="1" applyAlignment="1">
      <alignment horizontal="left" vertical="center"/>
    </xf>
    <xf numFmtId="41" fontId="95" fillId="0" borderId="10" xfId="51" applyFont="1" applyBorder="1" applyAlignment="1">
      <alignment vertical="center"/>
    </xf>
    <xf numFmtId="166" fontId="91" fillId="0" borderId="0" xfId="45" applyFont="1" applyAlignment="1">
      <alignment vertical="top"/>
    </xf>
    <xf numFmtId="0" fontId="114" fillId="0" borderId="0" xfId="49" applyFont="1"/>
    <xf numFmtId="166" fontId="95" fillId="0" borderId="10" xfId="1" applyNumberFormat="1" applyFont="1" applyBorder="1" applyAlignment="1">
      <alignment horizontal="right" vertical="center"/>
    </xf>
    <xf numFmtId="0" fontId="104" fillId="0" borderId="0" xfId="49" applyFont="1"/>
    <xf numFmtId="0" fontId="101" fillId="0" borderId="0" xfId="49" applyFont="1"/>
    <xf numFmtId="0" fontId="118" fillId="0" borderId="0" xfId="0" applyFont="1" applyAlignment="1">
      <alignment horizontal="center" vertical="center"/>
    </xf>
    <xf numFmtId="0" fontId="118" fillId="0" borderId="0" xfId="0" applyFont="1" applyAlignment="1">
      <alignment horizontal="center" vertical="center" wrapText="1"/>
    </xf>
    <xf numFmtId="0" fontId="118" fillId="0" borderId="0" xfId="0" applyFont="1" applyFill="1" applyAlignment="1">
      <alignment horizontal="left" vertical="center"/>
    </xf>
    <xf numFmtId="0" fontId="118" fillId="0" borderId="0" xfId="0" applyFont="1" applyFill="1" applyAlignment="1">
      <alignment horizontal="center" vertical="center" wrapText="1"/>
    </xf>
    <xf numFmtId="0" fontId="103" fillId="0" borderId="0" xfId="0" applyFont="1" applyFill="1" applyBorder="1" applyAlignment="1"/>
    <xf numFmtId="0" fontId="103" fillId="0" borderId="0" xfId="49" applyNumberFormat="1" applyFont="1" applyFill="1" applyBorder="1" applyAlignment="1"/>
    <xf numFmtId="178" fontId="103" fillId="0" borderId="0" xfId="49" applyNumberFormat="1" applyFont="1" applyFill="1" applyBorder="1" applyAlignment="1"/>
    <xf numFmtId="0" fontId="103" fillId="0" borderId="0" xfId="0" applyFont="1" applyBorder="1" applyAlignment="1"/>
    <xf numFmtId="0" fontId="103" fillId="0" borderId="0" xfId="0" applyNumberFormat="1" applyFont="1" applyBorder="1" applyAlignment="1"/>
    <xf numFmtId="178" fontId="103" fillId="0" borderId="0" xfId="0" applyNumberFormat="1" applyFont="1" applyBorder="1" applyAlignment="1"/>
    <xf numFmtId="0" fontId="110" fillId="42" borderId="11" xfId="0" applyFont="1" applyFill="1" applyBorder="1" applyAlignment="1">
      <alignment vertical="center" wrapText="1"/>
    </xf>
    <xf numFmtId="0" fontId="118" fillId="0" borderId="11" xfId="0" applyFont="1" applyBorder="1" applyAlignment="1">
      <alignment horizontal="left" vertical="center" wrapText="1" indent="1"/>
    </xf>
    <xf numFmtId="41" fontId="103" fillId="0" borderId="0" xfId="51" applyFont="1" applyBorder="1" applyAlignment="1"/>
    <xf numFmtId="41" fontId="103" fillId="0" borderId="0" xfId="0" applyNumberFormat="1" applyFont="1" applyBorder="1" applyAlignment="1"/>
    <xf numFmtId="166" fontId="103" fillId="0" borderId="0" xfId="45" applyFont="1"/>
    <xf numFmtId="0" fontId="91" fillId="0" borderId="0" xfId="49" applyFont="1" applyBorder="1"/>
    <xf numFmtId="41" fontId="103" fillId="0" borderId="10" xfId="51" applyFont="1" applyFill="1" applyBorder="1"/>
    <xf numFmtId="0" fontId="91" fillId="0" borderId="10" xfId="49" applyFont="1" applyBorder="1"/>
    <xf numFmtId="172" fontId="103" fillId="0" borderId="0" xfId="49" applyNumberFormat="1" applyFont="1"/>
    <xf numFmtId="0" fontId="120" fillId="0" borderId="0" xfId="49" applyFont="1" applyBorder="1"/>
    <xf numFmtId="41" fontId="91" fillId="0" borderId="0" xfId="51" applyFont="1" applyFill="1" applyBorder="1"/>
    <xf numFmtId="174" fontId="103" fillId="0" borderId="10" xfId="49" applyNumberFormat="1" applyFont="1" applyBorder="1"/>
    <xf numFmtId="169" fontId="103" fillId="0" borderId="0" xfId="49" applyNumberFormat="1" applyFont="1" applyFill="1"/>
    <xf numFmtId="0" fontId="96" fillId="0" borderId="17" xfId="0" applyFont="1" applyBorder="1"/>
    <xf numFmtId="169" fontId="103" fillId="0" borderId="14" xfId="1" applyNumberFormat="1" applyFont="1" applyFill="1" applyBorder="1"/>
    <xf numFmtId="169" fontId="103" fillId="0" borderId="14" xfId="1" applyNumberFormat="1" applyFont="1" applyBorder="1"/>
    <xf numFmtId="0" fontId="95" fillId="0" borderId="17" xfId="0" applyFont="1" applyBorder="1"/>
    <xf numFmtId="0" fontId="95" fillId="0" borderId="17" xfId="0" applyFont="1" applyFill="1" applyBorder="1"/>
    <xf numFmtId="0" fontId="96" fillId="0" borderId="11" xfId="0" applyFont="1" applyBorder="1"/>
    <xf numFmtId="41" fontId="103" fillId="0" borderId="0" xfId="49" applyNumberFormat="1" applyFont="1" applyFill="1"/>
    <xf numFmtId="0" fontId="96" fillId="0" borderId="22" xfId="0" applyFont="1" applyBorder="1"/>
    <xf numFmtId="41" fontId="103" fillId="0" borderId="13" xfId="51" applyFont="1" applyFill="1" applyBorder="1"/>
    <xf numFmtId="41" fontId="96" fillId="0" borderId="14" xfId="51" applyFont="1" applyFill="1" applyBorder="1"/>
    <xf numFmtId="41" fontId="95" fillId="0" borderId="14" xfId="51" applyFont="1" applyFill="1" applyBorder="1"/>
    <xf numFmtId="41" fontId="95" fillId="0" borderId="17" xfId="0" applyNumberFormat="1" applyFont="1" applyFill="1" applyBorder="1"/>
    <xf numFmtId="0" fontId="109" fillId="0" borderId="0" xfId="0" applyFont="1" applyBorder="1"/>
    <xf numFmtId="0" fontId="95" fillId="0" borderId="0" xfId="0" applyFont="1" applyFill="1" applyBorder="1"/>
    <xf numFmtId="0" fontId="110" fillId="0" borderId="10" xfId="0" applyFont="1" applyBorder="1" applyAlignment="1">
      <alignment vertical="center"/>
    </xf>
    <xf numFmtId="0" fontId="95" fillId="0" borderId="10" xfId="0" applyFont="1" applyFill="1" applyBorder="1" applyAlignment="1">
      <alignment vertical="center"/>
    </xf>
    <xf numFmtId="166" fontId="95" fillId="0" borderId="10" xfId="0" applyNumberFormat="1" applyFont="1" applyFill="1" applyBorder="1" applyAlignment="1">
      <alignment vertical="center"/>
    </xf>
    <xf numFmtId="166" fontId="95" fillId="0" borderId="10" xfId="0" applyNumberFormat="1" applyFont="1" applyBorder="1" applyAlignment="1">
      <alignment vertical="center"/>
    </xf>
    <xf numFmtId="174" fontId="91" fillId="0" borderId="0" xfId="45" applyNumberFormat="1" applyFont="1"/>
    <xf numFmtId="0" fontId="96" fillId="0" borderId="0" xfId="0" applyFont="1"/>
    <xf numFmtId="0" fontId="95" fillId="0" borderId="10" xfId="0" applyFont="1" applyBorder="1"/>
    <xf numFmtId="166" fontId="103" fillId="0" borderId="10" xfId="45" applyFont="1" applyFill="1" applyBorder="1"/>
    <xf numFmtId="174" fontId="103" fillId="0" borderId="10" xfId="54" applyNumberFormat="1" applyFont="1" applyFill="1" applyBorder="1"/>
    <xf numFmtId="174" fontId="91" fillId="0" borderId="19" xfId="45" applyNumberFormat="1" applyFont="1" applyFill="1" applyBorder="1"/>
    <xf numFmtId="41" fontId="91" fillId="0" borderId="12" xfId="51" applyFont="1" applyBorder="1"/>
    <xf numFmtId="0" fontId="103" fillId="0" borderId="10" xfId="49" applyFont="1" applyFill="1" applyBorder="1"/>
    <xf numFmtId="174" fontId="91" fillId="0" borderId="0" xfId="49" applyNumberFormat="1" applyFont="1"/>
    <xf numFmtId="168" fontId="91" fillId="0" borderId="0" xfId="49" applyNumberFormat="1" applyFont="1"/>
    <xf numFmtId="0" fontId="89" fillId="0" borderId="0" xfId="49" applyFont="1" applyBorder="1"/>
    <xf numFmtId="0" fontId="75" fillId="0" borderId="0" xfId="49" applyFont="1"/>
    <xf numFmtId="0" fontId="89" fillId="0" borderId="0" xfId="49" applyFont="1"/>
    <xf numFmtId="178" fontId="89" fillId="0" borderId="0" xfId="49" applyNumberFormat="1" applyFont="1"/>
    <xf numFmtId="0" fontId="89" fillId="0" borderId="0" xfId="49" applyFont="1" applyFill="1"/>
    <xf numFmtId="0" fontId="103" fillId="0" borderId="0" xfId="49" applyFont="1" applyFill="1" applyAlignment="1">
      <alignment wrapText="1"/>
    </xf>
    <xf numFmtId="0" fontId="103" fillId="0" borderId="0" xfId="49" applyFont="1" applyFill="1" applyAlignment="1">
      <alignment horizontal="center" vertical="center" wrapText="1"/>
    </xf>
    <xf numFmtId="0" fontId="91" fillId="0" borderId="0" xfId="49" applyFont="1" applyFill="1" applyAlignment="1">
      <alignment horizontal="center" vertical="center"/>
    </xf>
    <xf numFmtId="174" fontId="103" fillId="0" borderId="0" xfId="51" applyNumberFormat="1" applyFont="1" applyFill="1"/>
    <xf numFmtId="174" fontId="91" fillId="0" borderId="0" xfId="51" applyNumberFormat="1" applyFont="1" applyFill="1"/>
    <xf numFmtId="184" fontId="103" fillId="42" borderId="10" xfId="51" applyNumberFormat="1" applyFont="1" applyFill="1" applyBorder="1" applyAlignment="1">
      <alignment horizontal="center" vertical="center"/>
    </xf>
    <xf numFmtId="0" fontId="103" fillId="0" borderId="0" xfId="49" applyFont="1" applyAlignment="1">
      <alignment horizontal="center"/>
    </xf>
    <xf numFmtId="0" fontId="95" fillId="0" borderId="0" xfId="0" applyFont="1" applyBorder="1" applyAlignment="1">
      <alignment horizontal="left" vertical="center"/>
    </xf>
    <xf numFmtId="184" fontId="91" fillId="42" borderId="10" xfId="49" applyNumberFormat="1" applyFont="1" applyFill="1" applyBorder="1" applyAlignment="1">
      <alignment horizontal="center" vertical="center" wrapText="1"/>
    </xf>
    <xf numFmtId="178" fontId="103" fillId="42" borderId="10" xfId="49" applyNumberFormat="1" applyFont="1" applyFill="1" applyBorder="1"/>
    <xf numFmtId="171" fontId="96" fillId="42" borderId="10" xfId="0" applyNumberFormat="1" applyFont="1" applyFill="1" applyBorder="1" applyAlignment="1">
      <alignment horizontal="left" vertical="center" indent="1"/>
    </xf>
    <xf numFmtId="0" fontId="96" fillId="0" borderId="10" xfId="0" applyFont="1" applyFill="1" applyBorder="1" applyAlignment="1">
      <alignment horizontal="left" vertical="center" indent="1"/>
    </xf>
    <xf numFmtId="168" fontId="95" fillId="0" borderId="10" xfId="1" applyFont="1" applyFill="1" applyBorder="1" applyAlignment="1">
      <alignment horizontal="right" vertical="center"/>
    </xf>
    <xf numFmtId="41" fontId="96" fillId="0" borderId="10" xfId="51" applyFont="1" applyFill="1" applyBorder="1" applyAlignment="1">
      <alignment horizontal="right" vertical="center"/>
    </xf>
    <xf numFmtId="4" fontId="95" fillId="0" borderId="10" xfId="0" applyNumberFormat="1" applyFont="1" applyFill="1" applyBorder="1" applyAlignment="1">
      <alignment horizontal="right" vertical="center"/>
    </xf>
    <xf numFmtId="0" fontId="103" fillId="0" borderId="0" xfId="49" applyFont="1" applyBorder="1" applyAlignment="1">
      <alignment vertical="center"/>
    </xf>
    <xf numFmtId="0" fontId="103" fillId="0" borderId="0" xfId="49" applyFont="1" applyAlignment="1">
      <alignment vertical="center"/>
    </xf>
    <xf numFmtId="3" fontId="103" fillId="0" borderId="0" xfId="49" applyNumberFormat="1" applyFont="1" applyAlignment="1">
      <alignment vertical="center"/>
    </xf>
    <xf numFmtId="2" fontId="103" fillId="0" borderId="0" xfId="49" applyNumberFormat="1" applyFont="1" applyAlignment="1">
      <alignment vertical="center"/>
    </xf>
    <xf numFmtId="173" fontId="103" fillId="0" borderId="0" xfId="49" applyNumberFormat="1" applyFont="1" applyAlignment="1">
      <alignment vertical="center"/>
    </xf>
    <xf numFmtId="0" fontId="103" fillId="0" borderId="0" xfId="49" applyFont="1" applyFill="1" applyAlignment="1">
      <alignment vertical="center"/>
    </xf>
    <xf numFmtId="0" fontId="103" fillId="0" borderId="10" xfId="49" applyFont="1" applyBorder="1" applyAlignment="1">
      <alignment horizontal="left" indent="1"/>
    </xf>
    <xf numFmtId="0" fontId="121" fillId="0" borderId="0" xfId="0" applyFont="1" applyBorder="1"/>
    <xf numFmtId="178" fontId="91" fillId="0" borderId="0" xfId="49" applyNumberFormat="1" applyFont="1"/>
    <xf numFmtId="178" fontId="104" fillId="0" borderId="0" xfId="49" applyNumberFormat="1" applyFont="1" applyAlignment="1">
      <alignment vertical="center"/>
    </xf>
    <xf numFmtId="178" fontId="103" fillId="0" borderId="0" xfId="49" applyNumberFormat="1" applyFont="1" applyAlignment="1">
      <alignment vertical="center"/>
    </xf>
    <xf numFmtId="169" fontId="118" fillId="0" borderId="10" xfId="1" applyNumberFormat="1" applyFont="1" applyFill="1" applyBorder="1" applyAlignment="1">
      <alignment horizontal="right" vertical="center" wrapText="1"/>
    </xf>
    <xf numFmtId="172" fontId="118" fillId="0" borderId="10" xfId="1" applyNumberFormat="1" applyFont="1" applyFill="1" applyBorder="1" applyAlignment="1">
      <alignment horizontal="right" vertical="center" wrapText="1"/>
    </xf>
    <xf numFmtId="41" fontId="95" fillId="0" borderId="14" xfId="51" applyFont="1" applyBorder="1" applyAlignment="1">
      <alignment horizontal="right" vertical="center"/>
    </xf>
    <xf numFmtId="0" fontId="83" fillId="0" borderId="0" xfId="49" applyFont="1"/>
    <xf numFmtId="0" fontId="83" fillId="0" borderId="0" xfId="49" applyFont="1" applyBorder="1"/>
    <xf numFmtId="0" fontId="80" fillId="0" borderId="0" xfId="49" applyFont="1"/>
    <xf numFmtId="178" fontId="83" fillId="0" borderId="0" xfId="49" applyNumberFormat="1" applyFont="1"/>
    <xf numFmtId="0" fontId="92" fillId="0" borderId="0" xfId="0" applyFont="1" applyAlignment="1">
      <alignment horizontal="justify" vertical="center"/>
    </xf>
    <xf numFmtId="0" fontId="122" fillId="0" borderId="0" xfId="0" applyFont="1" applyBorder="1" applyAlignment="1">
      <alignment vertical="center" wrapText="1"/>
    </xf>
    <xf numFmtId="0" fontId="80" fillId="0" borderId="0" xfId="49" applyFont="1" applyFill="1"/>
    <xf numFmtId="0" fontId="73" fillId="0" borderId="0" xfId="0" applyFont="1" applyFill="1" applyAlignment="1">
      <alignment horizontal="left" vertical="center" wrapText="1"/>
    </xf>
    <xf numFmtId="0" fontId="83" fillId="0" borderId="0" xfId="49" applyFont="1" applyFill="1"/>
    <xf numFmtId="0" fontId="80" fillId="0" borderId="0" xfId="49" applyFont="1" applyAlignment="1">
      <alignment vertical="top"/>
    </xf>
    <xf numFmtId="0" fontId="80" fillId="0" borderId="0" xfId="49" applyFont="1" applyAlignment="1">
      <alignment horizontal="center"/>
    </xf>
    <xf numFmtId="0" fontId="80" fillId="0" borderId="0" xfId="49" quotePrefix="1" applyFont="1" applyAlignment="1">
      <alignment horizontal="center"/>
    </xf>
    <xf numFmtId="0" fontId="92" fillId="0" borderId="0" xfId="0" applyFont="1" applyAlignment="1">
      <alignment horizontal="center"/>
    </xf>
    <xf numFmtId="0" fontId="83" fillId="0" borderId="0" xfId="49" applyFont="1" applyAlignment="1">
      <alignment horizontal="center"/>
    </xf>
    <xf numFmtId="0" fontId="83" fillId="0" borderId="0" xfId="49" quotePrefix="1" applyFont="1" applyAlignment="1">
      <alignment horizontal="center"/>
    </xf>
    <xf numFmtId="0" fontId="80" fillId="0" borderId="0" xfId="49" quotePrefix="1" applyFont="1" applyAlignment="1">
      <alignment horizontal="left"/>
    </xf>
    <xf numFmtId="178" fontId="80" fillId="0" borderId="0" xfId="49" quotePrefix="1" applyNumberFormat="1" applyFont="1" applyAlignment="1">
      <alignment horizontal="left"/>
    </xf>
    <xf numFmtId="0" fontId="91" fillId="0" borderId="0" xfId="49" applyFont="1" applyAlignment="1">
      <alignment horizontal="center"/>
    </xf>
    <xf numFmtId="0" fontId="91" fillId="0" borderId="0" xfId="49" quotePrefix="1" applyFont="1" applyAlignment="1">
      <alignment horizontal="center"/>
    </xf>
    <xf numFmtId="0" fontId="96" fillId="0" borderId="0" xfId="0" applyFont="1" applyAlignment="1">
      <alignment horizontal="center"/>
    </xf>
    <xf numFmtId="0" fontId="103" fillId="0" borderId="0" xfId="49" quotePrefix="1" applyFont="1" applyAlignment="1">
      <alignment horizontal="center"/>
    </xf>
    <xf numFmtId="0" fontId="103" fillId="0" borderId="0" xfId="49" quotePrefix="1" applyFont="1"/>
    <xf numFmtId="0" fontId="62" fillId="0" borderId="0" xfId="46" applyFont="1"/>
    <xf numFmtId="0" fontId="64" fillId="0" borderId="0" xfId="0" applyFont="1" applyAlignment="1">
      <alignment horizontal="justify" vertical="center"/>
    </xf>
    <xf numFmtId="0" fontId="64" fillId="0" borderId="0" xfId="0" applyFont="1" applyAlignment="1">
      <alignment horizontal="left" vertical="center"/>
    </xf>
    <xf numFmtId="0" fontId="64" fillId="0" borderId="0" xfId="0" applyFont="1" applyAlignment="1">
      <alignment vertical="center"/>
    </xf>
    <xf numFmtId="0" fontId="63" fillId="0" borderId="0" xfId="0" applyFont="1" applyAlignment="1">
      <alignment vertical="center"/>
    </xf>
    <xf numFmtId="0" fontId="63" fillId="0" borderId="0" xfId="0" applyFont="1" applyAlignment="1">
      <alignment horizontal="left" vertical="center"/>
    </xf>
    <xf numFmtId="0" fontId="124" fillId="0" borderId="0" xfId="0" applyFont="1" applyAlignment="1">
      <alignment horizontal="justify" vertical="center"/>
    </xf>
    <xf numFmtId="0" fontId="61" fillId="0" borderId="0" xfId="46" applyFont="1" applyFill="1"/>
    <xf numFmtId="0" fontId="125" fillId="0" borderId="0" xfId="0" applyFont="1" applyAlignment="1">
      <alignment horizontal="left" vertical="center"/>
    </xf>
    <xf numFmtId="0" fontId="125" fillId="0" borderId="0" xfId="0" applyFont="1" applyAlignment="1">
      <alignment horizontal="justify" vertical="center"/>
    </xf>
    <xf numFmtId="0" fontId="63" fillId="0" borderId="0" xfId="0" applyFont="1" applyFill="1" applyAlignment="1">
      <alignment horizontal="left" vertical="center"/>
    </xf>
    <xf numFmtId="0" fontId="62" fillId="0" borderId="0" xfId="46" applyFont="1" applyFill="1"/>
    <xf numFmtId="0" fontId="129" fillId="0" borderId="0" xfId="0" applyFont="1" applyAlignment="1">
      <alignment vertical="center"/>
    </xf>
    <xf numFmtId="6" fontId="129" fillId="0" borderId="0" xfId="0" applyNumberFormat="1" applyFont="1" applyAlignment="1">
      <alignment vertical="center"/>
    </xf>
    <xf numFmtId="41" fontId="84" fillId="0" borderId="0" xfId="51" applyFont="1"/>
    <xf numFmtId="41" fontId="62" fillId="0" borderId="0" xfId="51" applyFont="1"/>
    <xf numFmtId="0" fontId="127" fillId="42" borderId="10" xfId="0" applyFont="1" applyFill="1" applyBorder="1" applyAlignment="1">
      <alignment horizontal="center" vertical="center"/>
    </xf>
    <xf numFmtId="3" fontId="127" fillId="42" borderId="10" xfId="0" applyNumberFormat="1" applyFont="1" applyFill="1" applyBorder="1" applyAlignment="1">
      <alignment horizontal="right" vertical="center"/>
    </xf>
    <xf numFmtId="0" fontId="125" fillId="0" borderId="0" xfId="0" applyFont="1" applyAlignment="1">
      <alignment vertical="center"/>
    </xf>
    <xf numFmtId="0" fontId="129" fillId="42" borderId="10" xfId="0" applyFont="1" applyFill="1" applyBorder="1" applyAlignment="1">
      <alignment horizontal="left" vertical="center" indent="1"/>
    </xf>
    <xf numFmtId="0" fontId="129" fillId="42" borderId="11" xfId="0" applyFont="1" applyFill="1" applyBorder="1" applyAlignment="1">
      <alignment horizontal="left" vertical="center" indent="1"/>
    </xf>
    <xf numFmtId="0" fontId="129" fillId="42" borderId="12" xfId="0" applyFont="1" applyFill="1" applyBorder="1" applyAlignment="1">
      <alignment horizontal="left" vertical="center" indent="1"/>
    </xf>
    <xf numFmtId="0" fontId="90" fillId="42" borderId="0" xfId="0" applyFont="1" applyFill="1" applyBorder="1" applyAlignment="1">
      <alignment vertical="center"/>
    </xf>
    <xf numFmtId="0" fontId="88" fillId="42" borderId="0" xfId="0" applyFont="1" applyFill="1" applyBorder="1" applyAlignment="1"/>
    <xf numFmtId="0" fontId="90" fillId="42" borderId="0" xfId="0" applyFont="1" applyFill="1" applyBorder="1" applyAlignment="1"/>
    <xf numFmtId="0" fontId="90" fillId="42" borderId="0" xfId="0" applyFont="1" applyFill="1" applyBorder="1" applyAlignment="1">
      <alignment vertical="center" wrapText="1"/>
    </xf>
    <xf numFmtId="0" fontId="75" fillId="42" borderId="0" xfId="0" applyFont="1" applyFill="1" applyBorder="1" applyAlignment="1">
      <alignment vertical="center"/>
    </xf>
    <xf numFmtId="0" fontId="89" fillId="42" borderId="0" xfId="0" quotePrefix="1" applyFont="1" applyFill="1" applyBorder="1" applyAlignment="1"/>
    <xf numFmtId="0" fontId="89" fillId="42" borderId="0" xfId="0" applyFont="1" applyFill="1" applyBorder="1" applyAlignment="1"/>
    <xf numFmtId="0" fontId="89" fillId="42" borderId="0" xfId="0" applyFont="1" applyFill="1" applyAlignment="1"/>
    <xf numFmtId="0" fontId="89" fillId="42" borderId="0" xfId="0" applyFont="1" applyFill="1" applyBorder="1" applyAlignment="1">
      <alignment vertical="center"/>
    </xf>
    <xf numFmtId="0" fontId="75" fillId="42" borderId="0" xfId="0" applyFont="1" applyFill="1" applyBorder="1" applyAlignment="1"/>
    <xf numFmtId="0" fontId="89" fillId="42" borderId="0" xfId="0" applyFont="1" applyFill="1" applyBorder="1" applyAlignment="1">
      <alignment wrapText="1"/>
    </xf>
    <xf numFmtId="0" fontId="89" fillId="42" borderId="0" xfId="0" applyFont="1" applyFill="1" applyBorder="1" applyAlignment="1">
      <alignment vertical="center" wrapText="1"/>
    </xf>
    <xf numFmtId="0" fontId="89" fillId="42" borderId="0" xfId="0" quotePrefix="1" applyFont="1" applyFill="1" applyBorder="1" applyAlignment="1">
      <alignment horizontal="left"/>
    </xf>
    <xf numFmtId="0" fontId="89" fillId="42" borderId="0" xfId="0" applyFont="1" applyFill="1" applyAlignment="1">
      <alignment horizontal="left"/>
    </xf>
    <xf numFmtId="0" fontId="89" fillId="42" borderId="0" xfId="0" applyFont="1" applyFill="1" applyBorder="1" applyAlignment="1">
      <alignment horizontal="left"/>
    </xf>
    <xf numFmtId="3" fontId="127" fillId="42" borderId="10" xfId="0" applyNumberFormat="1" applyFont="1" applyFill="1" applyBorder="1" applyAlignment="1">
      <alignment horizontal="center" vertical="center"/>
    </xf>
    <xf numFmtId="0" fontId="95" fillId="0" borderId="10" xfId="0" applyFont="1" applyBorder="1" applyAlignment="1">
      <alignment horizontal="center" vertical="center" wrapText="1"/>
    </xf>
    <xf numFmtId="0" fontId="83" fillId="0" borderId="0" xfId="46" applyFont="1"/>
    <xf numFmtId="0" fontId="131" fillId="0" borderId="0" xfId="46" applyFont="1"/>
    <xf numFmtId="178" fontId="62" fillId="0" borderId="0" xfId="46" applyNumberFormat="1" applyFont="1"/>
    <xf numFmtId="0" fontId="132" fillId="0" borderId="0" xfId="46" applyFont="1"/>
    <xf numFmtId="0" fontId="103" fillId="0" borderId="10" xfId="0" applyFont="1" applyBorder="1" applyAlignment="1">
      <alignment vertical="center"/>
    </xf>
    <xf numFmtId="171" fontId="103" fillId="0" borderId="0" xfId="49" applyNumberFormat="1" applyFont="1"/>
    <xf numFmtId="185" fontId="127" fillId="42" borderId="10" xfId="0" applyNumberFormat="1" applyFont="1" applyFill="1" applyBorder="1" applyAlignment="1">
      <alignment horizontal="right" vertical="center"/>
    </xf>
    <xf numFmtId="0" fontId="95" fillId="0" borderId="0" xfId="0" applyFont="1" applyFill="1" applyBorder="1" applyAlignment="1">
      <alignment horizontal="left" vertical="center" wrapText="1"/>
    </xf>
    <xf numFmtId="0" fontId="95" fillId="0" borderId="0" xfId="0" applyFont="1" applyBorder="1" applyAlignment="1">
      <alignment horizontal="left" wrapText="1"/>
    </xf>
    <xf numFmtId="166" fontId="89" fillId="0" borderId="0" xfId="0" applyNumberFormat="1" applyFont="1" applyAlignment="1">
      <alignment vertical="center"/>
    </xf>
    <xf numFmtId="166" fontId="89" fillId="0" borderId="0" xfId="0" applyNumberFormat="1" applyFont="1" applyFill="1" applyAlignment="1">
      <alignment vertical="center"/>
    </xf>
    <xf numFmtId="0" fontId="82" fillId="0" borderId="0" xfId="49" applyFont="1"/>
    <xf numFmtId="0" fontId="133" fillId="0" borderId="0" xfId="49" quotePrefix="1" applyFont="1" applyAlignment="1">
      <alignment horizontal="center"/>
    </xf>
    <xf numFmtId="0" fontId="23" fillId="0" borderId="0" xfId="49" quotePrefix="1" applyFont="1" applyAlignment="1">
      <alignment horizontal="center"/>
    </xf>
    <xf numFmtId="0" fontId="134" fillId="0" borderId="0" xfId="0" applyFont="1" applyAlignment="1">
      <alignment horizontal="center"/>
    </xf>
    <xf numFmtId="183" fontId="21" fillId="0" borderId="0" xfId="51" applyNumberFormat="1" applyFont="1" applyFill="1" applyAlignment="1">
      <alignment horizontal="center" vertical="center"/>
    </xf>
    <xf numFmtId="183" fontId="27" fillId="0" borderId="0" xfId="51" applyNumberFormat="1" applyFont="1" applyFill="1" applyAlignment="1">
      <alignment horizontal="center" vertical="center"/>
    </xf>
    <xf numFmtId="0" fontId="38" fillId="0" borderId="0" xfId="320" applyNumberFormat="1" applyFont="1" applyFill="1" applyAlignment="1">
      <alignment horizontal="left" vertical="center"/>
    </xf>
    <xf numFmtId="0" fontId="25" fillId="0" borderId="0" xfId="320" applyFont="1" applyFill="1" applyAlignment="1">
      <alignment vertical="center"/>
    </xf>
    <xf numFmtId="49" fontId="38" fillId="0" borderId="0" xfId="0" applyNumberFormat="1" applyFont="1" applyFill="1" applyAlignment="1">
      <alignment horizontal="left" vertical="top" wrapText="1"/>
    </xf>
    <xf numFmtId="176" fontId="21" fillId="0" borderId="0" xfId="51" applyNumberFormat="1" applyFont="1" applyFill="1" applyAlignment="1">
      <alignment vertical="center"/>
    </xf>
    <xf numFmtId="41" fontId="25" fillId="0" borderId="0" xfId="51" applyFont="1" applyFill="1" applyAlignment="1">
      <alignment vertical="center"/>
    </xf>
    <xf numFmtId="41" fontId="21" fillId="0" borderId="0" xfId="51" applyFont="1" applyFill="1" applyAlignment="1">
      <alignment vertical="center"/>
    </xf>
    <xf numFmtId="41" fontId="30" fillId="0" borderId="0" xfId="51" applyFont="1" applyFill="1" applyAlignment="1">
      <alignment vertical="center"/>
    </xf>
    <xf numFmtId="0" fontId="21" fillId="0" borderId="0" xfId="320" applyFill="1" applyAlignment="1">
      <alignment vertical="center"/>
    </xf>
    <xf numFmtId="0" fontId="21" fillId="0" borderId="0" xfId="320" applyFill="1" applyAlignment="1">
      <alignment horizontal="center" vertical="center"/>
    </xf>
    <xf numFmtId="41" fontId="21" fillId="0" borderId="0" xfId="320" applyNumberFormat="1" applyFill="1" applyAlignment="1">
      <alignment horizontal="center" vertical="center"/>
    </xf>
    <xf numFmtId="0" fontId="21" fillId="0" borderId="0" xfId="320" applyFont="1" applyFill="1" applyAlignment="1">
      <alignment vertical="center"/>
    </xf>
    <xf numFmtId="0" fontId="21" fillId="0" borderId="0" xfId="320" applyFont="1" applyFill="1" applyAlignment="1">
      <alignment horizontal="center" vertical="center"/>
    </xf>
    <xf numFmtId="41" fontId="135" fillId="0" borderId="10" xfId="51" applyFont="1" applyFill="1" applyBorder="1" applyAlignment="1">
      <alignment vertical="center" wrapText="1"/>
    </xf>
    <xf numFmtId="176" fontId="135" fillId="0" borderId="10" xfId="51" applyNumberFormat="1" applyFont="1" applyFill="1" applyBorder="1" applyAlignment="1">
      <alignment vertical="center" wrapText="1"/>
    </xf>
    <xf numFmtId="168" fontId="135" fillId="0" borderId="10" xfId="1" applyFont="1" applyFill="1" applyBorder="1" applyAlignment="1">
      <alignment vertical="center" wrapText="1"/>
    </xf>
    <xf numFmtId="0" fontId="38" fillId="0" borderId="0" xfId="320" applyFont="1" applyAlignment="1">
      <alignment horizontal="left" vertical="center"/>
    </xf>
    <xf numFmtId="4" fontId="38" fillId="0" borderId="0" xfId="320" applyNumberFormat="1" applyFont="1" applyAlignment="1">
      <alignment vertical="center"/>
    </xf>
    <xf numFmtId="0" fontId="21" fillId="0" borderId="0" xfId="320" applyAlignment="1">
      <alignment horizontal="left" vertical="center"/>
    </xf>
    <xf numFmtId="41" fontId="39" fillId="0" borderId="0" xfId="51" applyFont="1" applyAlignment="1">
      <alignment vertical="center"/>
    </xf>
    <xf numFmtId="3" fontId="39" fillId="0" borderId="0" xfId="320" applyNumberFormat="1" applyFont="1" applyAlignment="1">
      <alignment vertical="center"/>
    </xf>
    <xf numFmtId="4" fontId="39" fillId="0" borderId="0" xfId="320" applyNumberFormat="1" applyFont="1" applyAlignment="1">
      <alignment vertical="center"/>
    </xf>
    <xf numFmtId="0" fontId="38" fillId="0" borderId="0" xfId="320" applyFont="1" applyAlignment="1">
      <alignment vertical="center"/>
    </xf>
    <xf numFmtId="0" fontId="89" fillId="0" borderId="0" xfId="0" applyFont="1" applyFill="1" applyBorder="1" applyAlignment="1">
      <alignment vertical="center"/>
    </xf>
    <xf numFmtId="0" fontId="89" fillId="0" borderId="0" xfId="0" applyFont="1" applyFill="1" applyAlignment="1">
      <alignment vertical="center"/>
    </xf>
    <xf numFmtId="170" fontId="91" fillId="33" borderId="0" xfId="44" applyFont="1" applyFill="1" applyAlignment="1">
      <alignment vertical="center"/>
    </xf>
    <xf numFmtId="41" fontId="91" fillId="33" borderId="0" xfId="51" applyFont="1" applyFill="1" applyAlignment="1">
      <alignment vertical="center"/>
    </xf>
    <xf numFmtId="0" fontId="101" fillId="0" borderId="0" xfId="0" applyFont="1" applyAlignment="1">
      <alignment vertical="center"/>
    </xf>
    <xf numFmtId="0" fontId="102" fillId="0" borderId="0" xfId="58" applyFont="1" applyAlignment="1">
      <alignment horizontal="center" vertical="center"/>
    </xf>
    <xf numFmtId="0" fontId="91" fillId="0" borderId="0" xfId="0" applyFont="1" applyAlignment="1">
      <alignment horizontal="center" vertical="center" wrapText="1"/>
    </xf>
    <xf numFmtId="0" fontId="103" fillId="0" borderId="0" xfId="0" applyFont="1" applyAlignment="1">
      <alignment vertical="center"/>
    </xf>
    <xf numFmtId="170" fontId="91" fillId="33" borderId="0" xfId="44" applyFont="1" applyFill="1" applyAlignment="1">
      <alignment horizontal="left" vertical="center"/>
    </xf>
    <xf numFmtId="41" fontId="91" fillId="33" borderId="0" xfId="51" applyFont="1" applyFill="1" applyAlignment="1">
      <alignment horizontal="left" vertical="center"/>
    </xf>
    <xf numFmtId="170" fontId="104" fillId="33" borderId="0" xfId="44" applyFont="1" applyFill="1" applyAlignment="1">
      <alignment horizontal="left" vertical="center"/>
    </xf>
    <xf numFmtId="0" fontId="88" fillId="0" borderId="0" xfId="0" applyFont="1" applyAlignment="1">
      <alignment vertical="center"/>
    </xf>
    <xf numFmtId="0" fontId="75" fillId="0" borderId="0" xfId="0" applyFont="1" applyAlignment="1">
      <alignment horizontal="center" vertical="center"/>
    </xf>
    <xf numFmtId="0" fontId="89" fillId="42" borderId="0" xfId="0" applyFont="1" applyFill="1" applyAlignment="1">
      <alignment vertical="center"/>
    </xf>
    <xf numFmtId="0" fontId="75" fillId="42" borderId="0" xfId="0" applyFont="1" applyFill="1" applyAlignment="1">
      <alignment vertical="center"/>
    </xf>
    <xf numFmtId="166" fontId="75" fillId="42" borderId="0" xfId="51" applyNumberFormat="1" applyFont="1" applyFill="1" applyBorder="1" applyAlignment="1">
      <alignment vertical="center"/>
    </xf>
    <xf numFmtId="3" fontId="88" fillId="0" borderId="0" xfId="0" applyNumberFormat="1" applyFont="1" applyAlignment="1">
      <alignment vertical="center"/>
    </xf>
    <xf numFmtId="3" fontId="89" fillId="0" borderId="0" xfId="0" applyNumberFormat="1" applyFont="1" applyAlignment="1">
      <alignment vertical="center"/>
    </xf>
    <xf numFmtId="0" fontId="98" fillId="42" borderId="0" xfId="0" applyFont="1" applyFill="1" applyAlignment="1">
      <alignment vertical="center"/>
    </xf>
    <xf numFmtId="49" fontId="89" fillId="42" borderId="0" xfId="0" applyNumberFormat="1" applyFont="1" applyFill="1" applyAlignment="1">
      <alignment vertical="center"/>
    </xf>
    <xf numFmtId="166" fontId="89" fillId="42" borderId="0" xfId="51" applyNumberFormat="1" applyFont="1" applyFill="1" applyBorder="1" applyAlignment="1">
      <alignment vertical="center"/>
    </xf>
    <xf numFmtId="0" fontId="90" fillId="42" borderId="0" xfId="0" applyFont="1" applyFill="1" applyAlignment="1">
      <alignment vertical="center"/>
    </xf>
    <xf numFmtId="0" fontId="99" fillId="42" borderId="0" xfId="0" applyFont="1" applyFill="1" applyAlignment="1">
      <alignment vertical="center"/>
    </xf>
    <xf numFmtId="0" fontId="100" fillId="42" borderId="0" xfId="0" applyFont="1" applyFill="1" applyAlignment="1">
      <alignment vertical="center"/>
    </xf>
    <xf numFmtId="49" fontId="89" fillId="42" borderId="0" xfId="0" quotePrefix="1" applyNumberFormat="1" applyFont="1" applyFill="1" applyAlignment="1">
      <alignment vertical="center"/>
    </xf>
    <xf numFmtId="0" fontId="88" fillId="42" borderId="0" xfId="0" quotePrefix="1" applyFont="1" applyFill="1" applyAlignment="1">
      <alignment vertical="center"/>
    </xf>
    <xf numFmtId="0" fontId="89" fillId="42" borderId="0" xfId="0" quotePrefix="1" applyFont="1" applyFill="1" applyAlignment="1">
      <alignment vertical="center"/>
    </xf>
    <xf numFmtId="169" fontId="89" fillId="0" borderId="0" xfId="1" applyNumberFormat="1" applyFont="1" applyBorder="1" applyAlignment="1">
      <alignment vertical="center"/>
    </xf>
    <xf numFmtId="174" fontId="88" fillId="0" borderId="0" xfId="0" applyNumberFormat="1" applyFont="1" applyAlignment="1">
      <alignment vertical="center"/>
    </xf>
    <xf numFmtId="166" fontId="88" fillId="0" borderId="0" xfId="0" applyNumberFormat="1" applyFont="1" applyAlignment="1">
      <alignment vertical="center"/>
    </xf>
    <xf numFmtId="0" fontId="88" fillId="42" borderId="0" xfId="0" applyFont="1" applyFill="1" applyAlignment="1">
      <alignment vertical="center"/>
    </xf>
    <xf numFmtId="166" fontId="75" fillId="42" borderId="36" xfId="51" applyNumberFormat="1" applyFont="1" applyFill="1" applyBorder="1" applyAlignment="1">
      <alignment vertical="center"/>
    </xf>
    <xf numFmtId="166" fontId="88" fillId="0" borderId="0" xfId="45" applyFont="1" applyAlignment="1">
      <alignment vertical="center"/>
    </xf>
    <xf numFmtId="166" fontId="75" fillId="0" borderId="0" xfId="0" applyNumberFormat="1" applyFont="1" applyAlignment="1">
      <alignment vertical="center"/>
    </xf>
    <xf numFmtId="0" fontId="97" fillId="0" borderId="0" xfId="0" applyFont="1" applyAlignment="1">
      <alignment vertical="center"/>
    </xf>
    <xf numFmtId="41" fontId="89" fillId="0" borderId="0" xfId="51" applyFont="1" applyBorder="1" applyAlignment="1">
      <alignment vertical="center"/>
    </xf>
    <xf numFmtId="41" fontId="89" fillId="0" borderId="0" xfId="51" applyFont="1" applyAlignment="1">
      <alignment vertical="center"/>
    </xf>
    <xf numFmtId="0" fontId="88" fillId="0" borderId="0" xfId="0" applyFont="1" applyAlignment="1">
      <alignment vertical="center" wrapText="1"/>
    </xf>
    <xf numFmtId="0" fontId="91" fillId="0" borderId="0" xfId="49" quotePrefix="1" applyFont="1" applyAlignment="1">
      <alignment horizontal="center" vertical="center"/>
    </xf>
    <xf numFmtId="0" fontId="96" fillId="0" borderId="0" xfId="0" applyFont="1" applyAlignment="1">
      <alignment vertical="center"/>
    </xf>
    <xf numFmtId="0" fontId="96" fillId="0" borderId="0" xfId="0" applyFont="1" applyAlignment="1">
      <alignment horizontal="center" vertical="center"/>
    </xf>
    <xf numFmtId="0" fontId="103" fillId="0" borderId="0" xfId="49" applyFont="1" applyAlignment="1">
      <alignment horizontal="center" vertical="center"/>
    </xf>
    <xf numFmtId="0" fontId="103" fillId="0" borderId="0" xfId="49" quotePrefix="1" applyFont="1" applyAlignment="1">
      <alignment horizontal="center" vertical="center"/>
    </xf>
    <xf numFmtId="0" fontId="103" fillId="0" borderId="0" xfId="49" quotePrefix="1" applyFont="1" applyAlignment="1">
      <alignment vertical="center"/>
    </xf>
    <xf numFmtId="0" fontId="78" fillId="0" borderId="0" xfId="0" applyFont="1" applyAlignment="1">
      <alignment vertical="center" wrapText="1"/>
    </xf>
    <xf numFmtId="0" fontId="133" fillId="0" borderId="0" xfId="49" quotePrefix="1" applyFont="1" applyAlignment="1">
      <alignment horizontal="center" vertical="center"/>
    </xf>
    <xf numFmtId="0" fontId="23" fillId="0" borderId="0" xfId="49" quotePrefix="1" applyFont="1" applyAlignment="1">
      <alignment horizontal="center" vertical="center"/>
    </xf>
    <xf numFmtId="0" fontId="134" fillId="0" borderId="0" xfId="0" applyFont="1" applyAlignment="1">
      <alignment horizontal="center" vertical="center"/>
    </xf>
    <xf numFmtId="41" fontId="36" fillId="44" borderId="10" xfId="51" applyFont="1" applyFill="1" applyBorder="1"/>
    <xf numFmtId="0" fontId="24" fillId="0" borderId="0" xfId="320" applyNumberFormat="1" applyFont="1" applyFill="1" applyAlignment="1">
      <alignment horizontal="left" vertical="center"/>
    </xf>
    <xf numFmtId="41" fontId="24" fillId="0" borderId="0" xfId="51" applyFont="1" applyFill="1" applyAlignment="1">
      <alignment vertical="center"/>
    </xf>
    <xf numFmtId="176" fontId="25" fillId="0" borderId="0" xfId="51" applyNumberFormat="1" applyFont="1" applyFill="1" applyAlignment="1">
      <alignment vertical="center"/>
    </xf>
    <xf numFmtId="0" fontId="25" fillId="0" borderId="0" xfId="320" applyFont="1" applyFill="1" applyAlignment="1">
      <alignment horizontal="center" vertical="center"/>
    </xf>
    <xf numFmtId="41" fontId="25" fillId="0" borderId="0" xfId="320" applyNumberFormat="1" applyFont="1" applyFill="1" applyAlignment="1">
      <alignment horizontal="center" vertical="center"/>
    </xf>
    <xf numFmtId="0" fontId="28" fillId="44" borderId="10" xfId="0" applyFont="1" applyFill="1" applyBorder="1" applyAlignment="1">
      <alignment vertical="center"/>
    </xf>
    <xf numFmtId="0" fontId="28" fillId="44" borderId="10" xfId="0" applyFont="1" applyFill="1" applyBorder="1" applyAlignment="1">
      <alignment horizontal="left" vertical="center" wrapText="1"/>
    </xf>
    <xf numFmtId="0" fontId="28" fillId="44" borderId="10" xfId="0" applyFont="1" applyFill="1" applyBorder="1" applyAlignment="1">
      <alignment horizontal="center" vertical="center" wrapText="1"/>
    </xf>
    <xf numFmtId="41" fontId="28" fillId="44" borderId="10" xfId="51" applyFont="1" applyFill="1" applyBorder="1" applyAlignment="1">
      <alignment vertical="center" wrapText="1"/>
    </xf>
    <xf numFmtId="176" fontId="28" fillId="44" borderId="10" xfId="51" applyNumberFormat="1" applyFont="1" applyFill="1" applyBorder="1" applyAlignment="1">
      <alignment vertical="center" wrapText="1"/>
    </xf>
    <xf numFmtId="168" fontId="28" fillId="44" borderId="10" xfId="1" applyFont="1" applyFill="1" applyBorder="1" applyAlignment="1">
      <alignment vertical="center" wrapText="1"/>
    </xf>
    <xf numFmtId="0" fontId="28" fillId="44" borderId="0" xfId="0" applyFont="1" applyFill="1" applyAlignment="1">
      <alignment vertical="center"/>
    </xf>
    <xf numFmtId="3" fontId="127" fillId="42" borderId="15" xfId="0" applyNumberFormat="1" applyFont="1" applyFill="1" applyBorder="1" applyAlignment="1">
      <alignment horizontal="center" vertical="center"/>
    </xf>
    <xf numFmtId="3" fontId="127" fillId="42" borderId="15" xfId="0" applyNumberFormat="1" applyFont="1" applyFill="1" applyBorder="1" applyAlignment="1">
      <alignment horizontal="right" vertical="center"/>
    </xf>
    <xf numFmtId="185" fontId="127" fillId="42" borderId="15" xfId="0" applyNumberFormat="1" applyFont="1" applyFill="1" applyBorder="1" applyAlignment="1">
      <alignment horizontal="right" vertical="center"/>
    </xf>
    <xf numFmtId="0" fontId="127" fillId="42" borderId="15" xfId="0" applyFont="1" applyFill="1" applyBorder="1" applyAlignment="1">
      <alignment horizontal="center" vertical="center"/>
    </xf>
    <xf numFmtId="0" fontId="74" fillId="0" borderId="0" xfId="0" applyFont="1" applyFill="1" applyBorder="1" applyAlignment="1">
      <alignment horizontal="centerContinuous" vertical="center"/>
    </xf>
    <xf numFmtId="0" fontId="71" fillId="0" borderId="0" xfId="0" applyFont="1" applyFill="1" applyBorder="1" applyAlignment="1">
      <alignment vertical="center"/>
    </xf>
    <xf numFmtId="0" fontId="95" fillId="0" borderId="10" xfId="0" applyFont="1" applyBorder="1" applyAlignment="1">
      <alignment horizontal="center" vertical="center" wrapText="1"/>
    </xf>
    <xf numFmtId="0" fontId="127" fillId="42" borderId="15" xfId="0" applyFont="1" applyFill="1" applyBorder="1" applyAlignment="1">
      <alignment horizontal="left" vertical="center"/>
    </xf>
    <xf numFmtId="0" fontId="127" fillId="42" borderId="10" xfId="0" applyFont="1" applyFill="1" applyBorder="1" applyAlignment="1">
      <alignment horizontal="left" vertical="center"/>
    </xf>
    <xf numFmtId="0" fontId="127" fillId="42" borderId="10" xfId="0" applyFont="1" applyFill="1" applyBorder="1" applyAlignment="1">
      <alignment vertical="center"/>
    </xf>
    <xf numFmtId="3" fontId="127" fillId="42" borderId="10" xfId="0" applyNumberFormat="1" applyFont="1" applyFill="1" applyBorder="1" applyAlignment="1">
      <alignment vertical="center"/>
    </xf>
    <xf numFmtId="185" fontId="127" fillId="42" borderId="10" xfId="0" applyNumberFormat="1" applyFont="1" applyFill="1" applyBorder="1" applyAlignment="1">
      <alignment vertical="center"/>
    </xf>
    <xf numFmtId="0" fontId="129" fillId="42" borderId="38" xfId="0" applyFont="1" applyFill="1" applyBorder="1" applyAlignment="1">
      <alignment horizontal="left" vertical="center" indent="1"/>
    </xf>
    <xf numFmtId="0" fontId="129" fillId="42" borderId="22" xfId="0" applyFont="1" applyFill="1" applyBorder="1" applyAlignment="1">
      <alignment horizontal="left" vertical="center" indent="1"/>
    </xf>
    <xf numFmtId="0" fontId="136" fillId="0" borderId="0" xfId="0" applyFont="1" applyAlignment="1">
      <alignment vertical="top" wrapText="1"/>
    </xf>
    <xf numFmtId="0" fontId="137" fillId="0" borderId="0" xfId="0" applyFont="1" applyAlignment="1">
      <alignment horizontal="left" vertical="top" wrapText="1"/>
    </xf>
    <xf numFmtId="4" fontId="138" fillId="0" borderId="0" xfId="0" applyNumberFormat="1" applyFont="1" applyAlignment="1">
      <alignment vertical="top"/>
    </xf>
    <xf numFmtId="0" fontId="139" fillId="0" borderId="0" xfId="0" applyFont="1" applyAlignment="1">
      <alignment vertical="top" wrapText="1"/>
    </xf>
    <xf numFmtId="0" fontId="38" fillId="0" borderId="0" xfId="320" applyNumberFormat="1" applyFont="1" applyAlignment="1">
      <alignment horizontal="left" vertical="center"/>
    </xf>
    <xf numFmtId="0" fontId="74" fillId="46" borderId="0" xfId="0" applyFont="1" applyFill="1" applyBorder="1" applyAlignment="1">
      <alignment horizontal="left" vertical="center" indent="1"/>
    </xf>
    <xf numFmtId="0" fontId="87" fillId="46" borderId="0" xfId="0" applyFont="1" applyFill="1" applyBorder="1" applyAlignment="1">
      <alignment horizontal="center" vertical="center"/>
    </xf>
    <xf numFmtId="178" fontId="74" fillId="46" borderId="0" xfId="0" applyNumberFormat="1" applyFont="1" applyFill="1" applyBorder="1" applyAlignment="1">
      <alignment horizontal="center" vertical="center" wrapText="1"/>
    </xf>
    <xf numFmtId="0" fontId="74" fillId="46" borderId="0" xfId="0" applyFont="1" applyFill="1" applyBorder="1" applyAlignment="1">
      <alignment horizontal="left" vertical="center"/>
    </xf>
    <xf numFmtId="0" fontId="108" fillId="46" borderId="10" xfId="0" applyFont="1" applyFill="1" applyBorder="1" applyAlignment="1">
      <alignment horizontal="center" vertical="center" wrapText="1"/>
    </xf>
    <xf numFmtId="0" fontId="74" fillId="46" borderId="0" xfId="0" applyFont="1" applyFill="1" applyBorder="1" applyAlignment="1">
      <alignment horizontal="center" vertical="center"/>
    </xf>
    <xf numFmtId="0" fontId="87" fillId="46" borderId="0" xfId="0" applyFont="1" applyFill="1" applyBorder="1" applyAlignment="1">
      <alignment vertical="center"/>
    </xf>
    <xf numFmtId="178" fontId="74" fillId="46" borderId="0" xfId="51" applyNumberFormat="1" applyFont="1" applyFill="1" applyBorder="1" applyAlignment="1">
      <alignment horizontal="center" vertical="center" wrapText="1"/>
    </xf>
    <xf numFmtId="0" fontId="105" fillId="46" borderId="37" xfId="0" applyFont="1" applyFill="1" applyBorder="1" applyAlignment="1">
      <alignment horizontal="center" vertical="center" wrapText="1"/>
    </xf>
    <xf numFmtId="178" fontId="105" fillId="46" borderId="37" xfId="0" applyNumberFormat="1"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0" xfId="0" applyFont="1" applyAlignment="1">
      <alignment vertical="center"/>
    </xf>
    <xf numFmtId="0" fontId="89" fillId="46" borderId="0" xfId="0" applyFont="1" applyFill="1" applyBorder="1"/>
    <xf numFmtId="0" fontId="33" fillId="0" borderId="0" xfId="0" applyFont="1" applyAlignment="1">
      <alignment horizontal="center" vertical="center"/>
    </xf>
    <xf numFmtId="0" fontId="32" fillId="0" borderId="0" xfId="0" applyFont="1" applyAlignment="1">
      <alignment horizontal="center" vertical="center"/>
    </xf>
    <xf numFmtId="0" fontId="32" fillId="0" borderId="10" xfId="0" applyFont="1" applyBorder="1" applyAlignment="1">
      <alignment vertical="center"/>
    </xf>
    <xf numFmtId="0" fontId="135" fillId="0" borderId="10" xfId="0" applyFont="1" applyBorder="1" applyAlignment="1">
      <alignment vertical="center"/>
    </xf>
    <xf numFmtId="0" fontId="28" fillId="0" borderId="10" xfId="0" applyFont="1" applyBorder="1" applyAlignment="1">
      <alignment vertical="center"/>
    </xf>
    <xf numFmtId="0" fontId="32" fillId="0" borderId="0" xfId="0" applyFont="1" applyAlignment="1">
      <alignment vertical="center"/>
    </xf>
    <xf numFmtId="3" fontId="32" fillId="0" borderId="0" xfId="0" applyNumberFormat="1" applyFont="1" applyAlignment="1">
      <alignment vertical="center"/>
    </xf>
    <xf numFmtId="0" fontId="28" fillId="0" borderId="10" xfId="0" quotePrefix="1" applyFont="1" applyBorder="1" applyAlignment="1">
      <alignment vertical="center"/>
    </xf>
    <xf numFmtId="0" fontId="135" fillId="0" borderId="0" xfId="0" applyFont="1" applyAlignment="1">
      <alignment vertical="center"/>
    </xf>
    <xf numFmtId="0" fontId="135" fillId="0" borderId="10" xfId="0" applyFont="1" applyBorder="1" applyAlignment="1">
      <alignment horizontal="center" vertical="center" wrapText="1"/>
    </xf>
    <xf numFmtId="0" fontId="135" fillId="0" borderId="10" xfId="0" applyFont="1" applyBorder="1" applyAlignment="1">
      <alignment horizontal="left" vertical="center" wrapText="1"/>
    </xf>
    <xf numFmtId="0" fontId="27" fillId="0" borderId="10" xfId="0" applyNumberFormat="1" applyFont="1" applyFill="1" applyBorder="1" applyAlignment="1">
      <alignment horizontal="left" vertical="center"/>
    </xf>
    <xf numFmtId="0" fontId="26" fillId="0" borderId="10" xfId="0" applyNumberFormat="1" applyFont="1" applyFill="1" applyBorder="1" applyAlignment="1">
      <alignment horizontal="left" vertical="center"/>
    </xf>
    <xf numFmtId="0" fontId="45" fillId="0" borderId="0" xfId="0" applyNumberFormat="1" applyFont="1" applyAlignment="1">
      <alignment horizontal="left" vertical="center"/>
    </xf>
    <xf numFmtId="0" fontId="26" fillId="0" borderId="10" xfId="0" applyNumberFormat="1" applyFont="1" applyFill="1" applyBorder="1" applyAlignment="1">
      <alignment horizontal="left" vertical="center" wrapText="1"/>
    </xf>
    <xf numFmtId="0" fontId="26" fillId="47" borderId="10" xfId="0" applyNumberFormat="1" applyFont="1" applyFill="1" applyBorder="1" applyAlignment="1">
      <alignment horizontal="left" vertical="center" wrapText="1"/>
    </xf>
    <xf numFmtId="0" fontId="26" fillId="47" borderId="10" xfId="0" applyFont="1" applyFill="1" applyBorder="1" applyAlignment="1">
      <alignment horizontal="left" vertical="center" wrapText="1"/>
    </xf>
    <xf numFmtId="41" fontId="26" fillId="47" borderId="10" xfId="51" applyFont="1" applyFill="1" applyBorder="1" applyAlignment="1">
      <alignment horizontal="center" vertical="center"/>
    </xf>
    <xf numFmtId="41" fontId="27" fillId="47" borderId="10" xfId="51" applyFont="1" applyFill="1" applyBorder="1" applyAlignment="1">
      <alignment horizontal="center" vertical="center"/>
    </xf>
    <xf numFmtId="0" fontId="27" fillId="47" borderId="0" xfId="0" applyFont="1" applyFill="1" applyBorder="1" applyAlignment="1">
      <alignment vertical="center"/>
    </xf>
    <xf numFmtId="0" fontId="27" fillId="47" borderId="0" xfId="0" applyFont="1" applyFill="1" applyAlignment="1">
      <alignment vertical="center"/>
    </xf>
    <xf numFmtId="0" fontId="26" fillId="47" borderId="10" xfId="0" applyNumberFormat="1" applyFont="1" applyFill="1" applyBorder="1" applyAlignment="1">
      <alignment horizontal="left" vertical="center"/>
    </xf>
    <xf numFmtId="0" fontId="26" fillId="47" borderId="10" xfId="0" applyFont="1" applyFill="1" applyBorder="1" applyAlignment="1">
      <alignment horizontal="left" vertical="center"/>
    </xf>
    <xf numFmtId="3" fontId="26" fillId="47" borderId="0" xfId="0" applyNumberFormat="1" applyFont="1" applyFill="1" applyBorder="1" applyAlignment="1">
      <alignment vertical="center"/>
    </xf>
    <xf numFmtId="0" fontId="26" fillId="47" borderId="0" xfId="0" applyFont="1" applyFill="1" applyBorder="1" applyAlignment="1">
      <alignment vertical="center"/>
    </xf>
    <xf numFmtId="0" fontId="26" fillId="47" borderId="0" xfId="0" applyFont="1" applyFill="1" applyAlignment="1">
      <alignment vertical="center"/>
    </xf>
    <xf numFmtId="0" fontId="27" fillId="47" borderId="10" xfId="0" applyNumberFormat="1" applyFont="1" applyFill="1" applyBorder="1" applyAlignment="1">
      <alignment horizontal="left" vertical="center"/>
    </xf>
    <xf numFmtId="0" fontId="27" fillId="47" borderId="10" xfId="0" applyFont="1" applyFill="1" applyBorder="1" applyAlignment="1">
      <alignment horizontal="left" vertical="center"/>
    </xf>
    <xf numFmtId="3" fontId="27" fillId="47" borderId="0" xfId="0" applyNumberFormat="1" applyFont="1" applyFill="1" applyBorder="1" applyAlignment="1">
      <alignment vertical="center"/>
    </xf>
    <xf numFmtId="0" fontId="27" fillId="35" borderId="10" xfId="0" applyNumberFormat="1" applyFont="1" applyFill="1" applyBorder="1" applyAlignment="1">
      <alignment horizontal="left" vertical="center"/>
    </xf>
    <xf numFmtId="0" fontId="27" fillId="35" borderId="10" xfId="0" applyFont="1" applyFill="1" applyBorder="1" applyAlignment="1">
      <alignment horizontal="left" vertical="center"/>
    </xf>
    <xf numFmtId="41" fontId="27" fillId="35" borderId="10" xfId="51" applyFont="1" applyFill="1" applyBorder="1" applyAlignment="1">
      <alignment horizontal="center" vertical="center"/>
    </xf>
    <xf numFmtId="3" fontId="27" fillId="35" borderId="0" xfId="0" applyNumberFormat="1" applyFont="1" applyFill="1" applyBorder="1" applyAlignment="1">
      <alignment vertical="center"/>
    </xf>
    <xf numFmtId="0" fontId="27" fillId="35" borderId="0" xfId="0" applyFont="1" applyFill="1" applyBorder="1" applyAlignment="1">
      <alignment vertical="center"/>
    </xf>
    <xf numFmtId="0" fontId="27" fillId="35" borderId="0" xfId="0" applyFont="1" applyFill="1" applyAlignment="1">
      <alignment vertical="center"/>
    </xf>
    <xf numFmtId="176" fontId="96" fillId="0" borderId="10" xfId="51" applyNumberFormat="1" applyFont="1" applyFill="1" applyBorder="1" applyAlignment="1">
      <alignment horizontal="right" vertical="center"/>
    </xf>
    <xf numFmtId="41" fontId="103" fillId="44" borderId="0" xfId="49" applyNumberFormat="1" applyFont="1" applyFill="1"/>
    <xf numFmtId="0" fontId="103" fillId="42" borderId="10" xfId="0" applyFont="1" applyFill="1" applyBorder="1" applyAlignment="1">
      <alignment vertical="center"/>
    </xf>
    <xf numFmtId="0" fontId="103" fillId="42" borderId="14" xfId="0" applyFont="1" applyFill="1" applyBorder="1" applyAlignment="1">
      <alignment vertical="center"/>
    </xf>
    <xf numFmtId="0" fontId="103" fillId="48" borderId="10" xfId="0" applyFont="1" applyFill="1" applyBorder="1" applyAlignment="1">
      <alignment horizontal="right" vertical="center"/>
    </xf>
    <xf numFmtId="41" fontId="91" fillId="48" borderId="10" xfId="51" applyFont="1" applyFill="1" applyBorder="1" applyAlignment="1">
      <alignment horizontal="right" vertical="center"/>
    </xf>
    <xf numFmtId="0" fontId="103" fillId="48" borderId="10" xfId="0" applyFont="1" applyFill="1" applyBorder="1" applyAlignment="1">
      <alignment vertical="center"/>
    </xf>
    <xf numFmtId="41" fontId="91" fillId="48" borderId="10" xfId="51" applyFont="1" applyFill="1" applyBorder="1" applyAlignment="1">
      <alignment vertical="center"/>
    </xf>
    <xf numFmtId="41" fontId="103" fillId="48" borderId="10" xfId="51" applyFont="1" applyFill="1" applyBorder="1" applyAlignment="1">
      <alignment vertical="center"/>
    </xf>
    <xf numFmtId="0" fontId="103" fillId="0" borderId="10" xfId="49" applyFont="1" applyBorder="1" applyAlignment="1">
      <alignment horizontal="center"/>
    </xf>
    <xf numFmtId="175" fontId="105" fillId="46" borderId="10" xfId="49" applyNumberFormat="1" applyFont="1" applyFill="1" applyBorder="1" applyAlignment="1">
      <alignment horizontal="center" wrapText="1"/>
    </xf>
    <xf numFmtId="178" fontId="105" fillId="46" borderId="10" xfId="49" applyNumberFormat="1" applyFont="1" applyFill="1" applyBorder="1" applyAlignment="1">
      <alignment horizontal="center" vertical="center" wrapText="1"/>
    </xf>
    <xf numFmtId="0" fontId="105" fillId="46" borderId="10" xfId="0" applyFont="1" applyFill="1" applyBorder="1" applyAlignment="1">
      <alignment horizontal="center" vertical="center"/>
    </xf>
    <xf numFmtId="0" fontId="105" fillId="46" borderId="10" xfId="0" applyFont="1" applyFill="1" applyBorder="1" applyAlignment="1">
      <alignment horizontal="center" vertical="center" wrapText="1"/>
    </xf>
    <xf numFmtId="0" fontId="105" fillId="46" borderId="13" xfId="0" applyFont="1" applyFill="1" applyBorder="1" applyAlignment="1">
      <alignment vertical="center" wrapText="1"/>
    </xf>
    <xf numFmtId="178" fontId="105" fillId="46" borderId="10" xfId="0" applyNumberFormat="1" applyFont="1" applyFill="1" applyBorder="1" applyAlignment="1">
      <alignment horizontal="center" vertical="center"/>
    </xf>
    <xf numFmtId="14" fontId="105" fillId="46" borderId="10" xfId="0" applyNumberFormat="1" applyFont="1" applyFill="1" applyBorder="1" applyAlignment="1">
      <alignment horizontal="center" vertical="center"/>
    </xf>
    <xf numFmtId="0" fontId="105" fillId="46" borderId="10" xfId="49" applyFont="1" applyFill="1" applyBorder="1" applyAlignment="1">
      <alignment horizontal="center" vertical="center" wrapText="1"/>
    </xf>
    <xf numFmtId="166" fontId="96" fillId="42" borderId="10" xfId="51" applyNumberFormat="1" applyFont="1" applyFill="1" applyBorder="1" applyAlignment="1">
      <alignment horizontal="right" vertical="center"/>
    </xf>
    <xf numFmtId="0" fontId="95" fillId="42" borderId="10" xfId="0" applyFont="1" applyFill="1" applyBorder="1" applyAlignment="1">
      <alignment horizontal="right" vertical="center"/>
    </xf>
    <xf numFmtId="41" fontId="96" fillId="42" borderId="10" xfId="51" applyFont="1" applyFill="1" applyBorder="1" applyAlignment="1">
      <alignment horizontal="center" vertical="center"/>
    </xf>
    <xf numFmtId="0" fontId="95" fillId="42" borderId="10" xfId="0" applyFont="1" applyFill="1" applyBorder="1" applyAlignment="1">
      <alignment vertical="top" wrapText="1"/>
    </xf>
    <xf numFmtId="169" fontId="118" fillId="42" borderId="10" xfId="1" applyNumberFormat="1" applyFont="1" applyFill="1" applyBorder="1" applyAlignment="1">
      <alignment horizontal="right" vertical="center" wrapText="1"/>
    </xf>
    <xf numFmtId="0" fontId="110" fillId="42" borderId="11" xfId="0" applyFont="1" applyFill="1" applyBorder="1" applyAlignment="1">
      <alignment horizontal="left" vertical="center" wrapText="1" indent="1"/>
    </xf>
    <xf numFmtId="169" fontId="110" fillId="42" borderId="10" xfId="1" applyNumberFormat="1" applyFont="1" applyFill="1" applyBorder="1" applyAlignment="1">
      <alignment horizontal="right" vertical="center" wrapText="1"/>
    </xf>
    <xf numFmtId="0" fontId="91" fillId="42" borderId="10" xfId="49" applyFont="1" applyFill="1" applyBorder="1"/>
    <xf numFmtId="41" fontId="91" fillId="42" borderId="10" xfId="51" applyFont="1" applyFill="1" applyBorder="1"/>
    <xf numFmtId="0" fontId="96" fillId="42" borderId="11" xfId="0" applyFont="1" applyFill="1" applyBorder="1"/>
    <xf numFmtId="0" fontId="110" fillId="42" borderId="10" xfId="0" applyFont="1" applyFill="1" applyBorder="1" applyAlignment="1">
      <alignment vertical="center"/>
    </xf>
    <xf numFmtId="166" fontId="91" fillId="42" borderId="10" xfId="45" applyFont="1" applyFill="1" applyBorder="1"/>
    <xf numFmtId="176" fontId="96" fillId="42" borderId="10" xfId="51" applyNumberFormat="1" applyFont="1" applyFill="1" applyBorder="1" applyAlignment="1">
      <alignment horizontal="right" vertical="center"/>
    </xf>
    <xf numFmtId="176" fontId="118" fillId="0" borderId="10" xfId="51" applyNumberFormat="1" applyFont="1" applyBorder="1" applyAlignment="1">
      <alignment horizontal="right" vertical="center"/>
    </xf>
    <xf numFmtId="0" fontId="41" fillId="0" borderId="0" xfId="58" applyAlignment="1">
      <alignment vertical="center"/>
    </xf>
    <xf numFmtId="0" fontId="72" fillId="0" borderId="0" xfId="0" applyFont="1" applyFill="1" applyBorder="1" applyAlignment="1">
      <alignment horizontal="center"/>
    </xf>
    <xf numFmtId="0" fontId="71"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127" fillId="42" borderId="10" xfId="0" applyFont="1" applyFill="1" applyBorder="1" applyAlignment="1">
      <alignment horizontal="left" vertical="center" indent="1"/>
    </xf>
    <xf numFmtId="0" fontId="128" fillId="46" borderId="10" xfId="0" applyFont="1" applyFill="1" applyBorder="1" applyAlignment="1">
      <alignment horizontal="center" vertical="center"/>
    </xf>
    <xf numFmtId="0" fontId="77" fillId="0" borderId="0" xfId="0" applyFont="1" applyAlignment="1">
      <alignment horizontal="center" vertical="center"/>
    </xf>
    <xf numFmtId="0" fontId="123" fillId="0" borderId="0" xfId="0" applyFont="1" applyAlignment="1">
      <alignment horizontal="center" vertical="center"/>
    </xf>
    <xf numFmtId="0" fontId="73" fillId="0" borderId="0" xfId="0" applyFont="1" applyAlignment="1">
      <alignment horizontal="center" vertical="center"/>
    </xf>
    <xf numFmtId="0" fontId="129" fillId="42" borderId="19" xfId="0" applyFont="1" applyFill="1" applyBorder="1" applyAlignment="1">
      <alignment horizontal="left" vertical="center" wrapText="1" indent="1"/>
    </xf>
    <xf numFmtId="0" fontId="129" fillId="42" borderId="12" xfId="0" applyFont="1" applyFill="1" applyBorder="1" applyAlignment="1">
      <alignment horizontal="left" vertical="center" wrapText="1" indent="1"/>
    </xf>
    <xf numFmtId="0" fontId="129" fillId="42" borderId="11" xfId="0" applyFont="1" applyFill="1" applyBorder="1" applyAlignment="1">
      <alignment horizontal="left" vertical="center" wrapText="1" indent="1"/>
    </xf>
    <xf numFmtId="0" fontId="130" fillId="46" borderId="10" xfId="0" applyFont="1" applyFill="1" applyBorder="1" applyAlignment="1">
      <alignment horizontal="center" vertical="center"/>
    </xf>
    <xf numFmtId="0" fontId="130" fillId="46" borderId="10" xfId="0" applyFont="1" applyFill="1" applyBorder="1" applyAlignment="1">
      <alignment horizontal="center" vertical="center" wrapText="1"/>
    </xf>
    <xf numFmtId="0" fontId="108" fillId="46" borderId="10" xfId="0" applyFont="1" applyFill="1" applyBorder="1" applyAlignment="1">
      <alignment horizontal="center" vertical="center"/>
    </xf>
    <xf numFmtId="0" fontId="126" fillId="42" borderId="10" xfId="0" applyFont="1" applyFill="1" applyBorder="1" applyAlignment="1">
      <alignment horizontal="center" vertical="center"/>
    </xf>
    <xf numFmtId="0" fontId="126" fillId="39" borderId="10" xfId="0" applyFont="1" applyFill="1" applyBorder="1" applyAlignment="1">
      <alignment horizontal="left" vertical="center" indent="1"/>
    </xf>
    <xf numFmtId="0" fontId="64" fillId="0" borderId="0" xfId="0" applyFont="1" applyAlignment="1">
      <alignment horizontal="left" vertical="center"/>
    </xf>
    <xf numFmtId="0" fontId="127" fillId="39" borderId="10" xfId="0" applyFont="1" applyFill="1" applyBorder="1" applyAlignment="1">
      <alignment horizontal="left" vertical="center" indent="1"/>
    </xf>
    <xf numFmtId="0" fontId="37" fillId="40" borderId="10" xfId="0" applyFont="1" applyFill="1" applyBorder="1" applyAlignment="1">
      <alignment horizontal="center" vertical="center" wrapText="1"/>
    </xf>
    <xf numFmtId="41" fontId="27" fillId="37" borderId="12" xfId="51" applyFont="1" applyFill="1" applyBorder="1" applyAlignment="1">
      <alignment horizontal="center" vertical="center" wrapText="1"/>
    </xf>
    <xf numFmtId="0" fontId="27" fillId="41" borderId="26" xfId="0" applyFont="1" applyFill="1" applyBorder="1" applyAlignment="1">
      <alignment horizontal="center" vertical="center" wrapText="1"/>
    </xf>
    <xf numFmtId="0" fontId="27" fillId="41" borderId="33" xfId="0" applyFont="1" applyFill="1" applyBorder="1" applyAlignment="1">
      <alignment horizontal="center" vertical="center" wrapText="1"/>
    </xf>
    <xf numFmtId="0" fontId="27" fillId="41" borderId="34" xfId="0" applyFont="1" applyFill="1" applyBorder="1" applyAlignment="1">
      <alignment horizontal="center" vertical="center" wrapText="1"/>
    </xf>
    <xf numFmtId="0" fontId="27" fillId="34" borderId="26" xfId="0" applyFont="1" applyFill="1" applyBorder="1" applyAlignment="1">
      <alignment horizontal="center" vertical="center" wrapText="1"/>
    </xf>
    <xf numFmtId="0" fontId="27" fillId="34" borderId="33" xfId="0" applyFont="1" applyFill="1" applyBorder="1" applyAlignment="1">
      <alignment horizontal="center" vertical="center" wrapText="1"/>
    </xf>
    <xf numFmtId="0" fontId="27" fillId="34" borderId="34" xfId="0" applyFont="1" applyFill="1" applyBorder="1" applyAlignment="1">
      <alignment horizontal="center" vertical="center" wrapText="1"/>
    </xf>
    <xf numFmtId="0" fontId="27" fillId="36" borderId="25" xfId="0" applyFont="1" applyFill="1" applyBorder="1" applyAlignment="1">
      <alignment horizontal="center" vertical="center" wrapText="1"/>
    </xf>
    <xf numFmtId="0" fontId="27" fillId="36" borderId="24" xfId="0" applyFont="1" applyFill="1" applyBorder="1" applyAlignment="1">
      <alignment horizontal="center" vertical="center" wrapText="1"/>
    </xf>
    <xf numFmtId="0" fontId="27" fillId="36" borderId="23" xfId="0" applyFont="1" applyFill="1" applyBorder="1" applyAlignment="1">
      <alignment horizontal="center" vertical="center" wrapText="1"/>
    </xf>
    <xf numFmtId="0" fontId="89" fillId="0" borderId="0" xfId="0" applyFont="1" applyAlignment="1">
      <alignment horizontal="left" vertical="center"/>
    </xf>
    <xf numFmtId="0" fontId="95" fillId="0" borderId="0" xfId="0" applyFont="1" applyFill="1" applyAlignment="1">
      <alignment horizontal="left" indent="1"/>
    </xf>
    <xf numFmtId="0" fontId="105" fillId="46" borderId="37" xfId="0" applyFont="1" applyFill="1" applyBorder="1" applyAlignment="1">
      <alignment horizontal="center" vertical="center" wrapText="1"/>
    </xf>
    <xf numFmtId="170" fontId="81" fillId="0" borderId="0" xfId="44" applyNumberFormat="1" applyFont="1" applyFill="1" applyBorder="1" applyAlignment="1" applyProtection="1">
      <alignment horizontal="left"/>
    </xf>
    <xf numFmtId="170" fontId="91" fillId="0" borderId="0" xfId="44" applyFont="1" applyAlignment="1">
      <alignment horizontal="left"/>
    </xf>
    <xf numFmtId="0" fontId="96" fillId="0" borderId="0" xfId="0" applyFont="1" applyAlignment="1">
      <alignment horizontal="left"/>
    </xf>
    <xf numFmtId="0" fontId="96" fillId="0" borderId="0" xfId="0" applyFont="1" applyAlignment="1">
      <alignment horizontal="left" vertical="center" wrapText="1"/>
    </xf>
    <xf numFmtId="0" fontId="96" fillId="0" borderId="0" xfId="0" applyFont="1" applyAlignment="1">
      <alignment horizontal="left" vertical="center"/>
    </xf>
    <xf numFmtId="0" fontId="105" fillId="46" borderId="37" xfId="0" applyFont="1" applyFill="1" applyBorder="1" applyAlignment="1">
      <alignment horizontal="center" vertical="center"/>
    </xf>
    <xf numFmtId="170" fontId="97" fillId="0" borderId="0" xfId="44" applyNumberFormat="1" applyFont="1" applyFill="1" applyBorder="1" applyAlignment="1" applyProtection="1">
      <alignment horizontal="left"/>
    </xf>
    <xf numFmtId="170" fontId="75" fillId="0" borderId="0" xfId="44" applyNumberFormat="1" applyFont="1" applyFill="1" applyBorder="1" applyAlignment="1" applyProtection="1">
      <alignment horizontal="left"/>
    </xf>
    <xf numFmtId="0" fontId="106" fillId="42" borderId="0" xfId="0" applyFont="1" applyFill="1" applyBorder="1" applyAlignment="1">
      <alignment horizontal="left" vertical="center" wrapText="1"/>
    </xf>
    <xf numFmtId="0" fontId="106" fillId="42" borderId="0" xfId="0" applyFont="1" applyFill="1" applyBorder="1" applyAlignment="1">
      <alignment horizontal="center" vertical="center" wrapText="1"/>
    </xf>
    <xf numFmtId="0" fontId="93" fillId="0" borderId="0" xfId="0" applyFont="1" applyFill="1" applyAlignment="1">
      <alignment horizontal="left"/>
    </xf>
    <xf numFmtId="0" fontId="93" fillId="42" borderId="0" xfId="0" applyFont="1" applyFill="1" applyBorder="1" applyAlignment="1">
      <alignment horizontal="left" vertical="center" wrapText="1"/>
    </xf>
    <xf numFmtId="0" fontId="95" fillId="0" borderId="0" xfId="0" applyFont="1" applyFill="1" applyBorder="1" applyAlignment="1">
      <alignment horizontal="left" vertical="center" wrapText="1"/>
    </xf>
    <xf numFmtId="0" fontId="95" fillId="0" borderId="0" xfId="0" applyFont="1" applyBorder="1" applyAlignment="1">
      <alignment horizontal="left" vertical="center" wrapText="1"/>
    </xf>
    <xf numFmtId="0" fontId="96" fillId="0" borderId="0" xfId="0" applyFont="1" applyBorder="1" applyAlignment="1">
      <alignment horizontal="left" vertical="center" wrapText="1"/>
    </xf>
    <xf numFmtId="0" fontId="91" fillId="0" borderId="0" xfId="0" applyFont="1" applyFill="1" applyBorder="1" applyAlignment="1">
      <alignment horizontal="center" vertical="center"/>
    </xf>
    <xf numFmtId="0" fontId="106" fillId="0" borderId="0" xfId="0" applyFont="1" applyFill="1" applyBorder="1" applyAlignment="1">
      <alignment horizontal="center"/>
    </xf>
    <xf numFmtId="0" fontId="109" fillId="0" borderId="0" xfId="0" applyFont="1" applyFill="1" applyBorder="1" applyAlignment="1">
      <alignment horizontal="center"/>
    </xf>
    <xf numFmtId="41" fontId="51" fillId="43" borderId="16" xfId="51" applyFont="1" applyFill="1" applyBorder="1" applyAlignment="1">
      <alignment horizontal="center" vertical="center"/>
    </xf>
    <xf numFmtId="0" fontId="105" fillId="46" borderId="10" xfId="0" applyFont="1" applyFill="1" applyBorder="1" applyAlignment="1">
      <alignment horizontal="center" vertical="center" wrapText="1"/>
    </xf>
    <xf numFmtId="0" fontId="105" fillId="46" borderId="13" xfId="0" applyFont="1" applyFill="1" applyBorder="1" applyAlignment="1">
      <alignment horizontal="center" vertical="center" wrapText="1"/>
    </xf>
    <xf numFmtId="0" fontId="105" fillId="46" borderId="15" xfId="0" applyFont="1" applyFill="1" applyBorder="1" applyAlignment="1">
      <alignment horizontal="center" vertical="center" wrapText="1"/>
    </xf>
    <xf numFmtId="0" fontId="110" fillId="48" borderId="10" xfId="0" applyFont="1" applyFill="1" applyBorder="1" applyAlignment="1">
      <alignment vertical="center" wrapText="1"/>
    </xf>
    <xf numFmtId="0" fontId="105" fillId="46" borderId="10" xfId="0" applyFont="1" applyFill="1" applyBorder="1" applyAlignment="1">
      <alignment horizontal="center" vertical="center"/>
    </xf>
    <xf numFmtId="0" fontId="95" fillId="0" borderId="0" xfId="0" applyFont="1" applyBorder="1" applyAlignment="1">
      <alignment horizontal="left" vertical="center"/>
    </xf>
    <xf numFmtId="0" fontId="91" fillId="48" borderId="10" xfId="0" applyFont="1" applyFill="1" applyBorder="1" applyAlignment="1">
      <alignment vertical="center" wrapText="1"/>
    </xf>
    <xf numFmtId="0" fontId="111" fillId="0" borderId="0" xfId="0" applyFont="1" applyAlignment="1">
      <alignment horizontal="left" vertical="center"/>
    </xf>
    <xf numFmtId="0" fontId="122" fillId="0" borderId="0" xfId="0" applyFont="1" applyBorder="1" applyAlignment="1">
      <alignment horizontal="left" vertical="center" wrapText="1"/>
    </xf>
    <xf numFmtId="0" fontId="73" fillId="0" borderId="0" xfId="0" applyFont="1" applyAlignment="1">
      <alignment horizontal="left" vertical="center" wrapText="1"/>
    </xf>
    <xf numFmtId="0" fontId="73" fillId="0" borderId="0" xfId="0" applyFont="1" applyFill="1" applyAlignment="1">
      <alignment horizontal="left" vertical="center" wrapText="1"/>
    </xf>
  </cellXfs>
  <cellStyles count="398">
    <cellStyle name="          _x000d__x000a_386grabber=VGA.3GR_x000d__x000a_" xfId="61" xr:uid="{00000000-0005-0000-0000-000000000000}"/>
    <cellStyle name="          _x000d__x000a_386grabber=VGA.3GR_x000d__x000a_ 2" xfId="316" xr:uid="{F54D2B50-C8C7-43C6-8A3E-62E6688FA47E}"/>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omma [0] 2" xfId="70" xr:uid="{00000000-0005-0000-0000-00001E000000}"/>
    <cellStyle name="Comma [0] 2 2" xfId="72" xr:uid="{00000000-0005-0000-0000-00001F000000}"/>
    <cellStyle name="Comma [0] 2 2 2" xfId="103" xr:uid="{00000000-0005-0000-0000-000020000000}"/>
    <cellStyle name="Comma [0] 2 2 2 2" xfId="198" xr:uid="{00000000-0005-0000-0000-000021000000}"/>
    <cellStyle name="Comma [0] 2 2 2 2 2" xfId="299" xr:uid="{D8F6C0B4-9C5B-4537-A1C8-06590BE6AA67}"/>
    <cellStyle name="Comma [0] 2 2 2 3" xfId="151" xr:uid="{00000000-0005-0000-0000-000022000000}"/>
    <cellStyle name="Comma [0] 2 2 2 3 2" xfId="257" xr:uid="{9B1BCA4F-96FD-4B8F-B317-562B521C2DDD}"/>
    <cellStyle name="Comma [0] 2 2 2 4" xfId="230" xr:uid="{F066D948-6A0F-429C-AB0D-8E1770CEA983}"/>
    <cellStyle name="Comma [0] 2 2 3" xfId="185" xr:uid="{00000000-0005-0000-0000-000023000000}"/>
    <cellStyle name="Comma [0] 2 2 3 2" xfId="289" xr:uid="{3A501BA3-6825-4719-815A-395A2FD1CB1A}"/>
    <cellStyle name="Comma [0] 2 2 4" xfId="173" xr:uid="{00000000-0005-0000-0000-000024000000}"/>
    <cellStyle name="Comma [0] 2 2 4 2" xfId="278" xr:uid="{09BFC246-2339-4B89-9EED-F38E0841659A}"/>
    <cellStyle name="Comma [0] 2 2 5" xfId="141" xr:uid="{00000000-0005-0000-0000-000025000000}"/>
    <cellStyle name="Comma [0] 2 2 5 2" xfId="247" xr:uid="{0E500BFA-C849-483D-ABC3-8025FF0BB617}"/>
    <cellStyle name="Comma [0] 2 2 6" xfId="218" xr:uid="{ECD128BB-7222-4380-8604-CEB8A0769ED2}"/>
    <cellStyle name="Comma [0] 2 3" xfId="102" xr:uid="{00000000-0005-0000-0000-000026000000}"/>
    <cellStyle name="Comma [0] 2 3 2" xfId="197" xr:uid="{00000000-0005-0000-0000-000027000000}"/>
    <cellStyle name="Comma [0] 2 3 2 2" xfId="298" xr:uid="{ED87595D-ECDA-4D5F-81DC-E2CD59867816}"/>
    <cellStyle name="Comma [0] 2 3 3" xfId="150" xr:uid="{00000000-0005-0000-0000-000028000000}"/>
    <cellStyle name="Comma [0] 2 3 3 2" xfId="256" xr:uid="{7925824C-D3E1-470F-BC8E-A6790C61565E}"/>
    <cellStyle name="Comma [0] 2 3 4" xfId="229" xr:uid="{EFB7DE92-37A6-4636-B5C0-D2C013FBE23E}"/>
    <cellStyle name="Comma [0] 2 4" xfId="138" xr:uid="{00000000-0005-0000-0000-000029000000}"/>
    <cellStyle name="Comma [0] 2 5" xfId="172" xr:uid="{00000000-0005-0000-0000-00002A000000}"/>
    <cellStyle name="Comma [0] 2 5 2" xfId="277" xr:uid="{4DB4F7EE-34BC-4FC4-BDBC-B245E4E4549D}"/>
    <cellStyle name="Comma [0] 2 6" xfId="217" xr:uid="{917A1EE9-6939-4D6B-A745-C3AE2EEE79F7}"/>
    <cellStyle name="Comma 2" xfId="50" xr:uid="{00000000-0005-0000-0000-00002B000000}"/>
    <cellStyle name="Comma 2 2" xfId="55" xr:uid="{00000000-0005-0000-0000-00002C000000}"/>
    <cellStyle name="Comma 2 2 2" xfId="90" xr:uid="{00000000-0005-0000-0000-00002D000000}"/>
    <cellStyle name="Comma 2 2 2 2" xfId="108" xr:uid="{00000000-0005-0000-0000-00002E000000}"/>
    <cellStyle name="Comma 2 2 2 2 2" xfId="203" xr:uid="{00000000-0005-0000-0000-00002F000000}"/>
    <cellStyle name="Comma 2 2 2 2 2 2" xfId="304" xr:uid="{6E8A8A3D-F157-46C2-916D-24DBAAF01B84}"/>
    <cellStyle name="Comma 2 2 2 2 2 3" xfId="392" xr:uid="{D559C6D5-ADA9-481E-AAF7-626008E36BD9}"/>
    <cellStyle name="Comma 2 2 2 2 3" xfId="156" xr:uid="{00000000-0005-0000-0000-000030000000}"/>
    <cellStyle name="Comma 2 2 2 2 3 2" xfId="262" xr:uid="{A3C5FAF5-2D05-46D6-AFCE-FE8F827E5962}"/>
    <cellStyle name="Comma 2 2 2 2 4" xfId="235" xr:uid="{1F671366-614E-455C-8E17-1BFC3186D9B1}"/>
    <cellStyle name="Comma 2 2 2 2 5" xfId="369" xr:uid="{5D326800-E4C1-4F11-A712-7D9E080030A5}"/>
    <cellStyle name="Comma 2 2 2 3" xfId="189" xr:uid="{00000000-0005-0000-0000-000031000000}"/>
    <cellStyle name="Comma 2 2 2 3 2" xfId="293" xr:uid="{0835710B-1A99-45BB-B9A3-68DE662F48C7}"/>
    <cellStyle name="Comma 2 2 2 3 3" xfId="372" xr:uid="{23C69F42-B9E5-4301-A5F4-80893A552024}"/>
    <cellStyle name="Comma 2 2 2 4" xfId="178" xr:uid="{00000000-0005-0000-0000-000032000000}"/>
    <cellStyle name="Comma 2 2 2 4 2" xfId="283" xr:uid="{381B7AEF-CEA2-4C2F-B700-17402A0F9697}"/>
    <cellStyle name="Comma 2 2 2 5" xfId="145" xr:uid="{00000000-0005-0000-0000-000033000000}"/>
    <cellStyle name="Comma 2 2 2 5 2" xfId="251" xr:uid="{C732E66D-9B1E-44B4-8F8C-E2619BDD4099}"/>
    <cellStyle name="Comma 2 2 2 6" xfId="224" xr:uid="{790C724F-81EC-4743-AB1C-21C60608CC12}"/>
    <cellStyle name="Comma 2 2 2 7" xfId="343" xr:uid="{45E01B2D-B817-4AE3-8E0E-1B75F7E42223}"/>
    <cellStyle name="Comma 2 2 3" xfId="106" xr:uid="{00000000-0005-0000-0000-000034000000}"/>
    <cellStyle name="Comma 2 2 3 2" xfId="201" xr:uid="{00000000-0005-0000-0000-000035000000}"/>
    <cellStyle name="Comma 2 2 3 2 2" xfId="302" xr:uid="{F8A2D356-2276-4CA2-93A7-627C08AE7B53}"/>
    <cellStyle name="Comma 2 2 3 3" xfId="154" xr:uid="{00000000-0005-0000-0000-000036000000}"/>
    <cellStyle name="Comma 2 2 3 3 2" xfId="260" xr:uid="{EEF25294-3626-4291-919A-A90AC4FE8A3E}"/>
    <cellStyle name="Comma 2 2 3 4" xfId="233" xr:uid="{94928F37-0B7B-46F1-9F75-A620CE028794}"/>
    <cellStyle name="Comma 2 2 4" xfId="134" xr:uid="{00000000-0005-0000-0000-000037000000}"/>
    <cellStyle name="Comma 2 2 4 2" xfId="371" xr:uid="{FD7CD01E-CAF1-4DB8-8983-12111EF24EAC}"/>
    <cellStyle name="Comma 2 2 5" xfId="176" xr:uid="{00000000-0005-0000-0000-000038000000}"/>
    <cellStyle name="Comma 2 2 5 2" xfId="281" xr:uid="{16E31B89-5A0C-4FF2-9A54-BAA345A95CE3}"/>
    <cellStyle name="Comma 2 2 6" xfId="87" xr:uid="{00000000-0005-0000-0000-000039000000}"/>
    <cellStyle name="Comma 2 2 7" xfId="221" xr:uid="{3DAFF674-6BE6-4772-90CC-CD8C02E8A18E}"/>
    <cellStyle name="Comma 2 3" xfId="104" xr:uid="{00000000-0005-0000-0000-00003A000000}"/>
    <cellStyle name="Comma 2 3 2" xfId="199" xr:uid="{00000000-0005-0000-0000-00003B000000}"/>
    <cellStyle name="Comma 2 3 2 2" xfId="300" xr:uid="{4AA95F65-297A-4935-8C2A-A805018B3938}"/>
    <cellStyle name="Comma 2 3 3" xfId="152" xr:uid="{00000000-0005-0000-0000-00003C000000}"/>
    <cellStyle name="Comma 2 3 3 2" xfId="258" xr:uid="{AB7B6F1B-84A4-426F-B603-9A80383FEE29}"/>
    <cellStyle name="Comma 2 3 4" xfId="231" xr:uid="{AF2F59B7-431E-40E9-89D3-37D13C72D58D}"/>
    <cellStyle name="Comma 2 4" xfId="186" xr:uid="{00000000-0005-0000-0000-00003D000000}"/>
    <cellStyle name="Comma 2 4 2" xfId="290" xr:uid="{9331C7CA-F45C-467A-A3FA-6940B8C4EB27}"/>
    <cellStyle name="Comma 2 5" xfId="174" xr:uid="{00000000-0005-0000-0000-00003E000000}"/>
    <cellStyle name="Comma 2 5 2" xfId="279" xr:uid="{969A4956-9778-4630-ADB2-454BEE43BF5D}"/>
    <cellStyle name="Comma 2 6" xfId="142" xr:uid="{00000000-0005-0000-0000-00003F000000}"/>
    <cellStyle name="Comma 2 6 2" xfId="248" xr:uid="{862F28BD-7468-44D4-92B2-74A29FF719F5}"/>
    <cellStyle name="Comma 2 7" xfId="73" xr:uid="{00000000-0005-0000-0000-000040000000}"/>
    <cellStyle name="Comma 2 7 2" xfId="219" xr:uid="{DBD63FDB-4388-4CD5-AD87-AD7F1277B2F8}"/>
    <cellStyle name="Comma 2 8" xfId="340" xr:uid="{49AC604F-0899-4EA7-83CC-4AE2B12792FD}"/>
    <cellStyle name="Comma 3" xfId="83" xr:uid="{00000000-0005-0000-0000-000041000000}"/>
    <cellStyle name="Comma 3 2" xfId="123" xr:uid="{00000000-0005-0000-0000-000042000000}"/>
    <cellStyle name="Comma 4" xfId="84" xr:uid="{00000000-0005-0000-0000-000043000000}"/>
    <cellStyle name="Comma 4 2" xfId="124" xr:uid="{00000000-0005-0000-0000-000044000000}"/>
    <cellStyle name="Comma 5" xfId="71" xr:uid="{00000000-0005-0000-0000-000045000000}"/>
    <cellStyle name="Comma 5 2" xfId="121" xr:uid="{00000000-0005-0000-0000-000046000000}"/>
    <cellStyle name="Comma 6" xfId="80" xr:uid="{00000000-0005-0000-0000-000047000000}"/>
    <cellStyle name="Comma 6 2" xfId="122" xr:uid="{00000000-0005-0000-0000-000048000000}"/>
    <cellStyle name="Comma 7" xfId="85" xr:uid="{00000000-0005-0000-0000-000049000000}"/>
    <cellStyle name="Comma 7 2" xfId="125" xr:uid="{00000000-0005-0000-0000-00004A000000}"/>
    <cellStyle name="Comma 8" xfId="86" xr:uid="{00000000-0005-0000-0000-00004B000000}"/>
    <cellStyle name="Comma 8 2" xfId="126" xr:uid="{00000000-0005-0000-0000-00004C000000}"/>
    <cellStyle name="Currency_HOJA DE TRABAJO" xfId="342" xr:uid="{C1B787E0-A008-4AD3-865E-22A7E3D9167E}"/>
    <cellStyle name="Encabezado 1" xfId="2" builtinId="16" customBuiltin="1"/>
    <cellStyle name="Encabezado 4" xfId="5" builtinId="19" customBuiltin="1"/>
    <cellStyle name="Énfasis1" xfId="18" builtinId="29" customBuiltin="1"/>
    <cellStyle name="Énfasis2" xfId="22" builtinId="33" customBuiltin="1"/>
    <cellStyle name="Énfasis2 2" xfId="321" xr:uid="{6B750369-C1E0-4649-9A68-1CD1B3ADBF5F}"/>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Excel Built-in Normal" xfId="322" xr:uid="{11CADDA7-7435-4F1A-A73A-6E1FF767FDF8}"/>
    <cellStyle name="Hipervínculo" xfId="58" builtinId="8"/>
    <cellStyle name="Incorrecto" xfId="7" builtinId="27" customBuiltin="1"/>
    <cellStyle name="Intermitente" xfId="353" xr:uid="{CEC1EAF1-F884-4F75-91FF-ABE4D3105E03}"/>
    <cellStyle name="Millares" xfId="1" builtinId="3"/>
    <cellStyle name="Millares [0]" xfId="51" builtinId="6"/>
    <cellStyle name="Millares [0] 10" xfId="88" xr:uid="{00000000-0005-0000-0000-000056000000}"/>
    <cellStyle name="Millares [0] 10 2" xfId="222" xr:uid="{D26917C6-9E9F-487B-B43C-671930108E7D}"/>
    <cellStyle name="Millares [0] 11" xfId="59" xr:uid="{00000000-0005-0000-0000-000057000000}"/>
    <cellStyle name="Millares [0] 12" xfId="215" xr:uid="{99344394-E4E7-4DB0-9F6A-C6C0FE62949D}"/>
    <cellStyle name="Millares [0] 13" xfId="324" xr:uid="{79C78CF6-03FF-4C8C-A0BE-24080467AE61}"/>
    <cellStyle name="Millares [0] 2" xfId="45" xr:uid="{00000000-0005-0000-0000-000058000000}"/>
    <cellStyle name="Millares [0] 2 2" xfId="54" xr:uid="{00000000-0005-0000-0000-000059000000}"/>
    <cellStyle name="Millares [0] 2 2 2" xfId="111" xr:uid="{00000000-0005-0000-0000-00005A000000}"/>
    <cellStyle name="Millares [0] 2 2 2 2" xfId="206" xr:uid="{00000000-0005-0000-0000-00005B000000}"/>
    <cellStyle name="Millares [0] 2 2 2 2 2" xfId="307" xr:uid="{BAA4827E-8E00-4153-A088-A691BF2DE3C0}"/>
    <cellStyle name="Millares [0] 2 2 2 3" xfId="159" xr:uid="{00000000-0005-0000-0000-00005C000000}"/>
    <cellStyle name="Millares [0] 2 2 2 3 2" xfId="265" xr:uid="{89CAC1EB-003D-4F65-ADB6-7F917F6C634C}"/>
    <cellStyle name="Millares [0] 2 2 2 4" xfId="238" xr:uid="{1BE74BEE-5B2A-4399-8DFE-AA22C78F9040}"/>
    <cellStyle name="Millares [0] 2 2 3" xfId="194" xr:uid="{00000000-0005-0000-0000-00005D000000}"/>
    <cellStyle name="Millares [0] 2 2 3 2" xfId="296" xr:uid="{3243552F-421E-4891-B15E-F1371332458A}"/>
    <cellStyle name="Millares [0] 2 2 4" xfId="148" xr:uid="{00000000-0005-0000-0000-00005E000000}"/>
    <cellStyle name="Millares [0] 2 2 4 2" xfId="254" xr:uid="{72256022-002E-437C-879F-133CF81BA4B4}"/>
    <cellStyle name="Millares [0] 2 2 5" xfId="100" xr:uid="{00000000-0005-0000-0000-00005F000000}"/>
    <cellStyle name="Millares [0] 2 2 6" xfId="227" xr:uid="{5A2EF6ED-0B1B-462E-88ED-47D0683229CB}"/>
    <cellStyle name="Millares [0] 2 2 7" xfId="326" xr:uid="{63570B22-ECDF-42F3-A7CB-37780F88ACE0}"/>
    <cellStyle name="Millares [0] 2 2 8" xfId="394" xr:uid="{9162C973-ABE3-40AC-A22C-43FAADD862C9}"/>
    <cellStyle name="Millares [0] 2 3" xfId="135" xr:uid="{00000000-0005-0000-0000-000060000000}"/>
    <cellStyle name="Millares [0] 2 3 2" xfId="327" xr:uid="{315C19F0-4867-47DA-847E-1F13912CB69A}"/>
    <cellStyle name="Millares [0] 2 3 2 2" xfId="374" xr:uid="{0BB9BEAD-8A38-4935-AE38-4AA4FC4E2272}"/>
    <cellStyle name="Millares [0] 2 3 3" xfId="351" xr:uid="{3B47548C-65D8-47F2-8A7F-0D81D5BE16CB}"/>
    <cellStyle name="Millares [0] 2 4" xfId="168" xr:uid="{00000000-0005-0000-0000-000061000000}"/>
    <cellStyle name="Millares [0] 2 4 2" xfId="274" xr:uid="{ABF5FD1D-0102-46D1-A8E9-903ECEB1FABD}"/>
    <cellStyle name="Millares [0] 2 5" xfId="89" xr:uid="{00000000-0005-0000-0000-000062000000}"/>
    <cellStyle name="Millares [0] 2 5 2" xfId="223" xr:uid="{DC6D671B-811A-4B6A-B998-52890DD3D46E}"/>
    <cellStyle name="Millares [0] 2 6" xfId="325" xr:uid="{B22E4C6A-F2BD-41A3-9862-C692E231077C}"/>
    <cellStyle name="Millares [0] 3" xfId="56" xr:uid="{00000000-0005-0000-0000-000063000000}"/>
    <cellStyle name="Millares [0] 3 2" xfId="110" xr:uid="{00000000-0005-0000-0000-000064000000}"/>
    <cellStyle name="Millares [0] 3 2 2" xfId="205" xr:uid="{00000000-0005-0000-0000-000065000000}"/>
    <cellStyle name="Millares [0] 3 2 2 2" xfId="306" xr:uid="{92113C0B-4D84-4E4B-9F7D-6EA914308309}"/>
    <cellStyle name="Millares [0] 3 2 3" xfId="158" xr:uid="{00000000-0005-0000-0000-000066000000}"/>
    <cellStyle name="Millares [0] 3 2 3 2" xfId="264" xr:uid="{7C3D65A8-74EC-48A0-B097-29CAF2830D16}"/>
    <cellStyle name="Millares [0] 3 2 4" xfId="237" xr:uid="{1D198660-229B-40CA-AD12-C060DD8C9484}"/>
    <cellStyle name="Millares [0] 3 2 5" xfId="329" xr:uid="{395D01C0-607C-4D4C-A5D3-5BAC82951CB4}"/>
    <cellStyle name="Millares [0] 3 3" xfId="193" xr:uid="{00000000-0005-0000-0000-000067000000}"/>
    <cellStyle name="Millares [0] 3 3 2" xfId="295" xr:uid="{E45D31E0-03D9-493A-88AF-0187002C16DA}"/>
    <cellStyle name="Millares [0] 3 4" xfId="177" xr:uid="{00000000-0005-0000-0000-000068000000}"/>
    <cellStyle name="Millares [0] 3 4 2" xfId="282" xr:uid="{F763AF13-1DCA-4B23-AF9E-222979589A99}"/>
    <cellStyle name="Millares [0] 3 5" xfId="147" xr:uid="{00000000-0005-0000-0000-000069000000}"/>
    <cellStyle name="Millares [0] 3 5 2" xfId="253" xr:uid="{621B4A90-BD23-4898-906F-AC5C5545EF4E}"/>
    <cellStyle name="Millares [0] 3 6" xfId="98" xr:uid="{00000000-0005-0000-0000-00006A000000}"/>
    <cellStyle name="Millares [0] 3 6 2" xfId="226" xr:uid="{84BAAFB0-2368-456B-8C29-DF1782874EC0}"/>
    <cellStyle name="Millares [0] 3 7" xfId="62" xr:uid="{00000000-0005-0000-0000-00006B000000}"/>
    <cellStyle name="Millares [0] 3 8" xfId="328" xr:uid="{2D9625D0-5E03-49A5-8E7E-ED40B202E666}"/>
    <cellStyle name="Millares [0] 4" xfId="107" xr:uid="{00000000-0005-0000-0000-00006C000000}"/>
    <cellStyle name="Millares [0] 4 2" xfId="202" xr:uid="{00000000-0005-0000-0000-00006D000000}"/>
    <cellStyle name="Millares [0] 4 2 2" xfId="303" xr:uid="{F3BB06CE-A283-49C5-B211-EDAE32D9703A}"/>
    <cellStyle name="Millares [0] 4 3" xfId="181" xr:uid="{00000000-0005-0000-0000-00006E000000}"/>
    <cellStyle name="Millares [0] 4 3 2" xfId="286" xr:uid="{881E4D3E-2260-476E-ADE0-A469D533E62D}"/>
    <cellStyle name="Millares [0] 4 4" xfId="155" xr:uid="{00000000-0005-0000-0000-00006F000000}"/>
    <cellStyle name="Millares [0] 4 4 2" xfId="261" xr:uid="{9D4EF0BE-589E-4CA2-9F78-D021BD1E2C05}"/>
    <cellStyle name="Millares [0] 4 5" xfId="234" xr:uid="{290E8CDC-207D-42BB-9D4D-AEA96795A77B}"/>
    <cellStyle name="Millares [0] 4 6" xfId="330" xr:uid="{1E3922EE-BB0B-428B-8D35-8117DA805799}"/>
    <cellStyle name="Millares [0] 5" xfId="117" xr:uid="{00000000-0005-0000-0000-000070000000}"/>
    <cellStyle name="Millares [0] 5 2" xfId="207" xr:uid="{00000000-0005-0000-0000-000071000000}"/>
    <cellStyle name="Millares [0] 5 2 2" xfId="308" xr:uid="{0B4DC058-B150-4B56-90B1-4966E14FA256}"/>
    <cellStyle name="Millares [0] 5 2 3" xfId="373" xr:uid="{9EFA4128-B49C-4F16-B883-65240F46B00B}"/>
    <cellStyle name="Millares [0] 5 3" xfId="169" xr:uid="{00000000-0005-0000-0000-000072000000}"/>
    <cellStyle name="Millares [0] 5 3 2" xfId="275" xr:uid="{8E80F9FB-88FD-449A-B819-3DDB028E0587}"/>
    <cellStyle name="Millares [0] 5 4" xfId="161" xr:uid="{00000000-0005-0000-0000-000073000000}"/>
    <cellStyle name="Millares [0] 5 4 2" xfId="267" xr:uid="{79D71F3D-B5EF-413C-B4FD-7A19A3A6F0A6}"/>
    <cellStyle name="Millares [0] 5 5" xfId="239" xr:uid="{1F31BEE9-2713-45CD-AA35-B3A0EA72585C}"/>
    <cellStyle name="Millares [0] 5 6" xfId="347" xr:uid="{62B7EF3E-5A2C-44F0-9A17-492DCF583D42}"/>
    <cellStyle name="Millares [0] 6" xfId="130" xr:uid="{00000000-0005-0000-0000-000074000000}"/>
    <cellStyle name="Millares [0] 6 2" xfId="212" xr:uid="{00000000-0005-0000-0000-000075000000}"/>
    <cellStyle name="Millares [0] 6 2 2" xfId="313" xr:uid="{090297E3-7FEE-4B23-9BCB-B3DE2DDF20D2}"/>
    <cellStyle name="Millares [0] 6 3" xfId="182" xr:uid="{00000000-0005-0000-0000-000076000000}"/>
    <cellStyle name="Millares [0] 6 3 2" xfId="287" xr:uid="{04ECDC5D-973C-4C21-A1BA-3D4ED9D8C501}"/>
    <cellStyle name="Millares [0] 6 4" xfId="166" xr:uid="{00000000-0005-0000-0000-000077000000}"/>
    <cellStyle name="Millares [0] 6 4 2" xfId="272" xr:uid="{AB008AA4-B55A-42E8-998A-57C88D1FB186}"/>
    <cellStyle name="Millares [0] 6 5" xfId="244" xr:uid="{52EE4DD8-85AD-453B-872B-EDDC1B78A872}"/>
    <cellStyle name="Millares [0] 7" xfId="116" xr:uid="{00000000-0005-0000-0000-000078000000}"/>
    <cellStyle name="Millares [0] 7 2" xfId="370" xr:uid="{F361BE01-DF74-419F-9756-1AA25977287F}"/>
    <cellStyle name="Millares [0] 8" xfId="188" xr:uid="{00000000-0005-0000-0000-000079000000}"/>
    <cellStyle name="Millares [0] 8 2" xfId="292" xr:uid="{B5036CDC-6C17-44A0-8B65-075010CF6C22}"/>
    <cellStyle name="Millares [0] 9" xfId="144" xr:uid="{00000000-0005-0000-0000-00007A000000}"/>
    <cellStyle name="Millares [0] 9 2" xfId="250" xr:uid="{5377506E-34B3-4EFC-8FA9-CC6C146EABA7}"/>
    <cellStyle name="Millares 10" xfId="113" xr:uid="{00000000-0005-0000-0000-00007B000000}"/>
    <cellStyle name="Millares 10 2" xfId="133" xr:uid="{00000000-0005-0000-0000-00007C000000}"/>
    <cellStyle name="Millares 10 2 2" xfId="381" xr:uid="{4B48A4C3-74D5-4B2F-997D-1E645049E14A}"/>
    <cellStyle name="Millares 10 3" xfId="358" xr:uid="{26A84B2B-B675-4C91-96D0-FE56D93FD93F}"/>
    <cellStyle name="Millares 11" xfId="139" xr:uid="{00000000-0005-0000-0000-00007D000000}"/>
    <cellStyle name="Millares 11 2" xfId="213" xr:uid="{00000000-0005-0000-0000-00007E000000}"/>
    <cellStyle name="Millares 11 2 2" xfId="314" xr:uid="{4F38B849-0E5F-409A-BBAB-7820CA440260}"/>
    <cellStyle name="Millares 11 3" xfId="167" xr:uid="{00000000-0005-0000-0000-00007F000000}"/>
    <cellStyle name="Millares 11 3 2" xfId="273" xr:uid="{F725AF24-7E5E-45AB-ADBF-07D11C5FF8C5}"/>
    <cellStyle name="Millares 11 4" xfId="245" xr:uid="{B15448DF-1713-4408-885E-D0AA43FEE305}"/>
    <cellStyle name="Millares 12" xfId="114" xr:uid="{00000000-0005-0000-0000-000080000000}"/>
    <cellStyle name="Millares 12 2" xfId="382" xr:uid="{024F0BF8-AC9E-4319-B211-15ED3C952666}"/>
    <cellStyle name="Millares 12 3" xfId="359" xr:uid="{E8A77F7F-6C20-4E17-A156-E9112957A684}"/>
    <cellStyle name="Millares 13" xfId="184" xr:uid="{00000000-0005-0000-0000-000081000000}"/>
    <cellStyle name="Millares 13 2" xfId="288" xr:uid="{18D9E2C7-3F5D-4181-B2A5-E6D54720CB85}"/>
    <cellStyle name="Millares 14" xfId="183" xr:uid="{00000000-0005-0000-0000-000082000000}"/>
    <cellStyle name="Millares 14 2" xfId="383" xr:uid="{DBD09808-230A-4F4C-81D0-9BFC81318E7B}"/>
    <cellStyle name="Millares 14 3" xfId="360" xr:uid="{3F4133CA-B971-4E7B-BEC1-7DA58B92839D}"/>
    <cellStyle name="Millares 15" xfId="170" xr:uid="{00000000-0005-0000-0000-000083000000}"/>
    <cellStyle name="Millares 15 2" xfId="379" xr:uid="{47235629-5A2E-47EA-8249-6203BF963074}"/>
    <cellStyle name="Millares 15 3" xfId="356" xr:uid="{8AD27E93-212B-4DA0-AC26-2F1FB4372A84}"/>
    <cellStyle name="Millares 16" xfId="140" xr:uid="{00000000-0005-0000-0000-000084000000}"/>
    <cellStyle name="Millares 16 2" xfId="246" xr:uid="{15314830-31D1-467E-86E5-DDBA0EA20003}"/>
    <cellStyle name="Millares 17" xfId="160" xr:uid="{00000000-0005-0000-0000-000085000000}"/>
    <cellStyle name="Millares 17 2" xfId="266" xr:uid="{6F072DDD-93CD-4C61-A6A6-A7090DA12463}"/>
    <cellStyle name="Millares 18" xfId="69" xr:uid="{00000000-0005-0000-0000-000086000000}"/>
    <cellStyle name="Millares 18 2" xfId="216" xr:uid="{446282E4-7708-487D-93EF-593C6016615C}"/>
    <cellStyle name="Millares 19" xfId="315" xr:uid="{588D0287-2E30-401E-948F-FA4E54DAC134}"/>
    <cellStyle name="Millares 19 2" xfId="95" xr:uid="{00000000-0005-0000-0000-000087000000}"/>
    <cellStyle name="Millares 19 2 2" xfId="109" xr:uid="{00000000-0005-0000-0000-000088000000}"/>
    <cellStyle name="Millares 19 2 2 2" xfId="204" xr:uid="{00000000-0005-0000-0000-000089000000}"/>
    <cellStyle name="Millares 19 2 2 2 2" xfId="305" xr:uid="{3464422F-87C3-438F-A963-7E7B009B8337}"/>
    <cellStyle name="Millares 19 2 2 3" xfId="157" xr:uid="{00000000-0005-0000-0000-00008A000000}"/>
    <cellStyle name="Millares 19 2 2 3 2" xfId="263" xr:uid="{D7DFCB55-A299-43BC-9FBD-8D2BB8210CD2}"/>
    <cellStyle name="Millares 19 2 2 4" xfId="236" xr:uid="{163EC14B-2B56-4A0F-B53D-13D47BEA2F31}"/>
    <cellStyle name="Millares 19 2 3" xfId="192" xr:uid="{00000000-0005-0000-0000-00008B000000}"/>
    <cellStyle name="Millares 19 2 3 2" xfId="294" xr:uid="{37A4362C-7C32-47F1-845D-09EBF48418CC}"/>
    <cellStyle name="Millares 19 2 4" xfId="146" xr:uid="{00000000-0005-0000-0000-00008C000000}"/>
    <cellStyle name="Millares 19 2 4 2" xfId="252" xr:uid="{648FDB2E-97C5-42BF-BFB9-6A62A37547AF}"/>
    <cellStyle name="Millares 19 2 5" xfId="225" xr:uid="{E892BF56-2B2F-46E5-8B1E-B0F2002F33CB}"/>
    <cellStyle name="Millares 2" xfId="52" xr:uid="{00000000-0005-0000-0000-00008D000000}"/>
    <cellStyle name="Millares 2 2" xfId="75" xr:uid="{00000000-0005-0000-0000-00008E000000}"/>
    <cellStyle name="Millares 2 2 2" xfId="105" xr:uid="{00000000-0005-0000-0000-00008F000000}"/>
    <cellStyle name="Millares 2 2 2 2" xfId="200" xr:uid="{00000000-0005-0000-0000-000090000000}"/>
    <cellStyle name="Millares 2 2 2 2 2" xfId="301" xr:uid="{F382E3AB-51B4-4A7D-99EC-5E7BDE403BF9}"/>
    <cellStyle name="Millares 2 2 2 3" xfId="153" xr:uid="{00000000-0005-0000-0000-000091000000}"/>
    <cellStyle name="Millares 2 2 2 3 2" xfId="259" xr:uid="{BF6FE3C6-9F3B-4BD9-AB01-E72A029BFCE3}"/>
    <cellStyle name="Millares 2 2 2 4" xfId="232" xr:uid="{72BAADC7-F76E-4C34-BC11-3CA83BCE95B1}"/>
    <cellStyle name="Millares 2 2 3" xfId="187" xr:uid="{00000000-0005-0000-0000-000092000000}"/>
    <cellStyle name="Millares 2 2 3 2" xfId="291" xr:uid="{5D9FC505-53DF-44C3-998D-B843CD3F77D8}"/>
    <cellStyle name="Millares 2 2 4" xfId="175" xr:uid="{00000000-0005-0000-0000-000093000000}"/>
    <cellStyle name="Millares 2 2 4 2" xfId="280" xr:uid="{EF4548F4-02DA-44E6-8036-0FC0B83048AD}"/>
    <cellStyle name="Millares 2 2 5" xfId="143" xr:uid="{00000000-0005-0000-0000-000094000000}"/>
    <cellStyle name="Millares 2 2 5 2" xfId="249" xr:uid="{B836873C-43C2-4559-82C8-17A741E3B6FB}"/>
    <cellStyle name="Millares 2 2 6" xfId="220" xr:uid="{A7B0CB49-B2EB-447D-BB3C-671D002634A1}"/>
    <cellStyle name="Millares 2 2 7" xfId="332" xr:uid="{56EDBCAC-6532-4AF7-8A3B-9140B28BA030}"/>
    <cellStyle name="Millares 2 2 8" xfId="354" xr:uid="{233C3779-4D80-48DB-9DF8-12EE1DAB4E4B}"/>
    <cellStyle name="Millares 2 2 9" xfId="395" xr:uid="{68763B44-89C1-4120-95A0-662311D30173}"/>
    <cellStyle name="Millares 2 3" xfId="94" xr:uid="{00000000-0005-0000-0000-000095000000}"/>
    <cellStyle name="Millares 2 3 2" xfId="333" xr:uid="{537A88E3-7AD2-4FEC-AAA1-EF3D07EF768D}"/>
    <cellStyle name="Millares 2 3 3" xfId="350" xr:uid="{0E649F73-BC19-485F-9C1F-9020A50AB4C5}"/>
    <cellStyle name="Millares 2 4" xfId="99" xr:uid="{00000000-0005-0000-0000-000096000000}"/>
    <cellStyle name="Millares 2 4 2" xfId="115" xr:uid="{00000000-0005-0000-0000-000097000000}"/>
    <cellStyle name="Millares 2 5" xfId="74" xr:uid="{00000000-0005-0000-0000-000098000000}"/>
    <cellStyle name="Millares 2 6" xfId="60" xr:uid="{00000000-0005-0000-0000-000099000000}"/>
    <cellStyle name="Millares 2 7" xfId="331" xr:uid="{28ADCB68-0848-44D1-ADDA-0C7E5355081C}"/>
    <cellStyle name="Millares 20" xfId="317" xr:uid="{2EAC8086-A52E-4E07-B9A6-8505D2953035}"/>
    <cellStyle name="Millares 20 2" xfId="384" xr:uid="{35303625-E116-49C7-8A21-28BB3511F8A9}"/>
    <cellStyle name="Millares 21" xfId="319" xr:uid="{B0950C5D-A6C9-4FD1-AB5B-4BFD70F57DFA}"/>
    <cellStyle name="Millares 21 2" xfId="385" xr:uid="{9F46D55F-8F7D-4407-9A49-38FC145E242D}"/>
    <cellStyle name="Millares 21 3" xfId="361" xr:uid="{FB843D78-B57B-4196-8BA5-28C16FF0D654}"/>
    <cellStyle name="Millares 22" xfId="323" xr:uid="{5FBEC58D-411F-467F-8BB4-7AEE78C117A0}"/>
    <cellStyle name="Millares 22 2" xfId="386" xr:uid="{F643AC70-ACC7-49F4-81E6-803F29CF7F72}"/>
    <cellStyle name="Millares 23" xfId="362" xr:uid="{E025E114-C7D0-426A-B507-67ECFB856625}"/>
    <cellStyle name="Millares 23 2" xfId="387" xr:uid="{BC691212-6C50-4395-83C0-48E8A870639E}"/>
    <cellStyle name="Millares 24" xfId="363" xr:uid="{D25A9D5B-A05E-43A5-A23F-91E08842A3BD}"/>
    <cellStyle name="Millares 24 2" xfId="388" xr:uid="{5DF667F1-4C2D-4E21-BBCB-161C47558304}"/>
    <cellStyle name="Millares 25" xfId="364" xr:uid="{0AAD33F0-9B8C-411E-AF4A-AEC8FCDF6031}"/>
    <cellStyle name="Millares 25 2" xfId="389" xr:uid="{692460A5-F93A-4BFE-9ADA-9F80A25C583C}"/>
    <cellStyle name="Millares 26" xfId="365" xr:uid="{C7DC2714-9607-4F7A-B626-BAF670AAD93C}"/>
    <cellStyle name="Millares 26 2" xfId="390" xr:uid="{FAE93630-9A11-4911-A46C-F29D6EE7632F}"/>
    <cellStyle name="Millares 27" xfId="366" xr:uid="{FD124ACA-ECD2-4CE4-8B38-3E4021779172}"/>
    <cellStyle name="Millares 27 2" xfId="391" xr:uid="{4D4577BD-7ED0-4D40-8101-49B85E56A495}"/>
    <cellStyle name="Millares 28" xfId="345" xr:uid="{EA69615F-3B6E-449F-8256-3425E756689A}"/>
    <cellStyle name="Millares 29" xfId="368" xr:uid="{BEB93945-5C27-44DB-A141-FEEA83EC4130}"/>
    <cellStyle name="Millares 3" xfId="64" xr:uid="{00000000-0005-0000-0000-00009A000000}"/>
    <cellStyle name="Millares 3 2" xfId="76" xr:uid="{00000000-0005-0000-0000-00009B000000}"/>
    <cellStyle name="Millares 3 2 2" xfId="352" xr:uid="{83F4FB31-1CDB-4176-AA02-250835E14A81}"/>
    <cellStyle name="Millares 3 3" xfId="334" xr:uid="{A4261882-737D-40F8-93AC-5BA5CB5A6BF1}"/>
    <cellStyle name="Millares 3 4" xfId="341" xr:uid="{099ED2FD-1739-4F4F-B5BE-5D443D795849}"/>
    <cellStyle name="Millares 30" xfId="393" xr:uid="{51CEBA14-0CD5-48C4-A491-D8F542898A65}"/>
    <cellStyle name="Millares 31" xfId="397" xr:uid="{291DFBED-53D1-4FC7-B226-2C7DD0EA6A26}"/>
    <cellStyle name="Millares 4" xfId="63" xr:uid="{00000000-0005-0000-0000-00009C000000}"/>
    <cellStyle name="Millares 4 2" xfId="132" xr:uid="{00000000-0005-0000-0000-00009D000000}"/>
    <cellStyle name="Millares 4 2 2" xfId="336" xr:uid="{41C61903-8BC6-4B73-9C3A-D84DA653760E}"/>
    <cellStyle name="Millares 4 2 3" xfId="375" xr:uid="{FBF1A137-1DEC-4B18-A989-B44EEF1A6D88}"/>
    <cellStyle name="Millares 4 3" xfId="120" xr:uid="{00000000-0005-0000-0000-00009E000000}"/>
    <cellStyle name="Millares 4 3 2" xfId="209" xr:uid="{00000000-0005-0000-0000-00009F000000}"/>
    <cellStyle name="Millares 4 3 2 2" xfId="310" xr:uid="{16877C51-6622-4719-9528-31D256BDE17F}"/>
    <cellStyle name="Millares 4 3 3" xfId="163" xr:uid="{00000000-0005-0000-0000-0000A0000000}"/>
    <cellStyle name="Millares 4 3 3 2" xfId="269" xr:uid="{F8D317CD-4650-46A6-972F-53C9027E8AE1}"/>
    <cellStyle name="Millares 4 3 4" xfId="241" xr:uid="{98C14EFB-84AF-4C9D-BBEC-E50691005703}"/>
    <cellStyle name="Millares 4 4" xfId="191" xr:uid="{00000000-0005-0000-0000-0000A1000000}"/>
    <cellStyle name="Millares 4 5" xfId="171" xr:uid="{00000000-0005-0000-0000-0000A2000000}"/>
    <cellStyle name="Millares 4 5 2" xfId="276" xr:uid="{B2D657AB-6D27-4C38-AE66-75230FD8AAF8}"/>
    <cellStyle name="Millares 4 6" xfId="335" xr:uid="{751C092C-51E6-4222-91B2-9A11221A2C04}"/>
    <cellStyle name="Millares 4 7" xfId="396" xr:uid="{E7448112-2CA3-4C2E-BAED-7FD2F4EECB2A}"/>
    <cellStyle name="Millares 5" xfId="66" xr:uid="{00000000-0005-0000-0000-0000A3000000}"/>
    <cellStyle name="Millares 5 2" xfId="136" xr:uid="{00000000-0005-0000-0000-0000A4000000}"/>
    <cellStyle name="Millares 5 2 2" xfId="377" xr:uid="{389989B4-41BB-4FB2-836D-4B4B53709A82}"/>
    <cellStyle name="Millares 5 3" xfId="128" xr:uid="{00000000-0005-0000-0000-0000A5000000}"/>
    <cellStyle name="Millares 5 3 2" xfId="210" xr:uid="{00000000-0005-0000-0000-0000A6000000}"/>
    <cellStyle name="Millares 5 3 2 2" xfId="311" xr:uid="{4B6B9331-7887-442E-952F-45B10A13037E}"/>
    <cellStyle name="Millares 5 3 3" xfId="164" xr:uid="{00000000-0005-0000-0000-0000A7000000}"/>
    <cellStyle name="Millares 5 3 3 2" xfId="270" xr:uid="{10AFC5D7-FECD-441F-B830-661980E926A8}"/>
    <cellStyle name="Millares 5 3 4" xfId="242" xr:uid="{FE68CEBC-1119-47E9-9CB5-F6BFC970DC83}"/>
    <cellStyle name="Millares 5 4" xfId="190" xr:uid="{00000000-0005-0000-0000-0000A8000000}"/>
    <cellStyle name="Millares 5 5" xfId="179" xr:uid="{00000000-0005-0000-0000-0000A9000000}"/>
    <cellStyle name="Millares 5 5 2" xfId="284" xr:uid="{E17EA94A-D7CE-4718-82B5-C2DCF9229307}"/>
    <cellStyle name="Millares 6" xfId="67" xr:uid="{00000000-0005-0000-0000-0000AA000000}"/>
    <cellStyle name="Millares 6 2" xfId="119" xr:uid="{00000000-0005-0000-0000-0000AB000000}"/>
    <cellStyle name="Millares 6 2 2" xfId="376" xr:uid="{A8D67511-C259-41E7-9925-A7882A884769}"/>
    <cellStyle name="Millares 6 3" xfId="129" xr:uid="{00000000-0005-0000-0000-0000AC000000}"/>
    <cellStyle name="Millares 6 3 2" xfId="211" xr:uid="{00000000-0005-0000-0000-0000AD000000}"/>
    <cellStyle name="Millares 6 3 2 2" xfId="312" xr:uid="{BB46958F-4100-4B25-8B33-A8C8636CF657}"/>
    <cellStyle name="Millares 6 3 3" xfId="165" xr:uid="{00000000-0005-0000-0000-0000AE000000}"/>
    <cellStyle name="Millares 6 3 3 2" xfId="271" xr:uid="{EBC0F28F-0ED4-4F06-887F-15215519E3A4}"/>
    <cellStyle name="Millares 6 3 4" xfId="243" xr:uid="{50F69E58-F614-4357-AA89-9CB24F10423D}"/>
    <cellStyle name="Millares 6 4" xfId="195" xr:uid="{00000000-0005-0000-0000-0000AF000000}"/>
    <cellStyle name="Millares 6 5" xfId="180" xr:uid="{00000000-0005-0000-0000-0000B0000000}"/>
    <cellStyle name="Millares 6 5 2" xfId="285" xr:uid="{704E4021-3E62-4250-9540-45B2B2420E2C}"/>
    <cellStyle name="Millares 7" xfId="65" xr:uid="{00000000-0005-0000-0000-0000B1000000}"/>
    <cellStyle name="Millares 7 2" xfId="118" xr:uid="{00000000-0005-0000-0000-0000B2000000}"/>
    <cellStyle name="Millares 7 2 2" xfId="208" xr:uid="{00000000-0005-0000-0000-0000B3000000}"/>
    <cellStyle name="Millares 7 2 2 2" xfId="309" xr:uid="{41736706-4A19-49F1-A19E-F9D76F13E2EA}"/>
    <cellStyle name="Millares 7 2 3" xfId="162" xr:uid="{00000000-0005-0000-0000-0000B4000000}"/>
    <cellStyle name="Millares 7 2 3 2" xfId="268" xr:uid="{F2069326-5EFA-4E63-9CEB-13F0056BC2E5}"/>
    <cellStyle name="Millares 7 2 4" xfId="240" xr:uid="{C0F02893-5BB1-42DB-8C9D-C5B92831E1BE}"/>
    <cellStyle name="Millares 7 3" xfId="131" xr:uid="{00000000-0005-0000-0000-0000B5000000}"/>
    <cellStyle name="Millares 7 4" xfId="196" xr:uid="{00000000-0005-0000-0000-0000B6000000}"/>
    <cellStyle name="Millares 7 4 2" xfId="297" xr:uid="{208EDCB0-F30B-4E1A-9469-4FE8AC795009}"/>
    <cellStyle name="Millares 7 5" xfId="149" xr:uid="{00000000-0005-0000-0000-0000B7000000}"/>
    <cellStyle name="Millares 7 5 2" xfId="255" xr:uid="{03C37BB0-74DA-48DF-9CEE-4A98134A05EF}"/>
    <cellStyle name="Millares 7 6" xfId="101" xr:uid="{00000000-0005-0000-0000-0000B8000000}"/>
    <cellStyle name="Millares 7 6 2" xfId="228" xr:uid="{30A918DB-6FD9-487B-99B1-FED8EECD13A5}"/>
    <cellStyle name="Millares 8" xfId="68" xr:uid="{00000000-0005-0000-0000-0000B9000000}"/>
    <cellStyle name="Millares 8 2" xfId="137" xr:uid="{00000000-0005-0000-0000-0000BA000000}"/>
    <cellStyle name="Millares 8 2 2" xfId="378" xr:uid="{6DB2B428-50CC-467E-8633-24F082DEF512}"/>
    <cellStyle name="Millares 8 3" xfId="112" xr:uid="{00000000-0005-0000-0000-0000BB000000}"/>
    <cellStyle name="Millares 8 4" xfId="355" xr:uid="{8CAAF22F-E30F-4DFB-833A-D8337C35C79B}"/>
    <cellStyle name="Millares 9" xfId="93" xr:uid="{00000000-0005-0000-0000-0000BC000000}"/>
    <cellStyle name="Millares 9 2" xfId="127" xr:uid="{00000000-0005-0000-0000-0000BD000000}"/>
    <cellStyle name="Millares 9 2 2" xfId="380" xr:uid="{9FFDF704-D2B2-4C10-AB93-D5E6B1943840}"/>
    <cellStyle name="Millares 9 3" xfId="357" xr:uid="{F28D484E-B448-4AB7-B63A-4360B2F56962}"/>
    <cellStyle name="Neutral" xfId="8" builtinId="28" customBuiltin="1"/>
    <cellStyle name="Normal" xfId="0" builtinId="0"/>
    <cellStyle name="Normal 10" xfId="92" xr:uid="{00000000-0005-0000-0000-0000C0000000}"/>
    <cellStyle name="Normal 12" xfId="46" xr:uid="{00000000-0005-0000-0000-0000C1000000}"/>
    <cellStyle name="Normal 15" xfId="47" xr:uid="{00000000-0005-0000-0000-0000C2000000}"/>
    <cellStyle name="Normal 2" xfId="49" xr:uid="{00000000-0005-0000-0000-0000C3000000}"/>
    <cellStyle name="Normal 2 10" xfId="91" xr:uid="{00000000-0005-0000-0000-0000C4000000}"/>
    <cellStyle name="Normal 2 2" xfId="77" xr:uid="{00000000-0005-0000-0000-0000C5000000}"/>
    <cellStyle name="Normal 2 2 2" xfId="97" xr:uid="{00000000-0005-0000-0000-0000C6000000}"/>
    <cellStyle name="Normal 2 3" xfId="96" xr:uid="{00000000-0005-0000-0000-0000C7000000}"/>
    <cellStyle name="Normal 2 4" xfId="48" xr:uid="{00000000-0005-0000-0000-0000C8000000}"/>
    <cellStyle name="Normal 3" xfId="53" xr:uid="{00000000-0005-0000-0000-0000C9000000}"/>
    <cellStyle name="Normal 3 2" xfId="79" xr:uid="{00000000-0005-0000-0000-0000CA000000}"/>
    <cellStyle name="Normal 3 3" xfId="43" xr:uid="{00000000-0005-0000-0000-0000CB000000}"/>
    <cellStyle name="Normal 3 4" xfId="78" xr:uid="{00000000-0005-0000-0000-0000CC000000}"/>
    <cellStyle name="Normal 3 4 2" xfId="348" xr:uid="{1B3AE682-5EFB-4685-803F-A2116426D63B}"/>
    <cellStyle name="Normal 4" xfId="214" xr:uid="{E5E81AFE-87E3-4F31-BE7A-EC914E991975}"/>
    <cellStyle name="Normal 4 2" xfId="320" xr:uid="{DEDE2EAF-4059-477E-B665-1C821F45AFF5}"/>
    <cellStyle name="Normal 4 3" xfId="337" xr:uid="{0148C61B-D7F3-499B-943F-C877909BD5AF}"/>
    <cellStyle name="Normal 4 4" xfId="367" xr:uid="{C8294C3A-6F8D-4D51-84C7-A7C8B89AEBC1}"/>
    <cellStyle name="Normal 5" xfId="82" xr:uid="{00000000-0005-0000-0000-0000CD000000}"/>
    <cellStyle name="Normal 5 2" xfId="344" xr:uid="{10DCBE75-CFE1-475A-A439-D23DC159CF8E}"/>
    <cellStyle name="Normal_Estados Fiscal 1999" xfId="44" xr:uid="{00000000-0005-0000-0000-0000CE000000}"/>
    <cellStyle name="Notas" xfId="15" builtinId="10" customBuiltin="1"/>
    <cellStyle name="Porcentaje 2" xfId="318" xr:uid="{1CE59DF6-A467-4A1E-897A-B166F6E878AB}"/>
    <cellStyle name="Porcentaje 2 2" xfId="338" xr:uid="{D8733895-863B-4198-80D7-BD2631F41F4D}"/>
    <cellStyle name="Porcentaje 3" xfId="339" xr:uid="{E05D82D7-373D-48EA-BD64-55D13BBA4724}"/>
    <cellStyle name="Porcentaje 3 2" xfId="349" xr:uid="{5E32366D-7F7C-4B17-96B4-B6AE42C859DD}"/>
    <cellStyle name="Porcentaje 4" xfId="346" xr:uid="{60326A63-C4A5-48A9-8E84-C806D1107E0E}"/>
    <cellStyle name="Porcentual 2" xfId="81" xr:uid="{00000000-0005-0000-0000-0000D2000000}"/>
    <cellStyle name="Salida" xfId="10" builtinId="21" customBuiltin="1"/>
    <cellStyle name="Texto de advertencia" xfId="14" builtinId="11" customBuiltin="1"/>
    <cellStyle name="Texto explicativo" xfId="16" builtinId="53" customBuiltin="1"/>
    <cellStyle name="Título" xfId="57" builtinId="15" customBuiltin="1"/>
    <cellStyle name="Título 2" xfId="3" builtinId="17" customBuiltin="1"/>
    <cellStyle name="Título 3" xfId="4" builtinId="18" customBuiltin="1"/>
    <cellStyle name="Título 4" xfId="42" xr:uid="{00000000-0005-0000-0000-0000D4000000}"/>
    <cellStyle name="Total" xfId="17" builtinId="25" customBuiltin="1"/>
  </cellStyles>
  <dxfs count="11">
    <dxf>
      <fill>
        <patternFill patternType="solid">
          <fgColor theme="8" tint="0.79998168889431442"/>
          <bgColor theme="8" tint="0.79998168889431442"/>
        </patternFill>
      </fill>
      <border>
        <bottom style="thin">
          <color theme="8" tint="0.39997558519241921"/>
        </bottom>
      </border>
    </dxf>
    <dxf>
      <fill>
        <patternFill patternType="solid">
          <fgColor theme="8" tint="0.79998168889431442"/>
          <bgColor theme="8" tint="0.79998168889431442"/>
        </patternFill>
      </fill>
      <border>
        <bottom style="thin">
          <color theme="8" tint="0.39997558519241921"/>
        </bottom>
      </border>
    </dxf>
    <dxf>
      <font>
        <b/>
        <color theme="1"/>
      </font>
      <fill>
        <patternFill patternType="none">
          <bgColor auto="1"/>
        </patternFill>
      </fill>
    </dxf>
    <dxf>
      <font>
        <b/>
        <color theme="1"/>
      </font>
      <fill>
        <patternFill patternType="none">
          <bgColor auto="1"/>
        </patternFill>
      </fill>
      <border>
        <bottom style="thin">
          <color theme="8" tint="0.39997558519241921"/>
        </bottom>
      </border>
    </dxf>
    <dxf>
      <font>
        <b/>
        <color theme="1"/>
      </font>
      <fill>
        <patternFill>
          <bgColor theme="7" tint="0.79998168889431442"/>
        </patternFill>
      </fill>
    </dxf>
    <dxf>
      <font>
        <b/>
        <color theme="1"/>
      </font>
      <fill>
        <patternFill>
          <bgColor theme="0" tint="-0.14996795556505021"/>
        </patternFill>
      </fill>
      <border>
        <top style="thin">
          <color theme="8"/>
        </top>
        <bottom style="thin">
          <color theme="8"/>
        </bottom>
      </border>
    </dxf>
    <dxf>
      <fill>
        <patternFill patternType="solid">
          <fgColor theme="0"/>
          <bgColor theme="0"/>
        </patternFill>
      </fill>
    </dxf>
    <dxf>
      <fill>
        <patternFill patternType="none">
          <fgColor indexed="64"/>
          <bgColor auto="1"/>
        </patternFill>
      </fill>
      <border>
        <left style="thin">
          <color theme="0" tint="-0.249977111117893"/>
        </left>
        <right style="thin">
          <color theme="0" tint="-0.249977111117893"/>
        </right>
      </border>
    </dxf>
    <dxf>
      <fill>
        <patternFill patternType="none">
          <fgColor auto="1"/>
          <bgColor auto="1"/>
        </patternFill>
      </fill>
    </dxf>
    <dxf>
      <font>
        <b/>
        <color theme="1"/>
      </font>
      <fill>
        <patternFill patternType="solid">
          <fgColor theme="8" tint="0.79998168889431442"/>
          <bgColor theme="8" tint="0.79998168889431442"/>
        </patternFill>
      </fill>
      <border>
        <top style="thin">
          <color theme="8" tint="0.39997558519241921"/>
        </top>
      </border>
    </dxf>
    <dxf>
      <font>
        <b/>
        <color theme="1"/>
      </font>
      <fill>
        <patternFill patternType="solid">
          <fgColor theme="8" tint="0.79998168889431442"/>
          <bgColor theme="8" tint="0.79998168889431442"/>
        </patternFill>
      </fill>
      <border>
        <bottom style="thin">
          <color theme="8" tint="0.39997558519241921"/>
        </bottom>
      </border>
    </dxf>
  </dxfs>
  <tableStyles count="1" defaultTableStyle="TableStyleMedium2" defaultPivotStyle="PivotStyleLight16">
    <tableStyle name="PivotStyleLight20 2" table="0" count="11" xr9:uid="{266D6F6A-2E85-4D90-90BD-313FA41ED9B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66FFCC"/>
      <color rgb="FFFBFBFB"/>
      <color rgb="FF006699"/>
      <color rgb="FF336699"/>
      <color rgb="FF000066"/>
      <color rgb="FF333399"/>
      <color rgb="FF0033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154781</xdr:colOff>
      <xdr:row>0</xdr:row>
      <xdr:rowOff>119062</xdr:rowOff>
    </xdr:from>
    <xdr:to>
      <xdr:col>13</xdr:col>
      <xdr:colOff>500062</xdr:colOff>
      <xdr:row>10</xdr:row>
      <xdr:rowOff>119062</xdr:rowOff>
    </xdr:to>
    <xdr:grpSp>
      <xdr:nvGrpSpPr>
        <xdr:cNvPr id="3" name="Grupo 2">
          <a:extLst>
            <a:ext uri="{FF2B5EF4-FFF2-40B4-BE49-F238E27FC236}">
              <a16:creationId xmlns:a16="http://schemas.microsoft.com/office/drawing/2014/main" id="{37BA191A-7E9E-44BF-8194-825D2DF2AE7B}"/>
            </a:ext>
          </a:extLst>
        </xdr:cNvPr>
        <xdr:cNvGrpSpPr/>
      </xdr:nvGrpSpPr>
      <xdr:grpSpPr>
        <a:xfrm>
          <a:off x="669131" y="119062"/>
          <a:ext cx="9394031" cy="2057400"/>
          <a:chOff x="57150" y="152400"/>
          <a:chExt cx="6057900" cy="1409700"/>
        </a:xfrm>
      </xdr:grpSpPr>
      <xdr:pic>
        <xdr:nvPicPr>
          <xdr:cNvPr id="4" name="Imagen 3">
            <a:extLst>
              <a:ext uri="{FF2B5EF4-FFF2-40B4-BE49-F238E27FC236}">
                <a16:creationId xmlns:a16="http://schemas.microsoft.com/office/drawing/2014/main" id="{0F7178E7-0B4B-99EB-4D12-FB230029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5" name="Imagen 4" descr="/Users/mac/Downloads/Pie de pagina.png">
            <a:extLst>
              <a:ext uri="{FF2B5EF4-FFF2-40B4-BE49-F238E27FC236}">
                <a16:creationId xmlns:a16="http://schemas.microsoft.com/office/drawing/2014/main" id="{B748298B-9726-90B3-EF26-FF999FF2116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47625</xdr:rowOff>
    </xdr:from>
    <xdr:to>
      <xdr:col>8</xdr:col>
      <xdr:colOff>238125</xdr:colOff>
      <xdr:row>8</xdr:row>
      <xdr:rowOff>123825</xdr:rowOff>
    </xdr:to>
    <xdr:grpSp>
      <xdr:nvGrpSpPr>
        <xdr:cNvPr id="3" name="Grupo 2">
          <a:extLst>
            <a:ext uri="{FF2B5EF4-FFF2-40B4-BE49-F238E27FC236}">
              <a16:creationId xmlns:a16="http://schemas.microsoft.com/office/drawing/2014/main" id="{3364CAAC-151F-4A99-9B52-31178B7096D8}"/>
            </a:ext>
          </a:extLst>
        </xdr:cNvPr>
        <xdr:cNvGrpSpPr/>
      </xdr:nvGrpSpPr>
      <xdr:grpSpPr>
        <a:xfrm>
          <a:off x="76200" y="177165"/>
          <a:ext cx="8170545" cy="1661160"/>
          <a:chOff x="57150" y="152400"/>
          <a:chExt cx="6057900" cy="1409700"/>
        </a:xfrm>
      </xdr:grpSpPr>
      <xdr:pic>
        <xdr:nvPicPr>
          <xdr:cNvPr id="4" name="Imagen 3">
            <a:extLst>
              <a:ext uri="{FF2B5EF4-FFF2-40B4-BE49-F238E27FC236}">
                <a16:creationId xmlns:a16="http://schemas.microsoft.com/office/drawing/2014/main" id="{8A310B01-FD32-6B12-9182-19582D364A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5" name="Imagen 4" descr="/Users/mac/Downloads/Pie de pagina.png">
            <a:extLst>
              <a:ext uri="{FF2B5EF4-FFF2-40B4-BE49-F238E27FC236}">
                <a16:creationId xmlns:a16="http://schemas.microsoft.com/office/drawing/2014/main" id="{834053B1-FDC2-2D50-C244-10E8B07AECF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40822</xdr:rowOff>
    </xdr:from>
    <xdr:to>
      <xdr:col>7</xdr:col>
      <xdr:colOff>3048000</xdr:colOff>
      <xdr:row>10</xdr:row>
      <xdr:rowOff>27214</xdr:rowOff>
    </xdr:to>
    <xdr:grpSp>
      <xdr:nvGrpSpPr>
        <xdr:cNvPr id="3" name="Grupo 2">
          <a:extLst>
            <a:ext uri="{FF2B5EF4-FFF2-40B4-BE49-F238E27FC236}">
              <a16:creationId xmlns:a16="http://schemas.microsoft.com/office/drawing/2014/main" id="{9D2D62EE-FF9D-491D-AB48-B89094546819}"/>
            </a:ext>
          </a:extLst>
        </xdr:cNvPr>
        <xdr:cNvGrpSpPr/>
      </xdr:nvGrpSpPr>
      <xdr:grpSpPr>
        <a:xfrm>
          <a:off x="0" y="40822"/>
          <a:ext cx="11168743" cy="2239735"/>
          <a:chOff x="57150" y="152400"/>
          <a:chExt cx="6057900" cy="1409700"/>
        </a:xfrm>
      </xdr:grpSpPr>
      <xdr:pic>
        <xdr:nvPicPr>
          <xdr:cNvPr id="4" name="Imagen 3">
            <a:extLst>
              <a:ext uri="{FF2B5EF4-FFF2-40B4-BE49-F238E27FC236}">
                <a16:creationId xmlns:a16="http://schemas.microsoft.com/office/drawing/2014/main" id="{0E2D6B50-31E5-A46C-FECE-32FEB0B869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5" name="Imagen 4" descr="/Users/mac/Downloads/Pie de pagina.png">
            <a:extLst>
              <a:ext uri="{FF2B5EF4-FFF2-40B4-BE49-F238E27FC236}">
                <a16:creationId xmlns:a16="http://schemas.microsoft.com/office/drawing/2014/main" id="{851B01DD-84E4-480D-9A24-190FD4ECC7D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476250</xdr:colOff>
      <xdr:row>10</xdr:row>
      <xdr:rowOff>0</xdr:rowOff>
    </xdr:to>
    <xdr:grpSp>
      <xdr:nvGrpSpPr>
        <xdr:cNvPr id="3" name="Grupo 2">
          <a:extLst>
            <a:ext uri="{FF2B5EF4-FFF2-40B4-BE49-F238E27FC236}">
              <a16:creationId xmlns:a16="http://schemas.microsoft.com/office/drawing/2014/main" id="{E392CE9A-3172-47EC-848C-8654C91DA8F9}"/>
            </a:ext>
          </a:extLst>
        </xdr:cNvPr>
        <xdr:cNvGrpSpPr/>
      </xdr:nvGrpSpPr>
      <xdr:grpSpPr>
        <a:xfrm>
          <a:off x="0" y="0"/>
          <a:ext cx="10055679" cy="2188029"/>
          <a:chOff x="57150" y="152400"/>
          <a:chExt cx="6057900" cy="1409700"/>
        </a:xfrm>
      </xdr:grpSpPr>
      <xdr:pic>
        <xdr:nvPicPr>
          <xdr:cNvPr id="4" name="Imagen 3">
            <a:extLst>
              <a:ext uri="{FF2B5EF4-FFF2-40B4-BE49-F238E27FC236}">
                <a16:creationId xmlns:a16="http://schemas.microsoft.com/office/drawing/2014/main" id="{D15ABF0D-5FBD-D1A3-714C-11AF816DB0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5" name="Imagen 4" descr="/Users/mac/Downloads/Pie de pagina.png">
            <a:extLst>
              <a:ext uri="{FF2B5EF4-FFF2-40B4-BE49-F238E27FC236}">
                <a16:creationId xmlns:a16="http://schemas.microsoft.com/office/drawing/2014/main" id="{3E9E4574-B93C-D840-42BA-D7CA0B386C1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421821</xdr:colOff>
      <xdr:row>10</xdr:row>
      <xdr:rowOff>0</xdr:rowOff>
    </xdr:to>
    <xdr:grpSp>
      <xdr:nvGrpSpPr>
        <xdr:cNvPr id="3" name="Grupo 2">
          <a:extLst>
            <a:ext uri="{FF2B5EF4-FFF2-40B4-BE49-F238E27FC236}">
              <a16:creationId xmlns:a16="http://schemas.microsoft.com/office/drawing/2014/main" id="{9BAEF715-7F93-4A27-B257-B41D1D85C01F}"/>
            </a:ext>
          </a:extLst>
        </xdr:cNvPr>
        <xdr:cNvGrpSpPr/>
      </xdr:nvGrpSpPr>
      <xdr:grpSpPr>
        <a:xfrm>
          <a:off x="0" y="0"/>
          <a:ext cx="11231335" cy="2220686"/>
          <a:chOff x="57150" y="152400"/>
          <a:chExt cx="6057900" cy="1409700"/>
        </a:xfrm>
      </xdr:grpSpPr>
      <xdr:pic>
        <xdr:nvPicPr>
          <xdr:cNvPr id="4" name="Imagen 3">
            <a:extLst>
              <a:ext uri="{FF2B5EF4-FFF2-40B4-BE49-F238E27FC236}">
                <a16:creationId xmlns:a16="http://schemas.microsoft.com/office/drawing/2014/main" id="{219B9F59-A593-C64B-7263-19187FFF38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5" name="Imagen 4" descr="/Users/mac/Downloads/Pie de pagina.png">
            <a:extLst>
              <a:ext uri="{FF2B5EF4-FFF2-40B4-BE49-F238E27FC236}">
                <a16:creationId xmlns:a16="http://schemas.microsoft.com/office/drawing/2014/main" id="{B7BEFA16-F4BF-F488-4B80-0BFE8B8B71B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0</xdr:row>
      <xdr:rowOff>1</xdr:rowOff>
    </xdr:from>
    <xdr:to>
      <xdr:col>11</xdr:col>
      <xdr:colOff>517073</xdr:colOff>
      <xdr:row>9</xdr:row>
      <xdr:rowOff>122465</xdr:rowOff>
    </xdr:to>
    <xdr:grpSp>
      <xdr:nvGrpSpPr>
        <xdr:cNvPr id="3" name="Grupo 2">
          <a:extLst>
            <a:ext uri="{FF2B5EF4-FFF2-40B4-BE49-F238E27FC236}">
              <a16:creationId xmlns:a16="http://schemas.microsoft.com/office/drawing/2014/main" id="{EC25452D-8972-4C52-B6A4-B9BF03434686}"/>
            </a:ext>
          </a:extLst>
        </xdr:cNvPr>
        <xdr:cNvGrpSpPr/>
      </xdr:nvGrpSpPr>
      <xdr:grpSpPr>
        <a:xfrm>
          <a:off x="130630" y="1"/>
          <a:ext cx="11108872" cy="2114550"/>
          <a:chOff x="57150" y="152400"/>
          <a:chExt cx="6057900" cy="1409700"/>
        </a:xfrm>
      </xdr:grpSpPr>
      <xdr:pic>
        <xdr:nvPicPr>
          <xdr:cNvPr id="4" name="Imagen 3">
            <a:extLst>
              <a:ext uri="{FF2B5EF4-FFF2-40B4-BE49-F238E27FC236}">
                <a16:creationId xmlns:a16="http://schemas.microsoft.com/office/drawing/2014/main" id="{5819C6EF-1033-D61C-5C61-5E29637716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5" name="Imagen 4" descr="/Users/mac/Downloads/Pie de pagina.png">
            <a:extLst>
              <a:ext uri="{FF2B5EF4-FFF2-40B4-BE49-F238E27FC236}">
                <a16:creationId xmlns:a16="http://schemas.microsoft.com/office/drawing/2014/main" id="{2BC68231-B26E-E2A6-010F-7B7BEADC9E5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95251</xdr:rowOff>
    </xdr:from>
    <xdr:to>
      <xdr:col>13</xdr:col>
      <xdr:colOff>326572</xdr:colOff>
      <xdr:row>10</xdr:row>
      <xdr:rowOff>27215</xdr:rowOff>
    </xdr:to>
    <xdr:grpSp>
      <xdr:nvGrpSpPr>
        <xdr:cNvPr id="4" name="Grupo 3">
          <a:extLst>
            <a:ext uri="{FF2B5EF4-FFF2-40B4-BE49-F238E27FC236}">
              <a16:creationId xmlns:a16="http://schemas.microsoft.com/office/drawing/2014/main" id="{59BF5AD9-48FF-4CAC-B36E-5EE3B16C1B3D}"/>
            </a:ext>
          </a:extLst>
        </xdr:cNvPr>
        <xdr:cNvGrpSpPr/>
      </xdr:nvGrpSpPr>
      <xdr:grpSpPr>
        <a:xfrm>
          <a:off x="0" y="95251"/>
          <a:ext cx="11089822" cy="2151289"/>
          <a:chOff x="57150" y="152400"/>
          <a:chExt cx="6057900" cy="1409700"/>
        </a:xfrm>
      </xdr:grpSpPr>
      <xdr:pic>
        <xdr:nvPicPr>
          <xdr:cNvPr id="5" name="Imagen 4">
            <a:extLst>
              <a:ext uri="{FF2B5EF4-FFF2-40B4-BE49-F238E27FC236}">
                <a16:creationId xmlns:a16="http://schemas.microsoft.com/office/drawing/2014/main" id="{BFA9CE3F-DE98-1A72-AF52-DC76E071CF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6" name="Imagen 5" descr="/Users/mac/Downloads/Pie de pagina.png">
            <a:extLst>
              <a:ext uri="{FF2B5EF4-FFF2-40B4-BE49-F238E27FC236}">
                <a16:creationId xmlns:a16="http://schemas.microsoft.com/office/drawing/2014/main" id="{40F0F381-C7B7-BA01-AF3A-209353B0179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707571</xdr:colOff>
      <xdr:row>0</xdr:row>
      <xdr:rowOff>0</xdr:rowOff>
    </xdr:from>
    <xdr:to>
      <xdr:col>8</xdr:col>
      <xdr:colOff>598714</xdr:colOff>
      <xdr:row>10</xdr:row>
      <xdr:rowOff>136072</xdr:rowOff>
    </xdr:to>
    <xdr:grpSp>
      <xdr:nvGrpSpPr>
        <xdr:cNvPr id="5" name="Grupo 4">
          <a:extLst>
            <a:ext uri="{FF2B5EF4-FFF2-40B4-BE49-F238E27FC236}">
              <a16:creationId xmlns:a16="http://schemas.microsoft.com/office/drawing/2014/main" id="{A37AA33B-74F0-4435-89CD-B83D8A370402}"/>
            </a:ext>
          </a:extLst>
        </xdr:cNvPr>
        <xdr:cNvGrpSpPr/>
      </xdr:nvGrpSpPr>
      <xdr:grpSpPr>
        <a:xfrm>
          <a:off x="925285" y="0"/>
          <a:ext cx="11114315" cy="2356758"/>
          <a:chOff x="57150" y="152400"/>
          <a:chExt cx="6057900" cy="1409700"/>
        </a:xfrm>
      </xdr:grpSpPr>
      <xdr:pic>
        <xdr:nvPicPr>
          <xdr:cNvPr id="6" name="Imagen 5">
            <a:extLst>
              <a:ext uri="{FF2B5EF4-FFF2-40B4-BE49-F238E27FC236}">
                <a16:creationId xmlns:a16="http://schemas.microsoft.com/office/drawing/2014/main" id="{D5773CD1-8904-9302-F2D8-A21F035745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7" name="Imagen 6" descr="/Users/mac/Downloads/Pie de pagina.png">
            <a:extLst>
              <a:ext uri="{FF2B5EF4-FFF2-40B4-BE49-F238E27FC236}">
                <a16:creationId xmlns:a16="http://schemas.microsoft.com/office/drawing/2014/main" id="{D3F44FC2-5FE4-BE86-DBDD-60F68BFB9DE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8</xdr:row>
      <xdr:rowOff>0</xdr:rowOff>
    </xdr:from>
    <xdr:to>
      <xdr:col>3</xdr:col>
      <xdr:colOff>152400</xdr:colOff>
      <xdr:row>8</xdr:row>
      <xdr:rowOff>152400</xdr:rowOff>
    </xdr:to>
    <xdr:sp macro="" textlink="">
      <xdr:nvSpPr>
        <xdr:cNvPr id="3" name="Picture 1" hidden="1">
          <a:extLst>
            <a:ext uri="{63B3BB69-23CF-44E3-9099-C40C66FF867C}">
              <a14:compatExt xmlns:a14="http://schemas.microsoft.com/office/drawing/2010/main" spid="_x0000_s17409"/>
            </a:ext>
            <a:ext uri="{FF2B5EF4-FFF2-40B4-BE49-F238E27FC236}">
              <a16:creationId xmlns:a16="http://schemas.microsoft.com/office/drawing/2014/main" id="{00000000-0008-0000-0800-0000030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23809</xdr:colOff>
      <xdr:row>0</xdr:row>
      <xdr:rowOff>0</xdr:rowOff>
    </xdr:from>
    <xdr:to>
      <xdr:col>7</xdr:col>
      <xdr:colOff>523874</xdr:colOff>
      <xdr:row>10</xdr:row>
      <xdr:rowOff>47625</xdr:rowOff>
    </xdr:to>
    <xdr:grpSp>
      <xdr:nvGrpSpPr>
        <xdr:cNvPr id="6" name="Grupo 5">
          <a:extLst>
            <a:ext uri="{FF2B5EF4-FFF2-40B4-BE49-F238E27FC236}">
              <a16:creationId xmlns:a16="http://schemas.microsoft.com/office/drawing/2014/main" id="{19B94372-5D5E-4C39-88B3-0714A955FD23}"/>
            </a:ext>
          </a:extLst>
        </xdr:cNvPr>
        <xdr:cNvGrpSpPr/>
      </xdr:nvGrpSpPr>
      <xdr:grpSpPr>
        <a:xfrm>
          <a:off x="23809" y="0"/>
          <a:ext cx="10567990" cy="2209800"/>
          <a:chOff x="57150" y="152400"/>
          <a:chExt cx="6057900" cy="1409700"/>
        </a:xfrm>
      </xdr:grpSpPr>
      <xdr:pic>
        <xdr:nvPicPr>
          <xdr:cNvPr id="7" name="Imagen 6">
            <a:extLst>
              <a:ext uri="{FF2B5EF4-FFF2-40B4-BE49-F238E27FC236}">
                <a16:creationId xmlns:a16="http://schemas.microsoft.com/office/drawing/2014/main" id="{2737F5B3-1104-C500-405F-49C7C620F2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2400"/>
            <a:ext cx="1647825" cy="1161477"/>
          </a:xfrm>
          <a:prstGeom prst="rect">
            <a:avLst/>
          </a:prstGeom>
        </xdr:spPr>
      </xdr:pic>
      <xdr:pic>
        <xdr:nvPicPr>
          <xdr:cNvPr id="8" name="Imagen 7" descr="/Users/mac/Downloads/Pie de pagina.png">
            <a:extLst>
              <a:ext uri="{FF2B5EF4-FFF2-40B4-BE49-F238E27FC236}">
                <a16:creationId xmlns:a16="http://schemas.microsoft.com/office/drawing/2014/main" id="{23B9EC21-2BC8-A984-62AA-9F7E0632B0C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542925"/>
            <a:ext cx="4371975" cy="1019175"/>
          </a:xfrm>
          <a:prstGeom prst="rect">
            <a:avLst/>
          </a:prstGeom>
          <a:noFill/>
          <a:ln>
            <a:noFill/>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drawing" Target="../drawings/drawing6.xml"/><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drawing" Target="../drawings/drawing7.xml"/><Relationship Id="rId4" Type="http://schemas.openxmlformats.org/officeDocument/2006/relationships/printerSettings" Target="../printerSettings/printerSettings3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drawing" Target="../drawings/drawing8.xml"/><Relationship Id="rId4"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nathan@nbcasadebolsa,com.py" TargetMode="External"/><Relationship Id="rId1" Type="http://schemas.openxmlformats.org/officeDocument/2006/relationships/hyperlink" Target="http://www.nbcasadebolsa.com.py/"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7" Type="http://schemas.openxmlformats.org/officeDocument/2006/relationships/vmlDrawing" Target="../drawings/vmlDrawing1.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drawing" Target="../drawings/drawing5.xml"/><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7F09-4740-4AAA-AD6E-90B7105CD6AC}">
  <sheetPr>
    <tabColor theme="5"/>
  </sheetPr>
  <dimension ref="B4:Q39"/>
  <sheetViews>
    <sheetView showGridLines="0" topLeftCell="A16" zoomScale="80" zoomScaleNormal="80" workbookViewId="0">
      <selection activeCell="H1" sqref="H1"/>
    </sheetView>
  </sheetViews>
  <sheetFormatPr baseColWidth="10" defaultColWidth="11.5546875" defaultRowHeight="14.4"/>
  <cols>
    <col min="1" max="1" width="7.5546875" style="97" customWidth="1"/>
    <col min="2" max="3" width="11.5546875" style="97"/>
    <col min="4" max="4" width="5.109375" style="97" customWidth="1"/>
    <col min="5" max="14" width="11.5546875" style="97"/>
    <col min="15" max="15" width="11.5546875" style="97" customWidth="1"/>
    <col min="16" max="16384" width="11.5546875" style="97"/>
  </cols>
  <sheetData>
    <row r="4" spans="2:17" ht="14.4" customHeight="1">
      <c r="B4" s="706"/>
      <c r="C4" s="803"/>
      <c r="D4" s="803"/>
      <c r="E4" s="803"/>
      <c r="F4" s="803"/>
      <c r="G4" s="803"/>
      <c r="H4" s="803"/>
      <c r="I4" s="803"/>
      <c r="J4" s="803"/>
      <c r="K4" s="803"/>
      <c r="L4" s="803"/>
      <c r="M4" s="803"/>
      <c r="N4" s="803"/>
      <c r="O4" s="803"/>
      <c r="P4" s="98"/>
      <c r="Q4" s="98"/>
    </row>
    <row r="5" spans="2:17" ht="13.95" customHeight="1">
      <c r="B5" s="706"/>
      <c r="C5" s="803"/>
      <c r="D5" s="803"/>
      <c r="E5" s="803"/>
      <c r="F5" s="803"/>
      <c r="G5" s="803"/>
      <c r="H5" s="803"/>
      <c r="I5" s="803"/>
      <c r="J5" s="803"/>
      <c r="K5" s="803"/>
      <c r="L5" s="803"/>
      <c r="M5" s="803"/>
      <c r="N5" s="803"/>
      <c r="O5" s="803"/>
      <c r="P5" s="99"/>
      <c r="Q5" s="99"/>
    </row>
    <row r="6" spans="2:17" ht="24.6">
      <c r="B6" s="706"/>
      <c r="C6" s="803"/>
      <c r="D6" s="803"/>
      <c r="E6" s="803"/>
      <c r="F6" s="803"/>
      <c r="G6" s="803"/>
      <c r="H6" s="803"/>
      <c r="I6" s="803"/>
      <c r="J6" s="803"/>
      <c r="K6" s="803"/>
      <c r="L6" s="803"/>
      <c r="M6" s="803"/>
      <c r="N6" s="803"/>
      <c r="O6" s="803"/>
      <c r="P6" s="99"/>
      <c r="Q6" s="99"/>
    </row>
    <row r="7" spans="2:17" ht="14.4" customHeight="1">
      <c r="B7" s="706"/>
      <c r="C7" s="803"/>
      <c r="D7" s="803"/>
      <c r="E7" s="803"/>
      <c r="F7" s="803"/>
      <c r="G7" s="803"/>
      <c r="H7" s="803"/>
      <c r="I7" s="803"/>
      <c r="J7" s="803"/>
      <c r="K7" s="803"/>
      <c r="L7" s="803"/>
      <c r="M7" s="803"/>
      <c r="N7" s="803"/>
      <c r="O7" s="803"/>
      <c r="P7" s="99"/>
      <c r="Q7" s="99"/>
    </row>
    <row r="8" spans="2:17" ht="16.95" customHeight="1">
      <c r="B8" s="706"/>
      <c r="C8" s="803"/>
      <c r="D8" s="803"/>
      <c r="E8" s="803"/>
      <c r="F8" s="803"/>
      <c r="G8" s="803"/>
      <c r="H8" s="803"/>
      <c r="I8" s="803"/>
      <c r="J8" s="803"/>
      <c r="K8" s="803"/>
      <c r="L8" s="803"/>
      <c r="M8" s="803"/>
      <c r="N8" s="803"/>
      <c r="O8" s="803"/>
      <c r="P8" s="99"/>
      <c r="Q8" s="99"/>
    </row>
    <row r="9" spans="2:17" ht="20.399999999999999" customHeight="1">
      <c r="B9" s="706"/>
      <c r="C9" s="803"/>
      <c r="D9" s="803"/>
      <c r="E9" s="803"/>
      <c r="F9" s="803"/>
      <c r="G9" s="803"/>
      <c r="H9" s="803"/>
      <c r="I9" s="803"/>
      <c r="J9" s="803"/>
      <c r="K9" s="803"/>
      <c r="L9" s="803"/>
      <c r="M9" s="803"/>
      <c r="N9" s="803"/>
      <c r="O9" s="803"/>
      <c r="P9" s="99"/>
      <c r="Q9" s="99"/>
    </row>
    <row r="10" spans="2:17" s="103" customFormat="1" ht="15.6">
      <c r="B10" s="100"/>
      <c r="C10" s="100"/>
      <c r="D10" s="101"/>
      <c r="E10" s="100"/>
      <c r="F10" s="100"/>
      <c r="G10" s="100"/>
      <c r="H10" s="100"/>
      <c r="I10" s="100"/>
      <c r="J10" s="100"/>
      <c r="K10" s="100"/>
      <c r="L10" s="102"/>
      <c r="M10" s="102"/>
      <c r="N10" s="102"/>
      <c r="O10" s="102"/>
      <c r="P10" s="102"/>
      <c r="Q10" s="102"/>
    </row>
    <row r="11" spans="2:17" s="103" customFormat="1" ht="15.6" customHeight="1">
      <c r="B11" s="100"/>
      <c r="C11" s="104"/>
      <c r="D11" s="104"/>
      <c r="E11" s="104"/>
      <c r="F11" s="104"/>
      <c r="G11" s="104"/>
      <c r="H11" s="104"/>
      <c r="I11" s="104"/>
      <c r="J11" s="104"/>
      <c r="K11" s="104"/>
      <c r="L11" s="104"/>
      <c r="M11" s="104"/>
      <c r="N11" s="104"/>
      <c r="O11" s="104"/>
      <c r="P11" s="104"/>
      <c r="Q11" s="104"/>
    </row>
    <row r="12" spans="2:17" s="103" customFormat="1" ht="18" customHeight="1">
      <c r="B12" s="802" t="s">
        <v>1189</v>
      </c>
      <c r="C12" s="802"/>
      <c r="D12" s="802"/>
      <c r="E12" s="802"/>
      <c r="F12" s="802"/>
      <c r="G12" s="802"/>
      <c r="H12" s="802"/>
      <c r="I12" s="802"/>
      <c r="J12" s="802"/>
      <c r="K12" s="802"/>
      <c r="L12" s="802"/>
      <c r="M12" s="802"/>
      <c r="N12" s="802"/>
      <c r="O12" s="802"/>
      <c r="P12" s="104"/>
      <c r="Q12" s="104"/>
    </row>
    <row r="13" spans="2:17" s="103" customFormat="1">
      <c r="B13" s="100"/>
      <c r="C13" s="100"/>
      <c r="D13" s="100"/>
      <c r="E13" s="100"/>
      <c r="F13" s="100"/>
      <c r="G13" s="100"/>
      <c r="H13" s="100"/>
      <c r="I13" s="100"/>
      <c r="J13" s="100"/>
      <c r="K13" s="100"/>
      <c r="L13" s="102"/>
      <c r="M13" s="102"/>
      <c r="N13" s="102"/>
      <c r="O13" s="102"/>
    </row>
    <row r="14" spans="2:17" s="102" customFormat="1">
      <c r="B14" s="100"/>
      <c r="C14" s="100"/>
      <c r="D14" s="100"/>
      <c r="E14" s="100"/>
      <c r="F14" s="100"/>
      <c r="G14" s="100"/>
      <c r="H14" s="100"/>
      <c r="I14" s="100"/>
      <c r="J14" s="100"/>
      <c r="K14" s="100"/>
    </row>
    <row r="15" spans="2:17">
      <c r="B15" s="105"/>
      <c r="C15" s="105"/>
      <c r="D15" s="105"/>
      <c r="E15" s="105"/>
      <c r="F15" s="105"/>
      <c r="G15" s="105"/>
      <c r="H15" s="106"/>
      <c r="I15" s="107"/>
      <c r="J15" s="107"/>
      <c r="K15" s="105"/>
      <c r="L15" s="108"/>
      <c r="M15" s="106"/>
      <c r="N15" s="108"/>
      <c r="O15" s="108"/>
    </row>
    <row r="16" spans="2:17">
      <c r="B16" s="105"/>
      <c r="C16" s="105"/>
      <c r="D16" s="105"/>
      <c r="E16" s="105"/>
      <c r="F16" s="105"/>
      <c r="G16" s="105"/>
      <c r="H16" s="106"/>
      <c r="I16" s="107"/>
      <c r="J16" s="107"/>
      <c r="K16" s="106"/>
      <c r="L16" s="106"/>
      <c r="M16" s="106"/>
      <c r="N16" s="108"/>
      <c r="O16" s="108"/>
    </row>
    <row r="17" spans="2:15" ht="15.6">
      <c r="B17" s="105"/>
      <c r="C17" s="105"/>
      <c r="D17" s="105"/>
      <c r="E17" s="105"/>
      <c r="F17" s="105"/>
      <c r="G17" s="105"/>
      <c r="H17" s="106"/>
      <c r="I17" s="107"/>
      <c r="J17" s="107"/>
      <c r="K17" s="106"/>
      <c r="L17" s="106"/>
      <c r="M17" s="115" t="s">
        <v>1001</v>
      </c>
      <c r="N17" s="108"/>
      <c r="O17" s="108"/>
    </row>
    <row r="18" spans="2:15" ht="15.6">
      <c r="B18" s="105"/>
      <c r="C18" s="57"/>
      <c r="D18" s="57"/>
      <c r="E18" s="57"/>
      <c r="F18" s="57"/>
      <c r="G18" s="57"/>
      <c r="H18" s="106"/>
      <c r="I18" s="107"/>
      <c r="J18" s="107"/>
      <c r="K18" s="106"/>
      <c r="L18" s="108"/>
      <c r="M18" s="108"/>
      <c r="N18" s="108"/>
      <c r="O18" s="108"/>
    </row>
    <row r="19" spans="2:15" ht="16.8">
      <c r="B19" s="105"/>
      <c r="C19" s="109"/>
      <c r="D19" s="109" t="s">
        <v>1002</v>
      </c>
      <c r="E19" s="58"/>
      <c r="F19" s="57"/>
      <c r="G19" s="57"/>
      <c r="H19" s="110"/>
      <c r="I19" s="107"/>
      <c r="J19" s="107"/>
      <c r="K19" s="105"/>
      <c r="L19" s="110"/>
      <c r="M19" s="110" t="s">
        <v>1024</v>
      </c>
      <c r="N19" s="108"/>
      <c r="O19" s="108"/>
    </row>
    <row r="20" spans="2:15" ht="16.8">
      <c r="B20" s="105"/>
      <c r="C20" s="109"/>
      <c r="D20" s="109"/>
      <c r="E20" s="58"/>
      <c r="F20" s="57"/>
      <c r="G20" s="57"/>
      <c r="H20" s="111"/>
      <c r="I20" s="107"/>
      <c r="J20" s="107"/>
      <c r="K20" s="105"/>
      <c r="L20" s="111"/>
      <c r="M20" s="111"/>
      <c r="N20" s="108"/>
      <c r="O20" s="108"/>
    </row>
    <row r="21" spans="2:15" ht="16.8">
      <c r="B21" s="105"/>
      <c r="C21" s="109"/>
      <c r="D21" s="109" t="s">
        <v>1003</v>
      </c>
      <c r="E21" s="58"/>
      <c r="F21" s="57"/>
      <c r="G21" s="57"/>
      <c r="H21" s="110"/>
      <c r="I21" s="107"/>
      <c r="J21" s="107"/>
      <c r="K21" s="105"/>
      <c r="L21" s="110"/>
      <c r="M21" s="110" t="s">
        <v>1026</v>
      </c>
      <c r="N21" s="108"/>
      <c r="O21" s="108"/>
    </row>
    <row r="22" spans="2:15" ht="16.8">
      <c r="B22" s="105"/>
      <c r="C22" s="109"/>
      <c r="D22" s="109"/>
      <c r="E22" s="58"/>
      <c r="F22" s="57"/>
      <c r="G22" s="57"/>
      <c r="H22" s="111"/>
      <c r="I22" s="107"/>
      <c r="J22" s="107"/>
      <c r="K22" s="105"/>
      <c r="L22" s="111"/>
      <c r="M22" s="111"/>
      <c r="N22" s="108"/>
      <c r="O22" s="108"/>
    </row>
    <row r="23" spans="2:15" ht="16.8">
      <c r="B23" s="105"/>
      <c r="C23" s="109"/>
      <c r="D23" s="109" t="s">
        <v>731</v>
      </c>
      <c r="E23" s="58"/>
      <c r="F23" s="57"/>
      <c r="G23" s="57"/>
      <c r="H23" s="110"/>
      <c r="I23" s="107"/>
      <c r="J23" s="107"/>
      <c r="K23" s="105"/>
      <c r="L23" s="110"/>
      <c r="M23" s="110" t="s">
        <v>1027</v>
      </c>
      <c r="N23" s="108"/>
      <c r="O23" s="108"/>
    </row>
    <row r="24" spans="2:15" ht="16.8">
      <c r="B24" s="105"/>
      <c r="C24" s="109"/>
      <c r="D24" s="109"/>
      <c r="E24" s="58"/>
      <c r="F24" s="57"/>
      <c r="G24" s="57"/>
      <c r="H24" s="111"/>
      <c r="I24" s="107"/>
      <c r="J24" s="107"/>
      <c r="K24" s="105"/>
      <c r="L24" s="111"/>
      <c r="M24" s="111"/>
      <c r="N24" s="108"/>
      <c r="O24" s="108"/>
    </row>
    <row r="25" spans="2:15" ht="16.8">
      <c r="B25" s="105"/>
      <c r="C25" s="109"/>
      <c r="D25" s="109" t="s">
        <v>1004</v>
      </c>
      <c r="E25" s="58"/>
      <c r="F25" s="57"/>
      <c r="G25" s="57"/>
      <c r="H25" s="110"/>
      <c r="I25" s="107"/>
      <c r="J25" s="107"/>
      <c r="K25" s="105"/>
      <c r="L25" s="110"/>
      <c r="M25" s="110" t="s">
        <v>1028</v>
      </c>
      <c r="N25" s="108"/>
      <c r="O25" s="108"/>
    </row>
    <row r="26" spans="2:15" ht="16.8">
      <c r="B26" s="105"/>
      <c r="C26" s="109"/>
      <c r="D26" s="109"/>
      <c r="E26" s="58"/>
      <c r="F26" s="57"/>
      <c r="G26" s="57"/>
      <c r="H26" s="111"/>
      <c r="I26" s="107"/>
      <c r="J26" s="107"/>
      <c r="K26" s="105"/>
      <c r="L26" s="111"/>
      <c r="M26" s="111"/>
      <c r="N26" s="108"/>
      <c r="O26" s="108"/>
    </row>
    <row r="27" spans="2:15" ht="16.8">
      <c r="B27" s="105"/>
      <c r="C27" s="109"/>
      <c r="D27" s="109" t="s">
        <v>1005</v>
      </c>
      <c r="E27" s="58"/>
      <c r="F27" s="57"/>
      <c r="G27" s="57"/>
      <c r="H27" s="110"/>
      <c r="I27" s="107"/>
      <c r="J27" s="107"/>
      <c r="K27" s="105"/>
      <c r="L27" s="110"/>
      <c r="M27" s="110" t="s">
        <v>1029</v>
      </c>
      <c r="N27" s="108"/>
      <c r="O27" s="108"/>
    </row>
    <row r="28" spans="2:15" ht="16.8">
      <c r="B28" s="105"/>
      <c r="C28" s="109"/>
      <c r="D28" s="109"/>
      <c r="E28" s="58"/>
      <c r="F28" s="57"/>
      <c r="G28" s="57"/>
      <c r="H28" s="111"/>
      <c r="I28" s="107"/>
      <c r="J28" s="107"/>
      <c r="K28" s="105"/>
      <c r="L28" s="111"/>
      <c r="M28" s="111"/>
      <c r="N28" s="108"/>
      <c r="O28" s="108"/>
    </row>
    <row r="29" spans="2:15" ht="16.8">
      <c r="B29" s="105"/>
      <c r="C29" s="109"/>
      <c r="D29" s="109" t="s">
        <v>1006</v>
      </c>
      <c r="E29" s="58"/>
      <c r="F29" s="57"/>
      <c r="G29" s="57"/>
      <c r="H29" s="110"/>
      <c r="I29" s="107"/>
      <c r="J29" s="107"/>
      <c r="K29" s="105"/>
      <c r="L29" s="112"/>
      <c r="M29" s="112" t="s">
        <v>1031</v>
      </c>
      <c r="N29" s="108"/>
      <c r="O29" s="108"/>
    </row>
    <row r="30" spans="2:15" ht="16.8">
      <c r="B30" s="105"/>
      <c r="C30" s="109"/>
      <c r="D30" s="109"/>
      <c r="E30" s="58"/>
      <c r="F30" s="57"/>
      <c r="G30" s="57"/>
      <c r="H30" s="111"/>
      <c r="I30" s="107"/>
      <c r="J30" s="107"/>
      <c r="K30" s="105"/>
      <c r="L30" s="111"/>
      <c r="M30" s="111"/>
      <c r="N30" s="108"/>
      <c r="O30" s="108"/>
    </row>
    <row r="31" spans="2:15" ht="16.8">
      <c r="B31" s="105"/>
      <c r="C31" s="109"/>
      <c r="D31" s="109" t="s">
        <v>1030</v>
      </c>
      <c r="E31" s="58"/>
      <c r="F31" s="57"/>
      <c r="G31" s="57"/>
      <c r="H31" s="110"/>
      <c r="I31" s="107"/>
      <c r="J31" s="107"/>
      <c r="K31" s="105"/>
      <c r="L31" s="112"/>
      <c r="M31" s="112" t="s">
        <v>1032</v>
      </c>
      <c r="N31" s="108"/>
      <c r="O31" s="108"/>
    </row>
    <row r="32" spans="2:15" ht="16.8">
      <c r="B32" s="105"/>
      <c r="C32" s="109"/>
      <c r="D32" s="109"/>
      <c r="E32" s="58"/>
      <c r="F32" s="57"/>
      <c r="G32" s="57"/>
      <c r="H32" s="111"/>
      <c r="I32" s="107"/>
      <c r="J32" s="107"/>
      <c r="K32" s="105"/>
      <c r="L32" s="111"/>
      <c r="M32" s="111"/>
      <c r="N32" s="108"/>
      <c r="O32" s="108"/>
    </row>
    <row r="33" spans="2:15" ht="16.8">
      <c r="B33" s="105"/>
      <c r="C33" s="109"/>
      <c r="D33" s="109" t="s">
        <v>1007</v>
      </c>
      <c r="E33" s="58"/>
      <c r="F33" s="57"/>
      <c r="G33" s="57"/>
      <c r="H33" s="110"/>
      <c r="I33" s="107"/>
      <c r="J33" s="107"/>
      <c r="K33" s="105"/>
      <c r="L33" s="112"/>
      <c r="M33" s="112" t="s">
        <v>1033</v>
      </c>
      <c r="N33" s="108"/>
      <c r="O33" s="108"/>
    </row>
    <row r="34" spans="2:15" ht="16.8">
      <c r="B34" s="105"/>
      <c r="C34" s="113"/>
      <c r="D34" s="113"/>
      <c r="E34" s="58"/>
      <c r="F34" s="57"/>
      <c r="G34" s="57"/>
      <c r="H34" s="111"/>
      <c r="I34" s="107"/>
      <c r="J34" s="107"/>
      <c r="K34" s="105"/>
      <c r="L34" s="114"/>
      <c r="M34" s="108"/>
      <c r="N34" s="108"/>
      <c r="O34" s="108"/>
    </row>
    <row r="35" spans="2:15" ht="16.8">
      <c r="B35" s="105"/>
      <c r="C35" s="113"/>
      <c r="D35" s="113"/>
      <c r="E35" s="58"/>
      <c r="F35" s="57"/>
      <c r="G35" s="57"/>
      <c r="H35" s="110"/>
      <c r="I35" s="107"/>
      <c r="J35" s="107"/>
      <c r="K35" s="105"/>
      <c r="L35" s="114"/>
      <c r="M35" s="108"/>
      <c r="N35" s="108"/>
      <c r="O35" s="108"/>
    </row>
    <row r="36" spans="2:15" ht="16.8">
      <c r="B36" s="116"/>
      <c r="C36" s="123"/>
      <c r="D36" s="123"/>
      <c r="E36" s="120"/>
      <c r="F36" s="119"/>
      <c r="G36" s="119"/>
      <c r="H36" s="122"/>
      <c r="I36" s="117"/>
      <c r="J36" s="117"/>
      <c r="K36" s="116"/>
      <c r="L36" s="124"/>
      <c r="M36" s="118"/>
      <c r="N36" s="118"/>
      <c r="O36" s="118"/>
    </row>
    <row r="37" spans="2:15" ht="16.8">
      <c r="B37" s="116"/>
      <c r="C37" s="123"/>
      <c r="D37" s="123"/>
      <c r="E37" s="120"/>
      <c r="F37" s="119"/>
      <c r="G37" s="119"/>
      <c r="H37" s="121"/>
      <c r="I37" s="117"/>
      <c r="J37" s="117"/>
      <c r="K37" s="116"/>
      <c r="L37" s="124"/>
      <c r="M37" s="118"/>
      <c r="N37" s="118"/>
      <c r="O37" s="118"/>
    </row>
    <row r="38" spans="2:15" ht="15.6">
      <c r="B38" s="116"/>
      <c r="C38" s="119"/>
      <c r="D38" s="119"/>
      <c r="E38" s="119"/>
      <c r="F38" s="119"/>
      <c r="G38" s="119"/>
      <c r="H38" s="122"/>
      <c r="I38" s="117"/>
      <c r="J38" s="117"/>
      <c r="K38" s="116"/>
      <c r="L38" s="118"/>
      <c r="M38" s="118"/>
      <c r="N38" s="118"/>
      <c r="O38" s="118"/>
    </row>
    <row r="39" spans="2:15">
      <c r="B39" s="116"/>
      <c r="C39" s="116"/>
      <c r="D39" s="116"/>
      <c r="E39" s="116"/>
      <c r="F39" s="116"/>
      <c r="G39" s="116"/>
      <c r="H39" s="122"/>
      <c r="I39" s="117"/>
      <c r="J39" s="117"/>
      <c r="K39" s="116"/>
      <c r="L39" s="118"/>
      <c r="M39" s="118"/>
      <c r="N39" s="118"/>
      <c r="O39" s="118"/>
    </row>
  </sheetData>
  <mergeCells count="2">
    <mergeCell ref="B12:O12"/>
    <mergeCell ref="C4:O9"/>
  </mergeCells>
  <hyperlinks>
    <hyperlink ref="M19" location="IG!A1" display="IG!A1" xr:uid="{460BA053-10BA-404A-A69D-F369201DACF3}"/>
    <hyperlink ref="M21" location="BG!A1" display="BG!A1" xr:uid="{0BDD9F88-EC7D-4D33-A510-704BE499E672}"/>
    <hyperlink ref="M23" location="EERR!A1" display="EERR!A1" xr:uid="{11972342-7129-4E9D-BECC-7E74190A6D13}"/>
    <hyperlink ref="M25" location="EFE!A1" display="EFE!A1" xr:uid="{E4DEEB91-F3D2-43C9-861C-5CEF923B0E09}"/>
    <hyperlink ref="M27" location="VPN!A1" display="VPN!A1" xr:uid="{DE955F0F-9CF4-4DA0-9696-36B5E1A7210A}"/>
    <hyperlink ref="M29" location="'Nota 1 a Nota 4'!A1" display="'Nota 1 a Nota 4'!A1" xr:uid="{E0F3C89E-641D-47F9-B0E2-A69141624F9D}"/>
    <hyperlink ref="M31" location="'Nota 5'!A1" display="'Nota 5'!A1" xr:uid="{74AB37FD-BFCD-40E9-953E-16900D87B23E}"/>
    <hyperlink ref="M33" location="'Nota 6 a Nota 12'!A1" display="'Nota 6 a Nota 12'!A1" xr:uid="{D1AC5528-DEC0-4A67-8F48-C2545912625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fitToPage="1"/>
  </sheetPr>
  <dimension ref="B1:V71"/>
  <sheetViews>
    <sheetView showGridLines="0" zoomScale="70" zoomScaleNormal="70" zoomScaleSheetLayoutView="90" workbookViewId="0">
      <pane ySplit="15" topLeftCell="A16" activePane="bottomLeft" state="frozen"/>
      <selection pane="bottomLeft" activeCell="B19" sqref="B19:D19"/>
    </sheetView>
  </sheetViews>
  <sheetFormatPr baseColWidth="10" defaultColWidth="11.44140625" defaultRowHeight="18"/>
  <cols>
    <col min="1" max="1" width="1.88671875" style="231" customWidth="1"/>
    <col min="2" max="2" width="52.5546875" style="263" customWidth="1"/>
    <col min="3" max="3" width="17" style="263" bestFit="1" customWidth="1"/>
    <col min="4" max="4" width="10.44140625" style="282" customWidth="1"/>
    <col min="5" max="5" width="23.109375" style="263" bestFit="1" customWidth="1"/>
    <col min="6" max="6" width="2.5546875" style="282" customWidth="1"/>
    <col min="7" max="7" width="19" style="288" customWidth="1"/>
    <col min="8" max="8" width="4.109375" style="231" customWidth="1"/>
    <col min="9" max="9" width="3" style="231" customWidth="1"/>
    <col min="10" max="10" width="17.44140625" style="231" customWidth="1"/>
    <col min="11" max="11" width="5.109375" style="227" customWidth="1"/>
    <col min="12" max="12" width="17.109375" style="227" bestFit="1" customWidth="1"/>
    <col min="13" max="13" width="18.109375" style="231" bestFit="1" customWidth="1"/>
    <col min="14" max="16384" width="11.44140625" style="231"/>
  </cols>
  <sheetData>
    <row r="1" spans="2:22" s="206" customFormat="1" ht="10.199999999999999" customHeight="1">
      <c r="B1" s="230"/>
      <c r="C1" s="230"/>
      <c r="D1" s="230"/>
      <c r="E1" s="230"/>
      <c r="F1" s="230"/>
      <c r="G1" s="230"/>
      <c r="H1" s="230"/>
      <c r="I1" s="230"/>
      <c r="J1" s="230"/>
      <c r="K1" s="230"/>
      <c r="L1" s="230"/>
    </row>
    <row r="2" spans="2:22" s="152" customFormat="1">
      <c r="B2" s="146"/>
      <c r="C2" s="146"/>
      <c r="D2" s="146"/>
      <c r="E2" s="146"/>
      <c r="F2" s="146"/>
      <c r="G2" s="146"/>
      <c r="H2" s="146"/>
      <c r="I2" s="146"/>
      <c r="J2" s="146"/>
      <c r="K2" s="146"/>
      <c r="L2" s="146"/>
      <c r="M2" s="146"/>
      <c r="N2" s="146"/>
      <c r="O2" s="146"/>
      <c r="P2" s="146"/>
      <c r="Q2" s="146"/>
      <c r="R2" s="146"/>
      <c r="S2" s="146"/>
      <c r="T2" s="146"/>
      <c r="U2" s="146"/>
      <c r="V2" s="146"/>
    </row>
    <row r="3" spans="2:22" s="206" customFormat="1">
      <c r="B3" s="804"/>
      <c r="C3" s="804"/>
      <c r="D3" s="804"/>
      <c r="E3" s="804"/>
      <c r="F3" s="804"/>
      <c r="G3" s="804"/>
      <c r="H3" s="804"/>
      <c r="I3" s="804"/>
      <c r="J3" s="804"/>
      <c r="K3" s="804"/>
    </row>
    <row r="4" spans="2:22" s="206" customFormat="1">
      <c r="B4" s="804"/>
      <c r="C4" s="804"/>
      <c r="D4" s="804"/>
      <c r="E4" s="804"/>
      <c r="F4" s="804"/>
      <c r="G4" s="804"/>
      <c r="H4" s="804"/>
      <c r="I4" s="804"/>
      <c r="J4" s="804"/>
      <c r="K4" s="804"/>
      <c r="L4" s="146"/>
    </row>
    <row r="5" spans="2:22" s="206" customFormat="1">
      <c r="B5" s="804"/>
      <c r="C5" s="804"/>
      <c r="D5" s="804"/>
      <c r="E5" s="804"/>
      <c r="F5" s="804"/>
      <c r="G5" s="804"/>
      <c r="H5" s="804"/>
      <c r="I5" s="804"/>
      <c r="J5" s="804"/>
      <c r="K5" s="804"/>
      <c r="L5" s="146"/>
    </row>
    <row r="6" spans="2:22" s="206" customFormat="1">
      <c r="B6" s="804"/>
      <c r="C6" s="804"/>
      <c r="D6" s="804"/>
      <c r="E6" s="804"/>
      <c r="F6" s="804"/>
      <c r="G6" s="804"/>
      <c r="H6" s="804"/>
      <c r="I6" s="804"/>
      <c r="J6" s="804"/>
      <c r="K6" s="804"/>
      <c r="L6" s="146"/>
    </row>
    <row r="7" spans="2:22" s="206" customFormat="1" ht="20.399999999999999" customHeight="1">
      <c r="B7" s="705"/>
      <c r="C7" s="705"/>
      <c r="D7" s="705"/>
      <c r="E7" s="705"/>
      <c r="F7" s="705"/>
      <c r="G7" s="705"/>
      <c r="H7" s="705"/>
      <c r="I7" s="705"/>
      <c r="J7" s="705"/>
      <c r="K7" s="705"/>
      <c r="L7" s="705"/>
      <c r="M7" s="705"/>
      <c r="N7" s="705"/>
      <c r="O7" s="705"/>
      <c r="P7" s="705"/>
      <c r="Q7" s="705"/>
      <c r="R7" s="705"/>
      <c r="S7" s="705"/>
      <c r="T7" s="705"/>
      <c r="U7" s="705"/>
      <c r="V7" s="705"/>
    </row>
    <row r="8" spans="2:22" s="206" customFormat="1">
      <c r="F8" s="230"/>
      <c r="H8" s="231"/>
      <c r="K8" s="230"/>
    </row>
    <row r="9" spans="2:22">
      <c r="B9" s="231"/>
      <c r="C9" s="231"/>
      <c r="D9" s="231"/>
      <c r="E9" s="231"/>
      <c r="F9" s="231"/>
      <c r="G9" s="231"/>
      <c r="J9" s="228" t="s">
        <v>1025</v>
      </c>
    </row>
    <row r="10" spans="2:22" s="227" customFormat="1">
      <c r="B10" s="835" t="s">
        <v>1409</v>
      </c>
      <c r="C10" s="835"/>
      <c r="D10" s="835"/>
      <c r="E10" s="835"/>
      <c r="F10" s="835"/>
      <c r="G10" s="835"/>
      <c r="H10" s="835"/>
      <c r="I10" s="835"/>
      <c r="J10" s="835"/>
      <c r="K10" s="835"/>
      <c r="L10" s="835"/>
      <c r="M10" s="835"/>
    </row>
    <row r="11" spans="2:22" s="227" customFormat="1">
      <c r="B11" s="841" t="s">
        <v>255</v>
      </c>
      <c r="C11" s="841"/>
      <c r="D11" s="841"/>
      <c r="E11" s="841"/>
      <c r="F11" s="841"/>
      <c r="G11" s="841"/>
      <c r="H11" s="841"/>
      <c r="I11" s="259"/>
      <c r="J11" s="259"/>
      <c r="K11" s="259"/>
    </row>
    <row r="12" spans="2:22" s="227" customFormat="1">
      <c r="B12" s="260" t="s">
        <v>1205</v>
      </c>
      <c r="C12" s="260"/>
      <c r="D12" s="260"/>
      <c r="E12" s="260"/>
      <c r="F12" s="260"/>
      <c r="G12" s="260"/>
      <c r="H12" s="260"/>
      <c r="I12" s="259"/>
      <c r="J12" s="259"/>
      <c r="K12" s="259"/>
    </row>
    <row r="13" spans="2:22" s="227" customFormat="1">
      <c r="B13" s="840" t="s">
        <v>410</v>
      </c>
      <c r="C13" s="840"/>
      <c r="D13" s="840"/>
      <c r="E13" s="840"/>
      <c r="F13" s="840"/>
      <c r="G13" s="840"/>
      <c r="H13" s="840"/>
      <c r="I13" s="259"/>
      <c r="J13" s="259"/>
      <c r="K13" s="259"/>
    </row>
    <row r="14" spans="2:22">
      <c r="B14" s="261"/>
      <c r="C14" s="261"/>
      <c r="D14" s="261"/>
      <c r="E14" s="261"/>
      <c r="F14" s="261"/>
      <c r="G14" s="262"/>
      <c r="H14" s="263"/>
    </row>
    <row r="15" spans="2:22">
      <c r="B15" s="733"/>
      <c r="C15" s="733"/>
      <c r="D15" s="733"/>
      <c r="E15" s="722"/>
      <c r="F15" s="722"/>
      <c r="G15" s="722">
        <v>44651</v>
      </c>
      <c r="H15" s="722"/>
      <c r="I15" s="722"/>
      <c r="J15" s="722">
        <v>44286</v>
      </c>
      <c r="L15" s="231"/>
      <c r="N15" s="227"/>
    </row>
    <row r="16" spans="2:22" ht="31.5" customHeight="1">
      <c r="B16" s="843" t="s">
        <v>56</v>
      </c>
      <c r="C16" s="843"/>
      <c r="D16" s="843"/>
      <c r="E16" s="264"/>
      <c r="F16" s="264"/>
      <c r="G16" s="264"/>
      <c r="H16" s="264"/>
      <c r="I16" s="264"/>
      <c r="J16" s="265"/>
      <c r="L16" s="231"/>
      <c r="N16" s="227"/>
    </row>
    <row r="17" spans="2:14" s="268" customFormat="1">
      <c r="B17" s="266" t="s">
        <v>132</v>
      </c>
      <c r="C17" s="266"/>
      <c r="D17" s="266"/>
      <c r="E17" s="267"/>
      <c r="F17" s="267"/>
      <c r="G17" s="267">
        <v>0</v>
      </c>
      <c r="H17" s="267"/>
      <c r="I17" s="267"/>
      <c r="J17" s="267">
        <v>0</v>
      </c>
      <c r="K17" s="269"/>
      <c r="N17" s="269"/>
    </row>
    <row r="18" spans="2:14" s="268" customFormat="1">
      <c r="B18" s="266" t="s">
        <v>57</v>
      </c>
      <c r="C18" s="266"/>
      <c r="D18" s="266"/>
      <c r="E18" s="267"/>
      <c r="F18" s="267"/>
      <c r="G18" s="267">
        <v>-30660097</v>
      </c>
      <c r="H18" s="267"/>
      <c r="I18" s="267"/>
      <c r="J18" s="267">
        <v>0</v>
      </c>
      <c r="K18" s="269"/>
      <c r="N18" s="269"/>
    </row>
    <row r="19" spans="2:14" s="268" customFormat="1" ht="31.5" customHeight="1">
      <c r="B19" s="842" t="s">
        <v>58</v>
      </c>
      <c r="C19" s="842"/>
      <c r="D19" s="842"/>
      <c r="E19" s="270"/>
      <c r="F19" s="270"/>
      <c r="G19" s="270">
        <v>-30660097</v>
      </c>
      <c r="H19" s="270"/>
      <c r="I19" s="270"/>
      <c r="J19" s="270">
        <v>0</v>
      </c>
      <c r="K19" s="269"/>
      <c r="N19" s="269"/>
    </row>
    <row r="20" spans="2:14" s="268" customFormat="1" ht="36">
      <c r="B20" s="271" t="s">
        <v>134</v>
      </c>
      <c r="C20" s="271"/>
      <c r="D20" s="271"/>
      <c r="E20" s="270"/>
      <c r="F20" s="270"/>
      <c r="G20" s="270">
        <v>0</v>
      </c>
      <c r="H20" s="270"/>
      <c r="I20" s="270"/>
      <c r="J20" s="270">
        <v>0</v>
      </c>
      <c r="K20" s="269"/>
      <c r="N20" s="269"/>
    </row>
    <row r="21" spans="2:14" s="268" customFormat="1">
      <c r="B21" s="266" t="s">
        <v>135</v>
      </c>
      <c r="C21" s="266"/>
      <c r="D21" s="271"/>
      <c r="E21" s="270"/>
      <c r="F21" s="270"/>
      <c r="G21" s="270">
        <v>0</v>
      </c>
      <c r="H21" s="270"/>
      <c r="I21" s="270"/>
      <c r="J21" s="270">
        <v>0</v>
      </c>
      <c r="K21" s="269"/>
      <c r="N21" s="269"/>
    </row>
    <row r="22" spans="2:14" s="268" customFormat="1">
      <c r="B22" s="271" t="s">
        <v>136</v>
      </c>
      <c r="C22" s="271"/>
      <c r="D22" s="271"/>
      <c r="E22" s="270"/>
      <c r="F22" s="270"/>
      <c r="G22" s="270">
        <v>-328011692</v>
      </c>
      <c r="H22" s="270"/>
      <c r="I22" s="270"/>
      <c r="J22" s="270">
        <v>-105854260</v>
      </c>
      <c r="K22" s="269"/>
      <c r="N22" s="269"/>
    </row>
    <row r="23" spans="2:14" s="268" customFormat="1">
      <c r="B23" s="266" t="s">
        <v>59</v>
      </c>
      <c r="C23" s="266"/>
      <c r="D23" s="271"/>
      <c r="E23" s="267"/>
      <c r="F23" s="267"/>
      <c r="G23" s="267">
        <v>-328011692</v>
      </c>
      <c r="H23" s="267"/>
      <c r="I23" s="267"/>
      <c r="J23" s="267">
        <v>-105854260</v>
      </c>
      <c r="K23" s="289"/>
      <c r="N23" s="269"/>
    </row>
    <row r="24" spans="2:14" s="268" customFormat="1">
      <c r="B24" s="842" t="s">
        <v>137</v>
      </c>
      <c r="C24" s="842"/>
      <c r="D24" s="842"/>
      <c r="E24" s="270"/>
      <c r="F24" s="270"/>
      <c r="G24" s="270">
        <v>-358671789</v>
      </c>
      <c r="H24" s="270"/>
      <c r="I24" s="270"/>
      <c r="J24" s="270">
        <v>-105854260</v>
      </c>
      <c r="K24" s="289"/>
      <c r="N24" s="269"/>
    </row>
    <row r="25" spans="2:14" s="268" customFormat="1">
      <c r="B25" s="266" t="s">
        <v>76</v>
      </c>
      <c r="C25" s="266"/>
      <c r="D25" s="271"/>
      <c r="E25" s="267"/>
      <c r="F25" s="267"/>
      <c r="G25" s="267">
        <v>0</v>
      </c>
      <c r="H25" s="267"/>
      <c r="I25" s="267"/>
      <c r="J25" s="267">
        <v>0</v>
      </c>
      <c r="K25" s="289"/>
      <c r="N25" s="269"/>
    </row>
    <row r="26" spans="2:14" s="268" customFormat="1">
      <c r="B26" s="271" t="s">
        <v>60</v>
      </c>
      <c r="C26" s="271"/>
      <c r="D26" s="271"/>
      <c r="E26" s="270"/>
      <c r="F26" s="270"/>
      <c r="G26" s="270">
        <v>-358671789</v>
      </c>
      <c r="H26" s="270"/>
      <c r="I26" s="270"/>
      <c r="J26" s="270">
        <v>-105854260</v>
      </c>
      <c r="K26" s="289"/>
      <c r="N26" s="269"/>
    </row>
    <row r="27" spans="2:14" s="268" customFormat="1">
      <c r="B27" s="271"/>
      <c r="C27" s="271"/>
      <c r="D27" s="271"/>
      <c r="E27" s="270"/>
      <c r="F27" s="270"/>
      <c r="G27" s="270"/>
      <c r="H27" s="270"/>
      <c r="I27" s="270"/>
      <c r="J27" s="270"/>
      <c r="K27" s="289"/>
      <c r="N27" s="269"/>
    </row>
    <row r="28" spans="2:14" s="268" customFormat="1" ht="31.5" customHeight="1">
      <c r="B28" s="843" t="s">
        <v>61</v>
      </c>
      <c r="C28" s="843"/>
      <c r="D28" s="843"/>
      <c r="E28" s="272"/>
      <c r="F28" s="272"/>
      <c r="G28" s="272"/>
      <c r="H28" s="272"/>
      <c r="I28" s="272"/>
      <c r="J28" s="272"/>
      <c r="K28" s="289"/>
      <c r="N28" s="269"/>
    </row>
    <row r="29" spans="2:14" s="268" customFormat="1">
      <c r="B29" s="273" t="s">
        <v>138</v>
      </c>
      <c r="C29" s="273"/>
      <c r="D29" s="271"/>
      <c r="E29" s="267"/>
      <c r="F29" s="267"/>
      <c r="G29" s="267">
        <v>0</v>
      </c>
      <c r="H29" s="267"/>
      <c r="I29" s="267"/>
      <c r="J29" s="267">
        <v>0</v>
      </c>
      <c r="K29" s="289"/>
      <c r="N29" s="269"/>
    </row>
    <row r="30" spans="2:14" s="268" customFormat="1">
      <c r="B30" s="273" t="s">
        <v>139</v>
      </c>
      <c r="C30" s="273"/>
      <c r="D30" s="271"/>
      <c r="E30" s="267"/>
      <c r="F30" s="267"/>
      <c r="G30" s="267">
        <v>0</v>
      </c>
      <c r="H30" s="267"/>
      <c r="I30" s="267"/>
      <c r="J30" s="267">
        <v>0</v>
      </c>
      <c r="K30" s="289"/>
      <c r="N30" s="269"/>
    </row>
    <row r="31" spans="2:14" s="268" customFormat="1">
      <c r="B31" s="273" t="s">
        <v>140</v>
      </c>
      <c r="C31" s="273"/>
      <c r="D31" s="271"/>
      <c r="E31" s="267"/>
      <c r="F31" s="267"/>
      <c r="G31" s="267">
        <v>0</v>
      </c>
      <c r="H31" s="267"/>
      <c r="I31" s="267"/>
      <c r="J31" s="267">
        <v>0</v>
      </c>
      <c r="K31" s="289"/>
      <c r="N31" s="269"/>
    </row>
    <row r="32" spans="2:14" s="268" customFormat="1">
      <c r="B32" s="266" t="s">
        <v>732</v>
      </c>
      <c r="C32" s="266"/>
      <c r="D32" s="266"/>
      <c r="E32" s="267"/>
      <c r="F32" s="267"/>
      <c r="G32" s="267">
        <v>0</v>
      </c>
      <c r="H32" s="267"/>
      <c r="I32" s="267"/>
      <c r="J32" s="267">
        <v>0</v>
      </c>
      <c r="K32" s="289"/>
      <c r="N32" s="269"/>
    </row>
    <row r="33" spans="2:14" s="268" customFormat="1">
      <c r="B33" s="845" t="s">
        <v>141</v>
      </c>
      <c r="C33" s="845"/>
      <c r="D33" s="845"/>
      <c r="E33" s="267"/>
      <c r="F33" s="267"/>
      <c r="G33" s="267">
        <v>0</v>
      </c>
      <c r="H33" s="267"/>
      <c r="I33" s="267"/>
      <c r="J33" s="267">
        <v>0</v>
      </c>
      <c r="K33" s="289"/>
      <c r="N33" s="269"/>
    </row>
    <row r="34" spans="2:14" s="268" customFormat="1">
      <c r="B34" s="266" t="s">
        <v>142</v>
      </c>
      <c r="C34" s="266"/>
      <c r="D34" s="266"/>
      <c r="E34" s="267"/>
      <c r="F34" s="267"/>
      <c r="G34" s="267">
        <v>-9736080</v>
      </c>
      <c r="H34" s="267"/>
      <c r="I34" s="267"/>
      <c r="J34" s="267">
        <v>0</v>
      </c>
      <c r="K34" s="269"/>
      <c r="N34" s="269"/>
    </row>
    <row r="35" spans="2:14" s="268" customFormat="1" ht="15.6" customHeight="1">
      <c r="B35" s="266" t="s">
        <v>63</v>
      </c>
      <c r="C35" s="266"/>
      <c r="D35" s="266"/>
      <c r="E35" s="267"/>
      <c r="F35" s="267"/>
      <c r="G35" s="267">
        <v>0</v>
      </c>
      <c r="H35" s="267"/>
      <c r="I35" s="267"/>
      <c r="J35" s="267">
        <v>0</v>
      </c>
      <c r="K35" s="269"/>
      <c r="N35" s="269"/>
    </row>
    <row r="36" spans="2:14" s="268" customFormat="1">
      <c r="B36" s="266" t="s">
        <v>143</v>
      </c>
      <c r="C36" s="266"/>
      <c r="D36" s="266"/>
      <c r="E36" s="267"/>
      <c r="F36" s="267"/>
      <c r="G36" s="267">
        <v>0</v>
      </c>
      <c r="H36" s="267"/>
      <c r="I36" s="267"/>
      <c r="J36" s="267">
        <v>0</v>
      </c>
      <c r="K36" s="269"/>
      <c r="N36" s="269"/>
    </row>
    <row r="37" spans="2:14" s="268" customFormat="1">
      <c r="B37" s="274" t="s">
        <v>144</v>
      </c>
      <c r="C37" s="271"/>
      <c r="D37" s="271"/>
      <c r="E37" s="270"/>
      <c r="F37" s="270"/>
      <c r="G37" s="270">
        <v>-9736080</v>
      </c>
      <c r="H37" s="270"/>
      <c r="I37" s="270"/>
      <c r="J37" s="270">
        <v>0</v>
      </c>
      <c r="K37" s="269"/>
      <c r="N37" s="269"/>
    </row>
    <row r="38" spans="2:14" s="268" customFormat="1" ht="7.5" customHeight="1">
      <c r="B38" s="271"/>
      <c r="C38" s="271"/>
      <c r="D38" s="271"/>
      <c r="E38" s="267"/>
      <c r="F38" s="267"/>
      <c r="G38" s="267"/>
      <c r="H38" s="267"/>
      <c r="I38" s="267"/>
      <c r="J38" s="267"/>
      <c r="K38" s="269"/>
      <c r="N38" s="269"/>
    </row>
    <row r="39" spans="2:14" s="268" customFormat="1" ht="31.5" customHeight="1">
      <c r="B39" s="843" t="s">
        <v>64</v>
      </c>
      <c r="C39" s="843"/>
      <c r="D39" s="843"/>
      <c r="E39" s="267"/>
      <c r="F39" s="267"/>
      <c r="G39" s="267"/>
      <c r="H39" s="267"/>
      <c r="I39" s="267"/>
      <c r="J39" s="267"/>
      <c r="K39" s="269"/>
      <c r="N39" s="269"/>
    </row>
    <row r="40" spans="2:14" s="268" customFormat="1">
      <c r="B40" s="266" t="s">
        <v>145</v>
      </c>
      <c r="C40" s="266"/>
      <c r="D40" s="266"/>
      <c r="E40" s="267"/>
      <c r="F40" s="267"/>
      <c r="G40" s="267">
        <v>0</v>
      </c>
      <c r="H40" s="267"/>
      <c r="I40" s="267"/>
      <c r="J40" s="267">
        <v>0</v>
      </c>
      <c r="K40" s="269"/>
      <c r="N40" s="269"/>
    </row>
    <row r="41" spans="2:14" s="268" customFormat="1">
      <c r="B41" s="266" t="s">
        <v>65</v>
      </c>
      <c r="C41" s="266"/>
      <c r="D41" s="266"/>
      <c r="E41" s="267"/>
      <c r="F41" s="267"/>
      <c r="G41" s="267">
        <v>354033208</v>
      </c>
      <c r="H41" s="267"/>
      <c r="I41" s="267"/>
      <c r="J41" s="267">
        <v>0</v>
      </c>
      <c r="K41" s="269"/>
      <c r="N41" s="269"/>
    </row>
    <row r="42" spans="2:14" s="268" customFormat="1">
      <c r="B42" s="266" t="s">
        <v>146</v>
      </c>
      <c r="C42" s="266"/>
      <c r="D42" s="266"/>
      <c r="E42" s="267"/>
      <c r="F42" s="267"/>
      <c r="G42" s="267">
        <v>0</v>
      </c>
      <c r="H42" s="267"/>
      <c r="I42" s="267"/>
      <c r="J42" s="267">
        <v>0</v>
      </c>
      <c r="K42" s="290"/>
      <c r="N42" s="269"/>
    </row>
    <row r="43" spans="2:14" s="268" customFormat="1">
      <c r="B43" s="266" t="s">
        <v>75</v>
      </c>
      <c r="C43" s="266"/>
      <c r="D43" s="266"/>
      <c r="E43" s="267"/>
      <c r="F43" s="267"/>
      <c r="G43" s="267">
        <v>0</v>
      </c>
      <c r="H43" s="267"/>
      <c r="I43" s="267"/>
      <c r="J43" s="267">
        <v>0</v>
      </c>
      <c r="K43" s="291"/>
      <c r="N43" s="269"/>
    </row>
    <row r="44" spans="2:14" s="268" customFormat="1">
      <c r="B44" s="271" t="s">
        <v>66</v>
      </c>
      <c r="C44" s="271"/>
      <c r="D44" s="271"/>
      <c r="E44" s="270"/>
      <c r="F44" s="270"/>
      <c r="G44" s="270">
        <v>354033208</v>
      </c>
      <c r="H44" s="270"/>
      <c r="I44" s="270"/>
      <c r="J44" s="270">
        <v>0</v>
      </c>
      <c r="K44" s="291"/>
      <c r="L44" s="275"/>
      <c r="M44" s="275"/>
      <c r="N44" s="276"/>
    </row>
    <row r="45" spans="2:14" s="268" customFormat="1" ht="9.6" customHeight="1">
      <c r="B45" s="271"/>
      <c r="C45" s="271"/>
      <c r="D45" s="271"/>
      <c r="E45" s="270"/>
      <c r="F45" s="270"/>
      <c r="G45" s="270"/>
      <c r="H45" s="270"/>
      <c r="I45" s="270"/>
      <c r="J45" s="272"/>
      <c r="K45" s="291"/>
      <c r="L45" s="275"/>
      <c r="M45" s="275"/>
      <c r="N45" s="276"/>
    </row>
    <row r="46" spans="2:14" s="268" customFormat="1">
      <c r="B46" s="266" t="s">
        <v>274</v>
      </c>
      <c r="C46" s="266"/>
      <c r="D46" s="266"/>
      <c r="E46" s="267"/>
      <c r="F46" s="267"/>
      <c r="G46" s="267">
        <v>11931464</v>
      </c>
      <c r="H46" s="267"/>
      <c r="I46" s="267"/>
      <c r="J46" s="267">
        <v>0</v>
      </c>
      <c r="K46" s="291"/>
      <c r="N46" s="269"/>
    </row>
    <row r="47" spans="2:14" s="268" customFormat="1" ht="9" customHeight="1">
      <c r="B47" s="266"/>
      <c r="C47" s="266"/>
      <c r="D47" s="266"/>
      <c r="E47" s="267"/>
      <c r="F47" s="267"/>
      <c r="G47" s="267"/>
      <c r="H47" s="267"/>
      <c r="I47" s="267"/>
      <c r="J47" s="267"/>
      <c r="K47" s="291"/>
      <c r="N47" s="269"/>
    </row>
    <row r="48" spans="2:14" s="268" customFormat="1">
      <c r="B48" s="842" t="s">
        <v>67</v>
      </c>
      <c r="C48" s="842"/>
      <c r="D48" s="842"/>
      <c r="E48" s="270"/>
      <c r="F48" s="270"/>
      <c r="G48" s="270">
        <v>-2443197</v>
      </c>
      <c r="H48" s="270"/>
      <c r="I48" s="270"/>
      <c r="J48" s="270">
        <v>-105854260</v>
      </c>
      <c r="K48" s="269"/>
      <c r="L48" s="275"/>
      <c r="M48" s="275"/>
      <c r="N48" s="276"/>
    </row>
    <row r="49" spans="2:14" s="268" customFormat="1">
      <c r="B49" s="271" t="s">
        <v>68</v>
      </c>
      <c r="C49" s="271"/>
      <c r="D49" s="271"/>
      <c r="E49" s="267"/>
      <c r="F49" s="267"/>
      <c r="G49" s="267">
        <v>1561792662</v>
      </c>
      <c r="H49" s="267"/>
      <c r="I49" s="267"/>
      <c r="J49" s="267">
        <v>2188104899</v>
      </c>
      <c r="K49" s="269"/>
      <c r="L49" s="275"/>
      <c r="M49" s="275"/>
      <c r="N49" s="276"/>
    </row>
    <row r="50" spans="2:14" s="268" customFormat="1">
      <c r="B50" s="271" t="s">
        <v>498</v>
      </c>
      <c r="C50" s="271"/>
      <c r="D50" s="271"/>
      <c r="E50" s="270"/>
      <c r="F50" s="270"/>
      <c r="G50" s="270">
        <v>1559349465</v>
      </c>
      <c r="H50" s="270"/>
      <c r="I50" s="270"/>
      <c r="J50" s="270">
        <v>2082250639</v>
      </c>
      <c r="K50" s="269"/>
      <c r="L50" s="610">
        <v>18812589</v>
      </c>
      <c r="M50" s="611"/>
      <c r="N50" s="276"/>
    </row>
    <row r="51" spans="2:14" s="268" customFormat="1">
      <c r="B51" s="271"/>
      <c r="C51" s="271"/>
      <c r="D51" s="271"/>
      <c r="E51" s="277"/>
      <c r="F51" s="277"/>
      <c r="G51" s="277"/>
      <c r="H51" s="277"/>
      <c r="I51" s="277"/>
      <c r="J51" s="277"/>
      <c r="K51" s="269"/>
      <c r="L51" s="278"/>
      <c r="N51" s="276"/>
    </row>
    <row r="52" spans="2:14" s="268" customFormat="1">
      <c r="B52" s="279"/>
      <c r="J52" s="278"/>
      <c r="K52" s="269"/>
      <c r="L52" s="276"/>
    </row>
    <row r="53" spans="2:14" s="268" customFormat="1" ht="9" customHeight="1">
      <c r="B53" s="279"/>
      <c r="J53" s="278"/>
      <c r="K53" s="269"/>
      <c r="L53" s="276"/>
    </row>
    <row r="54" spans="2:14" s="268" customFormat="1">
      <c r="B54" s="844" t="s">
        <v>448</v>
      </c>
      <c r="C54" s="844"/>
      <c r="D54" s="844"/>
      <c r="E54" s="844"/>
      <c r="F54" s="844"/>
      <c r="G54" s="844"/>
      <c r="J54" s="280"/>
      <c r="K54" s="292"/>
      <c r="L54" s="276"/>
    </row>
    <row r="55" spans="2:14" s="268" customFormat="1">
      <c r="B55" s="281"/>
      <c r="C55" s="281"/>
      <c r="D55" s="281"/>
      <c r="E55" s="281"/>
      <c r="F55" s="281"/>
      <c r="G55" s="281"/>
      <c r="J55" s="280"/>
      <c r="K55" s="292"/>
      <c r="L55" s="276"/>
    </row>
    <row r="56" spans="2:14" s="268" customFormat="1">
      <c r="B56" s="281"/>
      <c r="C56" s="281"/>
      <c r="D56" s="281"/>
      <c r="E56" s="281"/>
      <c r="F56" s="281"/>
      <c r="G56" s="281"/>
      <c r="J56" s="280"/>
      <c r="K56" s="292"/>
      <c r="L56" s="276"/>
    </row>
    <row r="57" spans="2:14">
      <c r="E57" s="231"/>
      <c r="F57" s="283"/>
      <c r="G57" s="231"/>
      <c r="J57" s="284"/>
      <c r="K57" s="285"/>
      <c r="L57" s="285"/>
    </row>
    <row r="58" spans="2:14">
      <c r="E58" s="286"/>
      <c r="F58" s="287"/>
      <c r="G58" s="231"/>
      <c r="H58" s="263"/>
      <c r="J58" s="268"/>
    </row>
    <row r="59" spans="2:14">
      <c r="E59" s="231"/>
      <c r="F59" s="283"/>
      <c r="G59" s="231"/>
      <c r="H59" s="263"/>
      <c r="J59" s="268"/>
    </row>
    <row r="60" spans="2:14" s="256" customFormat="1" ht="16.8">
      <c r="B60" s="557" t="s">
        <v>1230</v>
      </c>
      <c r="D60" s="558" t="s">
        <v>1231</v>
      </c>
      <c r="E60" s="558"/>
      <c r="F60" s="497"/>
      <c r="H60" s="559" t="s">
        <v>412</v>
      </c>
      <c r="J60" s="242"/>
      <c r="K60" s="229"/>
      <c r="L60" s="229"/>
    </row>
    <row r="61" spans="2:14" s="256" customFormat="1" ht="16.8">
      <c r="B61" s="517" t="s">
        <v>106</v>
      </c>
      <c r="D61" s="560" t="s">
        <v>259</v>
      </c>
      <c r="E61" s="560"/>
      <c r="F61" s="561"/>
      <c r="H61" s="560" t="s">
        <v>258</v>
      </c>
      <c r="J61" s="242"/>
      <c r="K61" s="229"/>
      <c r="L61" s="229"/>
    </row>
    <row r="62" spans="2:14">
      <c r="B62" s="282"/>
    </row>
    <row r="69" spans="2:2">
      <c r="B69" s="613"/>
    </row>
    <row r="70" spans="2:2">
      <c r="B70" s="614"/>
    </row>
    <row r="71" spans="2:2">
      <c r="B71" s="615"/>
    </row>
  </sheetData>
  <customSheetViews>
    <customSheetView guid="{B9F63820-5C32-455A-BC9D-0BE84D6B0867}" scale="80" showGridLines="0" fitToPage="1" hiddenRows="1" state="hidden">
      <pane ySplit="7" topLeftCell="A25" activePane="bottomLeft" state="frozen"/>
      <selection pane="bottomLeft" activeCell="B2" sqref="B2:G44"/>
      <pageMargins left="0.7" right="0.7" top="0.75" bottom="0.75" header="0.3" footer="0.3"/>
      <pageSetup paperSize="9" scale="71" fitToHeight="0" orientation="portrait" r:id="rId1"/>
    </customSheetView>
    <customSheetView guid="{7015FC6D-0680-4B00-AA0E-B83DA1D0B666}" scale="80" showPageBreaks="1" showGridLines="0" fitToPage="1" printArea="1" hiddenRows="1">
      <pane ySplit="7" topLeftCell="A25" activePane="bottomLeft" state="frozen"/>
      <selection pane="bottomLeft" activeCell="B2" sqref="B2:G44"/>
      <pageMargins left="0.7" right="0.7" top="0.75" bottom="0.75" header="0.3" footer="0.3"/>
      <pageSetup paperSize="9" scale="71" fitToHeight="0" orientation="portrait" r:id="rId2"/>
    </customSheetView>
    <customSheetView guid="{5FCC9217-B3E9-4B91-A943-5F21728EBEE9}" scale="80" showPageBreaks="1" showGridLines="0" fitToPage="1" printArea="1" hiddenRows="1">
      <pane ySplit="7" topLeftCell="A33" activePane="bottomLeft" state="frozen"/>
      <selection pane="bottomLeft" activeCell="B7" sqref="B7:F42"/>
      <pageMargins left="0.7" right="0.7" top="0.75" bottom="0.75" header="0.3" footer="0.3"/>
      <pageSetup paperSize="9" scale="71" fitToHeight="0" orientation="portrait" r:id="rId3"/>
    </customSheetView>
    <customSheetView guid="{F3648BCD-1CED-4BBB-AE63-37BDB925883F}" scale="80" showGridLines="0" fitToPage="1" hiddenRows="1">
      <pane ySplit="7" topLeftCell="A25" activePane="bottomLeft" state="frozen"/>
      <selection pane="bottomLeft" activeCell="B2" sqref="B2:G44"/>
      <pageMargins left="0.7" right="0.7" top="0.75" bottom="0.75" header="0.3" footer="0.3"/>
      <pageSetup paperSize="9" scale="71" fitToHeight="0" orientation="portrait" r:id="rId4"/>
    </customSheetView>
  </customSheetViews>
  <mergeCells count="15">
    <mergeCell ref="B13:H13"/>
    <mergeCell ref="B11:H11"/>
    <mergeCell ref="B48:D48"/>
    <mergeCell ref="B16:D16"/>
    <mergeCell ref="B54:G54"/>
    <mergeCell ref="B19:D19"/>
    <mergeCell ref="B24:D24"/>
    <mergeCell ref="B33:D33"/>
    <mergeCell ref="B39:D39"/>
    <mergeCell ref="B28:D28"/>
    <mergeCell ref="B3:K3"/>
    <mergeCell ref="B4:K4"/>
    <mergeCell ref="B5:K5"/>
    <mergeCell ref="B6:K6"/>
    <mergeCell ref="B10:M10"/>
  </mergeCells>
  <hyperlinks>
    <hyperlink ref="J9" location="INDICE!A1" display="Índice" xr:uid="{2923E5CC-2033-4C69-824A-361139E57F5F}"/>
  </hyperlinks>
  <pageMargins left="0.7" right="0.7" top="0.75" bottom="0.75" header="0.3" footer="0.3"/>
  <pageSetup paperSize="9" scale="30" fitToHeight="0" orientation="portrait"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T313"/>
  <sheetViews>
    <sheetView showGridLines="0" topLeftCell="A61" zoomScale="80" zoomScaleNormal="80" zoomScaleSheetLayoutView="90" workbookViewId="0">
      <selection activeCell="B76" sqref="B76:M76"/>
    </sheetView>
  </sheetViews>
  <sheetFormatPr baseColWidth="10" defaultColWidth="11.44140625" defaultRowHeight="18"/>
  <cols>
    <col min="1" max="1" width="3.5546875" style="283" customWidth="1"/>
    <col min="2" max="3" width="11.44140625" style="231"/>
    <col min="4" max="4" width="13.5546875" style="231" bestFit="1" customWidth="1"/>
    <col min="5" max="5" width="15" style="231" customWidth="1"/>
    <col min="6" max="6" width="19.6640625" style="231" customWidth="1"/>
    <col min="7" max="7" width="18" style="231" customWidth="1"/>
    <col min="8" max="8" width="13.109375" style="231" customWidth="1"/>
    <col min="9" max="10" width="11.44140625" style="231"/>
    <col min="11" max="11" width="12.5546875" style="231" customWidth="1"/>
    <col min="12" max="12" width="4.44140625" style="231" customWidth="1"/>
    <col min="13" max="15" width="11.44140625" style="231"/>
    <col min="16" max="16" width="29.5546875" style="293" customWidth="1"/>
    <col min="17" max="16384" width="11.44140625" style="231"/>
  </cols>
  <sheetData>
    <row r="1" spans="1:20" s="206" customFormat="1" ht="10.199999999999999" customHeight="1">
      <c r="B1" s="230"/>
      <c r="C1" s="230"/>
      <c r="D1" s="230"/>
      <c r="E1" s="230"/>
      <c r="F1" s="230"/>
      <c r="G1" s="230"/>
      <c r="H1" s="230"/>
      <c r="I1" s="230"/>
      <c r="J1" s="230"/>
      <c r="K1" s="230"/>
      <c r="L1" s="230"/>
    </row>
    <row r="2" spans="1:20" s="206" customFormat="1">
      <c r="B2" s="146"/>
      <c r="C2" s="146"/>
      <c r="D2" s="146"/>
      <c r="E2" s="146"/>
      <c r="F2" s="146"/>
      <c r="G2" s="146"/>
      <c r="H2" s="146"/>
      <c r="I2" s="146"/>
      <c r="J2" s="146"/>
      <c r="K2" s="146"/>
      <c r="L2" s="146"/>
      <c r="M2" s="146"/>
      <c r="N2" s="146"/>
      <c r="O2" s="146"/>
      <c r="P2" s="146"/>
      <c r="Q2" s="146"/>
      <c r="R2" s="146"/>
      <c r="S2" s="146"/>
      <c r="T2" s="146"/>
    </row>
    <row r="3" spans="1:20" s="206" customFormat="1">
      <c r="B3" s="849"/>
      <c r="C3" s="849"/>
      <c r="D3" s="849"/>
      <c r="E3" s="849"/>
      <c r="F3" s="849"/>
      <c r="G3" s="849"/>
      <c r="H3" s="849"/>
      <c r="I3" s="849"/>
      <c r="J3" s="849"/>
      <c r="K3" s="849"/>
      <c r="L3" s="849"/>
      <c r="M3" s="849"/>
      <c r="N3" s="849"/>
      <c r="O3" s="849"/>
      <c r="P3" s="849"/>
      <c r="Q3" s="849"/>
      <c r="R3" s="849"/>
      <c r="S3" s="849"/>
      <c r="T3" s="849"/>
    </row>
    <row r="4" spans="1:20" s="206" customFormat="1">
      <c r="B4" s="849"/>
      <c r="C4" s="849"/>
      <c r="D4" s="849"/>
      <c r="E4" s="849"/>
      <c r="F4" s="849"/>
      <c r="G4" s="849"/>
      <c r="H4" s="849"/>
      <c r="I4" s="849"/>
      <c r="J4" s="849"/>
      <c r="K4" s="849"/>
      <c r="L4" s="849"/>
      <c r="M4" s="849"/>
    </row>
    <row r="5" spans="1:20" s="206" customFormat="1">
      <c r="B5" s="849"/>
      <c r="C5" s="849"/>
      <c r="D5" s="849"/>
      <c r="E5" s="849"/>
      <c r="F5" s="849"/>
      <c r="G5" s="849"/>
      <c r="H5" s="849"/>
      <c r="I5" s="849"/>
      <c r="J5" s="849"/>
      <c r="K5" s="849"/>
      <c r="L5" s="849"/>
      <c r="M5" s="849"/>
    </row>
    <row r="6" spans="1:20" s="206" customFormat="1">
      <c r="B6" s="849"/>
      <c r="C6" s="849"/>
      <c r="D6" s="849"/>
      <c r="E6" s="849"/>
      <c r="F6" s="849"/>
      <c r="G6" s="849"/>
      <c r="H6" s="849"/>
      <c r="I6" s="849"/>
      <c r="J6" s="849"/>
      <c r="K6" s="849"/>
      <c r="L6" s="849"/>
      <c r="M6" s="849"/>
    </row>
    <row r="7" spans="1:20" s="206" customFormat="1" ht="20.399999999999999" customHeight="1">
      <c r="B7" s="705"/>
      <c r="C7" s="705"/>
      <c r="D7" s="705"/>
      <c r="E7" s="705"/>
      <c r="F7" s="705"/>
      <c r="G7" s="705"/>
      <c r="H7" s="705"/>
      <c r="I7" s="705"/>
      <c r="J7" s="705"/>
      <c r="K7" s="705"/>
      <c r="L7" s="705"/>
      <c r="M7" s="705"/>
      <c r="N7" s="705"/>
      <c r="O7" s="705"/>
      <c r="P7" s="705"/>
      <c r="Q7" s="705"/>
      <c r="R7" s="705"/>
      <c r="S7" s="705"/>
      <c r="T7" s="705"/>
    </row>
    <row r="9" spans="1:20">
      <c r="M9" s="228" t="s">
        <v>1025</v>
      </c>
    </row>
    <row r="10" spans="1:20">
      <c r="B10" s="850" t="s">
        <v>1409</v>
      </c>
      <c r="C10" s="850"/>
      <c r="D10" s="850"/>
      <c r="E10" s="850"/>
      <c r="F10" s="850"/>
      <c r="G10" s="850"/>
      <c r="H10" s="850"/>
      <c r="I10" s="850"/>
      <c r="J10" s="850"/>
      <c r="K10" s="850"/>
      <c r="L10" s="850"/>
      <c r="M10" s="850"/>
    </row>
    <row r="11" spans="1:20">
      <c r="B11" s="850" t="s">
        <v>1208</v>
      </c>
      <c r="C11" s="850"/>
      <c r="D11" s="850"/>
      <c r="E11" s="850"/>
      <c r="F11" s="850"/>
      <c r="G11" s="850"/>
      <c r="H11" s="850"/>
      <c r="I11" s="850"/>
      <c r="J11" s="850"/>
      <c r="K11" s="850"/>
      <c r="L11" s="850"/>
      <c r="M11" s="850"/>
    </row>
    <row r="12" spans="1:20">
      <c r="B12" s="851" t="s">
        <v>410</v>
      </c>
      <c r="C12" s="851"/>
      <c r="D12" s="851"/>
      <c r="E12" s="851"/>
      <c r="F12" s="851"/>
      <c r="G12" s="851"/>
      <c r="H12" s="851"/>
      <c r="I12" s="851"/>
      <c r="J12" s="851"/>
      <c r="K12" s="851"/>
      <c r="L12" s="851"/>
      <c r="M12" s="851"/>
    </row>
    <row r="13" spans="1:20">
      <c r="B13" s="283"/>
      <c r="C13" s="283"/>
      <c r="D13" s="283"/>
      <c r="E13" s="283"/>
      <c r="F13" s="283"/>
      <c r="G13" s="283"/>
      <c r="H13" s="283"/>
      <c r="I13" s="283"/>
      <c r="J13" s="283"/>
      <c r="K13" s="283"/>
      <c r="L13" s="283"/>
    </row>
    <row r="14" spans="1:20">
      <c r="B14" s="297" t="s">
        <v>416</v>
      </c>
      <c r="C14" s="298"/>
      <c r="D14" s="298"/>
      <c r="E14" s="298"/>
      <c r="F14" s="298"/>
      <c r="G14" s="298"/>
      <c r="H14" s="298"/>
      <c r="I14" s="298"/>
      <c r="J14" s="298"/>
      <c r="K14" s="298"/>
      <c r="L14" s="298"/>
      <c r="M14" s="256"/>
      <c r="N14" s="256"/>
      <c r="O14" s="256"/>
    </row>
    <row r="15" spans="1:20" s="295" customFormat="1" ht="43.2" customHeight="1">
      <c r="A15" s="294"/>
      <c r="B15" s="846" t="s">
        <v>1446</v>
      </c>
      <c r="C15" s="846"/>
      <c r="D15" s="846"/>
      <c r="E15" s="846"/>
      <c r="F15" s="846"/>
      <c r="G15" s="846"/>
      <c r="H15" s="846"/>
      <c r="I15" s="846"/>
      <c r="J15" s="846"/>
      <c r="K15" s="846"/>
      <c r="L15" s="846"/>
      <c r="M15" s="846"/>
      <c r="N15" s="299"/>
      <c r="O15" s="299"/>
      <c r="P15" s="296"/>
    </row>
    <row r="16" spans="1:20">
      <c r="B16" s="300"/>
      <c r="C16" s="300"/>
      <c r="D16" s="300"/>
      <c r="E16" s="300"/>
      <c r="F16" s="300"/>
      <c r="G16" s="300"/>
      <c r="H16" s="300"/>
      <c r="I16" s="300"/>
      <c r="J16" s="300"/>
      <c r="K16" s="300"/>
      <c r="L16" s="298"/>
      <c r="M16" s="256"/>
      <c r="N16" s="256"/>
      <c r="O16" s="256"/>
    </row>
    <row r="17" spans="1:16">
      <c r="B17" s="297" t="s">
        <v>417</v>
      </c>
      <c r="C17" s="298"/>
      <c r="D17" s="298"/>
      <c r="E17" s="298"/>
      <c r="F17" s="298"/>
      <c r="G17" s="298"/>
      <c r="H17" s="298"/>
      <c r="I17" s="298"/>
      <c r="J17" s="298"/>
      <c r="K17" s="298"/>
      <c r="L17" s="298"/>
      <c r="M17" s="256"/>
      <c r="N17" s="256"/>
      <c r="O17" s="256"/>
    </row>
    <row r="18" spans="1:16">
      <c r="B18" s="298"/>
      <c r="C18" s="298"/>
      <c r="D18" s="298"/>
      <c r="E18" s="298"/>
      <c r="F18" s="298"/>
      <c r="G18" s="298"/>
      <c r="H18" s="298"/>
      <c r="I18" s="298"/>
      <c r="J18" s="298"/>
      <c r="K18" s="298"/>
      <c r="L18" s="298"/>
      <c r="M18" s="256"/>
      <c r="N18" s="256"/>
      <c r="O18" s="256"/>
    </row>
    <row r="19" spans="1:16">
      <c r="B19" s="297" t="s">
        <v>273</v>
      </c>
      <c r="C19" s="298"/>
      <c r="D19" s="298"/>
      <c r="E19" s="298"/>
      <c r="F19" s="298"/>
      <c r="G19" s="298"/>
      <c r="H19" s="298"/>
      <c r="I19" s="298"/>
      <c r="J19" s="298"/>
      <c r="K19" s="298"/>
      <c r="L19" s="298"/>
      <c r="M19" s="256"/>
      <c r="N19" s="256"/>
      <c r="O19" s="256"/>
    </row>
    <row r="20" spans="1:16">
      <c r="B20" s="298"/>
      <c r="C20" s="298"/>
      <c r="D20" s="298"/>
      <c r="E20" s="298"/>
      <c r="F20" s="298"/>
      <c r="G20" s="298"/>
      <c r="H20" s="298"/>
      <c r="I20" s="298"/>
      <c r="J20" s="298"/>
      <c r="K20" s="298"/>
      <c r="L20" s="298"/>
      <c r="M20" s="256"/>
      <c r="N20" s="256"/>
      <c r="O20" s="256"/>
    </row>
    <row r="21" spans="1:16" s="295" customFormat="1" ht="92.25" customHeight="1">
      <c r="A21" s="294"/>
      <c r="B21" s="846" t="s">
        <v>1411</v>
      </c>
      <c r="C21" s="846"/>
      <c r="D21" s="846"/>
      <c r="E21" s="846"/>
      <c r="F21" s="846"/>
      <c r="G21" s="846"/>
      <c r="H21" s="846"/>
      <c r="I21" s="846"/>
      <c r="J21" s="846"/>
      <c r="K21" s="846"/>
      <c r="L21" s="846"/>
      <c r="M21" s="846"/>
      <c r="N21" s="299"/>
      <c r="O21" s="299"/>
      <c r="P21" s="296"/>
    </row>
    <row r="22" spans="1:16" ht="11.4" customHeight="1">
      <c r="B22" s="298"/>
      <c r="C22" s="298"/>
      <c r="D22" s="298"/>
      <c r="E22" s="298"/>
      <c r="F22" s="298"/>
      <c r="G22" s="298"/>
      <c r="H22" s="298"/>
      <c r="I22" s="298"/>
      <c r="J22" s="298"/>
      <c r="K22" s="298"/>
      <c r="L22" s="298"/>
      <c r="M22" s="256"/>
      <c r="N22" s="256"/>
      <c r="O22" s="256"/>
    </row>
    <row r="23" spans="1:16" ht="12.75" customHeight="1">
      <c r="B23" s="298"/>
      <c r="C23" s="298"/>
      <c r="D23" s="298"/>
      <c r="E23" s="298"/>
      <c r="F23" s="298"/>
      <c r="G23" s="298"/>
      <c r="H23" s="298"/>
      <c r="I23" s="298"/>
      <c r="J23" s="298"/>
      <c r="K23" s="298"/>
      <c r="L23" s="298"/>
      <c r="M23" s="256"/>
      <c r="N23" s="256"/>
      <c r="O23" s="256"/>
    </row>
    <row r="24" spans="1:16">
      <c r="B24" s="301" t="s">
        <v>284</v>
      </c>
      <c r="C24" s="298"/>
      <c r="D24" s="298"/>
      <c r="E24" s="298"/>
      <c r="F24" s="298"/>
      <c r="G24" s="298"/>
      <c r="H24" s="298"/>
      <c r="I24" s="298"/>
      <c r="J24" s="298"/>
      <c r="K24" s="298"/>
      <c r="L24" s="298"/>
      <c r="M24" s="256"/>
      <c r="N24" s="256"/>
      <c r="O24" s="256"/>
    </row>
    <row r="25" spans="1:16" s="295" customFormat="1" ht="53.4" customHeight="1">
      <c r="A25" s="294"/>
      <c r="B25" s="846" t="s">
        <v>1412</v>
      </c>
      <c r="C25" s="846"/>
      <c r="D25" s="846"/>
      <c r="E25" s="846"/>
      <c r="F25" s="846"/>
      <c r="G25" s="846"/>
      <c r="H25" s="846"/>
      <c r="I25" s="846"/>
      <c r="J25" s="846"/>
      <c r="K25" s="846"/>
      <c r="L25" s="846"/>
      <c r="M25" s="846"/>
      <c r="N25" s="299"/>
      <c r="O25" s="299"/>
      <c r="P25" s="296"/>
    </row>
    <row r="26" spans="1:16" s="295" customFormat="1">
      <c r="A26" s="294"/>
      <c r="B26" s="302"/>
      <c r="C26" s="302"/>
      <c r="D26" s="302"/>
      <c r="E26" s="302"/>
      <c r="F26" s="302"/>
      <c r="G26" s="302"/>
      <c r="H26" s="302"/>
      <c r="I26" s="302"/>
      <c r="J26" s="302"/>
      <c r="K26" s="302"/>
      <c r="L26" s="302"/>
      <c r="M26" s="299"/>
      <c r="N26" s="299"/>
      <c r="O26" s="299"/>
      <c r="P26" s="296"/>
    </row>
    <row r="27" spans="1:16">
      <c r="B27" s="297" t="s">
        <v>418</v>
      </c>
      <c r="C27" s="298"/>
      <c r="D27" s="298"/>
      <c r="E27" s="298"/>
      <c r="F27" s="298"/>
      <c r="G27" s="298"/>
      <c r="H27" s="298"/>
      <c r="I27" s="298"/>
      <c r="J27" s="298"/>
      <c r="K27" s="298"/>
      <c r="L27" s="298"/>
      <c r="M27" s="256"/>
      <c r="N27" s="256"/>
      <c r="O27" s="256"/>
    </row>
    <row r="28" spans="1:16">
      <c r="B28" s="298"/>
      <c r="C28" s="298"/>
      <c r="D28" s="298"/>
      <c r="E28" s="298"/>
      <c r="F28" s="298"/>
      <c r="G28" s="298"/>
      <c r="H28" s="298"/>
      <c r="I28" s="298"/>
      <c r="J28" s="298"/>
      <c r="K28" s="298"/>
      <c r="L28" s="298"/>
      <c r="M28" s="256"/>
      <c r="N28" s="256"/>
      <c r="O28" s="256"/>
    </row>
    <row r="29" spans="1:16">
      <c r="B29" s="297" t="s">
        <v>285</v>
      </c>
      <c r="C29" s="298"/>
      <c r="D29" s="298"/>
      <c r="E29" s="298"/>
      <c r="F29" s="298"/>
      <c r="G29" s="298"/>
      <c r="H29" s="298"/>
      <c r="I29" s="298"/>
      <c r="J29" s="298"/>
      <c r="K29" s="298"/>
      <c r="L29" s="298"/>
      <c r="M29" s="256"/>
      <c r="N29" s="256"/>
      <c r="O29" s="256"/>
    </row>
    <row r="30" spans="1:16" s="295" customFormat="1" ht="53.4" customHeight="1">
      <c r="A30" s="294"/>
      <c r="B30" s="846" t="s">
        <v>1413</v>
      </c>
      <c r="C30" s="846"/>
      <c r="D30" s="846"/>
      <c r="E30" s="846"/>
      <c r="F30" s="846"/>
      <c r="G30" s="846"/>
      <c r="H30" s="846"/>
      <c r="I30" s="846"/>
      <c r="J30" s="846"/>
      <c r="K30" s="846"/>
      <c r="L30" s="846"/>
      <c r="M30" s="846"/>
      <c r="N30" s="299"/>
      <c r="O30" s="299"/>
      <c r="P30" s="296"/>
    </row>
    <row r="31" spans="1:16" ht="12" customHeight="1">
      <c r="B31" s="298"/>
      <c r="C31" s="298"/>
      <c r="D31" s="298"/>
      <c r="E31" s="298"/>
      <c r="F31" s="298"/>
      <c r="G31" s="298"/>
      <c r="H31" s="298"/>
      <c r="I31" s="298"/>
      <c r="J31" s="298"/>
      <c r="K31" s="298"/>
      <c r="L31" s="298"/>
      <c r="M31" s="256"/>
      <c r="N31" s="256"/>
      <c r="O31" s="256"/>
    </row>
    <row r="32" spans="1:16">
      <c r="B32" s="297" t="s">
        <v>286</v>
      </c>
      <c r="C32" s="298"/>
      <c r="D32" s="298"/>
      <c r="E32" s="298"/>
      <c r="F32" s="298"/>
      <c r="G32" s="298"/>
      <c r="H32" s="298"/>
      <c r="I32" s="298"/>
      <c r="J32" s="298"/>
      <c r="K32" s="298"/>
      <c r="L32" s="298"/>
      <c r="M32" s="256"/>
      <c r="N32" s="256"/>
      <c r="O32" s="256"/>
    </row>
    <row r="33" spans="1:16" s="295" customFormat="1" ht="83.4" customHeight="1">
      <c r="A33" s="294"/>
      <c r="B33" s="846" t="s">
        <v>444</v>
      </c>
      <c r="C33" s="846"/>
      <c r="D33" s="846"/>
      <c r="E33" s="846"/>
      <c r="F33" s="846"/>
      <c r="G33" s="846"/>
      <c r="H33" s="846"/>
      <c r="I33" s="846"/>
      <c r="J33" s="846"/>
      <c r="K33" s="846"/>
      <c r="L33" s="846"/>
      <c r="M33" s="846"/>
      <c r="N33" s="299"/>
      <c r="O33" s="299"/>
      <c r="P33" s="296"/>
    </row>
    <row r="34" spans="1:16" s="295" customFormat="1" ht="53.4" customHeight="1">
      <c r="A34" s="294"/>
      <c r="B34" s="846" t="s">
        <v>1414</v>
      </c>
      <c r="C34" s="846"/>
      <c r="D34" s="846"/>
      <c r="E34" s="846"/>
      <c r="F34" s="846"/>
      <c r="G34" s="846"/>
      <c r="H34" s="846"/>
      <c r="I34" s="846"/>
      <c r="J34" s="846"/>
      <c r="K34" s="846"/>
      <c r="L34" s="846"/>
      <c r="M34" s="846"/>
      <c r="N34" s="299"/>
      <c r="O34" s="299"/>
      <c r="P34" s="296"/>
    </row>
    <row r="35" spans="1:16">
      <c r="B35" s="303"/>
      <c r="C35" s="303"/>
      <c r="D35" s="303"/>
      <c r="E35" s="303"/>
      <c r="F35" s="303"/>
      <c r="G35" s="303"/>
      <c r="H35" s="303"/>
      <c r="I35" s="303"/>
      <c r="J35" s="303"/>
      <c r="K35" s="303"/>
      <c r="L35" s="298"/>
      <c r="M35" s="256"/>
      <c r="N35" s="256"/>
      <c r="O35" s="256"/>
    </row>
    <row r="36" spans="1:16">
      <c r="B36" s="304" t="s">
        <v>287</v>
      </c>
      <c r="C36" s="303"/>
      <c r="D36" s="303"/>
      <c r="E36" s="303"/>
      <c r="F36" s="303"/>
      <c r="G36" s="303"/>
      <c r="H36" s="303"/>
      <c r="I36" s="303"/>
      <c r="J36" s="303"/>
      <c r="K36" s="303"/>
      <c r="L36" s="298"/>
      <c r="M36" s="256"/>
      <c r="N36" s="256"/>
      <c r="O36" s="256"/>
    </row>
    <row r="37" spans="1:16" s="295" customFormat="1" ht="56.4" customHeight="1">
      <c r="A37" s="294"/>
      <c r="B37" s="846" t="s">
        <v>1209</v>
      </c>
      <c r="C37" s="846"/>
      <c r="D37" s="846"/>
      <c r="E37" s="846"/>
      <c r="F37" s="846"/>
      <c r="G37" s="846"/>
      <c r="H37" s="846"/>
      <c r="I37" s="846"/>
      <c r="J37" s="846"/>
      <c r="K37" s="846"/>
      <c r="L37" s="846"/>
      <c r="M37" s="846"/>
      <c r="N37" s="299"/>
      <c r="O37" s="299"/>
      <c r="P37" s="296"/>
    </row>
    <row r="38" spans="1:16" s="295" customFormat="1" ht="42" customHeight="1">
      <c r="A38" s="294"/>
      <c r="B38" s="846" t="s">
        <v>1415</v>
      </c>
      <c r="C38" s="846"/>
      <c r="D38" s="846"/>
      <c r="E38" s="846"/>
      <c r="F38" s="846"/>
      <c r="G38" s="846"/>
      <c r="H38" s="846"/>
      <c r="I38" s="846"/>
      <c r="J38" s="846"/>
      <c r="K38" s="846"/>
      <c r="L38" s="846"/>
      <c r="M38" s="846"/>
      <c r="N38" s="299"/>
      <c r="O38" s="299"/>
      <c r="P38" s="296"/>
    </row>
    <row r="39" spans="1:16">
      <c r="B39" s="304"/>
      <c r="C39" s="303"/>
      <c r="D39" s="303"/>
      <c r="E39" s="303"/>
      <c r="F39" s="303"/>
      <c r="G39" s="303"/>
      <c r="H39" s="303"/>
      <c r="I39" s="303"/>
      <c r="J39" s="303"/>
      <c r="K39" s="303"/>
      <c r="L39" s="298"/>
      <c r="M39" s="256"/>
      <c r="N39" s="256"/>
      <c r="O39" s="256"/>
    </row>
    <row r="40" spans="1:16">
      <c r="B40" s="304" t="s">
        <v>288</v>
      </c>
      <c r="C40" s="303"/>
      <c r="D40" s="303"/>
      <c r="E40" s="303"/>
      <c r="F40" s="303"/>
      <c r="G40" s="303"/>
      <c r="H40" s="303"/>
      <c r="I40" s="303"/>
      <c r="J40" s="303"/>
      <c r="K40" s="303"/>
      <c r="L40" s="298"/>
      <c r="M40" s="256"/>
      <c r="N40" s="256"/>
      <c r="O40" s="256"/>
    </row>
    <row r="41" spans="1:16" s="295" customFormat="1" ht="53.4" customHeight="1">
      <c r="A41" s="294"/>
      <c r="B41" s="846" t="s">
        <v>445</v>
      </c>
      <c r="C41" s="846"/>
      <c r="D41" s="846"/>
      <c r="E41" s="846"/>
      <c r="F41" s="846"/>
      <c r="G41" s="846"/>
      <c r="H41" s="846"/>
      <c r="I41" s="846"/>
      <c r="J41" s="846"/>
      <c r="K41" s="846"/>
      <c r="L41" s="846"/>
      <c r="M41" s="846"/>
      <c r="N41" s="299"/>
      <c r="O41" s="299"/>
      <c r="P41" s="296"/>
    </row>
    <row r="42" spans="1:16">
      <c r="B42" s="303"/>
      <c r="C42" s="303"/>
      <c r="D42" s="303"/>
      <c r="E42" s="303"/>
      <c r="F42" s="303"/>
      <c r="G42" s="303"/>
      <c r="H42" s="303"/>
      <c r="I42" s="303"/>
      <c r="J42" s="303"/>
      <c r="K42" s="303"/>
      <c r="L42" s="298"/>
      <c r="M42" s="256"/>
      <c r="N42" s="256"/>
      <c r="O42" s="256"/>
    </row>
    <row r="43" spans="1:16">
      <c r="B43" s="304" t="s">
        <v>289</v>
      </c>
      <c r="C43" s="303"/>
      <c r="D43" s="303"/>
      <c r="E43" s="303"/>
      <c r="F43" s="303"/>
      <c r="G43" s="303"/>
      <c r="H43" s="303"/>
      <c r="I43" s="303"/>
      <c r="J43" s="303"/>
      <c r="K43" s="303"/>
      <c r="L43" s="298"/>
      <c r="M43" s="256"/>
      <c r="N43" s="256"/>
      <c r="O43" s="256"/>
    </row>
    <row r="44" spans="1:16" ht="14.4" customHeight="1">
      <c r="B44" s="304"/>
      <c r="C44" s="303"/>
      <c r="D44" s="303"/>
      <c r="E44" s="303"/>
      <c r="F44" s="303"/>
      <c r="G44" s="303"/>
      <c r="H44" s="303"/>
      <c r="I44" s="303"/>
      <c r="J44" s="303"/>
      <c r="K44" s="303"/>
      <c r="L44" s="298"/>
      <c r="M44" s="256"/>
      <c r="N44" s="256"/>
      <c r="O44" s="256"/>
    </row>
    <row r="45" spans="1:16">
      <c r="B45" s="304" t="s">
        <v>450</v>
      </c>
      <c r="C45" s="303"/>
      <c r="D45" s="303"/>
      <c r="E45" s="303"/>
      <c r="F45" s="303"/>
      <c r="G45" s="303"/>
      <c r="H45" s="303"/>
      <c r="I45" s="303"/>
      <c r="J45" s="303"/>
      <c r="K45" s="303"/>
      <c r="L45" s="298"/>
      <c r="M45" s="256"/>
      <c r="N45" s="256"/>
      <c r="O45" s="256"/>
    </row>
    <row r="46" spans="1:16">
      <c r="B46" s="847" t="s">
        <v>1182</v>
      </c>
      <c r="C46" s="847"/>
      <c r="D46" s="847"/>
      <c r="E46" s="847"/>
      <c r="F46" s="847"/>
      <c r="G46" s="847"/>
      <c r="H46" s="847"/>
      <c r="I46" s="847"/>
      <c r="J46" s="847"/>
      <c r="K46" s="847"/>
      <c r="L46" s="298"/>
      <c r="M46" s="256"/>
      <c r="N46" s="256"/>
      <c r="O46" s="256"/>
    </row>
    <row r="47" spans="1:16">
      <c r="B47" s="303"/>
      <c r="C47" s="303"/>
      <c r="D47" s="303"/>
      <c r="E47" s="303"/>
      <c r="F47" s="303"/>
      <c r="G47" s="303"/>
      <c r="H47" s="303"/>
      <c r="I47" s="303"/>
      <c r="J47" s="303"/>
      <c r="K47" s="303"/>
      <c r="L47" s="298"/>
      <c r="M47" s="256"/>
      <c r="N47" s="256"/>
      <c r="O47" s="256"/>
    </row>
    <row r="48" spans="1:16">
      <c r="B48" s="848" t="s">
        <v>1009</v>
      </c>
      <c r="C48" s="848"/>
      <c r="D48" s="848"/>
      <c r="E48" s="848"/>
      <c r="F48" s="848"/>
      <c r="G48" s="848"/>
      <c r="H48" s="848"/>
      <c r="I48" s="848"/>
      <c r="J48" s="848"/>
      <c r="K48" s="848"/>
      <c r="L48" s="298"/>
      <c r="M48" s="256"/>
      <c r="N48" s="256"/>
      <c r="O48" s="256"/>
    </row>
    <row r="49" spans="1:16">
      <c r="B49" s="305" t="s">
        <v>451</v>
      </c>
      <c r="C49" s="306"/>
      <c r="D49" s="306"/>
      <c r="E49" s="306"/>
      <c r="F49" s="306"/>
      <c r="G49" s="306"/>
      <c r="H49" s="306"/>
      <c r="I49" s="306"/>
      <c r="J49" s="306"/>
      <c r="K49" s="306"/>
      <c r="L49" s="298"/>
      <c r="M49" s="256"/>
      <c r="N49" s="256"/>
      <c r="O49" s="256"/>
    </row>
    <row r="50" spans="1:16" s="295" customFormat="1" ht="53.4" customHeight="1">
      <c r="A50" s="294"/>
      <c r="B50" s="846" t="s">
        <v>452</v>
      </c>
      <c r="C50" s="846"/>
      <c r="D50" s="846"/>
      <c r="E50" s="846"/>
      <c r="F50" s="846"/>
      <c r="G50" s="846"/>
      <c r="H50" s="846"/>
      <c r="I50" s="846"/>
      <c r="J50" s="846"/>
      <c r="K50" s="846"/>
      <c r="L50" s="846"/>
      <c r="M50" s="846"/>
      <c r="N50" s="299"/>
      <c r="O50" s="299"/>
      <c r="P50" s="296"/>
    </row>
    <row r="51" spans="1:16" ht="24.6" customHeight="1">
      <c r="B51" s="305" t="s">
        <v>453</v>
      </c>
      <c r="C51" s="307"/>
      <c r="D51" s="307"/>
      <c r="E51" s="307"/>
      <c r="F51" s="307"/>
      <c r="G51" s="307"/>
      <c r="H51" s="307"/>
      <c r="I51" s="307"/>
      <c r="J51" s="307"/>
      <c r="K51" s="307"/>
      <c r="L51" s="298"/>
      <c r="M51" s="256"/>
      <c r="N51" s="256"/>
      <c r="O51" s="256"/>
    </row>
    <row r="52" spans="1:16" s="295" customFormat="1" ht="33" customHeight="1">
      <c r="A52" s="294"/>
      <c r="B52" s="846" t="s">
        <v>454</v>
      </c>
      <c r="C52" s="846"/>
      <c r="D52" s="846"/>
      <c r="E52" s="846"/>
      <c r="F52" s="846"/>
      <c r="G52" s="846"/>
      <c r="H52" s="846"/>
      <c r="I52" s="846"/>
      <c r="J52" s="846"/>
      <c r="K52" s="846"/>
      <c r="L52" s="846"/>
      <c r="M52" s="846"/>
      <c r="N52" s="299"/>
      <c r="O52" s="299"/>
      <c r="P52" s="296"/>
    </row>
    <row r="53" spans="1:16">
      <c r="B53" s="308"/>
      <c r="C53" s="308"/>
      <c r="D53" s="308"/>
      <c r="E53" s="308"/>
      <c r="F53" s="308"/>
      <c r="G53" s="308"/>
      <c r="H53" s="308"/>
      <c r="I53" s="308"/>
      <c r="J53" s="308"/>
      <c r="K53" s="308"/>
      <c r="L53" s="298"/>
      <c r="M53" s="256"/>
      <c r="N53" s="256"/>
      <c r="O53" s="256"/>
    </row>
    <row r="54" spans="1:16" ht="16.5" customHeight="1">
      <c r="B54" s="309" t="s">
        <v>1087</v>
      </c>
      <c r="C54" s="303"/>
      <c r="D54" s="303"/>
      <c r="E54" s="303"/>
      <c r="F54" s="303"/>
      <c r="G54" s="303"/>
      <c r="H54" s="303"/>
      <c r="I54" s="303"/>
      <c r="J54" s="303"/>
      <c r="K54" s="303"/>
      <c r="L54" s="298"/>
      <c r="M54" s="256"/>
      <c r="N54" s="256"/>
      <c r="O54" s="256"/>
    </row>
    <row r="55" spans="1:16" s="295" customFormat="1" ht="40.950000000000003" customHeight="1">
      <c r="A55" s="294"/>
      <c r="B55" s="846" t="s">
        <v>446</v>
      </c>
      <c r="C55" s="846"/>
      <c r="D55" s="846"/>
      <c r="E55" s="846"/>
      <c r="F55" s="846"/>
      <c r="G55" s="846"/>
      <c r="H55" s="846"/>
      <c r="I55" s="846"/>
      <c r="J55" s="846"/>
      <c r="K55" s="846"/>
      <c r="L55" s="846"/>
      <c r="M55" s="846"/>
      <c r="N55" s="299"/>
      <c r="O55" s="299"/>
      <c r="P55" s="296"/>
    </row>
    <row r="56" spans="1:16" s="295" customFormat="1" ht="39.6" customHeight="1">
      <c r="A56" s="294"/>
      <c r="B56" s="846" t="s">
        <v>415</v>
      </c>
      <c r="C56" s="846"/>
      <c r="D56" s="846"/>
      <c r="E56" s="846"/>
      <c r="F56" s="846"/>
      <c r="G56" s="846"/>
      <c r="H56" s="846"/>
      <c r="I56" s="846"/>
      <c r="J56" s="846"/>
      <c r="K56" s="846"/>
      <c r="L56" s="846"/>
      <c r="M56" s="846"/>
      <c r="N56" s="299"/>
      <c r="O56" s="299"/>
      <c r="P56" s="296"/>
    </row>
    <row r="57" spans="1:16" ht="6" customHeight="1">
      <c r="B57" s="847"/>
      <c r="C57" s="847"/>
      <c r="D57" s="847"/>
      <c r="E57" s="847"/>
      <c r="F57" s="847"/>
      <c r="G57" s="847"/>
      <c r="H57" s="847"/>
      <c r="I57" s="847"/>
      <c r="J57" s="847"/>
      <c r="K57" s="847"/>
      <c r="L57" s="298"/>
      <c r="M57" s="240"/>
      <c r="N57" s="256"/>
      <c r="O57" s="256"/>
      <c r="P57" s="231"/>
    </row>
    <row r="58" spans="1:16" s="295" customFormat="1" ht="39" customHeight="1">
      <c r="A58" s="294"/>
      <c r="B58" s="846" t="s">
        <v>1181</v>
      </c>
      <c r="C58" s="846"/>
      <c r="D58" s="846"/>
      <c r="E58" s="846"/>
      <c r="F58" s="846"/>
      <c r="G58" s="846"/>
      <c r="H58" s="846"/>
      <c r="I58" s="846"/>
      <c r="J58" s="846"/>
      <c r="K58" s="846"/>
      <c r="L58" s="846"/>
      <c r="M58" s="846"/>
      <c r="N58" s="299"/>
      <c r="O58" s="299"/>
      <c r="P58" s="296"/>
    </row>
    <row r="59" spans="1:16">
      <c r="B59" s="303"/>
      <c r="C59" s="303"/>
      <c r="D59" s="303"/>
      <c r="E59" s="303"/>
      <c r="F59" s="303"/>
      <c r="G59" s="303"/>
      <c r="H59" s="303"/>
      <c r="I59" s="303"/>
      <c r="J59" s="303"/>
      <c r="K59" s="303"/>
      <c r="L59" s="298"/>
      <c r="M59" s="240"/>
      <c r="N59" s="256"/>
      <c r="O59" s="256"/>
      <c r="P59" s="231"/>
    </row>
    <row r="60" spans="1:16" ht="20.7" customHeight="1">
      <c r="B60" s="848" t="s">
        <v>1088</v>
      </c>
      <c r="C60" s="848"/>
      <c r="D60" s="848"/>
      <c r="E60" s="848"/>
      <c r="F60" s="848"/>
      <c r="G60" s="848"/>
      <c r="H60" s="848"/>
      <c r="I60" s="848"/>
      <c r="J60" s="848"/>
      <c r="K60" s="848"/>
      <c r="L60" s="298"/>
      <c r="M60" s="256"/>
      <c r="N60" s="256"/>
      <c r="O60" s="256"/>
    </row>
    <row r="61" spans="1:16" s="295" customFormat="1" ht="53.4" customHeight="1">
      <c r="A61" s="294"/>
      <c r="B61" s="846" t="s">
        <v>1183</v>
      </c>
      <c r="C61" s="846"/>
      <c r="D61" s="846"/>
      <c r="E61" s="846"/>
      <c r="F61" s="846"/>
      <c r="G61" s="846"/>
      <c r="H61" s="846"/>
      <c r="I61" s="846"/>
      <c r="J61" s="846"/>
      <c r="K61" s="846"/>
      <c r="L61" s="846"/>
      <c r="M61" s="846"/>
      <c r="N61" s="299"/>
      <c r="O61" s="299"/>
      <c r="P61" s="296"/>
    </row>
    <row r="62" spans="1:16" ht="10.5" customHeight="1">
      <c r="B62" s="303"/>
      <c r="C62" s="303"/>
      <c r="D62" s="303"/>
      <c r="E62" s="303"/>
      <c r="F62" s="303"/>
      <c r="G62" s="303"/>
      <c r="H62" s="303"/>
      <c r="I62" s="303"/>
      <c r="J62" s="303"/>
      <c r="K62" s="303"/>
      <c r="L62" s="298"/>
      <c r="M62" s="256"/>
      <c r="N62" s="256"/>
      <c r="O62" s="256"/>
    </row>
    <row r="63" spans="1:16">
      <c r="B63" s="297" t="s">
        <v>290</v>
      </c>
      <c r="C63" s="298"/>
      <c r="D63" s="298"/>
      <c r="E63" s="298"/>
      <c r="F63" s="298"/>
      <c r="G63" s="298"/>
      <c r="H63" s="298"/>
      <c r="I63" s="298"/>
      <c r="J63" s="298"/>
      <c r="K63" s="298"/>
      <c r="L63" s="298"/>
      <c r="M63" s="256"/>
      <c r="N63" s="256"/>
      <c r="O63" s="256"/>
    </row>
    <row r="64" spans="1:16" s="295" customFormat="1" ht="37.200000000000003" customHeight="1">
      <c r="A64" s="294"/>
      <c r="B64" s="846" t="s">
        <v>291</v>
      </c>
      <c r="C64" s="846"/>
      <c r="D64" s="846"/>
      <c r="E64" s="846"/>
      <c r="F64" s="846"/>
      <c r="G64" s="846"/>
      <c r="H64" s="846"/>
      <c r="I64" s="846"/>
      <c r="J64" s="846"/>
      <c r="K64" s="846"/>
      <c r="L64" s="846"/>
      <c r="M64" s="846"/>
      <c r="N64" s="299"/>
      <c r="O64" s="299"/>
      <c r="P64" s="296"/>
    </row>
    <row r="65" spans="1:16">
      <c r="B65" s="298" t="s">
        <v>272</v>
      </c>
      <c r="C65" s="298"/>
      <c r="D65" s="298"/>
      <c r="E65" s="298"/>
      <c r="F65" s="298"/>
      <c r="G65" s="298"/>
      <c r="H65" s="298"/>
      <c r="I65" s="298"/>
      <c r="J65" s="298"/>
      <c r="K65" s="298"/>
      <c r="L65" s="298"/>
      <c r="M65" s="256"/>
      <c r="N65" s="256"/>
      <c r="O65" s="256"/>
    </row>
    <row r="66" spans="1:16">
      <c r="B66" s="297" t="s">
        <v>292</v>
      </c>
      <c r="C66" s="298"/>
      <c r="D66" s="298"/>
      <c r="E66" s="298"/>
      <c r="F66" s="298"/>
      <c r="G66" s="298"/>
      <c r="H66" s="298"/>
      <c r="I66" s="298"/>
      <c r="J66" s="298"/>
      <c r="K66" s="298"/>
      <c r="L66" s="298"/>
      <c r="M66" s="256"/>
      <c r="N66" s="256"/>
      <c r="O66" s="256"/>
    </row>
    <row r="67" spans="1:16" s="295" customFormat="1" ht="53.4" customHeight="1">
      <c r="A67" s="294"/>
      <c r="B67" s="846" t="s">
        <v>447</v>
      </c>
      <c r="C67" s="846"/>
      <c r="D67" s="846"/>
      <c r="E67" s="846"/>
      <c r="F67" s="846"/>
      <c r="G67" s="846"/>
      <c r="H67" s="846"/>
      <c r="I67" s="846"/>
      <c r="J67" s="846"/>
      <c r="K67" s="846"/>
      <c r="L67" s="846"/>
      <c r="M67" s="846"/>
      <c r="N67" s="299"/>
      <c r="O67" s="299"/>
      <c r="P67" s="296"/>
    </row>
    <row r="68" spans="1:16" s="295" customFormat="1" ht="53.4" customHeight="1">
      <c r="A68" s="294"/>
      <c r="B68" s="846" t="s">
        <v>1416</v>
      </c>
      <c r="C68" s="846"/>
      <c r="D68" s="846"/>
      <c r="E68" s="846"/>
      <c r="F68" s="846"/>
      <c r="G68" s="846"/>
      <c r="H68" s="846"/>
      <c r="I68" s="846"/>
      <c r="J68" s="846"/>
      <c r="K68" s="846"/>
      <c r="L68" s="846"/>
      <c r="M68" s="846"/>
      <c r="N68" s="299"/>
      <c r="O68" s="299"/>
      <c r="P68" s="296"/>
    </row>
    <row r="69" spans="1:16">
      <c r="B69" s="298"/>
      <c r="C69" s="298"/>
      <c r="D69" s="298"/>
      <c r="E69" s="298"/>
      <c r="F69" s="298"/>
      <c r="G69" s="298"/>
      <c r="H69" s="298"/>
      <c r="I69" s="298"/>
      <c r="J69" s="298"/>
      <c r="K69" s="298"/>
      <c r="L69" s="298"/>
      <c r="M69" s="256"/>
      <c r="N69" s="256"/>
      <c r="O69" s="256"/>
    </row>
    <row r="70" spans="1:16">
      <c r="B70" s="297" t="s">
        <v>293</v>
      </c>
      <c r="C70" s="298"/>
      <c r="D70" s="298"/>
      <c r="E70" s="298"/>
      <c r="F70" s="298"/>
      <c r="G70" s="298"/>
      <c r="H70" s="298"/>
      <c r="I70" s="298"/>
      <c r="J70" s="298"/>
      <c r="K70" s="298"/>
      <c r="L70" s="298"/>
      <c r="M70" s="256"/>
      <c r="N70" s="256"/>
      <c r="O70" s="256"/>
    </row>
    <row r="71" spans="1:16" s="295" customFormat="1" ht="36" customHeight="1">
      <c r="A71" s="294"/>
      <c r="B71" s="846" t="s">
        <v>1089</v>
      </c>
      <c r="C71" s="846"/>
      <c r="D71" s="846"/>
      <c r="E71" s="846"/>
      <c r="F71" s="846"/>
      <c r="G71" s="846"/>
      <c r="H71" s="846"/>
      <c r="I71" s="846"/>
      <c r="J71" s="846"/>
      <c r="K71" s="846"/>
      <c r="L71" s="846"/>
      <c r="M71" s="846"/>
      <c r="N71" s="299"/>
      <c r="O71" s="299"/>
      <c r="P71" s="296"/>
    </row>
    <row r="72" spans="1:16" s="295" customFormat="1" ht="27.6" customHeight="1">
      <c r="A72" s="294"/>
      <c r="B72" s="846" t="s">
        <v>294</v>
      </c>
      <c r="C72" s="846"/>
      <c r="D72" s="846"/>
      <c r="E72" s="846"/>
      <c r="F72" s="846"/>
      <c r="G72" s="846"/>
      <c r="H72" s="846"/>
      <c r="I72" s="846"/>
      <c r="J72" s="846"/>
      <c r="K72" s="846"/>
      <c r="L72" s="846"/>
      <c r="M72" s="846"/>
      <c r="N72" s="299"/>
      <c r="O72" s="299"/>
      <c r="P72" s="296"/>
    </row>
    <row r="73" spans="1:16" ht="13.5" customHeight="1">
      <c r="B73" s="303"/>
      <c r="C73" s="303"/>
      <c r="D73" s="303"/>
      <c r="E73" s="303"/>
      <c r="F73" s="303"/>
      <c r="G73" s="303"/>
      <c r="H73" s="303"/>
      <c r="I73" s="303"/>
      <c r="J73" s="303"/>
      <c r="K73" s="303"/>
      <c r="L73" s="298"/>
      <c r="M73" s="256"/>
      <c r="N73" s="256"/>
      <c r="O73" s="256"/>
    </row>
    <row r="74" spans="1:16">
      <c r="B74" s="297" t="s">
        <v>295</v>
      </c>
      <c r="C74" s="298"/>
      <c r="D74" s="298"/>
      <c r="E74" s="298"/>
      <c r="F74" s="298"/>
      <c r="G74" s="298"/>
      <c r="H74" s="298"/>
      <c r="I74" s="298"/>
      <c r="J74" s="298"/>
      <c r="K74" s="298"/>
      <c r="L74" s="298"/>
      <c r="M74" s="256"/>
      <c r="N74" s="256"/>
      <c r="O74" s="256"/>
    </row>
    <row r="75" spans="1:16" s="295" customFormat="1" ht="50.4" customHeight="1">
      <c r="A75" s="294"/>
      <c r="B75" s="846" t="s">
        <v>296</v>
      </c>
      <c r="C75" s="846"/>
      <c r="D75" s="846"/>
      <c r="E75" s="846"/>
      <c r="F75" s="846"/>
      <c r="G75" s="846"/>
      <c r="H75" s="846"/>
      <c r="I75" s="846"/>
      <c r="J75" s="846"/>
      <c r="K75" s="846"/>
      <c r="L75" s="846"/>
      <c r="M75" s="846"/>
      <c r="N75" s="299"/>
      <c r="O75" s="299"/>
      <c r="P75" s="296"/>
    </row>
    <row r="76" spans="1:16" s="295" customFormat="1" ht="42" customHeight="1">
      <c r="A76" s="294"/>
      <c r="B76" s="846" t="s">
        <v>297</v>
      </c>
      <c r="C76" s="846"/>
      <c r="D76" s="846"/>
      <c r="E76" s="846"/>
      <c r="F76" s="846"/>
      <c r="G76" s="846"/>
      <c r="H76" s="846"/>
      <c r="I76" s="846"/>
      <c r="J76" s="846"/>
      <c r="K76" s="846"/>
      <c r="L76" s="846"/>
      <c r="M76" s="846"/>
      <c r="N76" s="299"/>
      <c r="O76" s="299"/>
      <c r="P76" s="296"/>
    </row>
    <row r="77" spans="1:16">
      <c r="B77" s="302"/>
      <c r="C77" s="302"/>
      <c r="D77" s="302"/>
      <c r="E77" s="302"/>
      <c r="F77" s="302"/>
      <c r="G77" s="302"/>
      <c r="H77" s="302"/>
      <c r="I77" s="302"/>
      <c r="J77" s="302"/>
      <c r="K77" s="302"/>
      <c r="L77" s="298"/>
      <c r="M77" s="256"/>
      <c r="N77" s="256"/>
      <c r="O77" s="256"/>
    </row>
    <row r="78" spans="1:16">
      <c r="B78" s="297" t="s">
        <v>298</v>
      </c>
      <c r="C78" s="302"/>
      <c r="D78" s="302"/>
      <c r="E78" s="302"/>
      <c r="F78" s="302"/>
      <c r="G78" s="302"/>
      <c r="H78" s="302"/>
      <c r="I78" s="302"/>
      <c r="J78" s="302"/>
      <c r="K78" s="302"/>
      <c r="L78" s="298"/>
      <c r="M78" s="256"/>
      <c r="N78" s="256"/>
      <c r="O78" s="256"/>
    </row>
    <row r="79" spans="1:16" s="295" customFormat="1" ht="37.950000000000003" customHeight="1">
      <c r="A79" s="294"/>
      <c r="B79" s="846" t="s">
        <v>299</v>
      </c>
      <c r="C79" s="846"/>
      <c r="D79" s="846"/>
      <c r="E79" s="846"/>
      <c r="F79" s="846"/>
      <c r="G79" s="846"/>
      <c r="H79" s="846"/>
      <c r="I79" s="846"/>
      <c r="J79" s="846"/>
      <c r="K79" s="846"/>
      <c r="L79" s="846"/>
      <c r="M79" s="846"/>
      <c r="N79" s="299"/>
      <c r="O79" s="299"/>
      <c r="P79" s="296"/>
    </row>
    <row r="80" spans="1:16" s="295" customFormat="1" ht="37.950000000000003" customHeight="1">
      <c r="A80" s="294"/>
      <c r="B80" s="297" t="s">
        <v>1187</v>
      </c>
      <c r="C80" s="609"/>
      <c r="D80" s="609"/>
      <c r="E80" s="609"/>
      <c r="F80" s="609"/>
      <c r="G80" s="609"/>
      <c r="H80" s="609"/>
      <c r="I80" s="609"/>
      <c r="J80" s="609"/>
      <c r="K80" s="609"/>
      <c r="L80" s="298"/>
      <c r="M80" s="256"/>
      <c r="N80" s="299"/>
      <c r="O80" s="299"/>
      <c r="P80" s="296"/>
    </row>
    <row r="81" spans="1:16" s="295" customFormat="1" ht="45.45" customHeight="1">
      <c r="A81" s="294"/>
      <c r="B81" s="846" t="s">
        <v>1188</v>
      </c>
      <c r="C81" s="846"/>
      <c r="D81" s="846"/>
      <c r="E81" s="846"/>
      <c r="F81" s="846"/>
      <c r="G81" s="846"/>
      <c r="H81" s="846"/>
      <c r="I81" s="846"/>
      <c r="J81" s="846"/>
      <c r="K81" s="846"/>
      <c r="L81" s="846"/>
      <c r="M81" s="846"/>
      <c r="N81" s="299"/>
      <c r="O81" s="299"/>
      <c r="P81" s="296"/>
    </row>
    <row r="82" spans="1:16" s="295" customFormat="1" ht="18" customHeight="1">
      <c r="A82" s="294"/>
      <c r="B82" s="608"/>
      <c r="C82" s="608"/>
      <c r="D82" s="608"/>
      <c r="E82" s="608"/>
      <c r="F82" s="608"/>
      <c r="G82" s="608"/>
      <c r="H82" s="608"/>
      <c r="I82" s="608"/>
      <c r="J82" s="608"/>
      <c r="K82" s="608"/>
      <c r="L82" s="608"/>
      <c r="M82" s="608"/>
      <c r="N82" s="299"/>
      <c r="O82" s="299"/>
      <c r="P82" s="296"/>
    </row>
    <row r="83" spans="1:16">
      <c r="B83" s="298"/>
      <c r="C83" s="298"/>
      <c r="D83" s="298"/>
      <c r="E83" s="298"/>
      <c r="F83" s="298"/>
      <c r="G83" s="298"/>
      <c r="H83" s="298"/>
      <c r="I83" s="298"/>
      <c r="J83" s="298"/>
      <c r="K83" s="298"/>
      <c r="L83" s="298"/>
      <c r="M83" s="256"/>
      <c r="N83" s="256"/>
      <c r="O83" s="256"/>
    </row>
    <row r="84" spans="1:16">
      <c r="B84" s="297" t="s">
        <v>419</v>
      </c>
      <c r="C84" s="298"/>
      <c r="D84" s="298"/>
      <c r="E84" s="298"/>
      <c r="F84" s="298"/>
      <c r="G84" s="298"/>
      <c r="H84" s="298"/>
      <c r="I84" s="298"/>
      <c r="J84" s="298"/>
      <c r="K84" s="298"/>
      <c r="L84" s="298"/>
      <c r="M84" s="256"/>
      <c r="N84" s="256"/>
      <c r="O84" s="256"/>
    </row>
    <row r="85" spans="1:16" s="295" customFormat="1" ht="36.6" customHeight="1">
      <c r="A85" s="294"/>
      <c r="B85" s="846" t="s">
        <v>1008</v>
      </c>
      <c r="C85" s="846"/>
      <c r="D85" s="846"/>
      <c r="E85" s="846"/>
      <c r="F85" s="846"/>
      <c r="G85" s="846"/>
      <c r="H85" s="846"/>
      <c r="I85" s="846"/>
      <c r="J85" s="846"/>
      <c r="K85" s="846"/>
      <c r="L85" s="846"/>
      <c r="M85" s="846"/>
      <c r="N85" s="299"/>
      <c r="O85" s="299"/>
      <c r="P85" s="296"/>
    </row>
    <row r="86" spans="1:16" ht="34.950000000000003" customHeight="1">
      <c r="B86" s="256"/>
      <c r="C86" s="256"/>
      <c r="D86" s="256"/>
      <c r="E86" s="256"/>
      <c r="F86" s="256"/>
      <c r="G86" s="256"/>
      <c r="H86" s="256"/>
      <c r="I86" s="256"/>
      <c r="J86" s="256"/>
      <c r="K86" s="256"/>
      <c r="L86" s="298"/>
      <c r="M86" s="256"/>
      <c r="N86" s="256"/>
      <c r="O86" s="256"/>
    </row>
    <row r="87" spans="1:16">
      <c r="B87" s="298"/>
      <c r="C87" s="298"/>
      <c r="D87" s="298"/>
      <c r="E87" s="298"/>
      <c r="F87" s="298"/>
      <c r="G87" s="298"/>
      <c r="H87" s="298"/>
      <c r="I87" s="298"/>
      <c r="J87" s="298"/>
      <c r="K87" s="298"/>
      <c r="L87" s="298"/>
      <c r="M87" s="256"/>
      <c r="N87" s="256"/>
      <c r="O87" s="256"/>
    </row>
    <row r="88" spans="1:16">
      <c r="B88" s="256"/>
      <c r="C88" s="256"/>
      <c r="D88" s="256"/>
      <c r="E88" s="256"/>
      <c r="F88" s="256"/>
      <c r="G88" s="256"/>
      <c r="H88" s="256"/>
      <c r="I88" s="256"/>
      <c r="J88" s="256"/>
      <c r="K88" s="256"/>
      <c r="L88" s="256"/>
      <c r="M88" s="256"/>
      <c r="N88" s="256"/>
      <c r="O88" s="256"/>
    </row>
    <row r="89" spans="1:16">
      <c r="B89" s="256"/>
      <c r="C89" s="256"/>
      <c r="D89" s="256"/>
      <c r="E89" s="256"/>
      <c r="F89" s="256"/>
      <c r="G89" s="256"/>
      <c r="H89" s="256"/>
      <c r="I89" s="256"/>
      <c r="J89" s="256"/>
      <c r="K89" s="256"/>
      <c r="L89" s="256"/>
      <c r="M89" s="256"/>
      <c r="N89" s="256"/>
      <c r="O89" s="256"/>
    </row>
    <row r="90" spans="1:16">
      <c r="B90" s="256"/>
      <c r="C90" s="256"/>
      <c r="D90" s="256"/>
      <c r="E90" s="256"/>
      <c r="F90" s="256"/>
      <c r="G90" s="256"/>
      <c r="H90" s="256"/>
      <c r="I90" s="256"/>
      <c r="J90" s="256"/>
      <c r="K90" s="256"/>
      <c r="L90" s="256"/>
      <c r="M90" s="256"/>
      <c r="N90" s="256"/>
      <c r="O90" s="256"/>
    </row>
    <row r="91" spans="1:16">
      <c r="B91" s="256"/>
      <c r="C91" s="256"/>
      <c r="D91" s="256"/>
      <c r="E91" s="256"/>
      <c r="F91" s="256"/>
      <c r="G91" s="256"/>
      <c r="H91" s="256"/>
      <c r="I91" s="256"/>
      <c r="J91" s="256"/>
      <c r="K91" s="256"/>
      <c r="L91" s="256"/>
      <c r="M91" s="256"/>
      <c r="N91" s="256"/>
      <c r="O91" s="256"/>
    </row>
    <row r="92" spans="1:16">
      <c r="B92" s="256"/>
      <c r="C92" s="256"/>
      <c r="D92" s="256"/>
      <c r="E92" s="256"/>
      <c r="F92" s="256"/>
      <c r="G92" s="256"/>
      <c r="H92" s="256"/>
      <c r="I92" s="256"/>
      <c r="J92" s="256"/>
      <c r="K92" s="256"/>
      <c r="L92" s="256"/>
      <c r="M92" s="256"/>
      <c r="N92" s="256"/>
      <c r="O92" s="256"/>
    </row>
    <row r="93" spans="1:16">
      <c r="B93" s="256"/>
      <c r="C93" s="256"/>
      <c r="D93" s="256"/>
      <c r="E93" s="256"/>
      <c r="F93" s="256"/>
      <c r="G93" s="256"/>
      <c r="H93" s="256"/>
      <c r="I93" s="256"/>
      <c r="J93" s="256"/>
      <c r="K93" s="256"/>
      <c r="L93" s="256"/>
      <c r="M93" s="256"/>
      <c r="N93" s="256"/>
      <c r="O93" s="256"/>
    </row>
    <row r="94" spans="1:16">
      <c r="B94" s="256"/>
      <c r="C94" s="256"/>
      <c r="D94" s="256"/>
      <c r="E94" s="256"/>
      <c r="F94" s="256"/>
      <c r="G94" s="256"/>
      <c r="H94" s="256"/>
      <c r="I94" s="256"/>
      <c r="J94" s="256"/>
      <c r="K94" s="256"/>
      <c r="L94" s="256"/>
      <c r="M94" s="256"/>
      <c r="N94" s="256"/>
      <c r="O94" s="256"/>
    </row>
    <row r="95" spans="1:16">
      <c r="B95" s="256"/>
      <c r="C95" s="256"/>
      <c r="D95" s="256"/>
      <c r="E95" s="256"/>
      <c r="F95" s="256"/>
      <c r="G95" s="256"/>
      <c r="H95" s="256"/>
      <c r="I95" s="256"/>
      <c r="J95" s="256"/>
      <c r="K95" s="256"/>
      <c r="L95" s="256"/>
      <c r="M95" s="256"/>
      <c r="N95" s="256"/>
      <c r="O95" s="256"/>
    </row>
    <row r="96" spans="1:16">
      <c r="B96" s="256"/>
      <c r="C96" s="256"/>
      <c r="D96" s="256"/>
      <c r="E96" s="256"/>
      <c r="F96" s="256"/>
      <c r="G96" s="256"/>
      <c r="H96" s="256"/>
      <c r="I96" s="256"/>
      <c r="J96" s="256"/>
      <c r="K96" s="256"/>
      <c r="L96" s="256"/>
      <c r="M96" s="256"/>
      <c r="N96" s="256"/>
      <c r="O96" s="256"/>
    </row>
    <row r="97" spans="2:15">
      <c r="B97" s="256"/>
      <c r="C97" s="256"/>
      <c r="D97" s="256"/>
      <c r="E97" s="256"/>
      <c r="F97" s="256"/>
      <c r="G97" s="256"/>
      <c r="H97" s="256"/>
      <c r="I97" s="256"/>
      <c r="J97" s="256"/>
      <c r="K97" s="256"/>
      <c r="L97" s="256"/>
      <c r="M97" s="256"/>
      <c r="N97" s="256"/>
      <c r="O97" s="256"/>
    </row>
    <row r="98" spans="2:15">
      <c r="B98" s="256"/>
      <c r="C98" s="256"/>
      <c r="D98" s="256"/>
      <c r="E98" s="256"/>
      <c r="F98" s="256"/>
      <c r="G98" s="256"/>
      <c r="H98" s="256"/>
      <c r="I98" s="256"/>
      <c r="J98" s="256"/>
      <c r="K98" s="256"/>
      <c r="L98" s="256"/>
      <c r="M98" s="256"/>
      <c r="N98" s="256"/>
      <c r="O98" s="256"/>
    </row>
    <row r="99" spans="2:15">
      <c r="B99" s="256"/>
      <c r="C99" s="256"/>
      <c r="D99" s="256"/>
      <c r="E99" s="256"/>
      <c r="F99" s="256"/>
      <c r="G99" s="256"/>
      <c r="H99" s="256"/>
      <c r="I99" s="256"/>
      <c r="J99" s="256"/>
      <c r="K99" s="256"/>
      <c r="L99" s="256"/>
      <c r="M99" s="256"/>
      <c r="N99" s="256"/>
      <c r="O99" s="256"/>
    </row>
    <row r="100" spans="2:15">
      <c r="B100" s="256"/>
      <c r="C100" s="256"/>
      <c r="D100" s="256"/>
      <c r="E100" s="256"/>
      <c r="F100" s="256"/>
      <c r="G100" s="256"/>
      <c r="H100" s="256"/>
      <c r="I100" s="256"/>
      <c r="J100" s="256"/>
      <c r="K100" s="256"/>
      <c r="L100" s="256"/>
      <c r="M100" s="256"/>
      <c r="N100" s="256"/>
      <c r="O100" s="256"/>
    </row>
    <row r="101" spans="2:15">
      <c r="B101" s="256"/>
      <c r="C101" s="256"/>
      <c r="D101" s="256"/>
      <c r="E101" s="256"/>
      <c r="F101" s="256"/>
      <c r="G101" s="256"/>
      <c r="H101" s="256"/>
      <c r="I101" s="256"/>
      <c r="J101" s="256"/>
      <c r="K101" s="256"/>
      <c r="L101" s="256"/>
      <c r="M101" s="256"/>
      <c r="N101" s="256"/>
      <c r="O101" s="256"/>
    </row>
    <row r="102" spans="2:15">
      <c r="B102" s="256"/>
      <c r="C102" s="256"/>
      <c r="D102" s="256"/>
      <c r="E102" s="256"/>
      <c r="F102" s="256"/>
      <c r="G102" s="256"/>
      <c r="H102" s="256"/>
      <c r="I102" s="256"/>
      <c r="J102" s="256"/>
      <c r="K102" s="256"/>
      <c r="L102" s="256"/>
      <c r="M102" s="256"/>
      <c r="N102" s="256"/>
      <c r="O102" s="256"/>
    </row>
    <row r="103" spans="2:15">
      <c r="B103" s="256"/>
      <c r="C103" s="256"/>
      <c r="D103" s="256"/>
      <c r="E103" s="256"/>
      <c r="F103" s="256"/>
      <c r="G103" s="256"/>
      <c r="H103" s="256"/>
      <c r="I103" s="256"/>
      <c r="J103" s="256"/>
      <c r="K103" s="256"/>
      <c r="L103" s="256"/>
      <c r="M103" s="256"/>
      <c r="N103" s="256"/>
      <c r="O103" s="256"/>
    </row>
    <row r="104" spans="2:15">
      <c r="B104" s="256"/>
      <c r="C104" s="256"/>
      <c r="D104" s="256"/>
      <c r="E104" s="256"/>
      <c r="F104" s="256"/>
      <c r="G104" s="256"/>
      <c r="H104" s="256"/>
      <c r="I104" s="256"/>
      <c r="J104" s="256"/>
      <c r="K104" s="256"/>
      <c r="L104" s="256"/>
      <c r="M104" s="256"/>
      <c r="N104" s="256"/>
      <c r="O104" s="256"/>
    </row>
    <row r="105" spans="2:15">
      <c r="B105" s="256"/>
      <c r="C105" s="256"/>
      <c r="D105" s="256"/>
      <c r="E105" s="256"/>
      <c r="F105" s="256"/>
      <c r="G105" s="256"/>
      <c r="H105" s="256"/>
      <c r="I105" s="256"/>
      <c r="J105" s="256"/>
      <c r="K105" s="256"/>
      <c r="L105" s="256"/>
      <c r="M105" s="256"/>
      <c r="N105" s="256"/>
      <c r="O105" s="256"/>
    </row>
    <row r="106" spans="2:15">
      <c r="B106" s="256"/>
      <c r="C106" s="256"/>
      <c r="D106" s="256"/>
      <c r="E106" s="256"/>
      <c r="F106" s="256"/>
      <c r="G106" s="256"/>
      <c r="H106" s="256"/>
      <c r="I106" s="256"/>
      <c r="J106" s="256"/>
      <c r="K106" s="256"/>
      <c r="L106" s="256"/>
      <c r="M106" s="256"/>
      <c r="N106" s="256"/>
      <c r="O106" s="256"/>
    </row>
    <row r="107" spans="2:15">
      <c r="B107" s="256"/>
      <c r="C107" s="256"/>
      <c r="D107" s="256"/>
      <c r="E107" s="256"/>
      <c r="F107" s="256"/>
      <c r="G107" s="256"/>
      <c r="H107" s="256"/>
      <c r="I107" s="256"/>
      <c r="J107" s="256"/>
      <c r="K107" s="256"/>
      <c r="L107" s="256"/>
      <c r="M107" s="256"/>
      <c r="N107" s="256"/>
      <c r="O107" s="256"/>
    </row>
    <row r="108" spans="2:15">
      <c r="B108" s="256"/>
      <c r="C108" s="256"/>
      <c r="D108" s="256"/>
      <c r="E108" s="256"/>
      <c r="F108" s="256"/>
      <c r="G108" s="256"/>
      <c r="H108" s="256"/>
      <c r="I108" s="256"/>
      <c r="J108" s="256"/>
      <c r="K108" s="256"/>
      <c r="L108" s="256"/>
      <c r="M108" s="256"/>
      <c r="N108" s="256"/>
      <c r="O108" s="256"/>
    </row>
    <row r="109" spans="2:15">
      <c r="B109" s="256"/>
      <c r="C109" s="256"/>
      <c r="D109" s="256"/>
      <c r="E109" s="256"/>
      <c r="F109" s="256"/>
      <c r="G109" s="256"/>
      <c r="H109" s="256"/>
      <c r="I109" s="256"/>
      <c r="J109" s="256"/>
      <c r="K109" s="256"/>
      <c r="L109" s="256"/>
      <c r="M109" s="256"/>
      <c r="N109" s="256"/>
      <c r="O109" s="256"/>
    </row>
    <row r="110" spans="2:15">
      <c r="B110" s="256"/>
      <c r="C110" s="256"/>
      <c r="D110" s="256"/>
      <c r="E110" s="256"/>
      <c r="F110" s="256"/>
      <c r="G110" s="256"/>
      <c r="H110" s="256"/>
      <c r="I110" s="256"/>
      <c r="J110" s="256"/>
      <c r="K110" s="256"/>
      <c r="L110" s="256"/>
      <c r="M110" s="256"/>
      <c r="N110" s="256"/>
      <c r="O110" s="256"/>
    </row>
    <row r="111" spans="2:15">
      <c r="B111" s="256"/>
      <c r="C111" s="256"/>
      <c r="D111" s="256"/>
      <c r="E111" s="256"/>
      <c r="F111" s="256"/>
      <c r="G111" s="256"/>
      <c r="H111" s="256"/>
      <c r="I111" s="256"/>
      <c r="J111" s="256"/>
      <c r="K111" s="256"/>
      <c r="L111" s="256"/>
      <c r="M111" s="256"/>
      <c r="N111" s="256"/>
      <c r="O111" s="256"/>
    </row>
    <row r="112" spans="2:15">
      <c r="B112" s="256"/>
      <c r="C112" s="256"/>
      <c r="D112" s="256"/>
      <c r="E112" s="256"/>
      <c r="F112" s="256"/>
      <c r="G112" s="256"/>
      <c r="H112" s="256"/>
      <c r="I112" s="256"/>
      <c r="J112" s="256"/>
      <c r="K112" s="256"/>
      <c r="L112" s="256"/>
      <c r="M112" s="256"/>
      <c r="N112" s="256"/>
      <c r="O112" s="256"/>
    </row>
    <row r="113" spans="2:15">
      <c r="B113" s="256"/>
      <c r="C113" s="256"/>
      <c r="D113" s="256"/>
      <c r="E113" s="256"/>
      <c r="F113" s="256"/>
      <c r="G113" s="256"/>
      <c r="H113" s="256"/>
      <c r="I113" s="256"/>
      <c r="J113" s="256"/>
      <c r="K113" s="256"/>
      <c r="L113" s="256"/>
      <c r="M113" s="256"/>
      <c r="N113" s="256"/>
      <c r="O113" s="256"/>
    </row>
    <row r="114" spans="2:15">
      <c r="B114" s="256"/>
      <c r="C114" s="256"/>
      <c r="D114" s="256"/>
      <c r="E114" s="256"/>
      <c r="F114" s="256"/>
      <c r="G114" s="256"/>
      <c r="H114" s="256"/>
      <c r="I114" s="256"/>
      <c r="J114" s="256"/>
      <c r="K114" s="256"/>
      <c r="L114" s="256"/>
      <c r="M114" s="256"/>
      <c r="N114" s="256"/>
      <c r="O114" s="256"/>
    </row>
    <row r="115" spans="2:15">
      <c r="B115" s="256"/>
      <c r="C115" s="256"/>
      <c r="D115" s="256"/>
      <c r="E115" s="256"/>
      <c r="F115" s="256"/>
      <c r="G115" s="256"/>
      <c r="H115" s="256"/>
      <c r="I115" s="256"/>
      <c r="J115" s="256"/>
      <c r="K115" s="256"/>
      <c r="L115" s="256"/>
      <c r="M115" s="256"/>
      <c r="N115" s="256"/>
      <c r="O115" s="256"/>
    </row>
    <row r="116" spans="2:15">
      <c r="B116" s="256"/>
      <c r="C116" s="256"/>
      <c r="D116" s="256"/>
      <c r="E116" s="256"/>
      <c r="F116" s="256"/>
      <c r="G116" s="256"/>
      <c r="H116" s="256"/>
      <c r="I116" s="256"/>
      <c r="J116" s="256"/>
      <c r="K116" s="256"/>
      <c r="L116" s="256"/>
      <c r="M116" s="256"/>
      <c r="N116" s="256"/>
      <c r="O116" s="256"/>
    </row>
    <row r="117" spans="2:15">
      <c r="B117" s="256"/>
      <c r="C117" s="256"/>
      <c r="D117" s="256"/>
      <c r="E117" s="256"/>
      <c r="F117" s="256"/>
      <c r="G117" s="256"/>
      <c r="H117" s="256"/>
      <c r="I117" s="256"/>
      <c r="J117" s="256"/>
      <c r="K117" s="256"/>
      <c r="L117" s="256"/>
      <c r="M117" s="256"/>
      <c r="N117" s="256"/>
      <c r="O117" s="256"/>
    </row>
    <row r="118" spans="2:15">
      <c r="B118" s="256"/>
      <c r="C118" s="256"/>
      <c r="D118" s="256"/>
      <c r="E118" s="256"/>
      <c r="F118" s="256"/>
      <c r="G118" s="256"/>
      <c r="H118" s="256"/>
      <c r="I118" s="256"/>
      <c r="J118" s="256"/>
      <c r="K118" s="256"/>
      <c r="L118" s="256"/>
      <c r="M118" s="256"/>
      <c r="N118" s="256"/>
      <c r="O118" s="256"/>
    </row>
    <row r="119" spans="2:15">
      <c r="B119" s="256"/>
      <c r="C119" s="256"/>
      <c r="D119" s="256"/>
      <c r="E119" s="256"/>
      <c r="F119" s="256"/>
      <c r="G119" s="256"/>
      <c r="H119" s="256"/>
      <c r="I119" s="256"/>
      <c r="J119" s="256"/>
      <c r="K119" s="256"/>
      <c r="L119" s="256"/>
      <c r="M119" s="256"/>
      <c r="N119" s="256"/>
      <c r="O119" s="256"/>
    </row>
    <row r="120" spans="2:15">
      <c r="B120" s="256"/>
      <c r="C120" s="256"/>
      <c r="D120" s="256"/>
      <c r="E120" s="256"/>
      <c r="F120" s="256"/>
      <c r="G120" s="256"/>
      <c r="H120" s="256"/>
      <c r="I120" s="256"/>
      <c r="J120" s="256"/>
      <c r="K120" s="256"/>
      <c r="L120" s="256"/>
      <c r="M120" s="256"/>
      <c r="N120" s="256"/>
      <c r="O120" s="256"/>
    </row>
    <row r="121" spans="2:15">
      <c r="B121" s="256"/>
      <c r="C121" s="256"/>
      <c r="D121" s="256"/>
      <c r="E121" s="256"/>
      <c r="F121" s="256"/>
      <c r="G121" s="256"/>
      <c r="H121" s="256"/>
      <c r="I121" s="256"/>
      <c r="J121" s="256"/>
      <c r="K121" s="256"/>
      <c r="L121" s="256"/>
      <c r="M121" s="256"/>
      <c r="N121" s="256"/>
      <c r="O121" s="256"/>
    </row>
    <row r="122" spans="2:15">
      <c r="B122" s="256"/>
      <c r="C122" s="256"/>
      <c r="D122" s="256"/>
      <c r="E122" s="256"/>
      <c r="F122" s="256"/>
      <c r="G122" s="256"/>
      <c r="H122" s="256"/>
      <c r="I122" s="256"/>
      <c r="J122" s="256"/>
      <c r="K122" s="256"/>
      <c r="L122" s="256"/>
      <c r="M122" s="256"/>
      <c r="N122" s="256"/>
      <c r="O122" s="256"/>
    </row>
    <row r="123" spans="2:15">
      <c r="B123" s="256"/>
      <c r="C123" s="256"/>
      <c r="D123" s="256"/>
      <c r="E123" s="256"/>
      <c r="F123" s="256"/>
      <c r="G123" s="256"/>
      <c r="H123" s="256"/>
      <c r="I123" s="256"/>
      <c r="J123" s="256"/>
      <c r="K123" s="256"/>
      <c r="L123" s="256"/>
      <c r="M123" s="256"/>
      <c r="N123" s="256"/>
      <c r="O123" s="256"/>
    </row>
    <row r="124" spans="2:15">
      <c r="B124" s="256"/>
      <c r="C124" s="256"/>
      <c r="D124" s="256"/>
      <c r="E124" s="256"/>
      <c r="F124" s="256"/>
      <c r="G124" s="256"/>
      <c r="H124" s="256"/>
      <c r="I124" s="256"/>
      <c r="J124" s="256"/>
      <c r="K124" s="256"/>
      <c r="L124" s="256"/>
      <c r="M124" s="256"/>
      <c r="N124" s="256"/>
      <c r="O124" s="256"/>
    </row>
    <row r="125" spans="2:15">
      <c r="B125" s="256"/>
      <c r="C125" s="256"/>
      <c r="D125" s="256"/>
      <c r="E125" s="256"/>
      <c r="F125" s="256"/>
      <c r="G125" s="256"/>
      <c r="H125" s="256"/>
      <c r="I125" s="256"/>
      <c r="J125" s="256"/>
      <c r="K125" s="256"/>
      <c r="L125" s="256"/>
      <c r="M125" s="256"/>
      <c r="N125" s="256"/>
      <c r="O125" s="256"/>
    </row>
    <row r="126" spans="2:15">
      <c r="B126" s="256"/>
      <c r="C126" s="256"/>
      <c r="D126" s="256"/>
      <c r="E126" s="256"/>
      <c r="F126" s="256"/>
      <c r="G126" s="256"/>
      <c r="H126" s="256"/>
      <c r="I126" s="256"/>
      <c r="J126" s="256"/>
      <c r="K126" s="256"/>
      <c r="L126" s="256"/>
      <c r="M126" s="256"/>
      <c r="N126" s="256"/>
      <c r="O126" s="256"/>
    </row>
    <row r="127" spans="2:15">
      <c r="B127" s="256"/>
      <c r="C127" s="256"/>
      <c r="D127" s="256"/>
      <c r="E127" s="256"/>
      <c r="F127" s="256"/>
      <c r="G127" s="256"/>
      <c r="H127" s="256"/>
      <c r="I127" s="256"/>
      <c r="J127" s="256"/>
      <c r="K127" s="256"/>
      <c r="L127" s="256"/>
      <c r="M127" s="256"/>
      <c r="N127" s="256"/>
      <c r="O127" s="256"/>
    </row>
    <row r="128" spans="2:15">
      <c r="B128" s="256"/>
      <c r="C128" s="256"/>
      <c r="D128" s="256"/>
      <c r="E128" s="256"/>
      <c r="F128" s="256"/>
      <c r="G128" s="256"/>
      <c r="H128" s="256"/>
      <c r="I128" s="256"/>
      <c r="J128" s="256"/>
      <c r="K128" s="256"/>
      <c r="L128" s="256"/>
      <c r="M128" s="256"/>
      <c r="N128" s="256"/>
      <c r="O128" s="256"/>
    </row>
    <row r="129" spans="2:15">
      <c r="B129" s="256"/>
      <c r="C129" s="256"/>
      <c r="D129" s="256"/>
      <c r="E129" s="256"/>
      <c r="F129" s="256"/>
      <c r="G129" s="256"/>
      <c r="H129" s="256"/>
      <c r="I129" s="256"/>
      <c r="J129" s="256"/>
      <c r="K129" s="256"/>
      <c r="L129" s="256"/>
      <c r="M129" s="256"/>
      <c r="N129" s="256"/>
      <c r="O129" s="256"/>
    </row>
    <row r="130" spans="2:15">
      <c r="B130" s="256"/>
      <c r="C130" s="256"/>
      <c r="D130" s="256"/>
      <c r="E130" s="256"/>
      <c r="F130" s="256"/>
      <c r="G130" s="256"/>
      <c r="H130" s="256"/>
      <c r="I130" s="256"/>
      <c r="J130" s="256"/>
      <c r="K130" s="256"/>
      <c r="L130" s="256"/>
      <c r="M130" s="256"/>
      <c r="N130" s="256"/>
      <c r="O130" s="256"/>
    </row>
    <row r="131" spans="2:15">
      <c r="B131" s="256"/>
      <c r="C131" s="256"/>
      <c r="D131" s="256"/>
      <c r="E131" s="256"/>
      <c r="F131" s="256"/>
      <c r="G131" s="256"/>
      <c r="H131" s="256"/>
      <c r="I131" s="256"/>
      <c r="J131" s="256"/>
      <c r="K131" s="256"/>
      <c r="L131" s="256"/>
      <c r="M131" s="256"/>
      <c r="N131" s="256"/>
      <c r="O131" s="256"/>
    </row>
    <row r="132" spans="2:15">
      <c r="B132" s="256"/>
      <c r="C132" s="256"/>
      <c r="D132" s="256"/>
      <c r="E132" s="256"/>
      <c r="F132" s="256"/>
      <c r="G132" s="256"/>
      <c r="H132" s="256"/>
      <c r="I132" s="256"/>
      <c r="J132" s="256"/>
      <c r="K132" s="256"/>
      <c r="L132" s="256"/>
      <c r="M132" s="256"/>
      <c r="N132" s="256"/>
      <c r="O132" s="256"/>
    </row>
    <row r="133" spans="2:15">
      <c r="B133" s="256"/>
      <c r="C133" s="256"/>
      <c r="D133" s="256"/>
      <c r="E133" s="256"/>
      <c r="F133" s="256"/>
      <c r="G133" s="256"/>
      <c r="H133" s="256"/>
      <c r="I133" s="256"/>
      <c r="J133" s="256"/>
      <c r="K133" s="256"/>
      <c r="L133" s="256"/>
      <c r="M133" s="256"/>
      <c r="N133" s="256"/>
      <c r="O133" s="256"/>
    </row>
    <row r="134" spans="2:15">
      <c r="B134" s="256"/>
      <c r="C134" s="256"/>
      <c r="D134" s="256"/>
      <c r="E134" s="256"/>
      <c r="F134" s="256"/>
      <c r="G134" s="256"/>
      <c r="H134" s="256"/>
      <c r="I134" s="256"/>
      <c r="J134" s="256"/>
      <c r="K134" s="256"/>
      <c r="L134" s="256"/>
      <c r="M134" s="256"/>
      <c r="N134" s="256"/>
      <c r="O134" s="256"/>
    </row>
    <row r="135" spans="2:15">
      <c r="B135" s="256"/>
      <c r="C135" s="256"/>
      <c r="D135" s="256"/>
      <c r="E135" s="256"/>
      <c r="F135" s="256"/>
      <c r="G135" s="256"/>
      <c r="H135" s="256"/>
      <c r="I135" s="256"/>
      <c r="J135" s="256"/>
      <c r="K135" s="256"/>
      <c r="L135" s="256"/>
      <c r="M135" s="256"/>
      <c r="N135" s="256"/>
      <c r="O135" s="256"/>
    </row>
    <row r="136" spans="2:15">
      <c r="B136" s="256"/>
      <c r="C136" s="256"/>
      <c r="D136" s="256"/>
      <c r="E136" s="256"/>
      <c r="F136" s="256"/>
      <c r="G136" s="256"/>
      <c r="H136" s="256"/>
      <c r="I136" s="256"/>
      <c r="J136" s="256"/>
      <c r="K136" s="256"/>
      <c r="L136" s="256"/>
      <c r="M136" s="256"/>
      <c r="N136" s="256"/>
      <c r="O136" s="256"/>
    </row>
    <row r="137" spans="2:15">
      <c r="B137" s="256"/>
      <c r="C137" s="256"/>
      <c r="D137" s="256"/>
      <c r="E137" s="256"/>
      <c r="F137" s="256"/>
      <c r="G137" s="256"/>
      <c r="H137" s="256"/>
      <c r="I137" s="256"/>
      <c r="J137" s="256"/>
      <c r="K137" s="256"/>
      <c r="L137" s="256"/>
      <c r="M137" s="256"/>
      <c r="N137" s="256"/>
      <c r="O137" s="256"/>
    </row>
    <row r="138" spans="2:15">
      <c r="B138" s="256"/>
      <c r="C138" s="256"/>
      <c r="D138" s="256"/>
      <c r="E138" s="256"/>
      <c r="F138" s="256"/>
      <c r="G138" s="256"/>
      <c r="H138" s="256"/>
      <c r="I138" s="256"/>
      <c r="J138" s="256"/>
      <c r="K138" s="256"/>
      <c r="L138" s="256"/>
      <c r="M138" s="256"/>
      <c r="N138" s="256"/>
      <c r="O138" s="256"/>
    </row>
    <row r="139" spans="2:15">
      <c r="B139" s="256"/>
      <c r="C139" s="256"/>
      <c r="D139" s="256"/>
      <c r="E139" s="256"/>
      <c r="F139" s="256"/>
      <c r="G139" s="256"/>
      <c r="H139" s="256"/>
      <c r="I139" s="256"/>
      <c r="J139" s="256"/>
      <c r="K139" s="256"/>
      <c r="L139" s="256"/>
      <c r="M139" s="256"/>
      <c r="N139" s="256"/>
      <c r="O139" s="256"/>
    </row>
    <row r="140" spans="2:15">
      <c r="B140" s="256"/>
      <c r="C140" s="256"/>
      <c r="D140" s="256"/>
      <c r="E140" s="256"/>
      <c r="F140" s="256"/>
      <c r="G140" s="256"/>
      <c r="H140" s="256"/>
      <c r="I140" s="256"/>
      <c r="J140" s="256"/>
      <c r="K140" s="256"/>
      <c r="L140" s="256"/>
      <c r="M140" s="256"/>
      <c r="N140" s="256"/>
      <c r="O140" s="256"/>
    </row>
    <row r="141" spans="2:15">
      <c r="B141" s="256"/>
      <c r="C141" s="256"/>
      <c r="D141" s="256"/>
      <c r="E141" s="256"/>
      <c r="F141" s="256"/>
      <c r="G141" s="256"/>
      <c r="H141" s="256"/>
      <c r="I141" s="256"/>
      <c r="J141" s="256"/>
      <c r="K141" s="256"/>
      <c r="L141" s="256"/>
      <c r="M141" s="256"/>
      <c r="N141" s="256"/>
      <c r="O141" s="256"/>
    </row>
    <row r="142" spans="2:15">
      <c r="B142" s="256"/>
      <c r="C142" s="256"/>
      <c r="D142" s="256"/>
      <c r="E142" s="256"/>
      <c r="F142" s="256"/>
      <c r="G142" s="256"/>
      <c r="H142" s="256"/>
      <c r="I142" s="256"/>
      <c r="J142" s="256"/>
      <c r="K142" s="256"/>
      <c r="L142" s="256"/>
      <c r="M142" s="256"/>
      <c r="N142" s="256"/>
      <c r="O142" s="256"/>
    </row>
    <row r="143" spans="2:15">
      <c r="B143" s="256"/>
      <c r="C143" s="256"/>
      <c r="D143" s="256"/>
      <c r="E143" s="256"/>
      <c r="F143" s="256"/>
      <c r="G143" s="256"/>
      <c r="H143" s="256"/>
      <c r="I143" s="256"/>
      <c r="J143" s="256"/>
      <c r="K143" s="256"/>
      <c r="L143" s="256"/>
      <c r="M143" s="256"/>
      <c r="N143" s="256"/>
      <c r="O143" s="256"/>
    </row>
    <row r="144" spans="2:15">
      <c r="B144" s="256"/>
      <c r="C144" s="256"/>
      <c r="D144" s="256"/>
      <c r="E144" s="256"/>
      <c r="F144" s="256"/>
      <c r="G144" s="256"/>
      <c r="H144" s="256"/>
      <c r="I144" s="256"/>
      <c r="J144" s="256"/>
      <c r="K144" s="256"/>
      <c r="L144" s="256"/>
      <c r="M144" s="256"/>
      <c r="N144" s="256"/>
      <c r="O144" s="256"/>
    </row>
    <row r="145" spans="2:15">
      <c r="B145" s="256"/>
      <c r="C145" s="256"/>
      <c r="D145" s="256"/>
      <c r="E145" s="256"/>
      <c r="F145" s="256"/>
      <c r="G145" s="256"/>
      <c r="H145" s="256"/>
      <c r="I145" s="256"/>
      <c r="J145" s="256"/>
      <c r="K145" s="256"/>
      <c r="L145" s="256"/>
      <c r="M145" s="256"/>
      <c r="N145" s="256"/>
      <c r="O145" s="256"/>
    </row>
    <row r="146" spans="2:15">
      <c r="B146" s="256"/>
      <c r="C146" s="256"/>
      <c r="D146" s="256"/>
      <c r="E146" s="256"/>
      <c r="F146" s="256"/>
      <c r="G146" s="256"/>
      <c r="H146" s="256"/>
      <c r="I146" s="256"/>
      <c r="J146" s="256"/>
      <c r="K146" s="256"/>
      <c r="L146" s="256"/>
      <c r="M146" s="256"/>
      <c r="N146" s="256"/>
      <c r="O146" s="256"/>
    </row>
    <row r="147" spans="2:15">
      <c r="B147" s="256"/>
      <c r="C147" s="256"/>
      <c r="D147" s="256"/>
      <c r="E147" s="256"/>
      <c r="F147" s="256"/>
      <c r="G147" s="256"/>
      <c r="H147" s="256"/>
      <c r="I147" s="256"/>
      <c r="J147" s="256"/>
      <c r="K147" s="256"/>
      <c r="L147" s="256"/>
      <c r="M147" s="256"/>
      <c r="N147" s="256"/>
      <c r="O147" s="256"/>
    </row>
    <row r="148" spans="2:15">
      <c r="B148" s="256"/>
      <c r="C148" s="256"/>
      <c r="D148" s="256"/>
      <c r="E148" s="256"/>
      <c r="F148" s="256"/>
      <c r="G148" s="256"/>
      <c r="H148" s="256"/>
      <c r="I148" s="256"/>
      <c r="J148" s="256"/>
      <c r="K148" s="256"/>
      <c r="L148" s="256"/>
      <c r="M148" s="256"/>
      <c r="N148" s="256"/>
      <c r="O148" s="256"/>
    </row>
    <row r="149" spans="2:15">
      <c r="B149" s="256"/>
      <c r="C149" s="256"/>
      <c r="D149" s="256"/>
      <c r="E149" s="256"/>
      <c r="F149" s="256"/>
      <c r="G149" s="256"/>
      <c r="H149" s="256"/>
      <c r="I149" s="256"/>
      <c r="J149" s="256"/>
      <c r="K149" s="256"/>
      <c r="L149" s="256"/>
      <c r="M149" s="256"/>
      <c r="N149" s="256"/>
      <c r="O149" s="256"/>
    </row>
    <row r="150" spans="2:15">
      <c r="B150" s="256"/>
      <c r="C150" s="256"/>
      <c r="D150" s="256"/>
      <c r="E150" s="256"/>
      <c r="F150" s="256"/>
      <c r="G150" s="256"/>
      <c r="H150" s="256"/>
      <c r="I150" s="256"/>
      <c r="J150" s="256"/>
      <c r="K150" s="256"/>
      <c r="L150" s="256"/>
      <c r="M150" s="256"/>
      <c r="N150" s="256"/>
      <c r="O150" s="256"/>
    </row>
    <row r="151" spans="2:15">
      <c r="B151" s="256"/>
      <c r="C151" s="256"/>
      <c r="D151" s="256"/>
      <c r="E151" s="256"/>
      <c r="F151" s="256"/>
      <c r="G151" s="256"/>
      <c r="H151" s="256"/>
      <c r="I151" s="256"/>
      <c r="J151" s="256"/>
      <c r="K151" s="256"/>
      <c r="L151" s="256"/>
      <c r="M151" s="256"/>
      <c r="N151" s="256"/>
      <c r="O151" s="256"/>
    </row>
    <row r="152" spans="2:15">
      <c r="B152" s="256"/>
      <c r="C152" s="256"/>
      <c r="D152" s="256"/>
      <c r="E152" s="256"/>
      <c r="F152" s="256"/>
      <c r="G152" s="256"/>
      <c r="H152" s="256"/>
      <c r="I152" s="256"/>
      <c r="J152" s="256"/>
      <c r="K152" s="256"/>
      <c r="L152" s="256"/>
      <c r="M152" s="256"/>
      <c r="N152" s="256"/>
      <c r="O152" s="256"/>
    </row>
    <row r="153" spans="2:15">
      <c r="B153" s="256"/>
      <c r="C153" s="256"/>
      <c r="D153" s="256"/>
      <c r="E153" s="256"/>
      <c r="F153" s="256"/>
      <c r="G153" s="256"/>
      <c r="H153" s="256"/>
      <c r="I153" s="256"/>
      <c r="J153" s="256"/>
      <c r="K153" s="256"/>
      <c r="L153" s="256"/>
      <c r="M153" s="256"/>
      <c r="N153" s="256"/>
      <c r="O153" s="256"/>
    </row>
    <row r="154" spans="2:15">
      <c r="B154" s="256"/>
      <c r="C154" s="256"/>
      <c r="D154" s="256"/>
      <c r="E154" s="256"/>
      <c r="F154" s="256"/>
      <c r="G154" s="256"/>
      <c r="H154" s="256"/>
      <c r="I154" s="256"/>
      <c r="J154" s="256"/>
      <c r="K154" s="256"/>
      <c r="L154" s="256"/>
      <c r="M154" s="256"/>
      <c r="N154" s="256"/>
      <c r="O154" s="256"/>
    </row>
    <row r="155" spans="2:15">
      <c r="B155" s="256"/>
      <c r="C155" s="256"/>
      <c r="D155" s="256"/>
      <c r="E155" s="256"/>
      <c r="F155" s="256"/>
      <c r="G155" s="256"/>
      <c r="H155" s="256"/>
      <c r="I155" s="256"/>
      <c r="J155" s="256"/>
      <c r="K155" s="256"/>
      <c r="L155" s="256"/>
      <c r="M155" s="256"/>
      <c r="N155" s="256"/>
      <c r="O155" s="256"/>
    </row>
    <row r="156" spans="2:15">
      <c r="B156" s="256"/>
      <c r="C156" s="256"/>
      <c r="D156" s="256"/>
      <c r="E156" s="256"/>
      <c r="F156" s="256"/>
      <c r="G156" s="256"/>
      <c r="H156" s="256"/>
      <c r="I156" s="256"/>
      <c r="J156" s="256"/>
      <c r="K156" s="256"/>
      <c r="L156" s="256"/>
      <c r="M156" s="256"/>
      <c r="N156" s="256"/>
      <c r="O156" s="256"/>
    </row>
    <row r="157" spans="2:15">
      <c r="B157" s="256"/>
      <c r="C157" s="256"/>
      <c r="D157" s="256"/>
      <c r="E157" s="256"/>
      <c r="F157" s="256"/>
      <c r="G157" s="256"/>
      <c r="H157" s="256"/>
      <c r="I157" s="256"/>
      <c r="J157" s="256"/>
      <c r="K157" s="256"/>
      <c r="L157" s="256"/>
      <c r="M157" s="256"/>
      <c r="N157" s="256"/>
      <c r="O157" s="256"/>
    </row>
    <row r="158" spans="2:15">
      <c r="B158" s="256"/>
      <c r="C158" s="256"/>
      <c r="D158" s="256"/>
      <c r="E158" s="256"/>
      <c r="F158" s="256"/>
      <c r="G158" s="256"/>
      <c r="H158" s="256"/>
      <c r="I158" s="256"/>
      <c r="J158" s="256"/>
      <c r="K158" s="256"/>
      <c r="L158" s="256"/>
      <c r="M158" s="256"/>
      <c r="N158" s="256"/>
      <c r="O158" s="256"/>
    </row>
    <row r="159" spans="2:15">
      <c r="B159" s="256"/>
      <c r="C159" s="256"/>
      <c r="D159" s="256"/>
      <c r="E159" s="256"/>
      <c r="F159" s="256"/>
      <c r="G159" s="256"/>
      <c r="H159" s="256"/>
      <c r="I159" s="256"/>
      <c r="J159" s="256"/>
      <c r="K159" s="256"/>
      <c r="L159" s="256"/>
      <c r="M159" s="256"/>
      <c r="N159" s="256"/>
      <c r="O159" s="256"/>
    </row>
    <row r="160" spans="2:15">
      <c r="B160" s="256"/>
      <c r="C160" s="256"/>
      <c r="D160" s="256"/>
      <c r="E160" s="256"/>
      <c r="F160" s="256"/>
      <c r="G160" s="256"/>
      <c r="H160" s="256"/>
      <c r="I160" s="256"/>
      <c r="J160" s="256"/>
      <c r="K160" s="256"/>
      <c r="L160" s="256"/>
      <c r="M160" s="256"/>
      <c r="N160" s="256"/>
      <c r="O160" s="256"/>
    </row>
    <row r="161" spans="2:15">
      <c r="B161" s="256"/>
      <c r="C161" s="256"/>
      <c r="D161" s="256"/>
      <c r="E161" s="256"/>
      <c r="F161" s="256"/>
      <c r="G161" s="256"/>
      <c r="H161" s="256"/>
      <c r="I161" s="256"/>
      <c r="J161" s="256"/>
      <c r="K161" s="256"/>
      <c r="L161" s="256"/>
      <c r="M161" s="256"/>
      <c r="N161" s="256"/>
      <c r="O161" s="256"/>
    </row>
    <row r="162" spans="2:15">
      <c r="B162" s="256"/>
      <c r="C162" s="256"/>
      <c r="D162" s="256"/>
      <c r="E162" s="256"/>
      <c r="F162" s="256"/>
      <c r="G162" s="256"/>
      <c r="H162" s="256"/>
      <c r="I162" s="256"/>
      <c r="J162" s="256"/>
      <c r="K162" s="256"/>
      <c r="L162" s="256"/>
      <c r="M162" s="256"/>
      <c r="N162" s="256"/>
      <c r="O162" s="256"/>
    </row>
    <row r="163" spans="2:15">
      <c r="B163" s="256"/>
      <c r="C163" s="256"/>
      <c r="D163" s="256"/>
      <c r="E163" s="256"/>
      <c r="F163" s="256"/>
      <c r="G163" s="256"/>
      <c r="H163" s="256"/>
      <c r="I163" s="256"/>
      <c r="J163" s="256"/>
      <c r="K163" s="256"/>
      <c r="L163" s="256"/>
      <c r="M163" s="256"/>
      <c r="N163" s="256"/>
      <c r="O163" s="256"/>
    </row>
    <row r="164" spans="2:15">
      <c r="B164" s="256"/>
      <c r="C164" s="256"/>
      <c r="D164" s="256"/>
      <c r="E164" s="256"/>
      <c r="F164" s="256"/>
      <c r="G164" s="256"/>
      <c r="H164" s="256"/>
      <c r="I164" s="256"/>
      <c r="J164" s="256"/>
      <c r="K164" s="256"/>
      <c r="L164" s="256"/>
      <c r="M164" s="256"/>
      <c r="N164" s="256"/>
      <c r="O164" s="256"/>
    </row>
    <row r="165" spans="2:15">
      <c r="B165" s="256"/>
      <c r="C165" s="256"/>
      <c r="D165" s="256"/>
      <c r="E165" s="256"/>
      <c r="F165" s="256"/>
      <c r="G165" s="256"/>
      <c r="H165" s="256"/>
      <c r="I165" s="256"/>
      <c r="J165" s="256"/>
      <c r="K165" s="256"/>
      <c r="L165" s="256"/>
      <c r="M165" s="256"/>
      <c r="N165" s="256"/>
      <c r="O165" s="256"/>
    </row>
    <row r="166" spans="2:15">
      <c r="B166" s="256"/>
      <c r="C166" s="256"/>
      <c r="D166" s="256"/>
      <c r="E166" s="256"/>
      <c r="F166" s="256"/>
      <c r="G166" s="256"/>
      <c r="H166" s="256"/>
      <c r="I166" s="256"/>
      <c r="J166" s="256"/>
      <c r="K166" s="256"/>
      <c r="L166" s="256"/>
      <c r="M166" s="256"/>
      <c r="N166" s="256"/>
      <c r="O166" s="256"/>
    </row>
    <row r="167" spans="2:15">
      <c r="B167" s="256"/>
      <c r="C167" s="256"/>
      <c r="D167" s="256"/>
      <c r="E167" s="256"/>
      <c r="F167" s="256"/>
      <c r="G167" s="256"/>
      <c r="H167" s="256"/>
      <c r="I167" s="256"/>
      <c r="J167" s="256"/>
      <c r="K167" s="256"/>
      <c r="L167" s="256"/>
      <c r="M167" s="256"/>
      <c r="N167" s="256"/>
      <c r="O167" s="256"/>
    </row>
    <row r="168" spans="2:15">
      <c r="B168" s="256"/>
      <c r="C168" s="256"/>
      <c r="D168" s="256"/>
      <c r="E168" s="256"/>
      <c r="F168" s="256"/>
      <c r="G168" s="256"/>
      <c r="H168" s="256"/>
      <c r="I168" s="256"/>
      <c r="J168" s="256"/>
      <c r="K168" s="256"/>
      <c r="L168" s="256"/>
      <c r="M168" s="256"/>
      <c r="N168" s="256"/>
      <c r="O168" s="256"/>
    </row>
    <row r="169" spans="2:15">
      <c r="B169" s="256"/>
      <c r="C169" s="256"/>
      <c r="D169" s="256"/>
      <c r="E169" s="256"/>
      <c r="F169" s="256"/>
      <c r="G169" s="256"/>
      <c r="H169" s="256"/>
      <c r="I169" s="256"/>
      <c r="J169" s="256"/>
      <c r="K169" s="256"/>
      <c r="L169" s="256"/>
      <c r="M169" s="256"/>
      <c r="N169" s="256"/>
      <c r="O169" s="256"/>
    </row>
    <row r="170" spans="2:15">
      <c r="B170" s="256"/>
      <c r="C170" s="256"/>
      <c r="D170" s="256"/>
      <c r="E170" s="256"/>
      <c r="F170" s="256"/>
      <c r="G170" s="256"/>
      <c r="H170" s="256"/>
      <c r="I170" s="256"/>
      <c r="J170" s="256"/>
      <c r="K170" s="256"/>
      <c r="L170" s="256"/>
      <c r="M170" s="256"/>
      <c r="N170" s="256"/>
      <c r="O170" s="256"/>
    </row>
    <row r="171" spans="2:15">
      <c r="B171" s="256"/>
      <c r="C171" s="256"/>
      <c r="D171" s="256"/>
      <c r="E171" s="256"/>
      <c r="F171" s="256"/>
      <c r="G171" s="256"/>
      <c r="H171" s="256"/>
      <c r="I171" s="256"/>
      <c r="J171" s="256"/>
      <c r="K171" s="256"/>
      <c r="L171" s="256"/>
      <c r="M171" s="256"/>
      <c r="N171" s="256"/>
      <c r="O171" s="256"/>
    </row>
    <row r="172" spans="2:15">
      <c r="B172" s="256"/>
      <c r="C172" s="256"/>
      <c r="D172" s="256"/>
      <c r="E172" s="256"/>
      <c r="F172" s="256"/>
      <c r="G172" s="256"/>
      <c r="H172" s="256"/>
      <c r="I172" s="256"/>
      <c r="J172" s="256"/>
      <c r="K172" s="256"/>
      <c r="L172" s="256"/>
      <c r="M172" s="256"/>
      <c r="N172" s="256"/>
      <c r="O172" s="256"/>
    </row>
    <row r="173" spans="2:15">
      <c r="B173" s="256"/>
      <c r="C173" s="256"/>
      <c r="D173" s="256"/>
      <c r="E173" s="256"/>
      <c r="F173" s="256"/>
      <c r="G173" s="256"/>
      <c r="H173" s="256"/>
      <c r="I173" s="256"/>
      <c r="J173" s="256"/>
      <c r="K173" s="256"/>
      <c r="L173" s="256"/>
      <c r="M173" s="256"/>
      <c r="N173" s="256"/>
      <c r="O173" s="256"/>
    </row>
    <row r="174" spans="2:15">
      <c r="B174" s="256"/>
      <c r="C174" s="256"/>
      <c r="D174" s="256"/>
      <c r="E174" s="256"/>
      <c r="F174" s="256"/>
      <c r="G174" s="256"/>
      <c r="H174" s="256"/>
      <c r="I174" s="256"/>
      <c r="J174" s="256"/>
      <c r="K174" s="256"/>
      <c r="L174" s="256"/>
      <c r="M174" s="256"/>
      <c r="N174" s="256"/>
      <c r="O174" s="256"/>
    </row>
    <row r="175" spans="2:15">
      <c r="B175" s="256"/>
      <c r="C175" s="256"/>
      <c r="D175" s="256"/>
      <c r="E175" s="256"/>
      <c r="F175" s="256"/>
      <c r="G175" s="256"/>
      <c r="H175" s="256"/>
      <c r="I175" s="256"/>
      <c r="J175" s="256"/>
      <c r="K175" s="256"/>
      <c r="L175" s="256"/>
      <c r="M175" s="256"/>
      <c r="N175" s="256"/>
      <c r="O175" s="256"/>
    </row>
    <row r="176" spans="2:15">
      <c r="B176" s="256"/>
      <c r="C176" s="256"/>
      <c r="D176" s="256"/>
      <c r="E176" s="256"/>
      <c r="F176" s="256"/>
      <c r="G176" s="256"/>
      <c r="H176" s="256"/>
      <c r="I176" s="256"/>
      <c r="J176" s="256"/>
      <c r="K176" s="256"/>
      <c r="L176" s="256"/>
      <c r="M176" s="256"/>
      <c r="N176" s="256"/>
      <c r="O176" s="256"/>
    </row>
    <row r="177" spans="2:15">
      <c r="B177" s="256"/>
      <c r="C177" s="256"/>
      <c r="D177" s="256"/>
      <c r="E177" s="256"/>
      <c r="F177" s="256"/>
      <c r="G177" s="256"/>
      <c r="H177" s="256"/>
      <c r="I177" s="256"/>
      <c r="J177" s="256"/>
      <c r="K177" s="256"/>
      <c r="L177" s="256"/>
      <c r="M177" s="256"/>
      <c r="N177" s="256"/>
      <c r="O177" s="256"/>
    </row>
    <row r="178" spans="2:15">
      <c r="B178" s="256"/>
      <c r="C178" s="256"/>
      <c r="D178" s="256"/>
      <c r="E178" s="256"/>
      <c r="F178" s="256"/>
      <c r="G178" s="256"/>
      <c r="H178" s="256"/>
      <c r="I178" s="256"/>
      <c r="J178" s="256"/>
      <c r="K178" s="256"/>
      <c r="L178" s="256"/>
      <c r="M178" s="256"/>
      <c r="N178" s="256"/>
      <c r="O178" s="256"/>
    </row>
    <row r="179" spans="2:15">
      <c r="B179" s="256"/>
      <c r="C179" s="256"/>
      <c r="D179" s="256"/>
      <c r="E179" s="256"/>
      <c r="F179" s="256"/>
      <c r="G179" s="256"/>
      <c r="H179" s="256"/>
      <c r="I179" s="256"/>
      <c r="J179" s="256"/>
      <c r="K179" s="256"/>
      <c r="L179" s="256"/>
      <c r="M179" s="256"/>
      <c r="N179" s="256"/>
      <c r="O179" s="256"/>
    </row>
    <row r="180" spans="2:15">
      <c r="B180" s="256"/>
      <c r="C180" s="256"/>
      <c r="D180" s="256"/>
      <c r="E180" s="256"/>
      <c r="F180" s="256"/>
      <c r="G180" s="256"/>
      <c r="H180" s="256"/>
      <c r="I180" s="256"/>
      <c r="J180" s="256"/>
      <c r="K180" s="256"/>
      <c r="L180" s="256"/>
      <c r="M180" s="256"/>
      <c r="N180" s="256"/>
      <c r="O180" s="256"/>
    </row>
    <row r="181" spans="2:15">
      <c r="B181" s="256"/>
      <c r="C181" s="256"/>
      <c r="D181" s="256"/>
      <c r="E181" s="256"/>
      <c r="F181" s="256"/>
      <c r="G181" s="256"/>
      <c r="H181" s="256"/>
      <c r="I181" s="256"/>
      <c r="J181" s="256"/>
      <c r="K181" s="256"/>
      <c r="L181" s="256"/>
      <c r="M181" s="256"/>
      <c r="N181" s="256"/>
      <c r="O181" s="256"/>
    </row>
    <row r="182" spans="2:15">
      <c r="B182" s="256"/>
      <c r="C182" s="256"/>
      <c r="D182" s="256"/>
      <c r="E182" s="256"/>
      <c r="F182" s="256"/>
      <c r="G182" s="256"/>
      <c r="H182" s="256"/>
      <c r="I182" s="256"/>
      <c r="J182" s="256"/>
      <c r="K182" s="256"/>
      <c r="L182" s="256"/>
      <c r="M182" s="256"/>
      <c r="N182" s="256"/>
      <c r="O182" s="256"/>
    </row>
    <row r="183" spans="2:15">
      <c r="B183" s="256"/>
      <c r="C183" s="256"/>
      <c r="D183" s="256"/>
      <c r="E183" s="256"/>
      <c r="F183" s="256"/>
      <c r="G183" s="256"/>
      <c r="H183" s="256"/>
      <c r="I183" s="256"/>
      <c r="J183" s="256"/>
      <c r="K183" s="256"/>
      <c r="L183" s="256"/>
      <c r="M183" s="256"/>
      <c r="N183" s="256"/>
      <c r="O183" s="256"/>
    </row>
    <row r="184" spans="2:15">
      <c r="B184" s="256"/>
      <c r="C184" s="256"/>
      <c r="D184" s="256"/>
      <c r="E184" s="256"/>
      <c r="F184" s="256"/>
      <c r="G184" s="256"/>
      <c r="H184" s="256"/>
      <c r="I184" s="256"/>
      <c r="J184" s="256"/>
      <c r="K184" s="256"/>
      <c r="L184" s="256"/>
      <c r="M184" s="256"/>
      <c r="N184" s="256"/>
      <c r="O184" s="256"/>
    </row>
    <row r="185" spans="2:15">
      <c r="B185" s="256"/>
      <c r="C185" s="256"/>
      <c r="D185" s="256"/>
      <c r="E185" s="256"/>
      <c r="F185" s="256"/>
      <c r="G185" s="256"/>
      <c r="H185" s="256"/>
      <c r="I185" s="256"/>
      <c r="J185" s="256"/>
      <c r="K185" s="256"/>
      <c r="L185" s="256"/>
      <c r="M185" s="256"/>
      <c r="N185" s="256"/>
      <c r="O185" s="256"/>
    </row>
    <row r="186" spans="2:15">
      <c r="B186" s="256"/>
      <c r="C186" s="256"/>
      <c r="D186" s="256"/>
      <c r="E186" s="256"/>
      <c r="F186" s="256"/>
      <c r="G186" s="256"/>
      <c r="H186" s="256"/>
      <c r="I186" s="256"/>
      <c r="J186" s="256"/>
      <c r="K186" s="256"/>
      <c r="L186" s="256"/>
      <c r="M186" s="256"/>
      <c r="N186" s="256"/>
      <c r="O186" s="256"/>
    </row>
    <row r="187" spans="2:15">
      <c r="B187" s="256"/>
      <c r="C187" s="256"/>
      <c r="D187" s="256"/>
      <c r="E187" s="256"/>
      <c r="F187" s="256"/>
      <c r="G187" s="256"/>
      <c r="H187" s="256"/>
      <c r="I187" s="256"/>
      <c r="J187" s="256"/>
      <c r="K187" s="256"/>
      <c r="L187" s="256"/>
      <c r="M187" s="256"/>
      <c r="N187" s="256"/>
      <c r="O187" s="256"/>
    </row>
    <row r="188" spans="2:15">
      <c r="B188" s="256"/>
      <c r="C188" s="256"/>
      <c r="D188" s="256"/>
      <c r="E188" s="256"/>
      <c r="F188" s="256"/>
      <c r="G188" s="256"/>
      <c r="H188" s="256"/>
      <c r="I188" s="256"/>
      <c r="J188" s="256"/>
      <c r="K188" s="256"/>
      <c r="L188" s="256"/>
      <c r="M188" s="256"/>
      <c r="N188" s="256"/>
      <c r="O188" s="256"/>
    </row>
    <row r="189" spans="2:15">
      <c r="B189" s="256"/>
      <c r="C189" s="256"/>
      <c r="D189" s="256"/>
      <c r="E189" s="256"/>
      <c r="F189" s="256"/>
      <c r="G189" s="256"/>
      <c r="H189" s="256"/>
      <c r="I189" s="256"/>
      <c r="J189" s="256"/>
      <c r="K189" s="256"/>
      <c r="L189" s="256"/>
      <c r="M189" s="256"/>
      <c r="N189" s="256"/>
      <c r="O189" s="256"/>
    </row>
    <row r="190" spans="2:15">
      <c r="B190" s="256"/>
      <c r="C190" s="256"/>
      <c r="D190" s="256"/>
      <c r="E190" s="256"/>
      <c r="F190" s="256"/>
      <c r="G190" s="256"/>
      <c r="H190" s="256"/>
      <c r="I190" s="256"/>
      <c r="J190" s="256"/>
      <c r="K190" s="256"/>
      <c r="L190" s="256"/>
      <c r="M190" s="256"/>
      <c r="N190" s="256"/>
      <c r="O190" s="256"/>
    </row>
    <row r="191" spans="2:15">
      <c r="B191" s="256"/>
      <c r="C191" s="256"/>
      <c r="D191" s="256"/>
      <c r="E191" s="256"/>
      <c r="F191" s="256"/>
      <c r="G191" s="256"/>
      <c r="H191" s="256"/>
      <c r="I191" s="256"/>
      <c r="J191" s="256"/>
      <c r="K191" s="256"/>
      <c r="L191" s="256"/>
      <c r="M191" s="256"/>
      <c r="N191" s="256"/>
      <c r="O191" s="256"/>
    </row>
    <row r="192" spans="2:15">
      <c r="B192" s="256"/>
      <c r="C192" s="256"/>
      <c r="D192" s="256"/>
      <c r="E192" s="256"/>
      <c r="F192" s="256"/>
      <c r="G192" s="256"/>
      <c r="H192" s="256"/>
      <c r="I192" s="256"/>
      <c r="J192" s="256"/>
      <c r="K192" s="256"/>
      <c r="L192" s="256"/>
      <c r="M192" s="256"/>
      <c r="N192" s="256"/>
      <c r="O192" s="256"/>
    </row>
    <row r="193" spans="2:15">
      <c r="B193" s="256"/>
      <c r="C193" s="256"/>
      <c r="D193" s="256"/>
      <c r="E193" s="256"/>
      <c r="F193" s="256"/>
      <c r="G193" s="256"/>
      <c r="H193" s="256"/>
      <c r="I193" s="256"/>
      <c r="J193" s="256"/>
      <c r="K193" s="256"/>
      <c r="L193" s="256"/>
      <c r="M193" s="256"/>
      <c r="N193" s="256"/>
      <c r="O193" s="256"/>
    </row>
    <row r="194" spans="2:15">
      <c r="B194" s="256"/>
      <c r="C194" s="256"/>
      <c r="D194" s="256"/>
      <c r="E194" s="256"/>
      <c r="F194" s="256"/>
      <c r="G194" s="256"/>
      <c r="H194" s="256"/>
      <c r="I194" s="256"/>
      <c r="J194" s="256"/>
      <c r="K194" s="256"/>
      <c r="L194" s="256"/>
      <c r="M194" s="256"/>
      <c r="N194" s="256"/>
      <c r="O194" s="256"/>
    </row>
    <row r="195" spans="2:15">
      <c r="B195" s="256"/>
      <c r="C195" s="256"/>
      <c r="D195" s="256"/>
      <c r="E195" s="256"/>
      <c r="F195" s="256"/>
      <c r="G195" s="256"/>
      <c r="H195" s="256"/>
      <c r="I195" s="256"/>
      <c r="J195" s="256"/>
      <c r="K195" s="256"/>
      <c r="L195" s="256"/>
      <c r="M195" s="256"/>
      <c r="N195" s="256"/>
      <c r="O195" s="256"/>
    </row>
    <row r="196" spans="2:15">
      <c r="B196" s="256"/>
      <c r="C196" s="256"/>
      <c r="D196" s="256"/>
      <c r="E196" s="256"/>
      <c r="F196" s="256"/>
      <c r="G196" s="256"/>
      <c r="H196" s="256"/>
      <c r="I196" s="256"/>
      <c r="J196" s="256"/>
      <c r="K196" s="256"/>
      <c r="L196" s="256"/>
      <c r="M196" s="256"/>
      <c r="N196" s="256"/>
      <c r="O196" s="256"/>
    </row>
    <row r="197" spans="2:15">
      <c r="B197" s="256"/>
      <c r="C197" s="256"/>
      <c r="D197" s="256"/>
      <c r="E197" s="256"/>
      <c r="F197" s="256"/>
      <c r="G197" s="256"/>
      <c r="H197" s="256"/>
      <c r="I197" s="256"/>
      <c r="J197" s="256"/>
      <c r="K197" s="256"/>
      <c r="L197" s="256"/>
      <c r="M197" s="256"/>
      <c r="N197" s="256"/>
      <c r="O197" s="256"/>
    </row>
    <row r="198" spans="2:15">
      <c r="B198" s="256"/>
      <c r="C198" s="256"/>
      <c r="D198" s="256"/>
      <c r="E198" s="256"/>
      <c r="F198" s="256"/>
      <c r="G198" s="256"/>
      <c r="H198" s="256"/>
      <c r="I198" s="256"/>
      <c r="J198" s="256"/>
      <c r="K198" s="256"/>
      <c r="L198" s="256"/>
      <c r="M198" s="256"/>
      <c r="N198" s="256"/>
      <c r="O198" s="256"/>
    </row>
    <row r="199" spans="2:15">
      <c r="B199" s="256"/>
      <c r="C199" s="256"/>
      <c r="D199" s="256"/>
      <c r="E199" s="256"/>
      <c r="F199" s="256"/>
      <c r="G199" s="256"/>
      <c r="H199" s="256"/>
      <c r="I199" s="256"/>
      <c r="J199" s="256"/>
      <c r="K199" s="256"/>
      <c r="L199" s="256"/>
      <c r="M199" s="256"/>
      <c r="N199" s="256"/>
      <c r="O199" s="256"/>
    </row>
    <row r="200" spans="2:15">
      <c r="B200" s="256"/>
      <c r="C200" s="256"/>
      <c r="D200" s="256"/>
      <c r="E200" s="256"/>
      <c r="F200" s="256"/>
      <c r="G200" s="256"/>
      <c r="H200" s="256"/>
      <c r="I200" s="256"/>
      <c r="J200" s="256"/>
      <c r="K200" s="256"/>
      <c r="L200" s="256"/>
      <c r="M200" s="256"/>
      <c r="N200" s="256"/>
      <c r="O200" s="256"/>
    </row>
    <row r="201" spans="2:15">
      <c r="B201" s="256"/>
      <c r="C201" s="256"/>
      <c r="D201" s="256"/>
      <c r="E201" s="256"/>
      <c r="F201" s="256"/>
      <c r="G201" s="256"/>
      <c r="H201" s="256"/>
      <c r="I201" s="256"/>
      <c r="J201" s="256"/>
      <c r="K201" s="256"/>
      <c r="L201" s="256"/>
      <c r="M201" s="256"/>
      <c r="N201" s="256"/>
      <c r="O201" s="256"/>
    </row>
    <row r="202" spans="2:15">
      <c r="B202" s="256"/>
      <c r="C202" s="256"/>
      <c r="D202" s="256"/>
      <c r="E202" s="256"/>
      <c r="F202" s="256"/>
      <c r="G202" s="256"/>
      <c r="H202" s="256"/>
      <c r="I202" s="256"/>
      <c r="J202" s="256"/>
      <c r="K202" s="256"/>
      <c r="L202" s="256"/>
      <c r="M202" s="256"/>
      <c r="N202" s="256"/>
      <c r="O202" s="256"/>
    </row>
    <row r="203" spans="2:15">
      <c r="B203" s="256"/>
      <c r="C203" s="256"/>
      <c r="D203" s="256"/>
      <c r="E203" s="256"/>
      <c r="F203" s="256"/>
      <c r="G203" s="256"/>
      <c r="H203" s="256"/>
      <c r="I203" s="256"/>
      <c r="J203" s="256"/>
      <c r="K203" s="256"/>
      <c r="L203" s="256"/>
      <c r="M203" s="256"/>
      <c r="N203" s="256"/>
      <c r="O203" s="256"/>
    </row>
    <row r="204" spans="2:15">
      <c r="B204" s="256"/>
      <c r="C204" s="256"/>
      <c r="D204" s="256"/>
      <c r="E204" s="256"/>
      <c r="F204" s="256"/>
      <c r="G204" s="256"/>
      <c r="H204" s="256"/>
      <c r="I204" s="256"/>
      <c r="J204" s="256"/>
      <c r="K204" s="256"/>
      <c r="L204" s="256"/>
      <c r="M204" s="256"/>
      <c r="N204" s="256"/>
      <c r="O204" s="256"/>
    </row>
    <row r="205" spans="2:15">
      <c r="B205" s="256"/>
      <c r="C205" s="256"/>
      <c r="D205" s="256"/>
      <c r="E205" s="256"/>
      <c r="F205" s="256"/>
      <c r="G205" s="256"/>
      <c r="H205" s="256"/>
      <c r="I205" s="256"/>
      <c r="J205" s="256"/>
      <c r="K205" s="256"/>
      <c r="L205" s="256"/>
      <c r="M205" s="256"/>
      <c r="N205" s="256"/>
      <c r="O205" s="256"/>
    </row>
    <row r="206" spans="2:15">
      <c r="B206" s="256"/>
      <c r="C206" s="256"/>
      <c r="D206" s="256"/>
      <c r="E206" s="256"/>
      <c r="F206" s="256"/>
      <c r="G206" s="256"/>
      <c r="H206" s="256"/>
      <c r="I206" s="256"/>
      <c r="J206" s="256"/>
      <c r="K206" s="256"/>
      <c r="L206" s="256"/>
      <c r="M206" s="256"/>
      <c r="N206" s="256"/>
      <c r="O206" s="256"/>
    </row>
    <row r="207" spans="2:15">
      <c r="B207" s="256"/>
      <c r="C207" s="256"/>
      <c r="D207" s="256"/>
      <c r="E207" s="256"/>
      <c r="F207" s="256"/>
      <c r="G207" s="256"/>
      <c r="H207" s="256"/>
      <c r="I207" s="256"/>
      <c r="J207" s="256"/>
      <c r="K207" s="256"/>
      <c r="L207" s="256"/>
      <c r="M207" s="256"/>
      <c r="N207" s="256"/>
      <c r="O207" s="256"/>
    </row>
    <row r="208" spans="2:15">
      <c r="B208" s="256"/>
      <c r="C208" s="256"/>
      <c r="D208" s="256"/>
      <c r="E208" s="256"/>
      <c r="F208" s="256"/>
      <c r="G208" s="256"/>
      <c r="H208" s="256"/>
      <c r="I208" s="256"/>
      <c r="J208" s="256"/>
      <c r="K208" s="256"/>
      <c r="L208" s="256"/>
      <c r="M208" s="256"/>
      <c r="N208" s="256"/>
      <c r="O208" s="256"/>
    </row>
    <row r="209" spans="2:15">
      <c r="B209" s="256"/>
      <c r="C209" s="256"/>
      <c r="D209" s="256"/>
      <c r="E209" s="256"/>
      <c r="F209" s="256"/>
      <c r="G209" s="256"/>
      <c r="H209" s="256"/>
      <c r="I209" s="256"/>
      <c r="J209" s="256"/>
      <c r="K209" s="256"/>
      <c r="L209" s="256"/>
      <c r="M209" s="256"/>
      <c r="N209" s="256"/>
      <c r="O209" s="256"/>
    </row>
    <row r="210" spans="2:15">
      <c r="B210" s="256"/>
      <c r="C210" s="256"/>
      <c r="D210" s="256"/>
      <c r="E210" s="256"/>
      <c r="F210" s="256"/>
      <c r="G210" s="256"/>
      <c r="H210" s="256"/>
      <c r="I210" s="256"/>
      <c r="J210" s="256"/>
      <c r="K210" s="256"/>
      <c r="L210" s="256"/>
      <c r="M210" s="256"/>
      <c r="N210" s="256"/>
      <c r="O210" s="256"/>
    </row>
    <row r="211" spans="2:15">
      <c r="B211" s="256"/>
      <c r="C211" s="256"/>
      <c r="D211" s="256"/>
      <c r="E211" s="256"/>
      <c r="F211" s="256"/>
      <c r="G211" s="256"/>
      <c r="H211" s="256"/>
      <c r="I211" s="256"/>
      <c r="J211" s="256"/>
      <c r="K211" s="256"/>
      <c r="L211" s="256"/>
      <c r="M211" s="256"/>
      <c r="N211" s="256"/>
      <c r="O211" s="256"/>
    </row>
    <row r="212" spans="2:15">
      <c r="B212" s="256"/>
      <c r="C212" s="256"/>
      <c r="D212" s="256"/>
      <c r="E212" s="256"/>
      <c r="F212" s="256"/>
      <c r="G212" s="256"/>
      <c r="H212" s="256"/>
      <c r="I212" s="256"/>
      <c r="J212" s="256"/>
      <c r="K212" s="256"/>
      <c r="L212" s="256"/>
      <c r="M212" s="256"/>
      <c r="N212" s="256"/>
      <c r="O212" s="256"/>
    </row>
    <row r="213" spans="2:15">
      <c r="B213" s="256"/>
      <c r="C213" s="256"/>
      <c r="D213" s="256"/>
      <c r="E213" s="256"/>
      <c r="F213" s="256"/>
      <c r="G213" s="256"/>
      <c r="H213" s="256"/>
      <c r="I213" s="256"/>
      <c r="J213" s="256"/>
      <c r="K213" s="256"/>
      <c r="L213" s="256"/>
      <c r="M213" s="256"/>
      <c r="N213" s="256"/>
      <c r="O213" s="256"/>
    </row>
    <row r="214" spans="2:15">
      <c r="B214" s="256"/>
      <c r="C214" s="256"/>
      <c r="D214" s="256"/>
      <c r="E214" s="256"/>
      <c r="F214" s="256"/>
      <c r="G214" s="256"/>
      <c r="H214" s="256"/>
      <c r="I214" s="256"/>
      <c r="J214" s="256"/>
      <c r="K214" s="256"/>
      <c r="L214" s="256"/>
      <c r="M214" s="256"/>
      <c r="N214" s="256"/>
      <c r="O214" s="256"/>
    </row>
    <row r="215" spans="2:15">
      <c r="B215" s="256"/>
      <c r="C215" s="256"/>
      <c r="D215" s="256"/>
      <c r="E215" s="256"/>
      <c r="F215" s="256"/>
      <c r="G215" s="256"/>
      <c r="H215" s="256"/>
      <c r="I215" s="256"/>
      <c r="J215" s="256"/>
      <c r="K215" s="256"/>
      <c r="L215" s="256"/>
      <c r="M215" s="256"/>
      <c r="N215" s="256"/>
      <c r="O215" s="256"/>
    </row>
    <row r="216" spans="2:15">
      <c r="B216" s="256"/>
      <c r="C216" s="256"/>
      <c r="D216" s="256"/>
      <c r="E216" s="256"/>
      <c r="F216" s="256"/>
      <c r="G216" s="256"/>
      <c r="H216" s="256"/>
      <c r="I216" s="256"/>
      <c r="J216" s="256"/>
      <c r="K216" s="256"/>
      <c r="L216" s="256"/>
      <c r="M216" s="256"/>
      <c r="N216" s="256"/>
      <c r="O216" s="256"/>
    </row>
    <row r="217" spans="2:15">
      <c r="B217" s="256"/>
      <c r="C217" s="256"/>
      <c r="D217" s="256"/>
      <c r="E217" s="256"/>
      <c r="F217" s="256"/>
      <c r="G217" s="256"/>
      <c r="H217" s="256"/>
      <c r="I217" s="256"/>
      <c r="J217" s="256"/>
      <c r="K217" s="256"/>
      <c r="L217" s="256"/>
      <c r="M217" s="256"/>
      <c r="N217" s="256"/>
      <c r="O217" s="256"/>
    </row>
    <row r="218" spans="2:15">
      <c r="B218" s="256"/>
      <c r="C218" s="256"/>
      <c r="D218" s="256"/>
      <c r="E218" s="256"/>
      <c r="F218" s="256"/>
      <c r="G218" s="256"/>
      <c r="H218" s="256"/>
      <c r="I218" s="256"/>
      <c r="J218" s="256"/>
      <c r="K218" s="256"/>
      <c r="L218" s="256"/>
      <c r="M218" s="256"/>
      <c r="N218" s="256"/>
      <c r="O218" s="256"/>
    </row>
    <row r="219" spans="2:15">
      <c r="B219" s="256"/>
      <c r="C219" s="256"/>
      <c r="D219" s="256"/>
      <c r="E219" s="256"/>
      <c r="F219" s="256"/>
      <c r="G219" s="256"/>
      <c r="H219" s="256"/>
      <c r="I219" s="256"/>
      <c r="J219" s="256"/>
      <c r="K219" s="256"/>
      <c r="L219" s="256"/>
      <c r="M219" s="256"/>
      <c r="N219" s="256"/>
      <c r="O219" s="256"/>
    </row>
    <row r="220" spans="2:15">
      <c r="B220" s="256"/>
      <c r="C220" s="256"/>
      <c r="D220" s="256"/>
      <c r="E220" s="256"/>
      <c r="F220" s="256"/>
      <c r="G220" s="256"/>
      <c r="H220" s="256"/>
      <c r="I220" s="256"/>
      <c r="J220" s="256"/>
      <c r="K220" s="256"/>
      <c r="L220" s="256"/>
      <c r="M220" s="256"/>
      <c r="N220" s="256"/>
      <c r="O220" s="256"/>
    </row>
    <row r="221" spans="2:15">
      <c r="B221" s="256"/>
      <c r="C221" s="256"/>
      <c r="D221" s="256"/>
      <c r="E221" s="256"/>
      <c r="F221" s="256"/>
      <c r="G221" s="256"/>
      <c r="H221" s="256"/>
      <c r="I221" s="256"/>
      <c r="J221" s="256"/>
      <c r="K221" s="256"/>
      <c r="L221" s="256"/>
      <c r="M221" s="256"/>
      <c r="N221" s="256"/>
      <c r="O221" s="256"/>
    </row>
    <row r="222" spans="2:15">
      <c r="B222" s="256"/>
      <c r="C222" s="256"/>
      <c r="D222" s="256"/>
      <c r="E222" s="256"/>
      <c r="F222" s="256"/>
      <c r="G222" s="256"/>
      <c r="H222" s="256"/>
      <c r="I222" s="256"/>
      <c r="J222" s="256"/>
      <c r="K222" s="256"/>
      <c r="L222" s="256"/>
      <c r="M222" s="256"/>
      <c r="N222" s="256"/>
      <c r="O222" s="256"/>
    </row>
    <row r="223" spans="2:15">
      <c r="B223" s="256"/>
      <c r="C223" s="256"/>
      <c r="D223" s="256"/>
      <c r="E223" s="256"/>
      <c r="F223" s="256"/>
      <c r="G223" s="256"/>
      <c r="H223" s="256"/>
      <c r="I223" s="256"/>
      <c r="J223" s="256"/>
      <c r="K223" s="256"/>
      <c r="L223" s="256"/>
      <c r="M223" s="256"/>
      <c r="N223" s="256"/>
      <c r="O223" s="256"/>
    </row>
    <row r="224" spans="2:15">
      <c r="B224" s="256"/>
      <c r="C224" s="256"/>
      <c r="D224" s="256"/>
      <c r="E224" s="256"/>
      <c r="F224" s="256"/>
      <c r="G224" s="256"/>
      <c r="H224" s="256"/>
      <c r="I224" s="256"/>
      <c r="J224" s="256"/>
      <c r="K224" s="256"/>
      <c r="L224" s="256"/>
      <c r="M224" s="256"/>
      <c r="N224" s="256"/>
      <c r="O224" s="256"/>
    </row>
    <row r="225" spans="2:15">
      <c r="B225" s="256"/>
      <c r="C225" s="256"/>
      <c r="D225" s="256"/>
      <c r="E225" s="256"/>
      <c r="F225" s="256"/>
      <c r="G225" s="256"/>
      <c r="H225" s="256"/>
      <c r="I225" s="256"/>
      <c r="J225" s="256"/>
      <c r="K225" s="256"/>
      <c r="L225" s="256"/>
      <c r="M225" s="256"/>
      <c r="N225" s="256"/>
      <c r="O225" s="256"/>
    </row>
    <row r="313" spans="3:3">
      <c r="C313" s="231">
        <v>0</v>
      </c>
    </row>
  </sheetData>
  <customSheetViews>
    <customSheetView guid="{7015FC6D-0680-4B00-AA0E-B83DA1D0B666}" scale="80" showPageBreaks="1" showGridLines="0" printArea="1" view="pageBreakPreview" topLeftCell="A79">
      <selection activeCell="H119" sqref="H119"/>
      <pageMargins left="0.7" right="0.7" top="0.75" bottom="0.75" header="0.3" footer="0.3"/>
      <pageSetup scale="67" orientation="portrait" r:id="rId1"/>
    </customSheetView>
    <customSheetView guid="{5FCC9217-B3E9-4B91-A943-5F21728EBEE9}" scale="80" showPageBreaks="1" showGridLines="0" printArea="1" view="pageBreakPreview" topLeftCell="A79">
      <selection activeCell="H119" sqref="H119"/>
      <pageMargins left="0.7" right="0.7" top="0.75" bottom="0.75" header="0.3" footer="0.3"/>
      <pageSetup scale="67" orientation="portrait" r:id="rId2"/>
    </customSheetView>
    <customSheetView guid="{F3648BCD-1CED-4BBB-AE63-37BDB925883F}" scale="80" showPageBreaks="1" showGridLines="0" printArea="1" view="pageBreakPreview">
      <selection activeCell="G307" sqref="G306:G307"/>
      <pageMargins left="0.7" right="0.7" top="0.75" bottom="0.75" header="0.3" footer="0.3"/>
      <pageSetup scale="67" orientation="portrait" r:id="rId3"/>
    </customSheetView>
  </customSheetViews>
  <mergeCells count="36">
    <mergeCell ref="B30:M30"/>
    <mergeCell ref="B33:M33"/>
    <mergeCell ref="B21:M21"/>
    <mergeCell ref="B25:M25"/>
    <mergeCell ref="B4:M4"/>
    <mergeCell ref="B5:M5"/>
    <mergeCell ref="B6:M6"/>
    <mergeCell ref="B3:T3"/>
    <mergeCell ref="B15:M15"/>
    <mergeCell ref="B10:M10"/>
    <mergeCell ref="B11:M11"/>
    <mergeCell ref="B12:M12"/>
    <mergeCell ref="B71:M71"/>
    <mergeCell ref="B76:M76"/>
    <mergeCell ref="B79:M79"/>
    <mergeCell ref="B48:K48"/>
    <mergeCell ref="B60:K60"/>
    <mergeCell ref="B57:K57"/>
    <mergeCell ref="B56:M56"/>
    <mergeCell ref="B58:M58"/>
    <mergeCell ref="B34:M34"/>
    <mergeCell ref="B37:M37"/>
    <mergeCell ref="B46:K46"/>
    <mergeCell ref="B38:M38"/>
    <mergeCell ref="B85:M85"/>
    <mergeCell ref="B41:M41"/>
    <mergeCell ref="B50:M50"/>
    <mergeCell ref="B52:M52"/>
    <mergeCell ref="B55:M55"/>
    <mergeCell ref="B81:M81"/>
    <mergeCell ref="B75:M75"/>
    <mergeCell ref="B72:M72"/>
    <mergeCell ref="B61:M61"/>
    <mergeCell ref="B64:M64"/>
    <mergeCell ref="B67:M67"/>
    <mergeCell ref="B68:M68"/>
  </mergeCells>
  <hyperlinks>
    <hyperlink ref="M9" location="INDICE!A1" display="Índice" xr:uid="{0E052B38-A208-423D-B5A2-4FD9E04C18EA}"/>
  </hyperlinks>
  <pageMargins left="0.7" right="0.7" top="0.75" bottom="0.75" header="0.3" footer="0.3"/>
  <pageSetup scale="66" orientation="portrait"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60BE2-9095-49E2-A0C8-F330E866D361}">
  <sheetPr filterMode="1">
    <tabColor rgb="FFFFC000"/>
  </sheetPr>
  <dimension ref="A1:R913"/>
  <sheetViews>
    <sheetView zoomScale="90" zoomScaleNormal="90" workbookViewId="0">
      <pane ySplit="4" topLeftCell="A5" activePane="bottomLeft" state="frozen"/>
      <selection activeCell="B84" sqref="B84"/>
      <selection pane="bottomLeft" activeCell="D841" sqref="D841:D843"/>
    </sheetView>
  </sheetViews>
  <sheetFormatPr baseColWidth="10" defaultColWidth="41.6640625" defaultRowHeight="11.4"/>
  <cols>
    <col min="1" max="1" width="12.109375" style="739" customWidth="1"/>
    <col min="2" max="2" width="51.88671875" style="739" bestFit="1" customWidth="1"/>
    <col min="3" max="3" width="14.5546875" style="33" customWidth="1"/>
    <col min="4" max="4" width="41.6640625" style="33"/>
    <col min="5" max="5" width="8.5546875" style="735" customWidth="1"/>
    <col min="6" max="6" width="7.109375" style="735" customWidth="1"/>
    <col min="7" max="7" width="18.33203125" style="41" customWidth="1"/>
    <col min="8" max="8" width="4.109375" style="739" customWidth="1"/>
    <col min="9" max="9" width="17" style="34" customWidth="1"/>
    <col min="10" max="10" width="5.33203125" style="739" customWidth="1"/>
    <col min="11" max="11" width="18.33203125" style="41" customWidth="1"/>
    <col min="12" max="12" width="4.109375" style="739" customWidth="1"/>
    <col min="13" max="13" width="17" style="34" customWidth="1"/>
    <col min="14" max="14" width="5.33203125" style="739" customWidth="1"/>
    <col min="15" max="15" width="18.33203125" style="41" customWidth="1"/>
    <col min="16" max="16" width="4.109375" style="739" customWidth="1"/>
    <col min="17" max="17" width="17" style="34" customWidth="1"/>
    <col min="18" max="16384" width="41.6640625" style="739"/>
  </cols>
  <sheetData>
    <row r="1" spans="1:18">
      <c r="B1" s="32" t="s">
        <v>266</v>
      </c>
    </row>
    <row r="2" spans="1:18" hidden="1">
      <c r="B2" s="35" t="s">
        <v>267</v>
      </c>
    </row>
    <row r="3" spans="1:18" ht="12" hidden="1">
      <c r="G3" s="852" t="s">
        <v>1200</v>
      </c>
      <c r="H3" s="852"/>
      <c r="I3" s="852"/>
      <c r="J3" s="34"/>
      <c r="K3" s="852" t="s">
        <v>1079</v>
      </c>
      <c r="L3" s="852"/>
      <c r="M3" s="852"/>
      <c r="N3" s="34"/>
      <c r="O3" s="852" t="s">
        <v>1201</v>
      </c>
      <c r="P3" s="852"/>
      <c r="Q3" s="852"/>
    </row>
    <row r="4" spans="1:18" s="735" customFormat="1" ht="11.4" hidden="1" customHeight="1">
      <c r="A4" s="36" t="s">
        <v>30</v>
      </c>
      <c r="B4" s="36" t="s">
        <v>31</v>
      </c>
      <c r="C4" s="36" t="s">
        <v>185</v>
      </c>
      <c r="D4" s="36" t="s">
        <v>1</v>
      </c>
      <c r="E4" s="36" t="s">
        <v>2</v>
      </c>
      <c r="F4" s="36" t="s">
        <v>265</v>
      </c>
      <c r="G4" s="42" t="s">
        <v>725</v>
      </c>
      <c r="H4" s="36"/>
      <c r="I4" s="37" t="s">
        <v>726</v>
      </c>
      <c r="J4" s="36"/>
      <c r="K4" s="42" t="s">
        <v>725</v>
      </c>
      <c r="L4" s="36"/>
      <c r="M4" s="37" t="s">
        <v>726</v>
      </c>
      <c r="N4" s="36"/>
      <c r="O4" s="42" t="s">
        <v>725</v>
      </c>
      <c r="P4" s="36"/>
      <c r="Q4" s="37" t="s">
        <v>726</v>
      </c>
    </row>
    <row r="5" spans="1:18" s="732" customFormat="1" ht="12" hidden="1" customHeight="1">
      <c r="A5" s="738" t="s">
        <v>3</v>
      </c>
      <c r="B5" s="738"/>
      <c r="C5" s="731">
        <v>1</v>
      </c>
      <c r="D5" s="731" t="s">
        <v>3</v>
      </c>
      <c r="E5" s="730" t="s">
        <v>6</v>
      </c>
      <c r="F5" s="730" t="s">
        <v>263</v>
      </c>
      <c r="G5" s="43">
        <f>IF(F5="I",IFERROR(VLOOKUP(C5,'BG 032022'!A:C,3,FALSE),0),0)</f>
        <v>0</v>
      </c>
      <c r="H5" s="738"/>
      <c r="I5" s="59">
        <f>IF(F5="I",IFERROR(VLOOKUP(C5,'BG 032022'!A:D,4,FALSE),0),0)</f>
        <v>0</v>
      </c>
      <c r="J5" s="38"/>
      <c r="K5" s="43">
        <f>IF(F5="I",SUMIF('BG 2021'!B:B,Clasificaciones!C5,'BG 2021'!D:D),0)</f>
        <v>0</v>
      </c>
      <c r="L5" s="38"/>
      <c r="M5" s="59">
        <f>IF(F5="I",SUMIF('BG 2021'!B:B,Clasificaciones!C5,'BG 2021'!E:E),0)</f>
        <v>0</v>
      </c>
      <c r="N5" s="38"/>
      <c r="O5" s="43">
        <f>IF(F5="I",SUMIF('BG 032021'!A:A,Clasificaciones!C5,'BG 032021'!C:C),0)</f>
        <v>0</v>
      </c>
      <c r="P5" s="38"/>
      <c r="Q5" s="59">
        <f>IF(F5="I",SUMIF('BG 032021'!A:A,Clasificaciones!C5,'BG 032021'!D:D),0)</f>
        <v>0</v>
      </c>
    </row>
    <row r="6" spans="1:18" s="732" customFormat="1" ht="12" hidden="1" customHeight="1">
      <c r="A6" s="738" t="s">
        <v>3</v>
      </c>
      <c r="B6" s="738"/>
      <c r="C6" s="731">
        <v>11</v>
      </c>
      <c r="D6" s="731" t="s">
        <v>4</v>
      </c>
      <c r="E6" s="730" t="s">
        <v>6</v>
      </c>
      <c r="F6" s="730" t="s">
        <v>263</v>
      </c>
      <c r="G6" s="43">
        <f>IF(F6="I",IFERROR(VLOOKUP(C6,'BG 032022'!A:C,3,FALSE),0),0)</f>
        <v>0</v>
      </c>
      <c r="H6" s="738"/>
      <c r="I6" s="59">
        <f>IF(F6="I",IFERROR(VLOOKUP(C6,'BG 032022'!A:D,4,FALSE),0),0)</f>
        <v>0</v>
      </c>
      <c r="J6" s="38"/>
      <c r="K6" s="43">
        <f>IF(F6="I",SUMIF('BG 2021'!B:B,Clasificaciones!C6,'BG 2021'!D:D),0)</f>
        <v>0</v>
      </c>
      <c r="L6" s="38"/>
      <c r="M6" s="59">
        <f>IF(F6="I",SUMIF('BG 2021'!B:B,Clasificaciones!C6,'BG 2021'!E:E),0)</f>
        <v>0</v>
      </c>
      <c r="N6" s="38"/>
      <c r="O6" s="43">
        <f>IF(F6="I",SUMIF('BG 032021'!A:A,Clasificaciones!C6,'BG 032021'!C:C),0)</f>
        <v>0</v>
      </c>
      <c r="P6" s="38"/>
      <c r="Q6" s="59">
        <f>IF(F6="I",SUMIF('BG 032021'!A:A,Clasificaciones!C6,'BG 032021'!D:D),0)</f>
        <v>0</v>
      </c>
    </row>
    <row r="7" spans="1:18" s="732" customFormat="1" ht="12" hidden="1" customHeight="1">
      <c r="A7" s="738" t="s">
        <v>3</v>
      </c>
      <c r="B7" s="738"/>
      <c r="C7" s="731">
        <v>111</v>
      </c>
      <c r="D7" s="731" t="s">
        <v>5</v>
      </c>
      <c r="E7" s="730" t="s">
        <v>6</v>
      </c>
      <c r="F7" s="730" t="s">
        <v>263</v>
      </c>
      <c r="G7" s="43">
        <f>IF(F7="I",IFERROR(VLOOKUP(C7,'BG 032022'!A:C,3,FALSE),0),0)</f>
        <v>0</v>
      </c>
      <c r="H7" s="738"/>
      <c r="I7" s="59">
        <f>IF(F7="I",IFERROR(VLOOKUP(C7,'BG 032022'!A:D,4,FALSE),0),0)</f>
        <v>0</v>
      </c>
      <c r="J7" s="38"/>
      <c r="K7" s="43">
        <f>IF(F7="I",SUMIF('BG 2021'!B:B,Clasificaciones!C7,'BG 2021'!D:D),0)</f>
        <v>0</v>
      </c>
      <c r="L7" s="38"/>
      <c r="M7" s="59">
        <f>IF(F7="I",SUMIF('BG 2021'!B:B,Clasificaciones!C7,'BG 2021'!E:E),0)</f>
        <v>0</v>
      </c>
      <c r="N7" s="38"/>
      <c r="O7" s="43">
        <f>IF(F7="I",SUMIF('BG 032021'!A:A,Clasificaciones!C7,'BG 032021'!C:C),0)</f>
        <v>0</v>
      </c>
      <c r="P7" s="38"/>
      <c r="Q7" s="59">
        <f>IF(F7="I",SUMIF('BG 032021'!A:A,Clasificaciones!C7,'BG 032021'!D:D),0)</f>
        <v>0</v>
      </c>
    </row>
    <row r="8" spans="1:18" s="732" customFormat="1" ht="12" hidden="1" customHeight="1">
      <c r="A8" s="738" t="s">
        <v>3</v>
      </c>
      <c r="B8" s="738" t="s">
        <v>15</v>
      </c>
      <c r="C8" s="731">
        <v>11101</v>
      </c>
      <c r="D8" s="731" t="s">
        <v>735</v>
      </c>
      <c r="E8" s="730" t="s">
        <v>6</v>
      </c>
      <c r="F8" s="730" t="s">
        <v>263</v>
      </c>
      <c r="G8" s="43">
        <f>IF(F8="I",IFERROR(VLOOKUP(C8,'BG 032022'!A:C,3,FALSE),0),0)</f>
        <v>0</v>
      </c>
      <c r="H8" s="738"/>
      <c r="I8" s="59">
        <f>IF(F8="I",IFERROR(VLOOKUP(C8,'BG 032022'!A:D,4,FALSE),0),0)</f>
        <v>0</v>
      </c>
      <c r="J8" s="38"/>
      <c r="K8" s="43">
        <f>IF(F8="I",SUMIF('BG 2021'!B:B,Clasificaciones!C8,'BG 2021'!D:D),0)</f>
        <v>0</v>
      </c>
      <c r="L8" s="38"/>
      <c r="M8" s="59">
        <f>IF(F8="I",SUMIF('BG 2021'!B:B,Clasificaciones!C8,'BG 2021'!E:E),0)</f>
        <v>0</v>
      </c>
      <c r="N8" s="38"/>
      <c r="O8" s="43">
        <f>IF(F8="I",SUMIF('BG 032021'!A:A,Clasificaciones!C8,'BG 032021'!C:C),0)</f>
        <v>0</v>
      </c>
      <c r="P8" s="38"/>
      <c r="Q8" s="59">
        <f>IF(F8="I",SUMIF('BG 032021'!A:A,Clasificaciones!C8,'BG 032021'!D:D),0)</f>
        <v>0</v>
      </c>
    </row>
    <row r="9" spans="1:18" s="732" customFormat="1" ht="12" hidden="1" customHeight="1">
      <c r="A9" s="738" t="s">
        <v>3</v>
      </c>
      <c r="B9" s="738" t="s">
        <v>15</v>
      </c>
      <c r="C9" s="731">
        <v>1110101</v>
      </c>
      <c r="D9" s="731" t="s">
        <v>735</v>
      </c>
      <c r="E9" s="730" t="s">
        <v>6</v>
      </c>
      <c r="F9" s="730" t="s">
        <v>264</v>
      </c>
      <c r="G9" s="43">
        <f>IF(F9="I",IFERROR(VLOOKUP(C9,'BG 032022'!A:C,3,FALSE),0),0)</f>
        <v>0</v>
      </c>
      <c r="H9" s="738"/>
      <c r="I9" s="59">
        <f>IF(F9="I",IFERROR(VLOOKUP(C9,'BG 032022'!A:D,4,FALSE),0),0)</f>
        <v>0</v>
      </c>
      <c r="J9" s="38"/>
      <c r="K9" s="43">
        <f>IF(F9="I",SUMIF('BG 2021'!B:B,Clasificaciones!C9,'BG 2021'!D:D),0)</f>
        <v>0</v>
      </c>
      <c r="L9" s="38"/>
      <c r="M9" s="59">
        <f>IF(F9="I",SUMIF('BG 2021'!B:B,Clasificaciones!C9,'BG 2021'!E:E),0)</f>
        <v>0</v>
      </c>
      <c r="N9" s="38"/>
      <c r="O9" s="43">
        <f>IF(F9="I",SUMIF('BG 032021'!A:A,Clasificaciones!C9,'BG 032021'!C:C),0)</f>
        <v>0</v>
      </c>
      <c r="P9" s="38"/>
      <c r="Q9" s="59">
        <f>IF(F9="I",SUMIF('BG 032021'!A:A,Clasificaciones!C9,'BG 032021'!D:D),0)</f>
        <v>0</v>
      </c>
    </row>
    <row r="10" spans="1:18" s="732" customFormat="1" ht="12" hidden="1" customHeight="1">
      <c r="A10" s="738" t="s">
        <v>3</v>
      </c>
      <c r="B10" s="738" t="s">
        <v>724</v>
      </c>
      <c r="C10" s="731">
        <v>1110102</v>
      </c>
      <c r="D10" s="731" t="s">
        <v>724</v>
      </c>
      <c r="E10" s="730" t="s">
        <v>6</v>
      </c>
      <c r="F10" s="730" t="s">
        <v>264</v>
      </c>
      <c r="G10" s="43">
        <f>IF(F10="I",IFERROR(VLOOKUP(C10,'BG 032022'!A:C,3,FALSE),0),0)</f>
        <v>0</v>
      </c>
      <c r="H10" s="738"/>
      <c r="I10" s="59">
        <f>IF(F10="I",IFERROR(VLOOKUP(C10,'BG 032022'!A:D,4,FALSE),0),0)</f>
        <v>0</v>
      </c>
      <c r="J10" s="38"/>
      <c r="K10" s="43">
        <f>IF(F10="I",SUMIF('BG 2021'!B:B,Clasificaciones!C10,'BG 2021'!D:D),0)</f>
        <v>0</v>
      </c>
      <c r="L10" s="38"/>
      <c r="M10" s="59">
        <f>IF(F10="I",SUMIF('BG 2021'!B:B,Clasificaciones!C10,'BG 2021'!E:E),0)</f>
        <v>0</v>
      </c>
      <c r="N10" s="38"/>
      <c r="O10" s="43">
        <f>IF(F10="I",SUMIF('BG 032021'!A:A,Clasificaciones!C10,'BG 032021'!C:C),0)</f>
        <v>0</v>
      </c>
      <c r="P10" s="38"/>
      <c r="Q10" s="59">
        <f>IF(F10="I",SUMIF('BG 032021'!A:A,Clasificaciones!C10,'BG 032021'!D:D),0)</f>
        <v>0</v>
      </c>
    </row>
    <row r="11" spans="1:18" s="732" customFormat="1" ht="12" hidden="1" customHeight="1">
      <c r="A11" s="738" t="s">
        <v>3</v>
      </c>
      <c r="B11" s="738"/>
      <c r="C11" s="731">
        <v>11102</v>
      </c>
      <c r="D11" s="731" t="s">
        <v>78</v>
      </c>
      <c r="E11" s="730" t="s">
        <v>6</v>
      </c>
      <c r="F11" s="730" t="s">
        <v>263</v>
      </c>
      <c r="G11" s="43">
        <f>IF(F11="I",IFERROR(VLOOKUP(C11,'BG 032022'!A:C,3,FALSE),0),0)</f>
        <v>0</v>
      </c>
      <c r="H11" s="738"/>
      <c r="I11" s="59">
        <f>IF(F11="I",IFERROR(VLOOKUP(C11,'BG 032022'!A:D,4,FALSE),0),0)</f>
        <v>0</v>
      </c>
      <c r="J11" s="38"/>
      <c r="K11" s="43">
        <f>IF(F11="I",SUMIF('BG 2021'!B:B,Clasificaciones!C11,'BG 2021'!D:D),0)</f>
        <v>0</v>
      </c>
      <c r="L11" s="38"/>
      <c r="M11" s="59">
        <f>IF(F11="I",SUMIF('BG 2021'!B:B,Clasificaciones!C11,'BG 2021'!E:E),0)</f>
        <v>0</v>
      </c>
      <c r="N11" s="38"/>
      <c r="O11" s="43">
        <f>IF(F11="I",SUMIF('BG 032021'!A:A,Clasificaciones!C11,'BG 032021'!C:C),0)</f>
        <v>0</v>
      </c>
      <c r="P11" s="38"/>
      <c r="Q11" s="59">
        <f>IF(F11="I",SUMIF('BG 032021'!A:A,Clasificaciones!C11,'BG 032021'!D:D),0)</f>
        <v>0</v>
      </c>
    </row>
    <row r="12" spans="1:18" s="732" customFormat="1" ht="12" hidden="1" customHeight="1">
      <c r="A12" s="738" t="s">
        <v>3</v>
      </c>
      <c r="B12" s="738" t="s">
        <v>78</v>
      </c>
      <c r="C12" s="731">
        <v>1110201</v>
      </c>
      <c r="D12" s="731" t="s">
        <v>736</v>
      </c>
      <c r="E12" s="730" t="s">
        <v>6</v>
      </c>
      <c r="F12" s="730" t="s">
        <v>263</v>
      </c>
      <c r="G12" s="43">
        <f>IF(F12="I",IFERROR(VLOOKUP(C12,'BG 032022'!A:C,3,FALSE),0),0)</f>
        <v>0</v>
      </c>
      <c r="H12" s="738"/>
      <c r="I12" s="59">
        <f>IF(F12="I",IFERROR(VLOOKUP(C12,'BG 032022'!A:D,4,FALSE),0),0)</f>
        <v>0</v>
      </c>
      <c r="J12" s="38"/>
      <c r="K12" s="43">
        <f>IF(F12="I",SUMIF('BG 2021'!B:B,Clasificaciones!C12,'BG 2021'!D:D),0)</f>
        <v>0</v>
      </c>
      <c r="L12" s="38"/>
      <c r="M12" s="59">
        <f>IF(F12="I",SUMIF('BG 2021'!B:B,Clasificaciones!C12,'BG 2021'!E:E),0)</f>
        <v>0</v>
      </c>
      <c r="N12" s="38"/>
      <c r="O12" s="43">
        <f>IF(F12="I",SUMIF('BG 032021'!A:A,Clasificaciones!C12,'BG 032021'!C:C),0)</f>
        <v>0</v>
      </c>
      <c r="P12" s="38"/>
      <c r="Q12" s="59">
        <f>IF(F12="I",SUMIF('BG 032021'!A:A,Clasificaciones!C12,'BG 032021'!D:D),0)</f>
        <v>0</v>
      </c>
    </row>
    <row r="13" spans="1:18" s="732" customFormat="1" ht="12" hidden="1" customHeight="1">
      <c r="A13" s="738" t="s">
        <v>3</v>
      </c>
      <c r="B13" s="738" t="s">
        <v>78</v>
      </c>
      <c r="C13" s="731">
        <v>1110202</v>
      </c>
      <c r="D13" s="731" t="s">
        <v>737</v>
      </c>
      <c r="E13" s="730" t="s">
        <v>183</v>
      </c>
      <c r="F13" s="730" t="s">
        <v>263</v>
      </c>
      <c r="G13" s="136">
        <f>+'BG 032022'!C12</f>
        <v>56826</v>
      </c>
      <c r="H13" s="139"/>
      <c r="I13" s="143">
        <f>+'BG 032022'!D12</f>
        <v>8.2100000000000364</v>
      </c>
      <c r="J13" s="142"/>
      <c r="K13" s="136">
        <f>IF(F13="I",SUMIF('BG 2021'!B:B,Clasificaciones!C13,'BG 2021'!D:D),0)</f>
        <v>0</v>
      </c>
      <c r="L13" s="142"/>
      <c r="M13" s="143">
        <f>IF(F13="I",SUMIF('BG 2021'!B:B,Clasificaciones!C13,'BG 2021'!E:E),0)</f>
        <v>0</v>
      </c>
      <c r="N13" s="142"/>
      <c r="O13" s="136">
        <f>IF(F13="I",SUMIF('BG 032021'!A:A,Clasificaciones!C13,'BG 032021'!C:C),0)</f>
        <v>0</v>
      </c>
      <c r="P13" s="142"/>
      <c r="Q13" s="143">
        <f>IF(F13="I",SUMIF('BG 032021'!A:A,Clasificaciones!C13,'BG 032021'!D:D),0)</f>
        <v>0</v>
      </c>
    </row>
    <row r="14" spans="1:18" s="732" customFormat="1" ht="12" hidden="1" customHeight="1">
      <c r="A14" s="738" t="s">
        <v>3</v>
      </c>
      <c r="B14" s="738"/>
      <c r="C14" s="731">
        <v>11103</v>
      </c>
      <c r="D14" s="731" t="s">
        <v>16</v>
      </c>
      <c r="E14" s="730" t="s">
        <v>183</v>
      </c>
      <c r="F14" s="730" t="s">
        <v>263</v>
      </c>
      <c r="G14" s="43">
        <f>IF(F14="I",IFERROR(VLOOKUP(C14,'BG 032022'!A:C,3,FALSE),0),0)</f>
        <v>0</v>
      </c>
      <c r="H14" s="738"/>
      <c r="I14" s="59">
        <f>IF(F14="I",IFERROR(VLOOKUP(C14,'BG 032022'!A:D,4,FALSE),0),0)</f>
        <v>0</v>
      </c>
      <c r="J14" s="38"/>
      <c r="K14" s="43">
        <f>IF(F14="I",SUMIF('BG 2021'!B:B,Clasificaciones!C14,'BG 2021'!D:D),0)</f>
        <v>0</v>
      </c>
      <c r="L14" s="38"/>
      <c r="M14" s="59">
        <f>IF(F14="I",SUMIF('BG 2021'!B:B,Clasificaciones!C14,'BG 2021'!E:E),0)</f>
        <v>0</v>
      </c>
      <c r="N14" s="38"/>
      <c r="O14" s="43">
        <f>IF(F14="I",SUMIF('BG 032021'!A:A,Clasificaciones!C14,'BG 032021'!C:C),0)</f>
        <v>0</v>
      </c>
      <c r="P14" s="38"/>
      <c r="Q14" s="59">
        <f>IF(F14="I",SUMIF('BG 032021'!A:A,Clasificaciones!C14,'BG 032021'!D:D),0)</f>
        <v>0</v>
      </c>
    </row>
    <row r="15" spans="1:18" s="732" customFormat="1" ht="12" hidden="1" customHeight="1">
      <c r="A15" s="738" t="s">
        <v>3</v>
      </c>
      <c r="B15" s="738"/>
      <c r="C15" s="731">
        <v>1110301</v>
      </c>
      <c r="D15" s="731" t="s">
        <v>515</v>
      </c>
      <c r="E15" s="730" t="s">
        <v>6</v>
      </c>
      <c r="F15" s="730" t="s">
        <v>263</v>
      </c>
      <c r="G15" s="43">
        <f>IF(F15="I",IFERROR(VLOOKUP(C15,'BG 032022'!A:C,3,FALSE),0),0)</f>
        <v>0</v>
      </c>
      <c r="H15" s="738"/>
      <c r="I15" s="59">
        <f>IF(F15="I",IFERROR(VLOOKUP(C15,'BG 032022'!A:D,4,FALSE),0),0)</f>
        <v>0</v>
      </c>
      <c r="J15" s="38"/>
      <c r="K15" s="43">
        <f>IF(F15="I",SUMIF('BG 2021'!B:B,Clasificaciones!C15,'BG 2021'!D:D),0)</f>
        <v>0</v>
      </c>
      <c r="L15" s="38"/>
      <c r="M15" s="59">
        <f>IF(F15="I",SUMIF('BG 2021'!B:B,Clasificaciones!C15,'BG 2021'!E:E),0)</f>
        <v>0</v>
      </c>
      <c r="N15" s="38"/>
      <c r="O15" s="43">
        <f>IF(F15="I",SUMIF('BG 032021'!A:A,Clasificaciones!C15,'BG 032021'!C:C),0)</f>
        <v>0</v>
      </c>
      <c r="P15" s="38"/>
      <c r="Q15" s="59">
        <f>IF(F15="I",SUMIF('BG 032021'!A:A,Clasificaciones!C15,'BG 032021'!D:D),0)</f>
        <v>0</v>
      </c>
    </row>
    <row r="16" spans="1:18" s="144" customFormat="1" ht="12" hidden="1" customHeight="1">
      <c r="A16" s="139" t="s">
        <v>3</v>
      </c>
      <c r="B16" s="139" t="s">
        <v>16</v>
      </c>
      <c r="C16" s="140">
        <v>111030101</v>
      </c>
      <c r="D16" s="140" t="s">
        <v>727</v>
      </c>
      <c r="E16" s="141" t="s">
        <v>6</v>
      </c>
      <c r="F16" s="141" t="s">
        <v>264</v>
      </c>
      <c r="G16" s="136">
        <f>IF(F16="I",IFERROR(VLOOKUP(C16,'BG 032022'!A:C,3,FALSE),0),0)</f>
        <v>4000000</v>
      </c>
      <c r="H16" s="139"/>
      <c r="I16" s="143">
        <f>IF(F16="I",IFERROR(VLOOKUP(C16,'BG 032022'!A:D,4,FALSE),0),0)</f>
        <v>577.91000000000008</v>
      </c>
      <c r="J16" s="142"/>
      <c r="K16" s="136">
        <f>IF(F16="I",SUMIF('BG 2021'!B:B,Clasificaciones!C16,'BG 2021'!D:D),0)</f>
        <v>4000000</v>
      </c>
      <c r="L16" s="142"/>
      <c r="M16" s="143">
        <f>IF(F16="I",SUMIF('BG 2021'!B:B,Clasificaciones!C16,'BG 2021'!E:E),0)</f>
        <v>583.20000000000005</v>
      </c>
      <c r="N16" s="142"/>
      <c r="O16" s="136">
        <f>IF(F16="I",SUMIF('BG 032021'!A:A,Clasificaciones!C16,'BG 032021'!C:C),0)</f>
        <v>4000000</v>
      </c>
      <c r="P16" s="142"/>
      <c r="Q16" s="143">
        <f>IF(F16="I",SUMIF('BG 032021'!A:A,Clasificaciones!C16,'BG 032021'!D:D),0)</f>
        <v>577.91000000000008</v>
      </c>
      <c r="R16" s="144">
        <f>+VLOOKUP(C16,'CA EFE'!A:A,1,FALSE)</f>
        <v>111030101</v>
      </c>
    </row>
    <row r="17" spans="1:18" s="144" customFormat="1" ht="12" hidden="1" customHeight="1">
      <c r="A17" s="139" t="s">
        <v>3</v>
      </c>
      <c r="B17" s="139" t="s">
        <v>16</v>
      </c>
      <c r="C17" s="140">
        <v>111030102</v>
      </c>
      <c r="D17" s="140" t="s">
        <v>516</v>
      </c>
      <c r="E17" s="141" t="s">
        <v>6</v>
      </c>
      <c r="F17" s="141" t="s">
        <v>264</v>
      </c>
      <c r="G17" s="136">
        <f>IF(F17="I",IFERROR(VLOOKUP(C17,'BG 032022'!A:C,3,FALSE),0),0)</f>
        <v>2748257</v>
      </c>
      <c r="H17" s="139"/>
      <c r="I17" s="143">
        <f>IF(F17="I",IFERROR(VLOOKUP(C17,'BG 032022'!A:D,4,FALSE),0),0)</f>
        <v>397.05999999999995</v>
      </c>
      <c r="J17" s="142"/>
      <c r="K17" s="136">
        <f>IF(F17="I",SUMIF('BG 2021'!B:B,Clasificaciones!C17,'BG 2021'!D:D),0)</f>
        <v>2700041</v>
      </c>
      <c r="L17" s="142"/>
      <c r="M17" s="143">
        <f>IF(F17="I",SUMIF('BG 2021'!B:B,Clasificaciones!C17,'BG 2021'!E:E),0)</f>
        <v>392.92</v>
      </c>
      <c r="N17" s="142"/>
      <c r="O17" s="136">
        <f>IF(F17="I",SUMIF('BG 032021'!A:A,Clasificaciones!C17,'BG 032021'!C:C),0)</f>
        <v>2748257</v>
      </c>
      <c r="P17" s="142"/>
      <c r="Q17" s="143">
        <f>IF(F17="I",SUMIF('BG 032021'!A:A,Clasificaciones!C17,'BG 032021'!D:D),0)</f>
        <v>397.05999999999995</v>
      </c>
      <c r="R17" s="144">
        <f>+VLOOKUP(C17,'CA EFE'!A:A,1,FALSE)</f>
        <v>111030102</v>
      </c>
    </row>
    <row r="18" spans="1:18" s="144" customFormat="1" ht="12" hidden="1" customHeight="1">
      <c r="A18" s="139" t="s">
        <v>3</v>
      </c>
      <c r="B18" s="139" t="s">
        <v>16</v>
      </c>
      <c r="C18" s="140">
        <v>111030103</v>
      </c>
      <c r="D18" s="140" t="s">
        <v>517</v>
      </c>
      <c r="E18" s="141" t="s">
        <v>6</v>
      </c>
      <c r="F18" s="141" t="s">
        <v>264</v>
      </c>
      <c r="G18" s="136">
        <f>IF(F18="I",IFERROR(VLOOKUP(C18,'BG 032022'!A:C,3,FALSE),0),0)</f>
        <v>0</v>
      </c>
      <c r="H18" s="139"/>
      <c r="I18" s="143">
        <f>IF(F18="I",IFERROR(VLOOKUP(C18,'BG 032022'!A:D,4,FALSE),0),0)</f>
        <v>0</v>
      </c>
      <c r="J18" s="142"/>
      <c r="K18" s="136">
        <f>IF(F18="I",SUMIF('BG 2021'!B:B,Clasificaciones!C18,'BG 2021'!D:D),0)</f>
        <v>0</v>
      </c>
      <c r="L18" s="142"/>
      <c r="M18" s="143">
        <f>IF(F18="I",SUMIF('BG 2021'!B:B,Clasificaciones!C18,'BG 2021'!E:E),0)</f>
        <v>0</v>
      </c>
      <c r="N18" s="142"/>
      <c r="O18" s="136">
        <f>IF(F18="I",SUMIF('BG 032021'!A:A,Clasificaciones!C18,'BG 032021'!C:C),0)</f>
        <v>0</v>
      </c>
      <c r="P18" s="142"/>
      <c r="Q18" s="143">
        <f>IF(F18="I",SUMIF('BG 032021'!A:A,Clasificaciones!C18,'BG 032021'!D:D),0)</f>
        <v>0</v>
      </c>
      <c r="R18" s="144" t="e">
        <f>+VLOOKUP(C18,'CA EFE'!A:A,1,FALSE)</f>
        <v>#N/A</v>
      </c>
    </row>
    <row r="19" spans="1:18" s="144" customFormat="1" ht="12" hidden="1" customHeight="1">
      <c r="A19" s="139" t="s">
        <v>3</v>
      </c>
      <c r="B19" s="139" t="s">
        <v>16</v>
      </c>
      <c r="C19" s="140">
        <v>111030104</v>
      </c>
      <c r="D19" s="140" t="s">
        <v>518</v>
      </c>
      <c r="E19" s="141" t="s">
        <v>6</v>
      </c>
      <c r="F19" s="141" t="s">
        <v>264</v>
      </c>
      <c r="G19" s="136">
        <f>IF(F19="I",IFERROR(VLOOKUP(C19,'BG 032022'!A:C,3,FALSE),0),0)</f>
        <v>0</v>
      </c>
      <c r="H19" s="139"/>
      <c r="I19" s="143">
        <f>IF(F19="I",IFERROR(VLOOKUP(C19,'BG 032022'!A:D,4,FALSE),0),0)</f>
        <v>0</v>
      </c>
      <c r="J19" s="142"/>
      <c r="K19" s="136">
        <f>IF(F19="I",SUMIF('BG 2021'!B:B,Clasificaciones!C19,'BG 2021'!D:D),0)</f>
        <v>0</v>
      </c>
      <c r="L19" s="142"/>
      <c r="M19" s="143">
        <f>IF(F19="I",SUMIF('BG 2021'!B:B,Clasificaciones!C19,'BG 2021'!E:E),0)</f>
        <v>0</v>
      </c>
      <c r="N19" s="142"/>
      <c r="O19" s="136">
        <f>IF(F19="I",SUMIF('BG 032021'!A:A,Clasificaciones!C19,'BG 032021'!C:C),0)</f>
        <v>0</v>
      </c>
      <c r="P19" s="142"/>
      <c r="Q19" s="143">
        <f>IF(F19="I",SUMIF('BG 032021'!A:A,Clasificaciones!C19,'BG 032021'!D:D),0)</f>
        <v>0</v>
      </c>
      <c r="R19" s="144" t="e">
        <f>+VLOOKUP(C19,'CA EFE'!A:A,1,FALSE)</f>
        <v>#N/A</v>
      </c>
    </row>
    <row r="20" spans="1:18" s="732" customFormat="1" ht="12" hidden="1" customHeight="1">
      <c r="A20" s="738" t="s">
        <v>3</v>
      </c>
      <c r="B20" s="738" t="s">
        <v>16</v>
      </c>
      <c r="C20" s="731">
        <v>111030105</v>
      </c>
      <c r="D20" s="731" t="s">
        <v>738</v>
      </c>
      <c r="E20" s="730" t="s">
        <v>6</v>
      </c>
      <c r="F20" s="730" t="s">
        <v>264</v>
      </c>
      <c r="G20" s="43">
        <f>IF(F20="I",IFERROR(VLOOKUP(C20,'BG 032022'!A:C,3,FALSE),0),0)</f>
        <v>0</v>
      </c>
      <c r="H20" s="738"/>
      <c r="I20" s="59">
        <f>IF(F20="I",IFERROR(VLOOKUP(C20,'BG 032022'!A:D,4,FALSE),0),0)</f>
        <v>0</v>
      </c>
      <c r="J20" s="38"/>
      <c r="K20" s="43">
        <f>IF(F20="I",SUMIF('BG 2021'!B:B,Clasificaciones!C20,'BG 2021'!D:D),0)</f>
        <v>0</v>
      </c>
      <c r="L20" s="38"/>
      <c r="M20" s="59">
        <f>IF(F20="I",SUMIF('BG 2021'!B:B,Clasificaciones!C20,'BG 2021'!E:E),0)</f>
        <v>0</v>
      </c>
      <c r="N20" s="38"/>
      <c r="O20" s="43">
        <f>IF(F20="I",SUMIF('BG 032021'!A:A,Clasificaciones!C20,'BG 032021'!C:C),0)</f>
        <v>0</v>
      </c>
      <c r="P20" s="38"/>
      <c r="Q20" s="59">
        <f>IF(F20="I",SUMIF('BG 032021'!A:A,Clasificaciones!C20,'BG 032021'!D:D),0)</f>
        <v>0</v>
      </c>
    </row>
    <row r="21" spans="1:18" s="144" customFormat="1" ht="12" hidden="1" customHeight="1">
      <c r="A21" s="139" t="s">
        <v>3</v>
      </c>
      <c r="B21" s="139" t="s">
        <v>16</v>
      </c>
      <c r="C21" s="140">
        <v>111030106</v>
      </c>
      <c r="D21" s="140" t="s">
        <v>519</v>
      </c>
      <c r="E21" s="141" t="s">
        <v>6</v>
      </c>
      <c r="F21" s="141" t="s">
        <v>264</v>
      </c>
      <c r="G21" s="136">
        <f>IF(F21="I",IFERROR(VLOOKUP(C21,'BG 032022'!A:C,3,FALSE),0),0)</f>
        <v>0</v>
      </c>
      <c r="H21" s="139"/>
      <c r="I21" s="143">
        <f>IF(F21="I",IFERROR(VLOOKUP(C21,'BG 032022'!A:D,4,FALSE),0),0)</f>
        <v>0</v>
      </c>
      <c r="J21" s="142"/>
      <c r="K21" s="136">
        <f>IF(F21="I",SUMIF('BG 2021'!B:B,Clasificaciones!C21,'BG 2021'!D:D),0)</f>
        <v>0</v>
      </c>
      <c r="L21" s="142"/>
      <c r="M21" s="143">
        <f>IF(F21="I",SUMIF('BG 2021'!B:B,Clasificaciones!C21,'BG 2021'!E:E),0)</f>
        <v>0</v>
      </c>
      <c r="N21" s="142"/>
      <c r="O21" s="136">
        <f>IF(F21="I",SUMIF('BG 032021'!A:A,Clasificaciones!C21,'BG 032021'!C:C),0)</f>
        <v>0</v>
      </c>
      <c r="P21" s="142"/>
      <c r="Q21" s="143">
        <f>IF(F21="I",SUMIF('BG 032021'!A:A,Clasificaciones!C21,'BG 032021'!D:D),0)</f>
        <v>0</v>
      </c>
      <c r="R21" s="144" t="e">
        <f>+VLOOKUP(C21,'CA EFE'!A:A,1,FALSE)</f>
        <v>#N/A</v>
      </c>
    </row>
    <row r="22" spans="1:18" s="144" customFormat="1" ht="12" hidden="1" customHeight="1">
      <c r="A22" s="139" t="s">
        <v>3</v>
      </c>
      <c r="B22" s="139" t="s">
        <v>16</v>
      </c>
      <c r="C22" s="140">
        <v>111030107</v>
      </c>
      <c r="D22" s="140" t="s">
        <v>520</v>
      </c>
      <c r="E22" s="141" t="s">
        <v>6</v>
      </c>
      <c r="F22" s="141" t="s">
        <v>264</v>
      </c>
      <c r="G22" s="136">
        <f>IF(F22="I",IFERROR(VLOOKUP(C22,'BG 032022'!A:C,3,FALSE),0),0)</f>
        <v>0</v>
      </c>
      <c r="H22" s="139"/>
      <c r="I22" s="143">
        <f>IF(F22="I",IFERROR(VLOOKUP(C22,'BG 032022'!A:D,4,FALSE),0),0)</f>
        <v>0</v>
      </c>
      <c r="J22" s="142"/>
      <c r="K22" s="136">
        <f>IF(F22="I",SUMIF('BG 2021'!B:B,Clasificaciones!C22,'BG 2021'!D:D),0)</f>
        <v>0</v>
      </c>
      <c r="L22" s="142"/>
      <c r="M22" s="143">
        <f>IF(F22="I",SUMIF('BG 2021'!B:B,Clasificaciones!C22,'BG 2021'!E:E),0)</f>
        <v>0</v>
      </c>
      <c r="N22" s="142"/>
      <c r="O22" s="136">
        <f>IF(F22="I",SUMIF('BG 032021'!A:A,Clasificaciones!C22,'BG 032021'!C:C),0)</f>
        <v>0</v>
      </c>
      <c r="P22" s="142"/>
      <c r="Q22" s="143">
        <f>IF(F22="I",SUMIF('BG 032021'!A:A,Clasificaciones!C22,'BG 032021'!D:D),0)</f>
        <v>0</v>
      </c>
      <c r="R22" s="144" t="e">
        <f>+VLOOKUP(C22,'CA EFE'!A:A,1,FALSE)</f>
        <v>#N/A</v>
      </c>
    </row>
    <row r="23" spans="1:18" s="144" customFormat="1" ht="12" hidden="1" customHeight="1">
      <c r="A23" s="139" t="s">
        <v>3</v>
      </c>
      <c r="B23" s="139" t="s">
        <v>16</v>
      </c>
      <c r="C23" s="140">
        <v>111030108</v>
      </c>
      <c r="D23" s="140" t="s">
        <v>521</v>
      </c>
      <c r="E23" s="141" t="s">
        <v>6</v>
      </c>
      <c r="F23" s="141" t="s">
        <v>264</v>
      </c>
      <c r="G23" s="136">
        <f>IF(F23="I",IFERROR(VLOOKUP(C23,'BG 032022'!A:C,3,FALSE),0),0)</f>
        <v>0</v>
      </c>
      <c r="H23" s="139"/>
      <c r="I23" s="143">
        <f>IF(F23="I",IFERROR(VLOOKUP(C23,'BG 032022'!A:D,4,FALSE),0),0)</f>
        <v>0</v>
      </c>
      <c r="J23" s="142"/>
      <c r="K23" s="136">
        <f>IF(F23="I",SUMIF('BG 2021'!B:B,Clasificaciones!C23,'BG 2021'!D:D),0)</f>
        <v>0</v>
      </c>
      <c r="L23" s="142"/>
      <c r="M23" s="143">
        <f>IF(F23="I",SUMIF('BG 2021'!B:B,Clasificaciones!C23,'BG 2021'!E:E),0)</f>
        <v>0</v>
      </c>
      <c r="N23" s="142"/>
      <c r="O23" s="136">
        <f>IF(F23="I",SUMIF('BG 032021'!A:A,Clasificaciones!C23,'BG 032021'!C:C),0)</f>
        <v>0</v>
      </c>
      <c r="P23" s="142"/>
      <c r="Q23" s="143">
        <f>IF(F23="I",SUMIF('BG 032021'!A:A,Clasificaciones!C23,'BG 032021'!D:D),0)</f>
        <v>0</v>
      </c>
      <c r="R23" s="144" t="e">
        <f>+VLOOKUP(C23,'CA EFE'!A:A,1,FALSE)</f>
        <v>#N/A</v>
      </c>
    </row>
    <row r="24" spans="1:18" s="144" customFormat="1" ht="12" hidden="1" customHeight="1">
      <c r="A24" s="139" t="s">
        <v>3</v>
      </c>
      <c r="B24" s="139" t="s">
        <v>16</v>
      </c>
      <c r="C24" s="140">
        <v>111030109</v>
      </c>
      <c r="D24" s="140" t="s">
        <v>522</v>
      </c>
      <c r="E24" s="141" t="s">
        <v>6</v>
      </c>
      <c r="F24" s="141" t="s">
        <v>264</v>
      </c>
      <c r="G24" s="136">
        <f>IF(F24="I",IFERROR(VLOOKUP(C24,'BG 032022'!A:C,3,FALSE),0),0)</f>
        <v>0</v>
      </c>
      <c r="H24" s="139"/>
      <c r="I24" s="143">
        <f>IF(F24="I",IFERROR(VLOOKUP(C24,'BG 032022'!A:D,4,FALSE),0),0)</f>
        <v>0</v>
      </c>
      <c r="J24" s="142"/>
      <c r="K24" s="136">
        <f>IF(F24="I",SUMIF('BG 2021'!B:B,Clasificaciones!C24,'BG 2021'!D:D),0)</f>
        <v>0</v>
      </c>
      <c r="L24" s="142"/>
      <c r="M24" s="143">
        <f>IF(F24="I",SUMIF('BG 2021'!B:B,Clasificaciones!C24,'BG 2021'!E:E),0)</f>
        <v>0</v>
      </c>
      <c r="N24" s="142"/>
      <c r="O24" s="136">
        <f>IF(F24="I",SUMIF('BG 032021'!A:A,Clasificaciones!C24,'BG 032021'!C:C),0)</f>
        <v>0</v>
      </c>
      <c r="P24" s="142"/>
      <c r="Q24" s="143">
        <f>IF(F24="I",SUMIF('BG 032021'!A:A,Clasificaciones!C24,'BG 032021'!D:D),0)</f>
        <v>0</v>
      </c>
      <c r="R24" s="144" t="e">
        <f>+VLOOKUP(C24,'CA EFE'!A:A,1,FALSE)</f>
        <v>#N/A</v>
      </c>
    </row>
    <row r="25" spans="1:18" s="732" customFormat="1" ht="12" hidden="1" customHeight="1">
      <c r="A25" s="738" t="s">
        <v>3</v>
      </c>
      <c r="B25" s="738" t="s">
        <v>16</v>
      </c>
      <c r="C25" s="731">
        <v>111030110</v>
      </c>
      <c r="D25" s="731" t="s">
        <v>739</v>
      </c>
      <c r="E25" s="730" t="s">
        <v>6</v>
      </c>
      <c r="F25" s="730" t="s">
        <v>264</v>
      </c>
      <c r="G25" s="43">
        <f>IF(F25="I",IFERROR(VLOOKUP(C25,'BG 032022'!A:C,3,FALSE),0),0)</f>
        <v>0</v>
      </c>
      <c r="H25" s="738"/>
      <c r="I25" s="59">
        <f>IF(F25="I",IFERROR(VLOOKUP(C25,'BG 032022'!A:D,4,FALSE),0),0)</f>
        <v>0</v>
      </c>
      <c r="J25" s="38"/>
      <c r="K25" s="43">
        <f>IF(F25="I",SUMIF('BG 2021'!B:B,Clasificaciones!C25,'BG 2021'!D:D),0)</f>
        <v>0</v>
      </c>
      <c r="L25" s="38"/>
      <c r="M25" s="59">
        <f>IF(F25="I",SUMIF('BG 2021'!B:B,Clasificaciones!C25,'BG 2021'!E:E),0)</f>
        <v>0</v>
      </c>
      <c r="N25" s="38"/>
      <c r="O25" s="43">
        <f>IF(F25="I",SUMIF('BG 032021'!A:A,Clasificaciones!C25,'BG 032021'!C:C),0)</f>
        <v>0</v>
      </c>
      <c r="P25" s="38"/>
      <c r="Q25" s="59">
        <f>IF(F25="I",SUMIF('BG 032021'!A:A,Clasificaciones!C25,'BG 032021'!D:D),0)</f>
        <v>0</v>
      </c>
    </row>
    <row r="26" spans="1:18" s="144" customFormat="1" ht="12" hidden="1" customHeight="1">
      <c r="A26" s="139" t="s">
        <v>3</v>
      </c>
      <c r="B26" s="139" t="s">
        <v>16</v>
      </c>
      <c r="C26" s="140">
        <v>111030111</v>
      </c>
      <c r="D26" s="140" t="s">
        <v>728</v>
      </c>
      <c r="E26" s="141" t="s">
        <v>6</v>
      </c>
      <c r="F26" s="141" t="s">
        <v>264</v>
      </c>
      <c r="G26" s="136">
        <f>IF(F26="I",IFERROR(VLOOKUP(C26,'BG 032022'!A:C,3,FALSE),0),0)</f>
        <v>0</v>
      </c>
      <c r="H26" s="139"/>
      <c r="I26" s="143">
        <f>IF(F26="I",IFERROR(VLOOKUP(C26,'BG 032022'!A:D,4,FALSE),0),0)</f>
        <v>0</v>
      </c>
      <c r="J26" s="142"/>
      <c r="K26" s="136">
        <f>IF(F26="I",SUMIF('BG 2021'!B:B,Clasificaciones!C26,'BG 2021'!D:D),0)</f>
        <v>0</v>
      </c>
      <c r="L26" s="142"/>
      <c r="M26" s="143">
        <f>IF(F26="I",SUMIF('BG 2021'!B:B,Clasificaciones!C26,'BG 2021'!E:E),0)</f>
        <v>0</v>
      </c>
      <c r="N26" s="142"/>
      <c r="O26" s="136">
        <f>IF(F26="I",SUMIF('BG 032021'!A:A,Clasificaciones!C26,'BG 032021'!C:C),0)</f>
        <v>0</v>
      </c>
      <c r="P26" s="142"/>
      <c r="Q26" s="143">
        <f>IF(F26="I",SUMIF('BG 032021'!A:A,Clasificaciones!C26,'BG 032021'!D:D),0)</f>
        <v>0</v>
      </c>
      <c r="R26" s="144" t="e">
        <f>+VLOOKUP(C26,'CA EFE'!A:A,1,FALSE)</f>
        <v>#N/A</v>
      </c>
    </row>
    <row r="27" spans="1:18" s="144" customFormat="1" ht="12" hidden="1" customHeight="1">
      <c r="A27" s="139" t="s">
        <v>3</v>
      </c>
      <c r="B27" s="139" t="s">
        <v>16</v>
      </c>
      <c r="C27" s="140">
        <v>111030112</v>
      </c>
      <c r="D27" s="140" t="s">
        <v>523</v>
      </c>
      <c r="E27" s="141" t="s">
        <v>6</v>
      </c>
      <c r="F27" s="141" t="s">
        <v>264</v>
      </c>
      <c r="G27" s="136">
        <f>IF(F27="I",IFERROR(VLOOKUP(C27,'BG 032022'!A:C,3,FALSE),0),0)</f>
        <v>0</v>
      </c>
      <c r="H27" s="139"/>
      <c r="I27" s="143">
        <f>IF(F27="I",IFERROR(VLOOKUP(C27,'BG 032022'!A:D,4,FALSE),0),0)</f>
        <v>0</v>
      </c>
      <c r="J27" s="142"/>
      <c r="K27" s="136">
        <f>IF(F27="I",SUMIF('BG 2021'!B:B,Clasificaciones!C27,'BG 2021'!D:D),0)</f>
        <v>0</v>
      </c>
      <c r="L27" s="142"/>
      <c r="M27" s="143">
        <f>IF(F27="I",SUMIF('BG 2021'!B:B,Clasificaciones!C27,'BG 2021'!E:E),0)</f>
        <v>0</v>
      </c>
      <c r="N27" s="142"/>
      <c r="O27" s="136">
        <f>IF(F27="I",SUMIF('BG 032021'!A:A,Clasificaciones!C27,'BG 032021'!C:C),0)</f>
        <v>0</v>
      </c>
      <c r="P27" s="142"/>
      <c r="Q27" s="143">
        <f>IF(F27="I",SUMIF('BG 032021'!A:A,Clasificaciones!C27,'BG 032021'!D:D),0)</f>
        <v>0</v>
      </c>
      <c r="R27" s="144" t="e">
        <f>+VLOOKUP(C27,'CA EFE'!A:A,1,FALSE)</f>
        <v>#N/A</v>
      </c>
    </row>
    <row r="28" spans="1:18" s="144" customFormat="1" ht="12" hidden="1" customHeight="1">
      <c r="A28" s="139" t="s">
        <v>3</v>
      </c>
      <c r="B28" s="139" t="s">
        <v>16</v>
      </c>
      <c r="C28" s="140">
        <v>111030113</v>
      </c>
      <c r="D28" s="140" t="s">
        <v>524</v>
      </c>
      <c r="E28" s="141" t="s">
        <v>6</v>
      </c>
      <c r="F28" s="141" t="s">
        <v>264</v>
      </c>
      <c r="G28" s="136">
        <f>IF(F28="I",IFERROR(VLOOKUP(C28,'BG 032022'!A:C,3,FALSE),0),0)</f>
        <v>0</v>
      </c>
      <c r="H28" s="139"/>
      <c r="I28" s="143">
        <f>IF(F28="I",IFERROR(VLOOKUP(C28,'BG 032022'!A:D,4,FALSE),0),0)</f>
        <v>0</v>
      </c>
      <c r="J28" s="142"/>
      <c r="K28" s="136">
        <f>IF(F28="I",SUMIF('BG 2021'!B:B,Clasificaciones!C28,'BG 2021'!D:D),0)</f>
        <v>0</v>
      </c>
      <c r="L28" s="142"/>
      <c r="M28" s="143">
        <f>IF(F28="I",SUMIF('BG 2021'!B:B,Clasificaciones!C28,'BG 2021'!E:E),0)</f>
        <v>0</v>
      </c>
      <c r="N28" s="142"/>
      <c r="O28" s="136">
        <f>IF(F28="I",SUMIF('BG 032021'!A:A,Clasificaciones!C28,'BG 032021'!C:C),0)</f>
        <v>0</v>
      </c>
      <c r="P28" s="142"/>
      <c r="Q28" s="143">
        <f>IF(F28="I",SUMIF('BG 032021'!A:A,Clasificaciones!C28,'BG 032021'!D:D),0)</f>
        <v>0</v>
      </c>
      <c r="R28" s="144" t="e">
        <f>+VLOOKUP(C28,'CA EFE'!A:A,1,FALSE)</f>
        <v>#N/A</v>
      </c>
    </row>
    <row r="29" spans="1:18" s="144" customFormat="1" ht="12" hidden="1" customHeight="1">
      <c r="A29" s="139" t="s">
        <v>3</v>
      </c>
      <c r="B29" s="139" t="s">
        <v>16</v>
      </c>
      <c r="C29" s="140">
        <v>111030114</v>
      </c>
      <c r="D29" s="140" t="s">
        <v>525</v>
      </c>
      <c r="E29" s="141" t="s">
        <v>6</v>
      </c>
      <c r="F29" s="141" t="s">
        <v>264</v>
      </c>
      <c r="G29" s="136">
        <f>IF(F29="I",IFERROR(VLOOKUP(C29,'BG 032022'!A:C,3,FALSE),0),0)</f>
        <v>0</v>
      </c>
      <c r="H29" s="139"/>
      <c r="I29" s="143">
        <f>IF(F29="I",IFERROR(VLOOKUP(C29,'BG 032022'!A:D,4,FALSE),0),0)</f>
        <v>0</v>
      </c>
      <c r="J29" s="142"/>
      <c r="K29" s="136">
        <f>IF(F29="I",SUMIF('BG 2021'!B:B,Clasificaciones!C29,'BG 2021'!D:D),0)</f>
        <v>0</v>
      </c>
      <c r="L29" s="142"/>
      <c r="M29" s="143">
        <f>IF(F29="I",SUMIF('BG 2021'!B:B,Clasificaciones!C29,'BG 2021'!E:E),0)</f>
        <v>0</v>
      </c>
      <c r="N29" s="142"/>
      <c r="O29" s="136">
        <f>IF(F29="I",SUMIF('BG 032021'!A:A,Clasificaciones!C29,'BG 032021'!C:C),0)</f>
        <v>0</v>
      </c>
      <c r="P29" s="142"/>
      <c r="Q29" s="143">
        <f>IF(F29="I",SUMIF('BG 032021'!A:A,Clasificaciones!C29,'BG 032021'!D:D),0)</f>
        <v>0</v>
      </c>
      <c r="R29" s="144" t="e">
        <f>+VLOOKUP(C29,'CA EFE'!A:A,1,FALSE)</f>
        <v>#N/A</v>
      </c>
    </row>
    <row r="30" spans="1:18" s="144" customFormat="1" ht="12" hidden="1" customHeight="1">
      <c r="A30" s="139" t="s">
        <v>3</v>
      </c>
      <c r="B30" s="139" t="s">
        <v>16</v>
      </c>
      <c r="C30" s="140">
        <v>111030116</v>
      </c>
      <c r="D30" s="140" t="s">
        <v>740</v>
      </c>
      <c r="E30" s="141" t="s">
        <v>6</v>
      </c>
      <c r="F30" s="141" t="s">
        <v>264</v>
      </c>
      <c r="G30" s="136">
        <f>IF(F30="I",IFERROR(VLOOKUP(C30,'BG 032022'!A:C,3,FALSE),0),0)</f>
        <v>0</v>
      </c>
      <c r="H30" s="139"/>
      <c r="I30" s="143">
        <f>IF(F30="I",IFERROR(VLOOKUP(C30,'BG 032022'!A:D,4,FALSE),0),0)</f>
        <v>0</v>
      </c>
      <c r="J30" s="142"/>
      <c r="K30" s="136">
        <f>IF(F30="I",SUMIF('BG 2021'!B:B,Clasificaciones!C30,'BG 2021'!D:D),0)</f>
        <v>0</v>
      </c>
      <c r="L30" s="142"/>
      <c r="M30" s="143">
        <f>IF(F30="I",SUMIF('BG 2021'!B:B,Clasificaciones!C30,'BG 2021'!E:E),0)</f>
        <v>0</v>
      </c>
      <c r="N30" s="142"/>
      <c r="O30" s="136">
        <f>IF(F30="I",SUMIF('BG 032021'!A:A,Clasificaciones!C30,'BG 032021'!C:C),0)</f>
        <v>0</v>
      </c>
      <c r="P30" s="142"/>
      <c r="Q30" s="143">
        <f>IF(F30="I",SUMIF('BG 032021'!A:A,Clasificaciones!C30,'BG 032021'!D:D),0)</f>
        <v>0</v>
      </c>
      <c r="R30" s="144" t="e">
        <f>+VLOOKUP(C30,'CA EFE'!A:A,1,FALSE)</f>
        <v>#N/A</v>
      </c>
    </row>
    <row r="31" spans="1:18" s="144" customFormat="1" ht="12" hidden="1" customHeight="1">
      <c r="A31" s="139" t="s">
        <v>3</v>
      </c>
      <c r="B31" s="139" t="s">
        <v>16</v>
      </c>
      <c r="C31" s="140">
        <v>111030117</v>
      </c>
      <c r="D31" s="140" t="s">
        <v>741</v>
      </c>
      <c r="E31" s="141" t="s">
        <v>6</v>
      </c>
      <c r="F31" s="141" t="s">
        <v>264</v>
      </c>
      <c r="G31" s="136">
        <f>IF(F31="I",IFERROR(VLOOKUP(C31,'BG 032022'!A:C,3,FALSE),0),0)</f>
        <v>0</v>
      </c>
      <c r="H31" s="139"/>
      <c r="I31" s="143">
        <f>IF(F31="I",IFERROR(VLOOKUP(C31,'BG 032022'!A:D,4,FALSE),0),0)</f>
        <v>0</v>
      </c>
      <c r="J31" s="142"/>
      <c r="K31" s="136">
        <f>IF(F31="I",SUMIF('BG 2021'!B:B,Clasificaciones!C31,'BG 2021'!D:D),0)</f>
        <v>0</v>
      </c>
      <c r="L31" s="142"/>
      <c r="M31" s="143">
        <f>IF(F31="I",SUMIF('BG 2021'!B:B,Clasificaciones!C31,'BG 2021'!E:E),0)</f>
        <v>0</v>
      </c>
      <c r="N31" s="142"/>
      <c r="O31" s="136">
        <f>IF(F31="I",SUMIF('BG 032021'!A:A,Clasificaciones!C31,'BG 032021'!C:C),0)</f>
        <v>0</v>
      </c>
      <c r="P31" s="142"/>
      <c r="Q31" s="143">
        <f>IF(F31="I",SUMIF('BG 032021'!A:A,Clasificaciones!C31,'BG 032021'!D:D),0)</f>
        <v>0</v>
      </c>
      <c r="R31" s="144" t="e">
        <f>+VLOOKUP(C31,'CA EFE'!A:A,1,FALSE)</f>
        <v>#N/A</v>
      </c>
    </row>
    <row r="32" spans="1:18" s="144" customFormat="1" ht="12" hidden="1" customHeight="1">
      <c r="A32" s="139" t="s">
        <v>3</v>
      </c>
      <c r="B32" s="139" t="s">
        <v>16</v>
      </c>
      <c r="C32" s="140">
        <v>111030118</v>
      </c>
      <c r="D32" s="140" t="s">
        <v>1034</v>
      </c>
      <c r="E32" s="141" t="s">
        <v>6</v>
      </c>
      <c r="F32" s="141" t="s">
        <v>264</v>
      </c>
      <c r="G32" s="136">
        <f>IF(F32="I",IFERROR(VLOOKUP(C32,'BG 032022'!A:C,3,FALSE),0),0)</f>
        <v>0</v>
      </c>
      <c r="H32" s="139"/>
      <c r="I32" s="143">
        <f>IF(F32="I",IFERROR(VLOOKUP(C32,'BG 032022'!A:D,4,FALSE),0),0)</f>
        <v>0</v>
      </c>
      <c r="J32" s="142"/>
      <c r="K32" s="136">
        <f>IF(F32="I",SUMIF('BG 2021'!B:B,Clasificaciones!C32,'BG 2021'!D:D),0)</f>
        <v>0</v>
      </c>
      <c r="L32" s="142"/>
      <c r="M32" s="143">
        <f>IF(F32="I",SUMIF('BG 2021'!B:B,Clasificaciones!C32,'BG 2021'!E:E),0)</f>
        <v>0</v>
      </c>
      <c r="N32" s="142"/>
      <c r="O32" s="136">
        <f>IF(F32="I",SUMIF('BG 032021'!A:A,Clasificaciones!C32,'BG 032021'!C:C),0)</f>
        <v>0</v>
      </c>
      <c r="P32" s="142"/>
      <c r="Q32" s="143">
        <f>IF(F32="I",SUMIF('BG 032021'!A:A,Clasificaciones!C32,'BG 032021'!D:D),0)</f>
        <v>0</v>
      </c>
      <c r="R32" s="144" t="e">
        <f>+VLOOKUP(C32,'CA EFE'!A:A,1,FALSE)</f>
        <v>#N/A</v>
      </c>
    </row>
    <row r="33" spans="1:18" s="144" customFormat="1" ht="12" hidden="1" customHeight="1">
      <c r="A33" s="139" t="s">
        <v>3</v>
      </c>
      <c r="B33" s="139" t="s">
        <v>16</v>
      </c>
      <c r="C33" s="140">
        <v>111030119</v>
      </c>
      <c r="D33" s="140" t="s">
        <v>532</v>
      </c>
      <c r="E33" s="141" t="s">
        <v>6</v>
      </c>
      <c r="F33" s="141" t="s">
        <v>264</v>
      </c>
      <c r="G33" s="136">
        <f>IF(F33="I",IFERROR(VLOOKUP(C33,'BG 032022'!A:C,3,FALSE),0),0)</f>
        <v>0</v>
      </c>
      <c r="H33" s="139"/>
      <c r="I33" s="143">
        <f>IF(F33="I",IFERROR(VLOOKUP(C33,'BG 032022'!A:D,4,FALSE),0),0)</f>
        <v>0</v>
      </c>
      <c r="J33" s="142"/>
      <c r="K33" s="136">
        <f>IF(F33="I",SUMIF('BG 2021'!B:B,Clasificaciones!C33,'BG 2021'!D:D),0)</f>
        <v>0</v>
      </c>
      <c r="L33" s="142"/>
      <c r="M33" s="143">
        <f>IF(F33="I",SUMIF('BG 2021'!B:B,Clasificaciones!C33,'BG 2021'!E:E),0)</f>
        <v>0</v>
      </c>
      <c r="N33" s="142"/>
      <c r="O33" s="136">
        <f>IF(F33="I",SUMIF('BG 032021'!A:A,Clasificaciones!C33,'BG 032021'!C:C),0)</f>
        <v>0</v>
      </c>
      <c r="P33" s="142"/>
      <c r="Q33" s="143">
        <f>IF(F33="I",SUMIF('BG 032021'!A:A,Clasificaciones!C33,'BG 032021'!D:D),0)</f>
        <v>0</v>
      </c>
      <c r="R33" s="144" t="e">
        <f>+VLOOKUP(C33,'CA EFE'!A:A,1,FALSE)</f>
        <v>#N/A</v>
      </c>
    </row>
    <row r="34" spans="1:18" s="732" customFormat="1" ht="12" hidden="1" customHeight="1">
      <c r="A34" s="738" t="s">
        <v>3</v>
      </c>
      <c r="B34" s="738" t="s">
        <v>16</v>
      </c>
      <c r="C34" s="731">
        <v>111030120</v>
      </c>
      <c r="D34" s="731" t="s">
        <v>742</v>
      </c>
      <c r="E34" s="730" t="s">
        <v>6</v>
      </c>
      <c r="F34" s="730" t="s">
        <v>264</v>
      </c>
      <c r="G34" s="43">
        <f>IF(F34="I",IFERROR(VLOOKUP(C34,'BG 032022'!A:C,3,FALSE),0),0)</f>
        <v>0</v>
      </c>
      <c r="H34" s="738"/>
      <c r="I34" s="59">
        <f>IF(F34="I",IFERROR(VLOOKUP(C34,'BG 032022'!A:D,4,FALSE),0),0)</f>
        <v>0</v>
      </c>
      <c r="J34" s="38"/>
      <c r="K34" s="43">
        <f>IF(F34="I",SUMIF('BG 2021'!B:B,Clasificaciones!C34,'BG 2021'!D:D),0)</f>
        <v>0</v>
      </c>
      <c r="L34" s="38"/>
      <c r="M34" s="59">
        <f>IF(F34="I",SUMIF('BG 2021'!B:B,Clasificaciones!C34,'BG 2021'!E:E),0)</f>
        <v>0</v>
      </c>
      <c r="N34" s="38"/>
      <c r="O34" s="43">
        <f>IF(F34="I",SUMIF('BG 032021'!A:A,Clasificaciones!C34,'BG 032021'!C:C),0)</f>
        <v>0</v>
      </c>
      <c r="P34" s="38"/>
      <c r="Q34" s="59">
        <f>IF(F34="I",SUMIF('BG 032021'!A:A,Clasificaciones!C34,'BG 032021'!D:D),0)</f>
        <v>0</v>
      </c>
      <c r="R34" s="732" t="e">
        <f>+VLOOKUP(C34,'CA EFE'!A:A,1,FALSE)</f>
        <v>#N/A</v>
      </c>
    </row>
    <row r="35" spans="1:18" s="144" customFormat="1" ht="12" hidden="1" customHeight="1">
      <c r="A35" s="139" t="s">
        <v>3</v>
      </c>
      <c r="B35" s="139" t="s">
        <v>16</v>
      </c>
      <c r="C35" s="140">
        <v>111030121</v>
      </c>
      <c r="D35" s="140" t="s">
        <v>743</v>
      </c>
      <c r="E35" s="141" t="s">
        <v>6</v>
      </c>
      <c r="F35" s="141" t="s">
        <v>264</v>
      </c>
      <c r="G35" s="136">
        <f>IF(F35="I",IFERROR(VLOOKUP(C35,'BG 032022'!A:C,3,FALSE),0),0)</f>
        <v>0</v>
      </c>
      <c r="H35" s="139"/>
      <c r="I35" s="143">
        <f>IF(F35="I",IFERROR(VLOOKUP(C35,'BG 032022'!A:D,4,FALSE),0),0)</f>
        <v>0</v>
      </c>
      <c r="J35" s="142"/>
      <c r="K35" s="136">
        <f>IF(F35="I",SUMIF('BG 2021'!B:B,Clasificaciones!C35,'BG 2021'!D:D),0)</f>
        <v>0</v>
      </c>
      <c r="L35" s="142"/>
      <c r="M35" s="143">
        <f>IF(F35="I",SUMIF('BG 2021'!B:B,Clasificaciones!C35,'BG 2021'!E:E),0)</f>
        <v>0</v>
      </c>
      <c r="N35" s="142"/>
      <c r="O35" s="136">
        <f>IF(F35="I",SUMIF('BG 032021'!A:A,Clasificaciones!C35,'BG 032021'!C:C),0)</f>
        <v>0</v>
      </c>
      <c r="P35" s="142"/>
      <c r="Q35" s="143">
        <f>IF(F35="I",SUMIF('BG 032021'!A:A,Clasificaciones!C35,'BG 032021'!D:D),0)</f>
        <v>0</v>
      </c>
      <c r="R35" s="144" t="e">
        <f>+VLOOKUP(C35,'CA EFE'!A:A,1,FALSE)</f>
        <v>#N/A</v>
      </c>
    </row>
    <row r="36" spans="1:18" s="144" customFormat="1" ht="12" hidden="1" customHeight="1">
      <c r="A36" s="139" t="s">
        <v>3</v>
      </c>
      <c r="B36" s="139" t="s">
        <v>16</v>
      </c>
      <c r="C36" s="140">
        <v>111030122</v>
      </c>
      <c r="D36" s="140" t="s">
        <v>1048</v>
      </c>
      <c r="E36" s="141" t="s">
        <v>6</v>
      </c>
      <c r="F36" s="141" t="s">
        <v>264</v>
      </c>
      <c r="G36" s="136">
        <f>IF(F36="I",IFERROR(VLOOKUP(C36,'BG 032022'!A:C,3,FALSE),0),0)</f>
        <v>0</v>
      </c>
      <c r="H36" s="139"/>
      <c r="I36" s="143">
        <f>IF(F36="I",IFERROR(VLOOKUP(C36,'BG 032022'!A:D,4,FALSE),0),0)</f>
        <v>0</v>
      </c>
      <c r="J36" s="142"/>
      <c r="K36" s="136">
        <f>IF(F36="I",SUMIF('BG 2021'!B:B,Clasificaciones!C36,'BG 2021'!D:D),0)</f>
        <v>0</v>
      </c>
      <c r="L36" s="142"/>
      <c r="M36" s="143">
        <f>IF(F36="I",SUMIF('BG 2021'!B:B,Clasificaciones!C36,'BG 2021'!E:E),0)</f>
        <v>0</v>
      </c>
      <c r="N36" s="142"/>
      <c r="O36" s="136">
        <f>IF(F36="I",SUMIF('BG 032021'!A:A,Clasificaciones!C36,'BG 032021'!C:C),0)</f>
        <v>0</v>
      </c>
      <c r="P36" s="142"/>
      <c r="Q36" s="143">
        <f>IF(F36="I",SUMIF('BG 032021'!A:A,Clasificaciones!C36,'BG 032021'!D:D),0)</f>
        <v>0</v>
      </c>
      <c r="R36" s="144" t="e">
        <f>+VLOOKUP(C36,'CA EFE'!A:A,1,FALSE)</f>
        <v>#N/A</v>
      </c>
    </row>
    <row r="37" spans="1:18" s="144" customFormat="1" ht="12" hidden="1" customHeight="1">
      <c r="A37" s="139" t="s">
        <v>3</v>
      </c>
      <c r="B37" s="139" t="s">
        <v>16</v>
      </c>
      <c r="C37" s="140">
        <v>111030123</v>
      </c>
      <c r="D37" s="140" t="s">
        <v>1191</v>
      </c>
      <c r="E37" s="141" t="s">
        <v>6</v>
      </c>
      <c r="F37" s="141" t="s">
        <v>264</v>
      </c>
      <c r="G37" s="136">
        <f>IF(F37="I",IFERROR(VLOOKUP(C37,'BG 032022'!A:C,3,FALSE),0),0)</f>
        <v>0</v>
      </c>
      <c r="H37" s="139"/>
      <c r="I37" s="143">
        <f>IF(F37="I",IFERROR(VLOOKUP(C37,'BG 032022'!A:D,4,FALSE),0),0)</f>
        <v>0</v>
      </c>
      <c r="J37" s="142"/>
      <c r="K37" s="136">
        <f>IF(F37="I",SUMIF('BG 2021'!B:B,Clasificaciones!C37,'BG 2021'!D:D),0)</f>
        <v>0</v>
      </c>
      <c r="L37" s="142"/>
      <c r="M37" s="143">
        <f>IF(F37="I",SUMIF('BG 2021'!B:B,Clasificaciones!C37,'BG 2021'!E:E),0)</f>
        <v>0</v>
      </c>
      <c r="N37" s="142"/>
      <c r="O37" s="136">
        <f>IF(F37="I",SUMIF('BG 032021'!A:A,Clasificaciones!C37,'BG 032021'!C:C),0)</f>
        <v>0</v>
      </c>
      <c r="P37" s="142"/>
      <c r="Q37" s="143">
        <f>IF(F37="I",SUMIF('BG 032021'!A:A,Clasificaciones!C37,'BG 032021'!D:D),0)</f>
        <v>0</v>
      </c>
      <c r="R37" s="144" t="e">
        <f>+VLOOKUP(C37,'CA EFE'!A:A,1,FALSE)</f>
        <v>#N/A</v>
      </c>
    </row>
    <row r="38" spans="1:18" s="144" customFormat="1" ht="12" hidden="1" customHeight="1">
      <c r="A38" s="139" t="s">
        <v>3</v>
      </c>
      <c r="B38" s="139" t="s">
        <v>16</v>
      </c>
      <c r="C38" s="140">
        <v>111030124</v>
      </c>
      <c r="D38" s="140" t="s">
        <v>1192</v>
      </c>
      <c r="E38" s="141" t="s">
        <v>6</v>
      </c>
      <c r="F38" s="141" t="s">
        <v>264</v>
      </c>
      <c r="G38" s="136">
        <f>IF(F38="I",IFERROR(VLOOKUP(C38,'BG 032022'!A:C,3,FALSE),0),0)</f>
        <v>0</v>
      </c>
      <c r="H38" s="139"/>
      <c r="I38" s="143">
        <f>IF(F38="I",IFERROR(VLOOKUP(C38,'BG 032022'!A:D,4,FALSE),0),0)</f>
        <v>0</v>
      </c>
      <c r="J38" s="142"/>
      <c r="K38" s="136">
        <f>IF(F38="I",SUMIF('BG 2021'!B:B,Clasificaciones!C38,'BG 2021'!D:D),0)</f>
        <v>0</v>
      </c>
      <c r="L38" s="142"/>
      <c r="M38" s="143">
        <f>IF(F38="I",SUMIF('BG 2021'!B:B,Clasificaciones!C38,'BG 2021'!E:E),0)</f>
        <v>0</v>
      </c>
      <c r="N38" s="142"/>
      <c r="O38" s="136">
        <f>IF(F38="I",SUMIF('BG 032021'!A:A,Clasificaciones!C38,'BG 032021'!C:C),0)</f>
        <v>0</v>
      </c>
      <c r="P38" s="142"/>
      <c r="Q38" s="143">
        <f>IF(F38="I",SUMIF('BG 032021'!A:A,Clasificaciones!C38,'BG 032021'!D:D),0)</f>
        <v>0</v>
      </c>
      <c r="R38" s="144" t="e">
        <f>+VLOOKUP(C38,'CA EFE'!A:A,1,FALSE)</f>
        <v>#N/A</v>
      </c>
    </row>
    <row r="39" spans="1:18" s="732" customFormat="1" ht="12" hidden="1" customHeight="1">
      <c r="A39" s="738" t="s">
        <v>3</v>
      </c>
      <c r="B39" s="738"/>
      <c r="C39" s="731">
        <v>1110302</v>
      </c>
      <c r="D39" s="731" t="s">
        <v>526</v>
      </c>
      <c r="E39" s="730" t="s">
        <v>6</v>
      </c>
      <c r="F39" s="730" t="s">
        <v>263</v>
      </c>
      <c r="G39" s="43">
        <f>IF(F39="I",IFERROR(VLOOKUP(C39,'BG 032022'!A:C,3,FALSE),0),0)</f>
        <v>0</v>
      </c>
      <c r="H39" s="738"/>
      <c r="I39" s="59">
        <f>IF(F39="I",IFERROR(VLOOKUP(C39,'BG 032022'!A:D,4,FALSE),0),0)</f>
        <v>0</v>
      </c>
      <c r="J39" s="38"/>
      <c r="K39" s="43">
        <f>IF(F39="I",SUMIF('BG 2021'!B:B,Clasificaciones!C39,'BG 2021'!D:D),0)</f>
        <v>0</v>
      </c>
      <c r="L39" s="38"/>
      <c r="M39" s="59">
        <f>IF(F39="I",SUMIF('BG 2021'!B:B,Clasificaciones!C39,'BG 2021'!E:E),0)</f>
        <v>0</v>
      </c>
      <c r="N39" s="38"/>
      <c r="O39" s="43">
        <f>IF(F39="I",SUMIF('BG 032021'!A:A,Clasificaciones!C39,'BG 032021'!C:C),0)</f>
        <v>0</v>
      </c>
      <c r="P39" s="38"/>
      <c r="Q39" s="59">
        <f>IF(F39="I",SUMIF('BG 032021'!A:A,Clasificaciones!C39,'BG 032021'!D:D),0)</f>
        <v>0</v>
      </c>
    </row>
    <row r="40" spans="1:18" s="700" customFormat="1" ht="12" hidden="1" customHeight="1">
      <c r="A40" s="694" t="s">
        <v>3</v>
      </c>
      <c r="B40" s="694" t="s">
        <v>16</v>
      </c>
      <c r="C40" s="695">
        <v>111030201</v>
      </c>
      <c r="D40" s="695" t="s">
        <v>744</v>
      </c>
      <c r="E40" s="696" t="s">
        <v>183</v>
      </c>
      <c r="F40" s="696" t="s">
        <v>264</v>
      </c>
      <c r="G40" s="697">
        <f>IF(F40="I",IFERROR(VLOOKUP(C40,'BG 032022'!A:C,3,FALSE),0),0)</f>
        <v>1557487352</v>
      </c>
      <c r="H40" s="694"/>
      <c r="I40" s="698">
        <f>IF(F40="I",IFERROR(VLOOKUP(C40,'BG 032022'!A:D,4,FALSE),0),0)</f>
        <v>225021</v>
      </c>
      <c r="J40" s="699"/>
      <c r="K40" s="697">
        <f>IF(F40="I",SUMIF('BG 2021'!B:B,Clasificaciones!C40,'BG 2021'!D:D),0)</f>
        <v>1540322234</v>
      </c>
      <c r="L40" s="699"/>
      <c r="M40" s="698">
        <f>IF(F40="I",SUMIF('BG 2021'!B:B,Clasificaciones!C40,'BG 2021'!E:E),0)</f>
        <v>224183.5</v>
      </c>
      <c r="N40" s="699"/>
      <c r="O40" s="697">
        <f>IF(F40="I",SUMIF('BG 032021'!A:A,Clasificaciones!C40,'BG 032021'!C:C),0)</f>
        <v>1557487352</v>
      </c>
      <c r="P40" s="699"/>
      <c r="Q40" s="698">
        <f>IF(F40="I",SUMIF('BG 032021'!A:A,Clasificaciones!C40,'BG 032021'!D:D),0)</f>
        <v>225021</v>
      </c>
      <c r="R40" s="700">
        <f>+VLOOKUP(C40,'CA EFE'!A:A,1,FALSE)</f>
        <v>111030201</v>
      </c>
    </row>
    <row r="41" spans="1:18" s="700" customFormat="1" ht="12" hidden="1" customHeight="1">
      <c r="A41" s="694" t="s">
        <v>3</v>
      </c>
      <c r="B41" s="694" t="s">
        <v>16</v>
      </c>
      <c r="C41" s="695">
        <v>111030202</v>
      </c>
      <c r="D41" s="695" t="s">
        <v>527</v>
      </c>
      <c r="E41" s="696" t="s">
        <v>183</v>
      </c>
      <c r="F41" s="696" t="s">
        <v>264</v>
      </c>
      <c r="G41" s="697">
        <f>IF(F41="I",IFERROR(VLOOKUP(C41,'BG 032022'!A:C,3,FALSE),0),0)</f>
        <v>12147960</v>
      </c>
      <c r="H41" s="694"/>
      <c r="I41" s="698">
        <f>IF(F41="I",IFERROR(VLOOKUP(C41,'BG 032022'!A:D,4,FALSE),0),0)</f>
        <v>1755.1</v>
      </c>
      <c r="J41" s="699"/>
      <c r="K41" s="697">
        <f>IF(F41="I",SUMIF('BG 2021'!B:B,Clasificaciones!C41,'BG 2021'!D:D),0)</f>
        <v>12986175</v>
      </c>
      <c r="L41" s="699"/>
      <c r="M41" s="698">
        <f>IF(F41="I",SUMIF('BG 2021'!B:B,Clasificaciones!C41,'BG 2021'!E:E),0)</f>
        <v>1890.05</v>
      </c>
      <c r="N41" s="699"/>
      <c r="O41" s="697">
        <f>IF(F41="I",SUMIF('BG 032021'!A:A,Clasificaciones!C41,'BG 032021'!C:C),0)</f>
        <v>12147960</v>
      </c>
      <c r="P41" s="699"/>
      <c r="Q41" s="698">
        <f>IF(F41="I",SUMIF('BG 032021'!A:A,Clasificaciones!C41,'BG 032021'!D:D),0)</f>
        <v>1755.1</v>
      </c>
      <c r="R41" s="700">
        <f>+VLOOKUP(C41,'CA EFE'!A:A,1,FALSE)</f>
        <v>111030202</v>
      </c>
    </row>
    <row r="42" spans="1:18" s="700" customFormat="1" ht="12" hidden="1" customHeight="1">
      <c r="A42" s="694" t="s">
        <v>3</v>
      </c>
      <c r="B42" s="694" t="s">
        <v>16</v>
      </c>
      <c r="C42" s="695">
        <v>111030203</v>
      </c>
      <c r="D42" s="695" t="s">
        <v>528</v>
      </c>
      <c r="E42" s="696" t="s">
        <v>183</v>
      </c>
      <c r="F42" s="696" t="s">
        <v>264</v>
      </c>
      <c r="G42" s="697">
        <f>IF(F42="I",IFERROR(VLOOKUP(C42,'BG 032022'!A:C,3,FALSE),0),0)</f>
        <v>1721659</v>
      </c>
      <c r="H42" s="694"/>
      <c r="I42" s="698">
        <f>IF(F42="I",IFERROR(VLOOKUP(C42,'BG 032022'!A:D,4,FALSE),0),0)</f>
        <v>248.74</v>
      </c>
      <c r="J42" s="699"/>
      <c r="K42" s="697">
        <f>IF(F42="I",SUMIF('BG 2021'!B:B,Clasificaciones!C42,'BG 2021'!D:D),0)</f>
        <v>1784212</v>
      </c>
      <c r="L42" s="699"/>
      <c r="M42" s="698">
        <f>IF(F42="I",SUMIF('BG 2021'!B:B,Clasificaciones!C42,'BG 2021'!E:E),0)</f>
        <v>259.68</v>
      </c>
      <c r="N42" s="699"/>
      <c r="O42" s="697">
        <f>IF(F42="I",SUMIF('BG 032021'!A:A,Clasificaciones!C42,'BG 032021'!C:C),0)</f>
        <v>1721659</v>
      </c>
      <c r="P42" s="699"/>
      <c r="Q42" s="698">
        <f>IF(F42="I",SUMIF('BG 032021'!A:A,Clasificaciones!C42,'BG 032021'!D:D),0)</f>
        <v>248.74</v>
      </c>
      <c r="R42" s="700">
        <f>+VLOOKUP(C42,'CA EFE'!A:A,1,FALSE)</f>
        <v>111030203</v>
      </c>
    </row>
    <row r="43" spans="1:18" s="700" customFormat="1" ht="12" hidden="1" customHeight="1">
      <c r="A43" s="694" t="s">
        <v>3</v>
      </c>
      <c r="B43" s="694" t="s">
        <v>16</v>
      </c>
      <c r="C43" s="695">
        <v>111030204</v>
      </c>
      <c r="D43" s="695" t="s">
        <v>529</v>
      </c>
      <c r="E43" s="696" t="s">
        <v>183</v>
      </c>
      <c r="F43" s="696" t="s">
        <v>264</v>
      </c>
      <c r="G43" s="697">
        <f>IF(F43="I",IFERROR(VLOOKUP(C43,'BG 032022'!A:C,3,FALSE),0),0)</f>
        <v>0</v>
      </c>
      <c r="H43" s="694"/>
      <c r="I43" s="698">
        <f>IF(F43="I",IFERROR(VLOOKUP(C43,'BG 032022'!A:D,4,FALSE),0),0)</f>
        <v>0</v>
      </c>
      <c r="J43" s="699"/>
      <c r="K43" s="697">
        <f>IF(F43="I",SUMIF('BG 2021'!B:B,Clasificaciones!C43,'BG 2021'!D:D),0)</f>
        <v>0</v>
      </c>
      <c r="L43" s="699"/>
      <c r="M43" s="698">
        <f>IF(F43="I",SUMIF('BG 2021'!B:B,Clasificaciones!C43,'BG 2021'!E:E),0)</f>
        <v>0</v>
      </c>
      <c r="N43" s="699"/>
      <c r="O43" s="697">
        <f>IF(F43="I",SUMIF('BG 032021'!A:A,Clasificaciones!C43,'BG 032021'!C:C),0)</f>
        <v>0</v>
      </c>
      <c r="P43" s="699"/>
      <c r="Q43" s="698">
        <f>IF(F43="I",SUMIF('BG 032021'!A:A,Clasificaciones!C43,'BG 032021'!D:D),0)</f>
        <v>0</v>
      </c>
      <c r="R43" s="700" t="e">
        <f>+VLOOKUP(C43,'CA EFE'!A:A,1,FALSE)</f>
        <v>#N/A</v>
      </c>
    </row>
    <row r="44" spans="1:18" s="732" customFormat="1" ht="12" hidden="1" customHeight="1">
      <c r="A44" s="738" t="s">
        <v>3</v>
      </c>
      <c r="B44" s="738" t="s">
        <v>16</v>
      </c>
      <c r="C44" s="731">
        <v>111030205</v>
      </c>
      <c r="D44" s="731" t="s">
        <v>745</v>
      </c>
      <c r="E44" s="730" t="s">
        <v>183</v>
      </c>
      <c r="F44" s="730" t="s">
        <v>264</v>
      </c>
      <c r="G44" s="43">
        <f>IF(F44="I",IFERROR(VLOOKUP(C44,'BG 032022'!A:C,3,FALSE),0),0)</f>
        <v>0</v>
      </c>
      <c r="H44" s="738"/>
      <c r="I44" s="59">
        <f>IF(F44="I",IFERROR(VLOOKUP(C44,'BG 032022'!A:D,4,FALSE),0),0)</f>
        <v>0</v>
      </c>
      <c r="J44" s="38"/>
      <c r="K44" s="43">
        <f>IF(F44="I",SUMIF('BG 2021'!B:B,Clasificaciones!C44,'BG 2021'!D:D),0)</f>
        <v>0</v>
      </c>
      <c r="L44" s="38"/>
      <c r="M44" s="59">
        <f>IF(F44="I",SUMIF('BG 2021'!B:B,Clasificaciones!C44,'BG 2021'!E:E),0)</f>
        <v>0</v>
      </c>
      <c r="N44" s="38"/>
      <c r="O44" s="43">
        <f>IF(F44="I",SUMIF('BG 032021'!A:A,Clasificaciones!C44,'BG 032021'!C:C),0)</f>
        <v>0</v>
      </c>
      <c r="P44" s="38"/>
      <c r="Q44" s="59">
        <f>IF(F44="I",SUMIF('BG 032021'!A:A,Clasificaciones!C44,'BG 032021'!D:D),0)</f>
        <v>0</v>
      </c>
    </row>
    <row r="45" spans="1:18" s="700" customFormat="1" ht="12" hidden="1" customHeight="1">
      <c r="A45" s="694" t="s">
        <v>3</v>
      </c>
      <c r="B45" s="694" t="s">
        <v>16</v>
      </c>
      <c r="C45" s="695">
        <v>111030206</v>
      </c>
      <c r="D45" s="695" t="s">
        <v>1117</v>
      </c>
      <c r="E45" s="696" t="s">
        <v>183</v>
      </c>
      <c r="F45" s="696" t="s">
        <v>264</v>
      </c>
      <c r="G45" s="697">
        <f>IF(F45="I",IFERROR(VLOOKUP(C45,'BG 032022'!A:C,3,FALSE),0),0)</f>
        <v>0</v>
      </c>
      <c r="H45" s="694"/>
      <c r="I45" s="698">
        <f>IF(F45="I",IFERROR(VLOOKUP(C45,'BG 032022'!A:D,4,FALSE),0),0)</f>
        <v>0</v>
      </c>
      <c r="J45" s="699"/>
      <c r="K45" s="697">
        <f>IF(F45="I",SUMIF('BG 2021'!B:B,Clasificaciones!C45,'BG 2021'!D:D),0)</f>
        <v>0</v>
      </c>
      <c r="L45" s="699"/>
      <c r="M45" s="698">
        <f>IF(F45="I",SUMIF('BG 2021'!B:B,Clasificaciones!C45,'BG 2021'!E:E),0)</f>
        <v>0</v>
      </c>
      <c r="N45" s="699"/>
      <c r="O45" s="697">
        <f>IF(F45="I",SUMIF('BG 032021'!A:A,Clasificaciones!C45,'BG 032021'!C:C),0)</f>
        <v>0</v>
      </c>
      <c r="P45" s="699"/>
      <c r="Q45" s="698">
        <f>IF(F45="I",SUMIF('BG 032021'!A:A,Clasificaciones!C45,'BG 032021'!D:D),0)</f>
        <v>0</v>
      </c>
      <c r="R45" s="700" t="e">
        <f>+VLOOKUP(C45,'CA EFE'!A:A,1,FALSE)</f>
        <v>#N/A</v>
      </c>
    </row>
    <row r="46" spans="1:18" s="700" customFormat="1" ht="12" hidden="1" customHeight="1">
      <c r="A46" s="694" t="s">
        <v>3</v>
      </c>
      <c r="B46" s="694" t="s">
        <v>16</v>
      </c>
      <c r="C46" s="695">
        <v>111030207</v>
      </c>
      <c r="D46" s="695" t="s">
        <v>1118</v>
      </c>
      <c r="E46" s="696" t="s">
        <v>183</v>
      </c>
      <c r="F46" s="696" t="s">
        <v>264</v>
      </c>
      <c r="G46" s="697">
        <f>IF(F46="I",IFERROR(VLOOKUP(C46,'BG 032022'!A:C,3,FALSE),0),0)</f>
        <v>0</v>
      </c>
      <c r="H46" s="694"/>
      <c r="I46" s="698">
        <f>IF(F46="I",IFERROR(VLOOKUP(C46,'BG 032022'!A:D,4,FALSE),0),0)</f>
        <v>0</v>
      </c>
      <c r="J46" s="699"/>
      <c r="K46" s="697">
        <f>IF(F46="I",SUMIF('BG 2021'!B:B,Clasificaciones!C46,'BG 2021'!D:D),0)</f>
        <v>0</v>
      </c>
      <c r="L46" s="699"/>
      <c r="M46" s="698">
        <f>IF(F46="I",SUMIF('BG 2021'!B:B,Clasificaciones!C46,'BG 2021'!E:E),0)</f>
        <v>0</v>
      </c>
      <c r="N46" s="699"/>
      <c r="O46" s="697">
        <f>IF(F46="I",SUMIF('BG 032021'!A:A,Clasificaciones!C46,'BG 032021'!C:C),0)</f>
        <v>0</v>
      </c>
      <c r="P46" s="699"/>
      <c r="Q46" s="698">
        <f>IF(F46="I",SUMIF('BG 032021'!A:A,Clasificaciones!C46,'BG 032021'!D:D),0)</f>
        <v>0</v>
      </c>
      <c r="R46" s="700" t="e">
        <f>+VLOOKUP(C46,'CA EFE'!A:A,1,FALSE)</f>
        <v>#N/A</v>
      </c>
    </row>
    <row r="47" spans="1:18" s="732" customFormat="1" ht="12" hidden="1" customHeight="1">
      <c r="A47" s="738" t="s">
        <v>3</v>
      </c>
      <c r="B47" s="738" t="s">
        <v>16</v>
      </c>
      <c r="C47" s="731">
        <v>111030208</v>
      </c>
      <c r="D47" s="731" t="s">
        <v>746</v>
      </c>
      <c r="E47" s="730" t="s">
        <v>183</v>
      </c>
      <c r="F47" s="730" t="s">
        <v>264</v>
      </c>
      <c r="G47" s="43">
        <f>IF(F47="I",IFERROR(VLOOKUP(C47,'BG 032022'!A:C,3,FALSE),0),0)</f>
        <v>0</v>
      </c>
      <c r="H47" s="738"/>
      <c r="I47" s="59">
        <f>IF(F47="I",IFERROR(VLOOKUP(C47,'BG 032022'!A:D,4,FALSE),0),0)</f>
        <v>0</v>
      </c>
      <c r="J47" s="38"/>
      <c r="K47" s="43">
        <f>IF(F47="I",SUMIF('BG 2021'!B:B,Clasificaciones!C47,'BG 2021'!D:D),0)</f>
        <v>0</v>
      </c>
      <c r="L47" s="38"/>
      <c r="M47" s="59">
        <f>IF(F47="I",SUMIF('BG 2021'!B:B,Clasificaciones!C47,'BG 2021'!E:E),0)</f>
        <v>0</v>
      </c>
      <c r="N47" s="38"/>
      <c r="O47" s="43">
        <f>IF(F47="I",SUMIF('BG 032021'!A:A,Clasificaciones!C47,'BG 032021'!C:C),0)</f>
        <v>0</v>
      </c>
      <c r="P47" s="38"/>
      <c r="Q47" s="59">
        <f>IF(F47="I",SUMIF('BG 032021'!A:A,Clasificaciones!C47,'BG 032021'!D:D),0)</f>
        <v>0</v>
      </c>
    </row>
    <row r="48" spans="1:18" s="700" customFormat="1" ht="12" hidden="1" customHeight="1">
      <c r="A48" s="694" t="s">
        <v>3</v>
      </c>
      <c r="B48" s="694" t="s">
        <v>16</v>
      </c>
      <c r="C48" s="695">
        <v>111030209</v>
      </c>
      <c r="D48" s="695" t="s">
        <v>1119</v>
      </c>
      <c r="E48" s="696" t="s">
        <v>183</v>
      </c>
      <c r="F48" s="696" t="s">
        <v>264</v>
      </c>
      <c r="G48" s="697">
        <f>IF(F48="I",IFERROR(VLOOKUP(C48,'BG 032022'!A:C,3,FALSE),0),0)</f>
        <v>0</v>
      </c>
      <c r="H48" s="694"/>
      <c r="I48" s="698">
        <f>IF(F48="I",IFERROR(VLOOKUP(C48,'BG 032022'!A:D,4,FALSE),0),0)</f>
        <v>0</v>
      </c>
      <c r="J48" s="699"/>
      <c r="K48" s="697">
        <f>IF(F48="I",SUMIF('BG 2021'!B:B,Clasificaciones!C48,'BG 2021'!D:D),0)</f>
        <v>0</v>
      </c>
      <c r="L48" s="699"/>
      <c r="M48" s="698">
        <f>IF(F48="I",SUMIF('BG 2021'!B:B,Clasificaciones!C48,'BG 2021'!E:E),0)</f>
        <v>0</v>
      </c>
      <c r="N48" s="699"/>
      <c r="O48" s="697">
        <f>IF(F48="I",SUMIF('BG 032021'!A:A,Clasificaciones!C48,'BG 032021'!C:C),0)</f>
        <v>0</v>
      </c>
      <c r="P48" s="699"/>
      <c r="Q48" s="698">
        <f>IF(F48="I",SUMIF('BG 032021'!A:A,Clasificaciones!C48,'BG 032021'!D:D),0)</f>
        <v>0</v>
      </c>
      <c r="R48" s="700" t="e">
        <f>+VLOOKUP(C48,'CA EFE'!A:A,1,FALSE)</f>
        <v>#N/A</v>
      </c>
    </row>
    <row r="49" spans="1:18" s="700" customFormat="1" ht="12" hidden="1" customHeight="1">
      <c r="A49" s="694" t="s">
        <v>3</v>
      </c>
      <c r="B49" s="694" t="s">
        <v>16</v>
      </c>
      <c r="C49" s="695">
        <v>111030210</v>
      </c>
      <c r="D49" s="695" t="s">
        <v>1120</v>
      </c>
      <c r="E49" s="696" t="s">
        <v>183</v>
      </c>
      <c r="F49" s="696" t="s">
        <v>264</v>
      </c>
      <c r="G49" s="697">
        <f>IF(F49="I",IFERROR(VLOOKUP(C49,'BG 032022'!A:C,3,FALSE),0),0)</f>
        <v>0</v>
      </c>
      <c r="H49" s="694"/>
      <c r="I49" s="698">
        <f>IF(F49="I",IFERROR(VLOOKUP(C49,'BG 032022'!A:D,4,FALSE),0),0)</f>
        <v>0</v>
      </c>
      <c r="J49" s="699"/>
      <c r="K49" s="697">
        <f>IF(F49="I",SUMIF('BG 2021'!B:B,Clasificaciones!C49,'BG 2021'!D:D),0)</f>
        <v>0</v>
      </c>
      <c r="L49" s="699"/>
      <c r="M49" s="698">
        <f>IF(F49="I",SUMIF('BG 2021'!B:B,Clasificaciones!C49,'BG 2021'!E:E),0)</f>
        <v>0</v>
      </c>
      <c r="N49" s="699"/>
      <c r="O49" s="697">
        <f>IF(F49="I",SUMIF('BG 032021'!A:A,Clasificaciones!C49,'BG 032021'!C:C),0)</f>
        <v>0</v>
      </c>
      <c r="P49" s="699"/>
      <c r="Q49" s="698">
        <f>IF(F49="I",SUMIF('BG 032021'!A:A,Clasificaciones!C49,'BG 032021'!D:D),0)</f>
        <v>0</v>
      </c>
      <c r="R49" s="700" t="e">
        <f>+VLOOKUP(C49,'CA EFE'!A:A,1,FALSE)</f>
        <v>#N/A</v>
      </c>
    </row>
    <row r="50" spans="1:18" s="700" customFormat="1" ht="12" hidden="1" customHeight="1">
      <c r="A50" s="694" t="s">
        <v>3</v>
      </c>
      <c r="B50" s="694" t="s">
        <v>16</v>
      </c>
      <c r="C50" s="695">
        <v>111030211</v>
      </c>
      <c r="D50" s="695" t="s">
        <v>530</v>
      </c>
      <c r="E50" s="696" t="s">
        <v>183</v>
      </c>
      <c r="F50" s="696" t="s">
        <v>264</v>
      </c>
      <c r="G50" s="697">
        <f>IF(F50="I",IFERROR(VLOOKUP(C50,'BG 032022'!A:C,3,FALSE),0),0)</f>
        <v>0</v>
      </c>
      <c r="H50" s="694"/>
      <c r="I50" s="698">
        <f>IF(F50="I",IFERROR(VLOOKUP(C50,'BG 032022'!A:D,4,FALSE),0),0)</f>
        <v>0</v>
      </c>
      <c r="J50" s="699"/>
      <c r="K50" s="697">
        <f>IF(F50="I",SUMIF('BG 2021'!B:B,Clasificaciones!C50,'BG 2021'!D:D),0)</f>
        <v>0</v>
      </c>
      <c r="L50" s="699"/>
      <c r="M50" s="698">
        <f>IF(F50="I",SUMIF('BG 2021'!B:B,Clasificaciones!C50,'BG 2021'!E:E),0)</f>
        <v>0</v>
      </c>
      <c r="N50" s="699"/>
      <c r="O50" s="697">
        <f>IF(F50="I",SUMIF('BG 032021'!A:A,Clasificaciones!C50,'BG 032021'!C:C),0)</f>
        <v>0</v>
      </c>
      <c r="P50" s="699"/>
      <c r="Q50" s="698">
        <f>IF(F50="I",SUMIF('BG 032021'!A:A,Clasificaciones!C50,'BG 032021'!D:D),0)</f>
        <v>0</v>
      </c>
      <c r="R50" s="700" t="e">
        <f>+VLOOKUP(C50,'CA EFE'!A:A,1,FALSE)</f>
        <v>#N/A</v>
      </c>
    </row>
    <row r="51" spans="1:18" s="700" customFormat="1" ht="12" hidden="1" customHeight="1">
      <c r="A51" s="694" t="s">
        <v>3</v>
      </c>
      <c r="B51" s="694" t="s">
        <v>16</v>
      </c>
      <c r="C51" s="695">
        <v>111030212</v>
      </c>
      <c r="D51" s="695" t="s">
        <v>531</v>
      </c>
      <c r="E51" s="696" t="s">
        <v>183</v>
      </c>
      <c r="F51" s="696" t="s">
        <v>264</v>
      </c>
      <c r="G51" s="697">
        <f>IF(F51="I",IFERROR(VLOOKUP(C51,'BG 032022'!A:C,3,FALSE),0),0)</f>
        <v>0</v>
      </c>
      <c r="H51" s="694"/>
      <c r="I51" s="698">
        <f>IF(F51="I",IFERROR(VLOOKUP(C51,'BG 032022'!A:D,4,FALSE),0),0)</f>
        <v>0</v>
      </c>
      <c r="J51" s="699"/>
      <c r="K51" s="697">
        <f>IF(F51="I",SUMIF('BG 2021'!B:B,Clasificaciones!C51,'BG 2021'!D:D),0)</f>
        <v>0</v>
      </c>
      <c r="L51" s="699"/>
      <c r="M51" s="698">
        <f>IF(F51="I",SUMIF('BG 2021'!B:B,Clasificaciones!C51,'BG 2021'!E:E),0)</f>
        <v>0</v>
      </c>
      <c r="N51" s="699"/>
      <c r="O51" s="697">
        <f>IF(F51="I",SUMIF('BG 032021'!A:A,Clasificaciones!C51,'BG 032021'!C:C),0)</f>
        <v>0</v>
      </c>
      <c r="P51" s="699"/>
      <c r="Q51" s="698">
        <f>IF(F51="I",SUMIF('BG 032021'!A:A,Clasificaciones!C51,'BG 032021'!D:D),0)</f>
        <v>0</v>
      </c>
      <c r="R51" s="700" t="e">
        <f>+VLOOKUP(C51,'CA EFE'!A:A,1,FALSE)</f>
        <v>#N/A</v>
      </c>
    </row>
    <row r="52" spans="1:18" s="732" customFormat="1" ht="12" hidden="1" customHeight="1">
      <c r="A52" s="738" t="s">
        <v>3</v>
      </c>
      <c r="B52" s="738" t="s">
        <v>16</v>
      </c>
      <c r="C52" s="731">
        <v>111030213</v>
      </c>
      <c r="D52" s="731" t="s">
        <v>747</v>
      </c>
      <c r="E52" s="730" t="s">
        <v>183</v>
      </c>
      <c r="F52" s="730" t="s">
        <v>264</v>
      </c>
      <c r="G52" s="43">
        <f>IF(F52="I",IFERROR(VLOOKUP(C52,'BG 032022'!A:C,3,FALSE),0),0)</f>
        <v>0</v>
      </c>
      <c r="H52" s="738"/>
      <c r="I52" s="59">
        <f>IF(F52="I",IFERROR(VLOOKUP(C52,'BG 032022'!A:D,4,FALSE),0),0)</f>
        <v>0</v>
      </c>
      <c r="J52" s="38"/>
      <c r="K52" s="43">
        <f>IF(F52="I",SUMIF('BG 2021'!B:B,Clasificaciones!C52,'BG 2021'!D:D),0)</f>
        <v>0</v>
      </c>
      <c r="L52" s="38"/>
      <c r="M52" s="59">
        <f>IF(F52="I",SUMIF('BG 2021'!B:B,Clasificaciones!C52,'BG 2021'!E:E),0)</f>
        <v>0</v>
      </c>
      <c r="N52" s="38"/>
      <c r="O52" s="43">
        <f>IF(F52="I",SUMIF('BG 032021'!A:A,Clasificaciones!C52,'BG 032021'!C:C),0)</f>
        <v>0</v>
      </c>
      <c r="P52" s="38"/>
      <c r="Q52" s="59">
        <f>IF(F52="I",SUMIF('BG 032021'!A:A,Clasificaciones!C52,'BG 032021'!D:D),0)</f>
        <v>0</v>
      </c>
    </row>
    <row r="53" spans="1:18" s="700" customFormat="1" ht="12" hidden="1" customHeight="1">
      <c r="A53" s="694" t="s">
        <v>3</v>
      </c>
      <c r="B53" s="694" t="s">
        <v>16</v>
      </c>
      <c r="C53" s="695">
        <v>111030214</v>
      </c>
      <c r="D53" s="695" t="s">
        <v>532</v>
      </c>
      <c r="E53" s="696" t="s">
        <v>183</v>
      </c>
      <c r="F53" s="696" t="s">
        <v>264</v>
      </c>
      <c r="G53" s="697">
        <f>IF(F53="I",IFERROR(VLOOKUP(C53,'BG 032022'!A:C,3,FALSE),0),0)</f>
        <v>0</v>
      </c>
      <c r="H53" s="694"/>
      <c r="I53" s="698">
        <f>IF(F53="I",IFERROR(VLOOKUP(C53,'BG 032022'!A:D,4,FALSE),0),0)</f>
        <v>0</v>
      </c>
      <c r="J53" s="699"/>
      <c r="K53" s="697">
        <f>IF(F53="I",SUMIF('BG 2021'!B:B,Clasificaciones!C53,'BG 2021'!D:D),0)</f>
        <v>0</v>
      </c>
      <c r="L53" s="699"/>
      <c r="M53" s="698">
        <f>IF(F53="I",SUMIF('BG 2021'!B:B,Clasificaciones!C53,'BG 2021'!E:E),0)</f>
        <v>0</v>
      </c>
      <c r="N53" s="699"/>
      <c r="O53" s="697">
        <f>IF(F53="I",SUMIF('BG 032021'!A:A,Clasificaciones!C53,'BG 032021'!C:C),0)</f>
        <v>0</v>
      </c>
      <c r="P53" s="699"/>
      <c r="Q53" s="698">
        <f>IF(F53="I",SUMIF('BG 032021'!A:A,Clasificaciones!C53,'BG 032021'!D:D),0)</f>
        <v>0</v>
      </c>
      <c r="R53" s="700" t="e">
        <f>+VLOOKUP(C53,'CA EFE'!A:A,1,FALSE)</f>
        <v>#N/A</v>
      </c>
    </row>
    <row r="54" spans="1:18" s="732" customFormat="1" ht="12" hidden="1" customHeight="1">
      <c r="A54" s="738" t="s">
        <v>3</v>
      </c>
      <c r="B54" s="738" t="s">
        <v>16</v>
      </c>
      <c r="C54" s="731">
        <v>111030215</v>
      </c>
      <c r="D54" s="731" t="s">
        <v>748</v>
      </c>
      <c r="E54" s="730" t="s">
        <v>183</v>
      </c>
      <c r="F54" s="730" t="s">
        <v>264</v>
      </c>
      <c r="G54" s="43">
        <f>IF(F54="I",IFERROR(VLOOKUP(C54,'BG 032022'!A:C,3,FALSE),0),0)</f>
        <v>0</v>
      </c>
      <c r="H54" s="738"/>
      <c r="I54" s="59">
        <f>IF(F54="I",IFERROR(VLOOKUP(C54,'BG 032022'!A:D,4,FALSE),0),0)</f>
        <v>0</v>
      </c>
      <c r="J54" s="38"/>
      <c r="K54" s="43">
        <f>IF(F54="I",SUMIF('BG 2021'!B:B,Clasificaciones!C54,'BG 2021'!D:D),0)</f>
        <v>0</v>
      </c>
      <c r="L54" s="38"/>
      <c r="M54" s="59">
        <f>IF(F54="I",SUMIF('BG 2021'!B:B,Clasificaciones!C54,'BG 2021'!E:E),0)</f>
        <v>0</v>
      </c>
      <c r="N54" s="38"/>
      <c r="O54" s="43">
        <f>IF(F54="I",SUMIF('BG 032021'!A:A,Clasificaciones!C54,'BG 032021'!C:C),0)</f>
        <v>0</v>
      </c>
      <c r="P54" s="38"/>
      <c r="Q54" s="59">
        <f>IF(F54="I",SUMIF('BG 032021'!A:A,Clasificaciones!C54,'BG 032021'!D:D),0)</f>
        <v>0</v>
      </c>
    </row>
    <row r="55" spans="1:18" s="700" customFormat="1" ht="12" hidden="1" customHeight="1">
      <c r="A55" s="694" t="s">
        <v>3</v>
      </c>
      <c r="B55" s="694" t="s">
        <v>16</v>
      </c>
      <c r="C55" s="695">
        <v>111030216</v>
      </c>
      <c r="D55" s="695" t="s">
        <v>749</v>
      </c>
      <c r="E55" s="696" t="s">
        <v>183</v>
      </c>
      <c r="F55" s="696" t="s">
        <v>264</v>
      </c>
      <c r="G55" s="697">
        <f>IF(F55="I",IFERROR(VLOOKUP(C55,'BG 032022'!A:C,3,FALSE),0),0)</f>
        <v>0</v>
      </c>
      <c r="H55" s="694"/>
      <c r="I55" s="698">
        <f>IF(F55="I",IFERROR(VLOOKUP(C55,'BG 032022'!A:D,4,FALSE),0),0)</f>
        <v>0</v>
      </c>
      <c r="J55" s="699"/>
      <c r="K55" s="697">
        <f>IF(F55="I",SUMIF('BG 2021'!B:B,Clasificaciones!C55,'BG 2021'!D:D),0)</f>
        <v>0</v>
      </c>
      <c r="L55" s="699"/>
      <c r="M55" s="698">
        <f>IF(F55="I",SUMIF('BG 2021'!B:B,Clasificaciones!C55,'BG 2021'!E:E),0)</f>
        <v>0</v>
      </c>
      <c r="N55" s="699"/>
      <c r="O55" s="697">
        <f>IF(F55="I",SUMIF('BG 032021'!A:A,Clasificaciones!C55,'BG 032021'!C:C),0)</f>
        <v>0</v>
      </c>
      <c r="P55" s="699"/>
      <c r="Q55" s="698">
        <f>IF(F55="I",SUMIF('BG 032021'!A:A,Clasificaciones!C55,'BG 032021'!D:D),0)</f>
        <v>0</v>
      </c>
      <c r="R55" s="700" t="e">
        <f>+VLOOKUP(C55,'CA EFE'!A:A,1,FALSE)</f>
        <v>#N/A</v>
      </c>
    </row>
    <row r="56" spans="1:18" s="700" customFormat="1" ht="12" hidden="1" customHeight="1">
      <c r="A56" s="694" t="s">
        <v>3</v>
      </c>
      <c r="B56" s="694" t="s">
        <v>16</v>
      </c>
      <c r="C56" s="695">
        <v>111030217</v>
      </c>
      <c r="D56" s="695" t="s">
        <v>533</v>
      </c>
      <c r="E56" s="696" t="s">
        <v>183</v>
      </c>
      <c r="F56" s="696" t="s">
        <v>264</v>
      </c>
      <c r="G56" s="697">
        <f>IF(F56="I",IFERROR(VLOOKUP(C56,'BG 032022'!A:C,3,FALSE),0),0)</f>
        <v>0</v>
      </c>
      <c r="H56" s="694"/>
      <c r="I56" s="698">
        <f>IF(F56="I",IFERROR(VLOOKUP(C56,'BG 032022'!A:D,4,FALSE),0),0)</f>
        <v>0</v>
      </c>
      <c r="J56" s="699"/>
      <c r="K56" s="697">
        <f>IF(F56="I",SUMIF('BG 2021'!B:B,Clasificaciones!C56,'BG 2021'!D:D),0)</f>
        <v>0</v>
      </c>
      <c r="L56" s="699"/>
      <c r="M56" s="698">
        <f>IF(F56="I",SUMIF('BG 2021'!B:B,Clasificaciones!C56,'BG 2021'!E:E),0)</f>
        <v>0</v>
      </c>
      <c r="N56" s="699"/>
      <c r="O56" s="697">
        <f>IF(F56="I",SUMIF('BG 032021'!A:A,Clasificaciones!C56,'BG 032021'!C:C),0)</f>
        <v>0</v>
      </c>
      <c r="P56" s="699"/>
      <c r="Q56" s="698">
        <f>IF(F56="I",SUMIF('BG 032021'!A:A,Clasificaciones!C56,'BG 032021'!D:D),0)</f>
        <v>0</v>
      </c>
      <c r="R56" s="700" t="e">
        <f>+VLOOKUP(C56,'CA EFE'!A:A,1,FALSE)</f>
        <v>#N/A</v>
      </c>
    </row>
    <row r="57" spans="1:18" s="700" customFormat="1" ht="12" hidden="1" customHeight="1">
      <c r="A57" s="694" t="s">
        <v>3</v>
      </c>
      <c r="B57" s="694" t="s">
        <v>16</v>
      </c>
      <c r="C57" s="695">
        <v>111030218</v>
      </c>
      <c r="D57" s="695" t="s">
        <v>534</v>
      </c>
      <c r="E57" s="696" t="s">
        <v>183</v>
      </c>
      <c r="F57" s="696" t="s">
        <v>264</v>
      </c>
      <c r="G57" s="697">
        <f>IF(F57="I",IFERROR(VLOOKUP(C57,'BG 032022'!A:C,3,FALSE),0),0)</f>
        <v>0</v>
      </c>
      <c r="H57" s="694"/>
      <c r="I57" s="698">
        <f>IF(F57="I",IFERROR(VLOOKUP(C57,'BG 032022'!A:D,4,FALSE),0),0)</f>
        <v>0</v>
      </c>
      <c r="J57" s="699"/>
      <c r="K57" s="697">
        <f>IF(F57="I",SUMIF('BG 2021'!B:B,Clasificaciones!C57,'BG 2021'!D:D),0)</f>
        <v>0</v>
      </c>
      <c r="L57" s="699"/>
      <c r="M57" s="698">
        <f>IF(F57="I",SUMIF('BG 2021'!B:B,Clasificaciones!C57,'BG 2021'!E:E),0)</f>
        <v>0</v>
      </c>
      <c r="N57" s="699"/>
      <c r="O57" s="697">
        <f>IF(F57="I",SUMIF('BG 032021'!A:A,Clasificaciones!C57,'BG 032021'!C:C),0)</f>
        <v>0</v>
      </c>
      <c r="P57" s="699"/>
      <c r="Q57" s="698">
        <f>IF(F57="I",SUMIF('BG 032021'!A:A,Clasificaciones!C57,'BG 032021'!D:D),0)</f>
        <v>0</v>
      </c>
      <c r="R57" s="700" t="e">
        <f>+VLOOKUP(C57,'CA EFE'!A:A,1,FALSE)</f>
        <v>#N/A</v>
      </c>
    </row>
    <row r="58" spans="1:18" s="700" customFormat="1" ht="12" hidden="1" customHeight="1">
      <c r="A58" s="694" t="s">
        <v>3</v>
      </c>
      <c r="B58" s="694" t="s">
        <v>16</v>
      </c>
      <c r="C58" s="695">
        <v>111030219</v>
      </c>
      <c r="D58" s="695" t="s">
        <v>535</v>
      </c>
      <c r="E58" s="696" t="s">
        <v>183</v>
      </c>
      <c r="F58" s="696" t="s">
        <v>264</v>
      </c>
      <c r="G58" s="697">
        <f>IF(F58="I",IFERROR(VLOOKUP(C58,'BG 032022'!A:C,3,FALSE),0),0)</f>
        <v>0</v>
      </c>
      <c r="H58" s="694"/>
      <c r="I58" s="698">
        <f>IF(F58="I",IFERROR(VLOOKUP(C58,'BG 032022'!A:D,4,FALSE),0),0)</f>
        <v>0</v>
      </c>
      <c r="J58" s="699"/>
      <c r="K58" s="697">
        <f>IF(F58="I",SUMIF('BG 2021'!B:B,Clasificaciones!C58,'BG 2021'!D:D),0)</f>
        <v>0</v>
      </c>
      <c r="L58" s="699"/>
      <c r="M58" s="698">
        <f>IF(F58="I",SUMIF('BG 2021'!B:B,Clasificaciones!C58,'BG 2021'!E:E),0)</f>
        <v>0</v>
      </c>
      <c r="N58" s="699"/>
      <c r="O58" s="697">
        <f>IF(F58="I",SUMIF('BG 032021'!A:A,Clasificaciones!C58,'BG 032021'!C:C),0)</f>
        <v>0</v>
      </c>
      <c r="P58" s="699"/>
      <c r="Q58" s="698">
        <f>IF(F58="I",SUMIF('BG 032021'!A:A,Clasificaciones!C58,'BG 032021'!D:D),0)</f>
        <v>0</v>
      </c>
      <c r="R58" s="700" t="e">
        <f>+VLOOKUP(C58,'CA EFE'!A:A,1,FALSE)</f>
        <v>#N/A</v>
      </c>
    </row>
    <row r="59" spans="1:18" s="700" customFormat="1" ht="12" hidden="1" customHeight="1">
      <c r="A59" s="694" t="s">
        <v>3</v>
      </c>
      <c r="B59" s="694" t="s">
        <v>16</v>
      </c>
      <c r="C59" s="695">
        <v>111030220</v>
      </c>
      <c r="D59" s="695" t="s">
        <v>1193</v>
      </c>
      <c r="E59" s="696" t="s">
        <v>183</v>
      </c>
      <c r="F59" s="696" t="s">
        <v>264</v>
      </c>
      <c r="G59" s="697">
        <f>IF(F59="I",IFERROR(VLOOKUP(C59,'BG 032022'!A:C,3,FALSE),0),0)</f>
        <v>0</v>
      </c>
      <c r="H59" s="694"/>
      <c r="I59" s="698">
        <f>IF(F59="I",IFERROR(VLOOKUP(C59,'BG 032022'!A:D,4,FALSE),0),0)</f>
        <v>0</v>
      </c>
      <c r="J59" s="699"/>
      <c r="K59" s="697">
        <f>IF(F59="I",SUMIF('BG 2021'!B:B,Clasificaciones!C59,'BG 2021'!D:D),0)</f>
        <v>0</v>
      </c>
      <c r="L59" s="699"/>
      <c r="M59" s="698">
        <f>IF(F59="I",SUMIF('BG 2021'!B:B,Clasificaciones!C59,'BG 2021'!E:E),0)</f>
        <v>0</v>
      </c>
      <c r="N59" s="699"/>
      <c r="O59" s="697">
        <f>IF(F59="I",SUMIF('BG 032021'!A:A,Clasificaciones!C59,'BG 032021'!C:C),0)</f>
        <v>0</v>
      </c>
      <c r="P59" s="699"/>
      <c r="Q59" s="698">
        <f>IF(F59="I",SUMIF('BG 032021'!A:A,Clasificaciones!C59,'BG 032021'!D:D),0)</f>
        <v>0</v>
      </c>
      <c r="R59" s="700" t="e">
        <f>+VLOOKUP(C59,'CA EFE'!A:A,1,FALSE)</f>
        <v>#N/A</v>
      </c>
    </row>
    <row r="60" spans="1:18" s="700" customFormat="1" ht="12" hidden="1" customHeight="1">
      <c r="A60" s="694" t="s">
        <v>3</v>
      </c>
      <c r="B60" s="694" t="s">
        <v>16</v>
      </c>
      <c r="C60" s="695">
        <v>111030222</v>
      </c>
      <c r="D60" s="695" t="s">
        <v>1194</v>
      </c>
      <c r="E60" s="696" t="s">
        <v>183</v>
      </c>
      <c r="F60" s="696" t="s">
        <v>264</v>
      </c>
      <c r="G60" s="697">
        <f>IF(F60="I",IFERROR(VLOOKUP(C60,'BG 032022'!A:C,3,FALSE),0),0)</f>
        <v>0</v>
      </c>
      <c r="H60" s="694"/>
      <c r="I60" s="698">
        <f>IF(F60="I",IFERROR(VLOOKUP(C60,'BG 032022'!A:D,4,FALSE),0),0)</f>
        <v>0</v>
      </c>
      <c r="J60" s="699"/>
      <c r="K60" s="697">
        <f>IF(F60="I",SUMIF('BG 2021'!B:B,Clasificaciones!C60,'BG 2021'!D:D),0)</f>
        <v>0</v>
      </c>
      <c r="L60" s="699"/>
      <c r="M60" s="698">
        <f>IF(F60="I",SUMIF('BG 2021'!B:B,Clasificaciones!C60,'BG 2021'!E:E),0)</f>
        <v>0</v>
      </c>
      <c r="N60" s="699"/>
      <c r="O60" s="697">
        <f>IF(F60="I",SUMIF('BG 032021'!A:A,Clasificaciones!C60,'BG 032021'!C:C),0)</f>
        <v>0</v>
      </c>
      <c r="P60" s="699"/>
      <c r="Q60" s="698">
        <f>IF(F60="I",SUMIF('BG 032021'!A:A,Clasificaciones!C60,'BG 032021'!D:D),0)</f>
        <v>0</v>
      </c>
      <c r="R60" s="700" t="e">
        <f>+VLOOKUP(C60,'CA EFE'!A:A,1,FALSE)</f>
        <v>#N/A</v>
      </c>
    </row>
    <row r="61" spans="1:18" s="732" customFormat="1" ht="12" hidden="1" customHeight="1">
      <c r="A61" s="738" t="s">
        <v>3</v>
      </c>
      <c r="B61" s="738" t="s">
        <v>16</v>
      </c>
      <c r="C61" s="731">
        <v>11104</v>
      </c>
      <c r="D61" s="731" t="s">
        <v>750</v>
      </c>
      <c r="E61" s="730" t="s">
        <v>6</v>
      </c>
      <c r="F61" s="730" t="s">
        <v>264</v>
      </c>
      <c r="G61" s="43">
        <f>IF(F61="I",IFERROR(VLOOKUP(C61,'BG 032022'!A:C,3,FALSE),0),0)</f>
        <v>0</v>
      </c>
      <c r="H61" s="738"/>
      <c r="I61" s="59">
        <f>IF(F61="I",IFERROR(VLOOKUP(C61,'BG 032022'!A:D,4,FALSE),0),0)</f>
        <v>0</v>
      </c>
      <c r="J61" s="38"/>
      <c r="K61" s="43">
        <f>IF(F61="I",SUMIF('BG 2021'!B:B,Clasificaciones!C61,'BG 2021'!D:D),0)</f>
        <v>0</v>
      </c>
      <c r="L61" s="38"/>
      <c r="M61" s="59">
        <f>IF(F61="I",SUMIF('BG 2021'!B:B,Clasificaciones!C61,'BG 2021'!E:E),0)</f>
        <v>0</v>
      </c>
      <c r="N61" s="38"/>
      <c r="O61" s="43">
        <f>IF(F61="I",SUMIF('BG 032021'!A:A,Clasificaciones!C61,'BG 032021'!C:C),0)</f>
        <v>0</v>
      </c>
      <c r="P61" s="38"/>
      <c r="Q61" s="59">
        <f>IF(F61="I",SUMIF('BG 032021'!A:A,Clasificaciones!C61,'BG 032021'!D:D),0)</f>
        <v>0</v>
      </c>
    </row>
    <row r="62" spans="1:18" s="732" customFormat="1" ht="12" hidden="1" customHeight="1">
      <c r="A62" s="738" t="s">
        <v>3</v>
      </c>
      <c r="B62" s="738" t="s">
        <v>16</v>
      </c>
      <c r="C62" s="731">
        <v>11105</v>
      </c>
      <c r="D62" s="731" t="s">
        <v>751</v>
      </c>
      <c r="E62" s="730" t="s">
        <v>6</v>
      </c>
      <c r="F62" s="730" t="s">
        <v>264</v>
      </c>
      <c r="G62" s="43">
        <f>IF(F62="I",IFERROR(VLOOKUP(C62,'BG 032022'!A:C,3,FALSE),0),0)</f>
        <v>0</v>
      </c>
      <c r="H62" s="738"/>
      <c r="I62" s="59">
        <f>IF(F62="I",IFERROR(VLOOKUP(C62,'BG 032022'!A:D,4,FALSE),0),0)</f>
        <v>0</v>
      </c>
      <c r="J62" s="38"/>
      <c r="K62" s="43">
        <f>IF(F62="I",SUMIF('BG 2021'!B:B,Clasificaciones!C62,'BG 2021'!D:D),0)</f>
        <v>0</v>
      </c>
      <c r="L62" s="38"/>
      <c r="M62" s="59">
        <f>IF(F62="I",SUMIF('BG 2021'!B:B,Clasificaciones!C62,'BG 2021'!E:E),0)</f>
        <v>0</v>
      </c>
      <c r="N62" s="38"/>
      <c r="O62" s="43">
        <f>IF(F62="I",SUMIF('BG 032021'!A:A,Clasificaciones!C62,'BG 032021'!C:C),0)</f>
        <v>0</v>
      </c>
      <c r="P62" s="38"/>
      <c r="Q62" s="59">
        <f>IF(F62="I",SUMIF('BG 032021'!A:A,Clasificaciones!C62,'BG 032021'!D:D),0)</f>
        <v>0</v>
      </c>
    </row>
    <row r="63" spans="1:18" s="732" customFormat="1" ht="12" hidden="1" customHeight="1">
      <c r="A63" s="738" t="s">
        <v>3</v>
      </c>
      <c r="B63" s="738" t="s">
        <v>16</v>
      </c>
      <c r="C63" s="731">
        <v>11106</v>
      </c>
      <c r="D63" s="731" t="s">
        <v>752</v>
      </c>
      <c r="E63" s="730" t="s">
        <v>6</v>
      </c>
      <c r="F63" s="730" t="s">
        <v>264</v>
      </c>
      <c r="G63" s="43">
        <f>IF(F63="I",IFERROR(VLOOKUP(C63,'BG 032022'!A:C,3,FALSE),0),0)</f>
        <v>0</v>
      </c>
      <c r="H63" s="738"/>
      <c r="I63" s="59">
        <f>IF(F63="I",IFERROR(VLOOKUP(C63,'BG 032022'!A:D,4,FALSE),0),0)</f>
        <v>0</v>
      </c>
      <c r="J63" s="38"/>
      <c r="K63" s="43">
        <f>IF(F63="I",SUMIF('BG 2021'!B:B,Clasificaciones!C63,'BG 2021'!D:D),0)</f>
        <v>0</v>
      </c>
      <c r="L63" s="38"/>
      <c r="M63" s="59">
        <f>IF(F63="I",SUMIF('BG 2021'!B:B,Clasificaciones!C63,'BG 2021'!E:E),0)</f>
        <v>0</v>
      </c>
      <c r="N63" s="38"/>
      <c r="O63" s="43">
        <f>IF(F63="I",SUMIF('BG 032021'!A:A,Clasificaciones!C63,'BG 032021'!C:C),0)</f>
        <v>0</v>
      </c>
      <c r="P63" s="38"/>
      <c r="Q63" s="59">
        <f>IF(F63="I",SUMIF('BG 032021'!A:A,Clasificaciones!C63,'BG 032021'!D:D),0)</f>
        <v>0</v>
      </c>
    </row>
    <row r="64" spans="1:18" s="732" customFormat="1" ht="12" hidden="1" customHeight="1">
      <c r="A64" s="738" t="s">
        <v>3</v>
      </c>
      <c r="B64" s="738" t="s">
        <v>16</v>
      </c>
      <c r="C64" s="731">
        <v>11107</v>
      </c>
      <c r="D64" s="731" t="s">
        <v>753</v>
      </c>
      <c r="E64" s="730" t="s">
        <v>6</v>
      </c>
      <c r="F64" s="730" t="s">
        <v>264</v>
      </c>
      <c r="G64" s="43">
        <f>IF(F64="I",IFERROR(VLOOKUP(C64,'BG 032022'!A:C,3,FALSE),0),0)</f>
        <v>0</v>
      </c>
      <c r="H64" s="738"/>
      <c r="I64" s="59">
        <f>IF(F64="I",IFERROR(VLOOKUP(C64,'BG 032022'!A:D,4,FALSE),0),0)</f>
        <v>0</v>
      </c>
      <c r="J64" s="38"/>
      <c r="K64" s="43">
        <f>IF(F64="I",SUMIF('BG 2021'!B:B,Clasificaciones!C64,'BG 2021'!D:D),0)</f>
        <v>0</v>
      </c>
      <c r="L64" s="38"/>
      <c r="M64" s="59">
        <f>IF(F64="I",SUMIF('BG 2021'!B:B,Clasificaciones!C64,'BG 2021'!E:E),0)</f>
        <v>0</v>
      </c>
      <c r="N64" s="38"/>
      <c r="O64" s="43">
        <f>IF(F64="I",SUMIF('BG 032021'!A:A,Clasificaciones!C64,'BG 032021'!C:C),0)</f>
        <v>0</v>
      </c>
      <c r="P64" s="38"/>
      <c r="Q64" s="59">
        <f>IF(F64="I",SUMIF('BG 032021'!A:A,Clasificaciones!C64,'BG 032021'!D:D),0)</f>
        <v>0</v>
      </c>
    </row>
    <row r="65" spans="1:18" s="732" customFormat="1" ht="12" hidden="1" customHeight="1">
      <c r="A65" s="738" t="s">
        <v>3</v>
      </c>
      <c r="B65" s="738"/>
      <c r="C65" s="731">
        <v>112</v>
      </c>
      <c r="D65" s="731" t="s">
        <v>203</v>
      </c>
      <c r="E65" s="730" t="s">
        <v>6</v>
      </c>
      <c r="F65" s="730" t="s">
        <v>263</v>
      </c>
      <c r="G65" s="43">
        <f>IF(F65="I",IFERROR(VLOOKUP(C65,'BG 032022'!A:C,3,FALSE),0),0)</f>
        <v>0</v>
      </c>
      <c r="H65" s="738"/>
      <c r="I65" s="59">
        <f>IF(F65="I",IFERROR(VLOOKUP(C65,'BG 032022'!A:D,4,FALSE),0),0)</f>
        <v>0</v>
      </c>
      <c r="J65" s="38"/>
      <c r="K65" s="43">
        <f>IF(F65="I",SUMIF('BG 2021'!B:B,Clasificaciones!C65,'BG 2021'!D:D),0)</f>
        <v>0</v>
      </c>
      <c r="L65" s="38"/>
      <c r="M65" s="59">
        <f>IF(F65="I",SUMIF('BG 2021'!B:B,Clasificaciones!C65,'BG 2021'!E:E),0)</f>
        <v>0</v>
      </c>
      <c r="N65" s="38"/>
      <c r="O65" s="43">
        <f>IF(F65="I",SUMIF('BG 032021'!A:A,Clasificaciones!C65,'BG 032021'!C:C),0)</f>
        <v>0</v>
      </c>
      <c r="P65" s="38"/>
      <c r="Q65" s="59">
        <f>IF(F65="I",SUMIF('BG 032021'!A:A,Clasificaciones!C65,'BG 032021'!D:D),0)</f>
        <v>0</v>
      </c>
    </row>
    <row r="66" spans="1:18" s="732" customFormat="1" ht="12" hidden="1" customHeight="1">
      <c r="A66" s="738" t="s">
        <v>3</v>
      </c>
      <c r="B66" s="738"/>
      <c r="C66" s="731">
        <v>11201</v>
      </c>
      <c r="D66" s="731" t="s">
        <v>536</v>
      </c>
      <c r="E66" s="730" t="s">
        <v>6</v>
      </c>
      <c r="F66" s="730" t="s">
        <v>263</v>
      </c>
      <c r="G66" s="43">
        <f>IF(F66="I",IFERROR(VLOOKUP(C66,'BG 032022'!A:C,3,FALSE),0),0)</f>
        <v>0</v>
      </c>
      <c r="H66" s="738"/>
      <c r="I66" s="59">
        <f>IF(F66="I",IFERROR(VLOOKUP(C66,'BG 032022'!A:D,4,FALSE),0),0)</f>
        <v>0</v>
      </c>
      <c r="J66" s="38"/>
      <c r="K66" s="43">
        <f>IF(F66="I",SUMIF('BG 2021'!B:B,Clasificaciones!C66,'BG 2021'!D:D),0)</f>
        <v>0</v>
      </c>
      <c r="L66" s="38"/>
      <c r="M66" s="59">
        <f>IF(F66="I",SUMIF('BG 2021'!B:B,Clasificaciones!C66,'BG 2021'!E:E),0)</f>
        <v>0</v>
      </c>
      <c r="N66" s="38"/>
      <c r="O66" s="43">
        <f>IF(F66="I",SUMIF('BG 032021'!A:A,Clasificaciones!C66,'BG 032021'!C:C),0)</f>
        <v>0</v>
      </c>
      <c r="P66" s="38"/>
      <c r="Q66" s="59">
        <f>IF(F66="I",SUMIF('BG 032021'!A:A,Clasificaciones!C66,'BG 032021'!D:D),0)</f>
        <v>0</v>
      </c>
    </row>
    <row r="67" spans="1:18" s="732" customFormat="1" ht="12" hidden="1" customHeight="1">
      <c r="A67" s="738" t="s">
        <v>3</v>
      </c>
      <c r="B67" s="738"/>
      <c r="C67" s="731">
        <v>112011</v>
      </c>
      <c r="D67" s="731" t="s">
        <v>537</v>
      </c>
      <c r="E67" s="730" t="s">
        <v>6</v>
      </c>
      <c r="F67" s="730" t="s">
        <v>263</v>
      </c>
      <c r="G67" s="43">
        <f>IF(F67="I",IFERROR(VLOOKUP(C67,'BG 032022'!A:C,3,FALSE),0),0)</f>
        <v>0</v>
      </c>
      <c r="H67" s="738"/>
      <c r="I67" s="59">
        <f>IF(F67="I",IFERROR(VLOOKUP(C67,'BG 032022'!A:D,4,FALSE),0),0)</f>
        <v>0</v>
      </c>
      <c r="J67" s="38"/>
      <c r="K67" s="43">
        <f>IF(F67="I",SUMIF('BG 2021'!B:B,Clasificaciones!C67,'BG 2021'!D:D),0)</f>
        <v>0</v>
      </c>
      <c r="L67" s="38"/>
      <c r="M67" s="59">
        <f>IF(F67="I",SUMIF('BG 2021'!B:B,Clasificaciones!C67,'BG 2021'!E:E),0)</f>
        <v>0</v>
      </c>
      <c r="N67" s="38"/>
      <c r="O67" s="43">
        <f>IF(F67="I",SUMIF('BG 032021'!A:A,Clasificaciones!C67,'BG 032021'!C:C),0)</f>
        <v>0</v>
      </c>
      <c r="P67" s="38"/>
      <c r="Q67" s="59">
        <f>IF(F67="I",SUMIF('BG 032021'!A:A,Clasificaciones!C67,'BG 032021'!D:D),0)</f>
        <v>0</v>
      </c>
    </row>
    <row r="68" spans="1:18" s="732" customFormat="1" ht="12" hidden="1" customHeight="1">
      <c r="A68" s="738" t="s">
        <v>3</v>
      </c>
      <c r="B68" s="738"/>
      <c r="C68" s="731">
        <v>1120111</v>
      </c>
      <c r="D68" s="731" t="s">
        <v>538</v>
      </c>
      <c r="E68" s="730" t="s">
        <v>6</v>
      </c>
      <c r="F68" s="730" t="s">
        <v>263</v>
      </c>
      <c r="G68" s="43">
        <f>IF(F68="I",IFERROR(VLOOKUP(C68,'BG 032022'!A:C,3,FALSE),0),0)</f>
        <v>0</v>
      </c>
      <c r="H68" s="738"/>
      <c r="I68" s="59">
        <f>IF(F68="I",IFERROR(VLOOKUP(C68,'BG 032022'!A:D,4,FALSE),0),0)</f>
        <v>0</v>
      </c>
      <c r="J68" s="38"/>
      <c r="K68" s="43">
        <f>IF(F68="I",SUMIF('BG 2021'!B:B,Clasificaciones!C68,'BG 2021'!D:D),0)</f>
        <v>0</v>
      </c>
      <c r="L68" s="38"/>
      <c r="M68" s="59">
        <f>IF(F68="I",SUMIF('BG 2021'!B:B,Clasificaciones!C68,'BG 2021'!E:E),0)</f>
        <v>0</v>
      </c>
      <c r="N68" s="38"/>
      <c r="O68" s="43">
        <f>IF(F68="I",SUMIF('BG 032021'!A:A,Clasificaciones!C68,'BG 032021'!C:C),0)</f>
        <v>0</v>
      </c>
      <c r="P68" s="38"/>
      <c r="Q68" s="59">
        <f>IF(F68="I",SUMIF('BG 032021'!A:A,Clasificaciones!C68,'BG 032021'!D:D),0)</f>
        <v>0</v>
      </c>
    </row>
    <row r="69" spans="1:18" s="732" customFormat="1" ht="12" hidden="1" customHeight="1">
      <c r="A69" s="738" t="s">
        <v>3</v>
      </c>
      <c r="B69" s="738"/>
      <c r="C69" s="731">
        <v>11201111</v>
      </c>
      <c r="D69" s="731" t="s">
        <v>539</v>
      </c>
      <c r="E69" s="730" t="s">
        <v>6</v>
      </c>
      <c r="F69" s="730" t="s">
        <v>263</v>
      </c>
      <c r="G69" s="43">
        <f>IF(F69="I",IFERROR(VLOOKUP(C69,'BG 032022'!A:C,3,FALSE),0),0)</f>
        <v>0</v>
      </c>
      <c r="H69" s="738"/>
      <c r="I69" s="59">
        <f>IF(F69="I",IFERROR(VLOOKUP(C69,'BG 032022'!A:D,4,FALSE),0),0)</f>
        <v>0</v>
      </c>
      <c r="J69" s="38"/>
      <c r="K69" s="43">
        <f>IF(F69="I",SUMIF('BG 2021'!B:B,Clasificaciones!C69,'BG 2021'!D:D),0)</f>
        <v>0</v>
      </c>
      <c r="L69" s="38"/>
      <c r="M69" s="59">
        <f>IF(F69="I",SUMIF('BG 2021'!B:B,Clasificaciones!C69,'BG 2021'!E:E),0)</f>
        <v>0</v>
      </c>
      <c r="N69" s="38"/>
      <c r="O69" s="43">
        <f>IF(F69="I",SUMIF('BG 032021'!A:A,Clasificaciones!C69,'BG 032021'!C:C),0)</f>
        <v>0</v>
      </c>
      <c r="P69" s="38"/>
      <c r="Q69" s="59">
        <f>IF(F69="I",SUMIF('BG 032021'!A:A,Clasificaciones!C69,'BG 032021'!D:D),0)</f>
        <v>0</v>
      </c>
    </row>
    <row r="70" spans="1:18" s="144" customFormat="1" ht="12" hidden="1" customHeight="1">
      <c r="A70" s="139" t="s">
        <v>3</v>
      </c>
      <c r="B70" s="139" t="s">
        <v>82</v>
      </c>
      <c r="C70" s="140">
        <v>1120111101</v>
      </c>
      <c r="D70" s="140" t="s">
        <v>540</v>
      </c>
      <c r="E70" s="141" t="s">
        <v>6</v>
      </c>
      <c r="F70" s="141" t="s">
        <v>264</v>
      </c>
      <c r="G70" s="136">
        <f>IF(F70="I",IFERROR(VLOOKUP(C70,'BG 032022'!A:C,3,FALSE),0),0)</f>
        <v>0</v>
      </c>
      <c r="H70" s="139"/>
      <c r="I70" s="143">
        <f>IF(F70="I",IFERROR(VLOOKUP(C70,'BG 032022'!A:D,4,FALSE),0),0)</f>
        <v>0</v>
      </c>
      <c r="J70" s="142"/>
      <c r="K70" s="136">
        <f>IF(F70="I",SUMIF('BG 2021'!B:B,Clasificaciones!C70,'BG 2021'!D:D),0)</f>
        <v>0</v>
      </c>
      <c r="L70" s="142"/>
      <c r="M70" s="143">
        <f>IF(F70="I",SUMIF('BG 2021'!B:B,Clasificaciones!C70,'BG 2021'!E:E),0)</f>
        <v>0</v>
      </c>
      <c r="N70" s="142"/>
      <c r="O70" s="136">
        <f>IF(F70="I",SUMIF('BG 032021'!A:A,Clasificaciones!C70,'BG 032021'!C:C),0)</f>
        <v>0</v>
      </c>
      <c r="P70" s="142"/>
      <c r="Q70" s="143">
        <f>IF(F70="I",SUMIF('BG 032021'!A:A,Clasificaciones!C70,'BG 032021'!D:D),0)</f>
        <v>0</v>
      </c>
      <c r="R70" s="144" t="e">
        <f>+VLOOKUP(C70,'CA EFE'!A:A,1,FALSE)</f>
        <v>#N/A</v>
      </c>
    </row>
    <row r="71" spans="1:18" s="732" customFormat="1" ht="12" hidden="1" customHeight="1">
      <c r="A71" s="738" t="s">
        <v>3</v>
      </c>
      <c r="B71" s="738"/>
      <c r="C71" s="731">
        <v>1120111102</v>
      </c>
      <c r="D71" s="731" t="s">
        <v>754</v>
      </c>
      <c r="E71" s="730" t="s">
        <v>183</v>
      </c>
      <c r="F71" s="730" t="s">
        <v>264</v>
      </c>
      <c r="G71" s="43">
        <f>IF(F71="I",IFERROR(VLOOKUP(C71,'BG 032022'!A:C,3,FALSE),0),0)</f>
        <v>0</v>
      </c>
      <c r="H71" s="738"/>
      <c r="I71" s="59">
        <f>IF(F71="I",IFERROR(VLOOKUP(C71,'BG 032022'!A:D,4,FALSE),0),0)</f>
        <v>0</v>
      </c>
      <c r="J71" s="38"/>
      <c r="K71" s="43">
        <f>IF(F71="I",SUMIF('BG 2021'!B:B,Clasificaciones!C71,'BG 2021'!D:D),0)</f>
        <v>0</v>
      </c>
      <c r="L71" s="38"/>
      <c r="M71" s="59">
        <f>IF(F71="I",SUMIF('BG 2021'!B:B,Clasificaciones!C71,'BG 2021'!E:E),0)</f>
        <v>0</v>
      </c>
      <c r="N71" s="38"/>
      <c r="O71" s="43">
        <f>IF(F71="I",SUMIF('BG 032021'!A:A,Clasificaciones!C71,'BG 032021'!C:C),0)</f>
        <v>0</v>
      </c>
      <c r="P71" s="38"/>
      <c r="Q71" s="59">
        <f>IF(F71="I",SUMIF('BG 032021'!A:A,Clasificaciones!C71,'BG 032021'!D:D),0)</f>
        <v>0</v>
      </c>
    </row>
    <row r="72" spans="1:18" s="732" customFormat="1" ht="12" hidden="1" customHeight="1">
      <c r="A72" s="738" t="s">
        <v>3</v>
      </c>
      <c r="B72" s="738"/>
      <c r="C72" s="731">
        <v>1120112</v>
      </c>
      <c r="D72" s="731" t="s">
        <v>541</v>
      </c>
      <c r="E72" s="730" t="s">
        <v>6</v>
      </c>
      <c r="F72" s="730" t="s">
        <v>263</v>
      </c>
      <c r="G72" s="43">
        <f>IF(F72="I",IFERROR(VLOOKUP(C72,'BG 032022'!A:C,3,FALSE),0),0)</f>
        <v>0</v>
      </c>
      <c r="H72" s="738"/>
      <c r="I72" s="59">
        <f>IF(F72="I",IFERROR(VLOOKUP(C72,'BG 032022'!A:D,4,FALSE),0),0)</f>
        <v>0</v>
      </c>
      <c r="J72" s="38"/>
      <c r="K72" s="43">
        <f>IF(F72="I",SUMIF('BG 2021'!B:B,Clasificaciones!C72,'BG 2021'!D:D),0)</f>
        <v>0</v>
      </c>
      <c r="L72" s="38"/>
      <c r="M72" s="59">
        <f>IF(F72="I",SUMIF('BG 2021'!B:B,Clasificaciones!C72,'BG 2021'!E:E),0)</f>
        <v>0</v>
      </c>
      <c r="N72" s="38"/>
      <c r="O72" s="43">
        <f>IF(F72="I",SUMIF('BG 032021'!A:A,Clasificaciones!C72,'BG 032021'!C:C),0)</f>
        <v>0</v>
      </c>
      <c r="P72" s="38"/>
      <c r="Q72" s="59">
        <f>IF(F72="I",SUMIF('BG 032021'!A:A,Clasificaciones!C72,'BG 032021'!D:D),0)</f>
        <v>0</v>
      </c>
    </row>
    <row r="73" spans="1:18" s="732" customFormat="1" ht="12" hidden="1" customHeight="1">
      <c r="A73" s="738" t="s">
        <v>3</v>
      </c>
      <c r="B73" s="738"/>
      <c r="C73" s="731">
        <v>11201121</v>
      </c>
      <c r="D73" s="731" t="s">
        <v>398</v>
      </c>
      <c r="E73" s="730" t="s">
        <v>6</v>
      </c>
      <c r="F73" s="730" t="s">
        <v>263</v>
      </c>
      <c r="G73" s="43">
        <f>IF(F73="I",IFERROR(VLOOKUP(C73,'BG 032022'!A:C,3,FALSE),0),0)</f>
        <v>0</v>
      </c>
      <c r="H73" s="738"/>
      <c r="I73" s="59">
        <f>IF(F73="I",IFERROR(VLOOKUP(C73,'BG 032022'!A:D,4,FALSE),0),0)</f>
        <v>0</v>
      </c>
      <c r="J73" s="38"/>
      <c r="K73" s="43">
        <f>IF(F73="I",SUMIF('BG 2021'!B:B,Clasificaciones!C73,'BG 2021'!D:D),0)</f>
        <v>0</v>
      </c>
      <c r="L73" s="38"/>
      <c r="M73" s="59">
        <f>IF(F73="I",SUMIF('BG 2021'!B:B,Clasificaciones!C73,'BG 2021'!E:E),0)</f>
        <v>0</v>
      </c>
      <c r="N73" s="38"/>
      <c r="O73" s="43">
        <f>IF(F73="I",SUMIF('BG 032021'!A:A,Clasificaciones!C73,'BG 032021'!C:C),0)</f>
        <v>0</v>
      </c>
      <c r="P73" s="38"/>
      <c r="Q73" s="59">
        <f>IF(F73="I",SUMIF('BG 032021'!A:A,Clasificaciones!C73,'BG 032021'!D:D),0)</f>
        <v>0</v>
      </c>
    </row>
    <row r="74" spans="1:18" s="144" customFormat="1" ht="12" hidden="1" customHeight="1">
      <c r="A74" s="139" t="s">
        <v>3</v>
      </c>
      <c r="B74" s="139" t="s">
        <v>82</v>
      </c>
      <c r="C74" s="140">
        <v>1120112101</v>
      </c>
      <c r="D74" s="140" t="s">
        <v>542</v>
      </c>
      <c r="E74" s="141" t="s">
        <v>6</v>
      </c>
      <c r="F74" s="141" t="s">
        <v>264</v>
      </c>
      <c r="G74" s="136">
        <f>IF(F74="I",IFERROR(VLOOKUP(C74,'BG 032022'!A:C,3,FALSE),0),0)</f>
        <v>0</v>
      </c>
      <c r="H74" s="139"/>
      <c r="I74" s="143">
        <f>IF(F74="I",IFERROR(VLOOKUP(C74,'BG 032022'!A:D,4,FALSE),0),0)</f>
        <v>0</v>
      </c>
      <c r="J74" s="142"/>
      <c r="K74" s="136">
        <f>IF(F74="I",SUMIF('BG 2021'!B:B,Clasificaciones!C74,'BG 2021'!D:D),0)</f>
        <v>0</v>
      </c>
      <c r="L74" s="142"/>
      <c r="M74" s="143">
        <f>IF(F74="I",SUMIF('BG 2021'!B:B,Clasificaciones!C74,'BG 2021'!E:E),0)</f>
        <v>0</v>
      </c>
      <c r="N74" s="142"/>
      <c r="O74" s="136">
        <f>IF(F74="I",SUMIF('BG 032021'!A:A,Clasificaciones!C74,'BG 032021'!C:C),0)</f>
        <v>0</v>
      </c>
      <c r="P74" s="142"/>
      <c r="Q74" s="143">
        <f>IF(F74="I",SUMIF('BG 032021'!A:A,Clasificaciones!C74,'BG 032021'!D:D),0)</f>
        <v>0</v>
      </c>
      <c r="R74" s="144" t="e">
        <f>+VLOOKUP(C74,'CA EFE'!A:A,1,FALSE)</f>
        <v>#N/A</v>
      </c>
    </row>
    <row r="75" spans="1:18" s="732" customFormat="1" ht="12" hidden="1" customHeight="1">
      <c r="A75" s="738" t="s">
        <v>3</v>
      </c>
      <c r="B75" s="738"/>
      <c r="C75" s="731">
        <v>1120112102</v>
      </c>
      <c r="D75" s="731" t="s">
        <v>660</v>
      </c>
      <c r="E75" s="730" t="s">
        <v>183</v>
      </c>
      <c r="F75" s="730" t="s">
        <v>264</v>
      </c>
      <c r="G75" s="43">
        <f>IF(F75="I",IFERROR(VLOOKUP(C75,'BG 032022'!A:C,3,FALSE),0),0)</f>
        <v>0</v>
      </c>
      <c r="H75" s="738"/>
      <c r="I75" s="59">
        <f>IF(F75="I",IFERROR(VLOOKUP(C75,'BG 032022'!A:D,4,FALSE),0),0)</f>
        <v>0</v>
      </c>
      <c r="J75" s="38"/>
      <c r="K75" s="43">
        <f>IF(F75="I",SUMIF('BG 2021'!B:B,Clasificaciones!C75,'BG 2021'!D:D),0)</f>
        <v>0</v>
      </c>
      <c r="L75" s="38"/>
      <c r="M75" s="59">
        <f>IF(F75="I",SUMIF('BG 2021'!B:B,Clasificaciones!C75,'BG 2021'!E:E),0)</f>
        <v>0</v>
      </c>
      <c r="N75" s="38"/>
      <c r="O75" s="43">
        <f>IF(F75="I",SUMIF('BG 032021'!A:A,Clasificaciones!C75,'BG 032021'!C:C),0)</f>
        <v>0</v>
      </c>
      <c r="P75" s="38"/>
      <c r="Q75" s="59">
        <f>IF(F75="I",SUMIF('BG 032021'!A:A,Clasificaciones!C75,'BG 032021'!D:D),0)</f>
        <v>0</v>
      </c>
    </row>
    <row r="76" spans="1:18" s="732" customFormat="1" ht="12" hidden="1" customHeight="1">
      <c r="A76" s="738" t="s">
        <v>3</v>
      </c>
      <c r="B76" s="738"/>
      <c r="C76" s="731">
        <v>11201122</v>
      </c>
      <c r="D76" s="731" t="s">
        <v>755</v>
      </c>
      <c r="E76" s="730" t="s">
        <v>6</v>
      </c>
      <c r="F76" s="730" t="s">
        <v>263</v>
      </c>
      <c r="G76" s="43">
        <f>IF(F76="I",IFERROR(VLOOKUP(C76,'BG 032022'!A:C,3,FALSE),0),0)</f>
        <v>0</v>
      </c>
      <c r="H76" s="738"/>
      <c r="I76" s="59">
        <f>IF(F76="I",IFERROR(VLOOKUP(C76,'BG 032022'!A:D,4,FALSE),0),0)</f>
        <v>0</v>
      </c>
      <c r="J76" s="38"/>
      <c r="K76" s="43">
        <f>IF(F76="I",SUMIF('BG 2021'!B:B,Clasificaciones!C76,'BG 2021'!D:D),0)</f>
        <v>0</v>
      </c>
      <c r="L76" s="38"/>
      <c r="M76" s="59">
        <f>IF(F76="I",SUMIF('BG 2021'!B:B,Clasificaciones!C76,'BG 2021'!E:E),0)</f>
        <v>0</v>
      </c>
      <c r="N76" s="38"/>
      <c r="O76" s="43">
        <f>IF(F76="I",SUMIF('BG 032021'!A:A,Clasificaciones!C76,'BG 032021'!C:C),0)</f>
        <v>0</v>
      </c>
      <c r="P76" s="38"/>
      <c r="Q76" s="59">
        <f>IF(F76="I",SUMIF('BG 032021'!A:A,Clasificaciones!C76,'BG 032021'!D:D),0)</f>
        <v>0</v>
      </c>
    </row>
    <row r="77" spans="1:18" s="732" customFormat="1" ht="12" hidden="1" customHeight="1">
      <c r="A77" s="738" t="s">
        <v>3</v>
      </c>
      <c r="B77" s="738" t="s">
        <v>82</v>
      </c>
      <c r="C77" s="731">
        <v>1120112201</v>
      </c>
      <c r="D77" s="731" t="s">
        <v>756</v>
      </c>
      <c r="E77" s="730" t="s">
        <v>6</v>
      </c>
      <c r="F77" s="730" t="s">
        <v>264</v>
      </c>
      <c r="G77" s="43">
        <f>IF(F77="I",IFERROR(VLOOKUP(C77,'BG 032022'!A:C,3,FALSE),0),0)</f>
        <v>0</v>
      </c>
      <c r="H77" s="738"/>
      <c r="I77" s="59">
        <f>IF(F77="I",IFERROR(VLOOKUP(C77,'BG 032022'!A:D,4,FALSE),0),0)</f>
        <v>0</v>
      </c>
      <c r="J77" s="38"/>
      <c r="K77" s="43">
        <f>IF(F77="I",SUMIF('BG 2021'!B:B,Clasificaciones!C77,'BG 2021'!D:D),0)</f>
        <v>0</v>
      </c>
      <c r="L77" s="38"/>
      <c r="M77" s="59">
        <f>IF(F77="I",SUMIF('BG 2021'!B:B,Clasificaciones!C77,'BG 2021'!E:E),0)</f>
        <v>0</v>
      </c>
      <c r="N77" s="38"/>
      <c r="O77" s="43">
        <f>IF(F77="I",SUMIF('BG 032021'!A:A,Clasificaciones!C77,'BG 032021'!C:C),0)</f>
        <v>0</v>
      </c>
      <c r="P77" s="38"/>
      <c r="Q77" s="59">
        <f>IF(F77="I",SUMIF('BG 032021'!A:A,Clasificaciones!C77,'BG 032021'!D:D),0)</f>
        <v>0</v>
      </c>
    </row>
    <row r="78" spans="1:18" s="144" customFormat="1" ht="12" hidden="1" customHeight="1">
      <c r="A78" s="139" t="s">
        <v>3</v>
      </c>
      <c r="B78" s="139" t="s">
        <v>82</v>
      </c>
      <c r="C78" s="140">
        <v>1120112202</v>
      </c>
      <c r="D78" s="140" t="s">
        <v>1121</v>
      </c>
      <c r="E78" s="141" t="s">
        <v>183</v>
      </c>
      <c r="F78" s="141" t="s">
        <v>264</v>
      </c>
      <c r="G78" s="136">
        <f>IF(F78="I",IFERROR(VLOOKUP(C78,'BG 032022'!A:C,3,FALSE),0),0)</f>
        <v>0</v>
      </c>
      <c r="H78" s="139"/>
      <c r="I78" s="143">
        <f>IF(F78="I",IFERROR(VLOOKUP(C78,'BG 032022'!A:D,4,FALSE),0),0)</f>
        <v>0</v>
      </c>
      <c r="J78" s="142"/>
      <c r="K78" s="136">
        <f>IF(F78="I",SUMIF('BG 2021'!B:B,Clasificaciones!C78,'BG 2021'!D:D),0)</f>
        <v>0</v>
      </c>
      <c r="L78" s="142"/>
      <c r="M78" s="143">
        <f>IF(F78="I",SUMIF('BG 2021'!B:B,Clasificaciones!C78,'BG 2021'!E:E),0)</f>
        <v>0</v>
      </c>
      <c r="N78" s="142"/>
      <c r="O78" s="136">
        <f>IF(F78="I",SUMIF('BG 032021'!A:A,Clasificaciones!C78,'BG 032021'!C:C),0)</f>
        <v>0</v>
      </c>
      <c r="P78" s="142"/>
      <c r="Q78" s="143">
        <f>IF(F78="I",SUMIF('BG 032021'!A:A,Clasificaciones!C78,'BG 032021'!D:D),0)</f>
        <v>0</v>
      </c>
    </row>
    <row r="79" spans="1:18" s="732" customFormat="1" ht="12" hidden="1" customHeight="1">
      <c r="A79" s="738" t="s">
        <v>3</v>
      </c>
      <c r="B79" s="738"/>
      <c r="C79" s="731">
        <v>11201123</v>
      </c>
      <c r="D79" s="731" t="s">
        <v>71</v>
      </c>
      <c r="E79" s="730" t="s">
        <v>6</v>
      </c>
      <c r="F79" s="730" t="s">
        <v>263</v>
      </c>
      <c r="G79" s="43">
        <f>IF(F79="I",IFERROR(VLOOKUP(C79,'BG 032022'!A:C,3,FALSE),0),0)</f>
        <v>0</v>
      </c>
      <c r="H79" s="738"/>
      <c r="I79" s="59">
        <f>IF(F79="I",IFERROR(VLOOKUP(C79,'BG 032022'!A:D,4,FALSE),0),0)</f>
        <v>0</v>
      </c>
      <c r="J79" s="38"/>
      <c r="K79" s="43">
        <f>IF(F79="I",SUMIF('BG 2021'!B:B,Clasificaciones!C79,'BG 2021'!D:D),0)</f>
        <v>0</v>
      </c>
      <c r="L79" s="38"/>
      <c r="M79" s="59">
        <f>IF(F79="I",SUMIF('BG 2021'!B:B,Clasificaciones!C79,'BG 2021'!E:E),0)</f>
        <v>0</v>
      </c>
      <c r="N79" s="38"/>
      <c r="O79" s="43">
        <f>IF(F79="I",SUMIF('BG 032021'!A:A,Clasificaciones!C79,'BG 032021'!C:C),0)</f>
        <v>0</v>
      </c>
      <c r="P79" s="38"/>
      <c r="Q79" s="59">
        <f>IF(F79="I",SUMIF('BG 032021'!A:A,Clasificaciones!C79,'BG 032021'!D:D),0)</f>
        <v>0</v>
      </c>
    </row>
    <row r="80" spans="1:18" s="144" customFormat="1" ht="12" hidden="1" customHeight="1">
      <c r="A80" s="139" t="s">
        <v>3</v>
      </c>
      <c r="B80" s="139" t="s">
        <v>82</v>
      </c>
      <c r="C80" s="140">
        <v>1120112301</v>
      </c>
      <c r="D80" s="140" t="s">
        <v>543</v>
      </c>
      <c r="E80" s="141" t="s">
        <v>6</v>
      </c>
      <c r="F80" s="141" t="s">
        <v>264</v>
      </c>
      <c r="G80" s="136">
        <f>IF(F80="I",IFERROR(VLOOKUP(C80,'BG 032022'!A:C,3,FALSE),0),0)</f>
        <v>0</v>
      </c>
      <c r="H80" s="139"/>
      <c r="I80" s="143">
        <f>IF(F80="I",IFERROR(VLOOKUP(C80,'BG 032022'!A:D,4,FALSE),0),0)</f>
        <v>0</v>
      </c>
      <c r="J80" s="142"/>
      <c r="K80" s="136">
        <f>IF(F80="I",SUMIF('BG 2021'!B:B,Clasificaciones!C80,'BG 2021'!D:D),0)</f>
        <v>0</v>
      </c>
      <c r="L80" s="142"/>
      <c r="M80" s="143">
        <f>IF(F80="I",SUMIF('BG 2021'!B:B,Clasificaciones!C80,'BG 2021'!E:E),0)</f>
        <v>0</v>
      </c>
      <c r="N80" s="142"/>
      <c r="O80" s="136">
        <f>IF(F80="I",SUMIF('BG 032021'!A:A,Clasificaciones!C80,'BG 032021'!C:C),0)</f>
        <v>0</v>
      </c>
      <c r="P80" s="142"/>
      <c r="Q80" s="143">
        <f>IF(F80="I",SUMIF('BG 032021'!A:A,Clasificaciones!C80,'BG 032021'!D:D),0)</f>
        <v>0</v>
      </c>
      <c r="R80" s="144" t="e">
        <f>+VLOOKUP(C80,'CA EFE'!A:A,1,FALSE)</f>
        <v>#N/A</v>
      </c>
    </row>
    <row r="81" spans="1:18" s="144" customFormat="1" ht="12" hidden="1" customHeight="1">
      <c r="A81" s="139" t="s">
        <v>3</v>
      </c>
      <c r="B81" s="139" t="s">
        <v>82</v>
      </c>
      <c r="C81" s="140">
        <v>1120112302</v>
      </c>
      <c r="D81" s="140" t="s">
        <v>1108</v>
      </c>
      <c r="E81" s="141" t="s">
        <v>183</v>
      </c>
      <c r="F81" s="141" t="s">
        <v>264</v>
      </c>
      <c r="G81" s="136">
        <f>IF(F81="I",IFERROR(VLOOKUP(C81,'BG 032022'!A:C,3,FALSE),0),0)</f>
        <v>0</v>
      </c>
      <c r="H81" s="139"/>
      <c r="I81" s="143">
        <f>IF(F81="I",IFERROR(VLOOKUP(C81,'BG 032022'!A:D,4,FALSE),0),0)</f>
        <v>0</v>
      </c>
      <c r="J81" s="142"/>
      <c r="K81" s="136">
        <f>IF(F81="I",SUMIF('BG 2021'!B:B,Clasificaciones!C81,'BG 2021'!D:D),0)</f>
        <v>0</v>
      </c>
      <c r="L81" s="142"/>
      <c r="M81" s="143">
        <f>IF(F81="I",SUMIF('BG 2021'!B:B,Clasificaciones!C81,'BG 2021'!E:E),0)</f>
        <v>0</v>
      </c>
      <c r="N81" s="142"/>
      <c r="O81" s="136">
        <f>IF(F81="I",SUMIF('BG 032021'!A:A,Clasificaciones!C81,'BG 032021'!C:C),0)</f>
        <v>0</v>
      </c>
      <c r="P81" s="142"/>
      <c r="Q81" s="143">
        <f>IF(F81="I",SUMIF('BG 032021'!A:A,Clasificaciones!C81,'BG 032021'!D:D),0)</f>
        <v>0</v>
      </c>
    </row>
    <row r="82" spans="1:18" s="732" customFormat="1" ht="12" hidden="1" customHeight="1">
      <c r="A82" s="738" t="s">
        <v>3</v>
      </c>
      <c r="B82" s="738"/>
      <c r="C82" s="731">
        <v>1120113</v>
      </c>
      <c r="D82" s="731" t="s">
        <v>545</v>
      </c>
      <c r="E82" s="730" t="s">
        <v>6</v>
      </c>
      <c r="F82" s="730" t="s">
        <v>263</v>
      </c>
      <c r="G82" s="43">
        <f>IF(F82="I",IFERROR(VLOOKUP(C82,'BG 032022'!A:C,3,FALSE),0),0)</f>
        <v>0</v>
      </c>
      <c r="H82" s="738"/>
      <c r="I82" s="59">
        <f>IF(F82="I",IFERROR(VLOOKUP(C82,'BG 032022'!A:D,4,FALSE),0),0)</f>
        <v>0</v>
      </c>
      <c r="J82" s="38"/>
      <c r="K82" s="43">
        <f>IF(F82="I",SUMIF('BG 2021'!B:B,Clasificaciones!C82,'BG 2021'!D:D),0)</f>
        <v>0</v>
      </c>
      <c r="L82" s="38"/>
      <c r="M82" s="59">
        <f>IF(F82="I",SUMIF('BG 2021'!B:B,Clasificaciones!C82,'BG 2021'!E:E),0)</f>
        <v>0</v>
      </c>
      <c r="N82" s="38"/>
      <c r="O82" s="43">
        <f>IF(F82="I",SUMIF('BG 032021'!A:A,Clasificaciones!C82,'BG 032021'!C:C),0)</f>
        <v>0</v>
      </c>
      <c r="P82" s="38"/>
      <c r="Q82" s="59">
        <f>IF(F82="I",SUMIF('BG 032021'!A:A,Clasificaciones!C82,'BG 032021'!D:D),0)</f>
        <v>0</v>
      </c>
    </row>
    <row r="83" spans="1:18" s="732" customFormat="1" ht="12" hidden="1" customHeight="1">
      <c r="A83" s="738" t="s">
        <v>3</v>
      </c>
      <c r="B83" s="738"/>
      <c r="C83" s="731">
        <v>11201131</v>
      </c>
      <c r="D83" s="731" t="s">
        <v>546</v>
      </c>
      <c r="E83" s="730" t="s">
        <v>6</v>
      </c>
      <c r="F83" s="730" t="s">
        <v>263</v>
      </c>
      <c r="G83" s="43">
        <f>IF(F83="I",IFERROR(VLOOKUP(C83,'BG 032022'!A:C,3,FALSE),0),0)</f>
        <v>0</v>
      </c>
      <c r="H83" s="738"/>
      <c r="I83" s="59">
        <f>IF(F83="I",IFERROR(VLOOKUP(C83,'BG 032022'!A:D,4,FALSE),0),0)</f>
        <v>0</v>
      </c>
      <c r="J83" s="38"/>
      <c r="K83" s="43">
        <f>IF(F83="I",SUMIF('BG 2021'!B:B,Clasificaciones!C83,'BG 2021'!D:D),0)</f>
        <v>0</v>
      </c>
      <c r="L83" s="38"/>
      <c r="M83" s="59">
        <f>IF(F83="I",SUMIF('BG 2021'!B:B,Clasificaciones!C83,'BG 2021'!E:E),0)</f>
        <v>0</v>
      </c>
      <c r="N83" s="38"/>
      <c r="O83" s="43">
        <f>IF(F83="I",SUMIF('BG 032021'!A:A,Clasificaciones!C83,'BG 032021'!C:C),0)</f>
        <v>0</v>
      </c>
      <c r="P83" s="38"/>
      <c r="Q83" s="59">
        <f>IF(F83="I",SUMIF('BG 032021'!A:A,Clasificaciones!C83,'BG 032021'!D:D),0)</f>
        <v>0</v>
      </c>
    </row>
    <row r="84" spans="1:18" s="144" customFormat="1" ht="12" hidden="1" customHeight="1">
      <c r="A84" s="139" t="s">
        <v>3</v>
      </c>
      <c r="B84" s="139" t="s">
        <v>82</v>
      </c>
      <c r="C84" s="140">
        <v>1120113101</v>
      </c>
      <c r="D84" s="140" t="s">
        <v>547</v>
      </c>
      <c r="E84" s="141" t="s">
        <v>6</v>
      </c>
      <c r="F84" s="141" t="s">
        <v>264</v>
      </c>
      <c r="G84" s="136">
        <f>IF(F84="I",IFERROR(VLOOKUP(C84,'BG 032022'!A:C,3,FALSE),0),0)</f>
        <v>0</v>
      </c>
      <c r="H84" s="139"/>
      <c r="I84" s="143">
        <f>IF(F84="I",IFERROR(VLOOKUP(C84,'BG 032022'!A:D,4,FALSE),0),0)</f>
        <v>0</v>
      </c>
      <c r="J84" s="142"/>
      <c r="K84" s="136">
        <f>IF(F84="I",SUMIF('BG 2021'!B:B,Clasificaciones!C84,'BG 2021'!D:D),0)</f>
        <v>0</v>
      </c>
      <c r="L84" s="142"/>
      <c r="M84" s="143">
        <f>IF(F84="I",SUMIF('BG 2021'!B:B,Clasificaciones!C84,'BG 2021'!E:E),0)</f>
        <v>0</v>
      </c>
      <c r="N84" s="142"/>
      <c r="O84" s="136">
        <f>IF(F84="I",SUMIF('BG 032021'!A:A,Clasificaciones!C84,'BG 032021'!C:C),0)</f>
        <v>0</v>
      </c>
      <c r="P84" s="142"/>
      <c r="Q84" s="143">
        <f>IF(F84="I",SUMIF('BG 032021'!A:A,Clasificaciones!C84,'BG 032021'!D:D),0)</f>
        <v>0</v>
      </c>
      <c r="R84" s="144" t="e">
        <f>+VLOOKUP(C84,'CA EFE'!A:A,1,FALSE)</f>
        <v>#N/A</v>
      </c>
    </row>
    <row r="85" spans="1:18" s="732" customFormat="1" ht="12" hidden="1" customHeight="1">
      <c r="A85" s="738" t="s">
        <v>3</v>
      </c>
      <c r="B85" s="738"/>
      <c r="C85" s="731">
        <v>1120113102</v>
      </c>
      <c r="D85" s="731" t="s">
        <v>650</v>
      </c>
      <c r="E85" s="730" t="s">
        <v>183</v>
      </c>
      <c r="F85" s="730" t="s">
        <v>264</v>
      </c>
      <c r="G85" s="43">
        <f>IF(F85="I",IFERROR(VLOOKUP(C85,'BG 032022'!A:C,3,FALSE),0),0)</f>
        <v>0</v>
      </c>
      <c r="H85" s="738"/>
      <c r="I85" s="59">
        <f>IF(F85="I",IFERROR(VLOOKUP(C85,'BG 032022'!A:D,4,FALSE),0),0)</f>
        <v>0</v>
      </c>
      <c r="J85" s="38"/>
      <c r="K85" s="43">
        <f>IF(F85="I",SUMIF('BG 2021'!B:B,Clasificaciones!C85,'BG 2021'!D:D),0)</f>
        <v>0</v>
      </c>
      <c r="L85" s="38"/>
      <c r="M85" s="59">
        <f>IF(F85="I",SUMIF('BG 2021'!B:B,Clasificaciones!C85,'BG 2021'!E:E),0)</f>
        <v>0</v>
      </c>
      <c r="N85" s="38"/>
      <c r="O85" s="43">
        <f>IF(F85="I",SUMIF('BG 032021'!A:A,Clasificaciones!C85,'BG 032021'!C:C),0)</f>
        <v>0</v>
      </c>
      <c r="P85" s="38"/>
      <c r="Q85" s="59">
        <f>IF(F85="I",SUMIF('BG 032021'!A:A,Clasificaciones!C85,'BG 032021'!D:D),0)</f>
        <v>0</v>
      </c>
    </row>
    <row r="86" spans="1:18" s="732" customFormat="1" ht="12" hidden="1" customHeight="1">
      <c r="A86" s="738" t="s">
        <v>3</v>
      </c>
      <c r="B86" s="738"/>
      <c r="C86" s="731">
        <v>11201132</v>
      </c>
      <c r="D86" s="731" t="s">
        <v>548</v>
      </c>
      <c r="E86" s="730" t="s">
        <v>6</v>
      </c>
      <c r="F86" s="730" t="s">
        <v>263</v>
      </c>
      <c r="G86" s="43">
        <f>IF(F86="I",IFERROR(VLOOKUP(C86,'BG 032022'!A:C,3,FALSE),0),0)</f>
        <v>0</v>
      </c>
      <c r="H86" s="738"/>
      <c r="I86" s="59">
        <f>IF(F86="I",IFERROR(VLOOKUP(C86,'BG 032022'!A:D,4,FALSE),0),0)</f>
        <v>0</v>
      </c>
      <c r="J86" s="38"/>
      <c r="K86" s="43">
        <f>IF(F86="I",SUMIF('BG 2021'!B:B,Clasificaciones!C86,'BG 2021'!D:D),0)</f>
        <v>0</v>
      </c>
      <c r="L86" s="38"/>
      <c r="M86" s="59">
        <f>IF(F86="I",SUMIF('BG 2021'!B:B,Clasificaciones!C86,'BG 2021'!E:E),0)</f>
        <v>0</v>
      </c>
      <c r="N86" s="38"/>
      <c r="O86" s="43">
        <f>IF(F86="I",SUMIF('BG 032021'!A:A,Clasificaciones!C86,'BG 032021'!C:C),0)</f>
        <v>0</v>
      </c>
      <c r="P86" s="38"/>
      <c r="Q86" s="59">
        <f>IF(F86="I",SUMIF('BG 032021'!A:A,Clasificaciones!C86,'BG 032021'!D:D),0)</f>
        <v>0</v>
      </c>
    </row>
    <row r="87" spans="1:18" s="732" customFormat="1" ht="12" hidden="1" customHeight="1">
      <c r="A87" s="738" t="s">
        <v>3</v>
      </c>
      <c r="B87" s="738" t="s">
        <v>82</v>
      </c>
      <c r="C87" s="731">
        <v>1120113201</v>
      </c>
      <c r="D87" s="731" t="s">
        <v>549</v>
      </c>
      <c r="E87" s="730" t="s">
        <v>6</v>
      </c>
      <c r="F87" s="730" t="s">
        <v>264</v>
      </c>
      <c r="G87" s="43">
        <f>IF(F87="I",IFERROR(VLOOKUP(C87,'BG 032022'!A:C,3,FALSE),0),0)</f>
        <v>0</v>
      </c>
      <c r="H87" s="738"/>
      <c r="I87" s="59">
        <f>IF(F87="I",IFERROR(VLOOKUP(C87,'BG 032022'!A:D,4,FALSE),0),0)</f>
        <v>0</v>
      </c>
      <c r="J87" s="38"/>
      <c r="K87" s="43">
        <f>IF(F87="I",SUMIF('BG 2021'!B:B,Clasificaciones!C87,'BG 2021'!D:D),0)</f>
        <v>0</v>
      </c>
      <c r="L87" s="38"/>
      <c r="M87" s="59">
        <f>IF(F87="I",SUMIF('BG 2021'!B:B,Clasificaciones!C87,'BG 2021'!E:E),0)</f>
        <v>0</v>
      </c>
      <c r="N87" s="38"/>
      <c r="O87" s="43">
        <f>IF(F87="I",SUMIF('BG 032021'!A:A,Clasificaciones!C87,'BG 032021'!C:C),0)</f>
        <v>0</v>
      </c>
      <c r="P87" s="38"/>
      <c r="Q87" s="59">
        <f>IF(F87="I",SUMIF('BG 032021'!A:A,Clasificaciones!C87,'BG 032021'!D:D),0)</f>
        <v>0</v>
      </c>
    </row>
    <row r="88" spans="1:18" s="732" customFormat="1" ht="12" hidden="1" customHeight="1">
      <c r="A88" s="738" t="s">
        <v>3</v>
      </c>
      <c r="B88" s="738"/>
      <c r="C88" s="731">
        <v>1120113202</v>
      </c>
      <c r="D88" s="731" t="s">
        <v>757</v>
      </c>
      <c r="E88" s="730" t="s">
        <v>183</v>
      </c>
      <c r="F88" s="730" t="s">
        <v>264</v>
      </c>
      <c r="G88" s="43">
        <f>IF(F88="I",IFERROR(VLOOKUP(C88,'BG 032022'!A:C,3,FALSE),0),0)</f>
        <v>0</v>
      </c>
      <c r="H88" s="738"/>
      <c r="I88" s="59">
        <f>IF(F88="I",IFERROR(VLOOKUP(C88,'BG 032022'!A:D,4,FALSE),0),0)</f>
        <v>0</v>
      </c>
      <c r="J88" s="38"/>
      <c r="K88" s="43">
        <f>IF(F88="I",SUMIF('BG 2021'!B:B,Clasificaciones!C88,'BG 2021'!D:D),0)</f>
        <v>0</v>
      </c>
      <c r="L88" s="38"/>
      <c r="M88" s="59">
        <f>IF(F88="I",SUMIF('BG 2021'!B:B,Clasificaciones!C88,'BG 2021'!E:E),0)</f>
        <v>0</v>
      </c>
      <c r="N88" s="38"/>
      <c r="O88" s="43">
        <f>IF(F88="I",SUMIF('BG 032021'!A:A,Clasificaciones!C88,'BG 032021'!C:C),0)</f>
        <v>0</v>
      </c>
      <c r="P88" s="38"/>
      <c r="Q88" s="59">
        <f>IF(F88="I",SUMIF('BG 032021'!A:A,Clasificaciones!C88,'BG 032021'!D:D),0)</f>
        <v>0</v>
      </c>
    </row>
    <row r="89" spans="1:18" s="732" customFormat="1" ht="12" hidden="1" customHeight="1">
      <c r="A89" s="738" t="s">
        <v>3</v>
      </c>
      <c r="B89" s="738"/>
      <c r="C89" s="731">
        <v>11201133</v>
      </c>
      <c r="D89" s="731" t="s">
        <v>758</v>
      </c>
      <c r="E89" s="730" t="s">
        <v>6</v>
      </c>
      <c r="F89" s="730" t="s">
        <v>263</v>
      </c>
      <c r="G89" s="43">
        <f>IF(F89="I",IFERROR(VLOOKUP(C89,'BG 032022'!A:C,3,FALSE),0),0)</f>
        <v>0</v>
      </c>
      <c r="H89" s="738"/>
      <c r="I89" s="59">
        <f>IF(F89="I",IFERROR(VLOOKUP(C89,'BG 032022'!A:D,4,FALSE),0),0)</f>
        <v>0</v>
      </c>
      <c r="J89" s="38"/>
      <c r="K89" s="43">
        <f>IF(F89="I",SUMIF('BG 2021'!B:B,Clasificaciones!C89,'BG 2021'!D:D),0)</f>
        <v>0</v>
      </c>
      <c r="L89" s="38"/>
      <c r="M89" s="59">
        <f>IF(F89="I",SUMIF('BG 2021'!B:B,Clasificaciones!C89,'BG 2021'!E:E),0)</f>
        <v>0</v>
      </c>
      <c r="N89" s="38"/>
      <c r="O89" s="43">
        <f>IF(F89="I",SUMIF('BG 032021'!A:A,Clasificaciones!C89,'BG 032021'!C:C),0)</f>
        <v>0</v>
      </c>
      <c r="P89" s="38"/>
      <c r="Q89" s="59">
        <f>IF(F89="I",SUMIF('BG 032021'!A:A,Clasificaciones!C89,'BG 032021'!D:D),0)</f>
        <v>0</v>
      </c>
    </row>
    <row r="90" spans="1:18" s="732" customFormat="1" ht="12" hidden="1" customHeight="1">
      <c r="A90" s="738" t="s">
        <v>3</v>
      </c>
      <c r="B90" s="738"/>
      <c r="C90" s="731">
        <v>1120113301</v>
      </c>
      <c r="D90" s="731" t="s">
        <v>759</v>
      </c>
      <c r="E90" s="730" t="s">
        <v>6</v>
      </c>
      <c r="F90" s="730" t="s">
        <v>264</v>
      </c>
      <c r="G90" s="43">
        <f>IF(F90="I",IFERROR(VLOOKUP(C90,'BG 032022'!A:C,3,FALSE),0),0)</f>
        <v>0</v>
      </c>
      <c r="H90" s="738"/>
      <c r="I90" s="59">
        <f>IF(F90="I",IFERROR(VLOOKUP(C90,'BG 032022'!A:D,4,FALSE),0),0)</f>
        <v>0</v>
      </c>
      <c r="J90" s="38"/>
      <c r="K90" s="43">
        <f>IF(F90="I",SUMIF('BG 2021'!B:B,Clasificaciones!C90,'BG 2021'!D:D),0)</f>
        <v>0</v>
      </c>
      <c r="L90" s="38"/>
      <c r="M90" s="59">
        <f>IF(F90="I",SUMIF('BG 2021'!B:B,Clasificaciones!C90,'BG 2021'!E:E),0)</f>
        <v>0</v>
      </c>
      <c r="N90" s="38"/>
      <c r="O90" s="43">
        <f>IF(F90="I",SUMIF('BG 032021'!A:A,Clasificaciones!C90,'BG 032021'!C:C),0)</f>
        <v>0</v>
      </c>
      <c r="P90" s="38"/>
      <c r="Q90" s="59">
        <f>IF(F90="I",SUMIF('BG 032021'!A:A,Clasificaciones!C90,'BG 032021'!D:D),0)</f>
        <v>0</v>
      </c>
    </row>
    <row r="91" spans="1:18" s="732" customFormat="1" ht="12" hidden="1" customHeight="1">
      <c r="A91" s="738" t="s">
        <v>3</v>
      </c>
      <c r="B91" s="738"/>
      <c r="C91" s="731">
        <v>1120113302</v>
      </c>
      <c r="D91" s="731" t="s">
        <v>760</v>
      </c>
      <c r="E91" s="730" t="s">
        <v>183</v>
      </c>
      <c r="F91" s="730" t="s">
        <v>264</v>
      </c>
      <c r="G91" s="43">
        <f>IF(F91="I",IFERROR(VLOOKUP(C91,'BG 032022'!A:C,3,FALSE),0),0)</f>
        <v>0</v>
      </c>
      <c r="H91" s="738"/>
      <c r="I91" s="59">
        <f>IF(F91="I",IFERROR(VLOOKUP(C91,'BG 032022'!A:D,4,FALSE),0),0)</f>
        <v>0</v>
      </c>
      <c r="J91" s="38"/>
      <c r="K91" s="43">
        <f>IF(F91="I",SUMIF('BG 2021'!B:B,Clasificaciones!C91,'BG 2021'!D:D),0)</f>
        <v>0</v>
      </c>
      <c r="L91" s="38"/>
      <c r="M91" s="59">
        <f>IF(F91="I",SUMIF('BG 2021'!B:B,Clasificaciones!C91,'BG 2021'!E:E),0)</f>
        <v>0</v>
      </c>
      <c r="N91" s="38"/>
      <c r="O91" s="43">
        <f>IF(F91="I",SUMIF('BG 032021'!A:A,Clasificaciones!C91,'BG 032021'!C:C),0)</f>
        <v>0</v>
      </c>
      <c r="P91" s="38"/>
      <c r="Q91" s="59">
        <f>IF(F91="I",SUMIF('BG 032021'!A:A,Clasificaciones!C91,'BG 032021'!D:D),0)</f>
        <v>0</v>
      </c>
    </row>
    <row r="92" spans="1:18" s="732" customFormat="1" ht="12" hidden="1" customHeight="1">
      <c r="A92" s="738" t="s">
        <v>3</v>
      </c>
      <c r="B92" s="738"/>
      <c r="C92" s="731">
        <v>1120114</v>
      </c>
      <c r="D92" s="731" t="s">
        <v>550</v>
      </c>
      <c r="E92" s="730" t="s">
        <v>6</v>
      </c>
      <c r="F92" s="730" t="s">
        <v>263</v>
      </c>
      <c r="G92" s="43">
        <f>IF(F92="I",IFERROR(VLOOKUP(C92,'BG 032022'!A:C,3,FALSE),0),0)</f>
        <v>0</v>
      </c>
      <c r="H92" s="738"/>
      <c r="I92" s="59">
        <f>IF(F92="I",IFERROR(VLOOKUP(C92,'BG 032022'!A:D,4,FALSE),0),0)</f>
        <v>0</v>
      </c>
      <c r="J92" s="38"/>
      <c r="K92" s="43">
        <f>IF(F92="I",SUMIF('BG 2021'!B:B,Clasificaciones!C92,'BG 2021'!D:D),0)</f>
        <v>0</v>
      </c>
      <c r="L92" s="38"/>
      <c r="M92" s="59">
        <f>IF(F92="I",SUMIF('BG 2021'!B:B,Clasificaciones!C92,'BG 2021'!E:E),0)</f>
        <v>0</v>
      </c>
      <c r="N92" s="38"/>
      <c r="O92" s="43">
        <f>IF(F92="I",SUMIF('BG 032021'!A:A,Clasificaciones!C92,'BG 032021'!C:C),0)</f>
        <v>0</v>
      </c>
      <c r="P92" s="38"/>
      <c r="Q92" s="59">
        <f>IF(F92="I",SUMIF('BG 032021'!A:A,Clasificaciones!C92,'BG 032021'!D:D),0)</f>
        <v>0</v>
      </c>
    </row>
    <row r="93" spans="1:18" s="732" customFormat="1" ht="12" hidden="1" customHeight="1">
      <c r="A93" s="738" t="s">
        <v>3</v>
      </c>
      <c r="B93" s="738"/>
      <c r="C93" s="731">
        <v>11201141</v>
      </c>
      <c r="D93" s="731" t="s">
        <v>398</v>
      </c>
      <c r="E93" s="730" t="s">
        <v>6</v>
      </c>
      <c r="F93" s="730" t="s">
        <v>263</v>
      </c>
      <c r="G93" s="43">
        <f>IF(F93="I",IFERROR(VLOOKUP(C93,'BG 032022'!A:C,3,FALSE),0),0)</f>
        <v>0</v>
      </c>
      <c r="H93" s="738"/>
      <c r="I93" s="59">
        <f>IF(F93="I",IFERROR(VLOOKUP(C93,'BG 032022'!A:D,4,FALSE),0),0)</f>
        <v>0</v>
      </c>
      <c r="J93" s="38"/>
      <c r="K93" s="43">
        <f>IF(F93="I",SUMIF('BG 2021'!B:B,Clasificaciones!C93,'BG 2021'!D:D),0)</f>
        <v>0</v>
      </c>
      <c r="L93" s="38"/>
      <c r="M93" s="59">
        <f>IF(F93="I",SUMIF('BG 2021'!B:B,Clasificaciones!C93,'BG 2021'!E:E),0)</f>
        <v>0</v>
      </c>
      <c r="N93" s="38"/>
      <c r="O93" s="43">
        <f>IF(F93="I",SUMIF('BG 032021'!A:A,Clasificaciones!C93,'BG 032021'!C:C),0)</f>
        <v>0</v>
      </c>
      <c r="P93" s="38"/>
      <c r="Q93" s="59">
        <f>IF(F93="I",SUMIF('BG 032021'!A:A,Clasificaciones!C93,'BG 032021'!D:D),0)</f>
        <v>0</v>
      </c>
    </row>
    <row r="94" spans="1:18" s="732" customFormat="1" ht="12" hidden="1" customHeight="1">
      <c r="A94" s="738" t="s">
        <v>3</v>
      </c>
      <c r="B94" s="738"/>
      <c r="C94" s="731">
        <v>1120114101</v>
      </c>
      <c r="D94" s="731" t="s">
        <v>761</v>
      </c>
      <c r="E94" s="730" t="s">
        <v>6</v>
      </c>
      <c r="F94" s="730" t="s">
        <v>264</v>
      </c>
      <c r="G94" s="43">
        <f>IF(F94="I",IFERROR(VLOOKUP(C94,'BG 032022'!A:C,3,FALSE),0),0)</f>
        <v>0</v>
      </c>
      <c r="H94" s="738"/>
      <c r="I94" s="59">
        <f>IF(F94="I",IFERROR(VLOOKUP(C94,'BG 032022'!A:D,4,FALSE),0),0)</f>
        <v>0</v>
      </c>
      <c r="J94" s="38"/>
      <c r="K94" s="43">
        <f>IF(F94="I",SUMIF('BG 2021'!B:B,Clasificaciones!C94,'BG 2021'!D:D),0)</f>
        <v>0</v>
      </c>
      <c r="L94" s="38"/>
      <c r="M94" s="59">
        <f>IF(F94="I",SUMIF('BG 2021'!B:B,Clasificaciones!C94,'BG 2021'!E:E),0)</f>
        <v>0</v>
      </c>
      <c r="N94" s="38"/>
      <c r="O94" s="43">
        <f>IF(F94="I",SUMIF('BG 032021'!A:A,Clasificaciones!C94,'BG 032021'!C:C),0)</f>
        <v>0</v>
      </c>
      <c r="P94" s="38"/>
      <c r="Q94" s="59">
        <f>IF(F94="I",SUMIF('BG 032021'!A:A,Clasificaciones!C94,'BG 032021'!D:D),0)</f>
        <v>0</v>
      </c>
    </row>
    <row r="95" spans="1:18" s="732" customFormat="1" ht="12" hidden="1" customHeight="1">
      <c r="A95" s="738" t="s">
        <v>3</v>
      </c>
      <c r="B95" s="738"/>
      <c r="C95" s="731">
        <v>1120114102</v>
      </c>
      <c r="D95" s="731" t="s">
        <v>652</v>
      </c>
      <c r="E95" s="730" t="s">
        <v>183</v>
      </c>
      <c r="F95" s="730" t="s">
        <v>264</v>
      </c>
      <c r="G95" s="43">
        <f>IF(F95="I",IFERROR(VLOOKUP(C95,'BG 032022'!A:C,3,FALSE),0),0)</f>
        <v>0</v>
      </c>
      <c r="H95" s="738"/>
      <c r="I95" s="59">
        <f>IF(F95="I",IFERROR(VLOOKUP(C95,'BG 032022'!A:D,4,FALSE),0),0)</f>
        <v>0</v>
      </c>
      <c r="J95" s="38"/>
      <c r="K95" s="43">
        <f>IF(F95="I",SUMIF('BG 2021'!B:B,Clasificaciones!C95,'BG 2021'!D:D),0)</f>
        <v>0</v>
      </c>
      <c r="L95" s="38"/>
      <c r="M95" s="59">
        <f>IF(F95="I",SUMIF('BG 2021'!B:B,Clasificaciones!C95,'BG 2021'!E:E),0)</f>
        <v>0</v>
      </c>
      <c r="N95" s="38"/>
      <c r="O95" s="43">
        <f>IF(F95="I",SUMIF('BG 032021'!A:A,Clasificaciones!C95,'BG 032021'!C:C),0)</f>
        <v>0</v>
      </c>
      <c r="P95" s="38"/>
      <c r="Q95" s="59">
        <f>IF(F95="I",SUMIF('BG 032021'!A:A,Clasificaciones!C95,'BG 032021'!D:D),0)</f>
        <v>0</v>
      </c>
    </row>
    <row r="96" spans="1:18" s="732" customFormat="1" ht="12" hidden="1" customHeight="1">
      <c r="A96" s="738" t="s">
        <v>3</v>
      </c>
      <c r="B96" s="738"/>
      <c r="C96" s="731">
        <v>11201142</v>
      </c>
      <c r="D96" s="731" t="s">
        <v>755</v>
      </c>
      <c r="E96" s="730" t="s">
        <v>6</v>
      </c>
      <c r="F96" s="730" t="s">
        <v>263</v>
      </c>
      <c r="G96" s="43">
        <f>IF(F96="I",IFERROR(VLOOKUP(C96,'BG 032022'!A:C,3,FALSE),0),0)</f>
        <v>0</v>
      </c>
      <c r="H96" s="738"/>
      <c r="I96" s="59">
        <f>IF(F96="I",IFERROR(VLOOKUP(C96,'BG 032022'!A:D,4,FALSE),0),0)</f>
        <v>0</v>
      </c>
      <c r="J96" s="38"/>
      <c r="K96" s="43">
        <f>IF(F96="I",SUMIF('BG 2021'!B:B,Clasificaciones!C96,'BG 2021'!D:D),0)</f>
        <v>0</v>
      </c>
      <c r="L96" s="38"/>
      <c r="M96" s="59">
        <f>IF(F96="I",SUMIF('BG 2021'!B:B,Clasificaciones!C96,'BG 2021'!E:E),0)</f>
        <v>0</v>
      </c>
      <c r="N96" s="38"/>
      <c r="O96" s="43">
        <f>IF(F96="I",SUMIF('BG 032021'!A:A,Clasificaciones!C96,'BG 032021'!C:C),0)</f>
        <v>0</v>
      </c>
      <c r="P96" s="38"/>
      <c r="Q96" s="59">
        <f>IF(F96="I",SUMIF('BG 032021'!A:A,Clasificaciones!C96,'BG 032021'!D:D),0)</f>
        <v>0</v>
      </c>
    </row>
    <row r="97" spans="1:18" s="732" customFormat="1" ht="12" hidden="1" customHeight="1">
      <c r="A97" s="738" t="s">
        <v>3</v>
      </c>
      <c r="B97" s="738"/>
      <c r="C97" s="731">
        <v>1120114201</v>
      </c>
      <c r="D97" s="731" t="s">
        <v>762</v>
      </c>
      <c r="E97" s="730" t="s">
        <v>6</v>
      </c>
      <c r="F97" s="730" t="s">
        <v>264</v>
      </c>
      <c r="G97" s="43">
        <f>IF(F97="I",IFERROR(VLOOKUP(C97,'BG 032022'!A:C,3,FALSE),0),0)</f>
        <v>0</v>
      </c>
      <c r="H97" s="738"/>
      <c r="I97" s="59">
        <f>IF(F97="I",IFERROR(VLOOKUP(C97,'BG 032022'!A:D,4,FALSE),0),0)</f>
        <v>0</v>
      </c>
      <c r="J97" s="38"/>
      <c r="K97" s="43">
        <f>IF(F97="I",SUMIF('BG 2021'!B:B,Clasificaciones!C97,'BG 2021'!D:D),0)</f>
        <v>0</v>
      </c>
      <c r="L97" s="38"/>
      <c r="M97" s="59">
        <f>IF(F97="I",SUMIF('BG 2021'!B:B,Clasificaciones!C97,'BG 2021'!E:E),0)</f>
        <v>0</v>
      </c>
      <c r="N97" s="38"/>
      <c r="O97" s="43">
        <f>IF(F97="I",SUMIF('BG 032021'!A:A,Clasificaciones!C97,'BG 032021'!C:C),0)</f>
        <v>0</v>
      </c>
      <c r="P97" s="38"/>
      <c r="Q97" s="59">
        <f>IF(F97="I",SUMIF('BG 032021'!A:A,Clasificaciones!C97,'BG 032021'!D:D),0)</f>
        <v>0</v>
      </c>
    </row>
    <row r="98" spans="1:18" s="732" customFormat="1" ht="12" hidden="1" customHeight="1">
      <c r="A98" s="738" t="s">
        <v>3</v>
      </c>
      <c r="B98" s="738" t="s">
        <v>82</v>
      </c>
      <c r="C98" s="731">
        <v>1120114202</v>
      </c>
      <c r="D98" s="731" t="s">
        <v>653</v>
      </c>
      <c r="E98" s="730" t="s">
        <v>183</v>
      </c>
      <c r="F98" s="730" t="s">
        <v>264</v>
      </c>
      <c r="G98" s="43">
        <f>IF(F98="I",IFERROR(VLOOKUP(C98,'BG 032022'!A:C,3,FALSE),0),0)</f>
        <v>0</v>
      </c>
      <c r="H98" s="738"/>
      <c r="I98" s="59">
        <f>IF(F98="I",IFERROR(VLOOKUP(C98,'BG 032022'!A:D,4,FALSE),0),0)</f>
        <v>0</v>
      </c>
      <c r="J98" s="38"/>
      <c r="K98" s="43">
        <f>IF(F98="I",SUMIF('BG 2021'!B:B,Clasificaciones!C98,'BG 2021'!D:D),0)</f>
        <v>0</v>
      </c>
      <c r="L98" s="38"/>
      <c r="M98" s="59">
        <f>IF(F98="I",SUMIF('BG 2021'!B:B,Clasificaciones!C98,'BG 2021'!E:E),0)</f>
        <v>0</v>
      </c>
      <c r="N98" s="38"/>
      <c r="O98" s="43">
        <f>IF(F98="I",SUMIF('BG 032021'!A:A,Clasificaciones!C98,'BG 032021'!C:C),0)</f>
        <v>0</v>
      </c>
      <c r="P98" s="38"/>
      <c r="Q98" s="59">
        <f>IF(F98="I",SUMIF('BG 032021'!A:A,Clasificaciones!C98,'BG 032021'!D:D),0)</f>
        <v>0</v>
      </c>
    </row>
    <row r="99" spans="1:18" s="732" customFormat="1" ht="12" hidden="1" customHeight="1">
      <c r="A99" s="738" t="s">
        <v>3</v>
      </c>
      <c r="B99" s="738"/>
      <c r="C99" s="731">
        <v>11201143</v>
      </c>
      <c r="D99" s="731" t="s">
        <v>71</v>
      </c>
      <c r="E99" s="730" t="s">
        <v>6</v>
      </c>
      <c r="F99" s="730" t="s">
        <v>263</v>
      </c>
      <c r="G99" s="43">
        <f>IF(F99="I",IFERROR(VLOOKUP(C99,'BG 032022'!A:C,3,FALSE),0),0)</f>
        <v>0</v>
      </c>
      <c r="H99" s="738"/>
      <c r="I99" s="59">
        <f>IF(F99="I",IFERROR(VLOOKUP(C99,'BG 032022'!A:D,4,FALSE),0),0)</f>
        <v>0</v>
      </c>
      <c r="J99" s="38"/>
      <c r="K99" s="43">
        <f>IF(F99="I",SUMIF('BG 2021'!B:B,Clasificaciones!C99,'BG 2021'!D:D),0)</f>
        <v>0</v>
      </c>
      <c r="L99" s="38"/>
      <c r="M99" s="59">
        <f>IF(F99="I",SUMIF('BG 2021'!B:B,Clasificaciones!C99,'BG 2021'!E:E),0)</f>
        <v>0</v>
      </c>
      <c r="N99" s="38"/>
      <c r="O99" s="43">
        <f>IF(F99="I",SUMIF('BG 032021'!A:A,Clasificaciones!C99,'BG 032021'!C:C),0)</f>
        <v>0</v>
      </c>
      <c r="P99" s="38"/>
      <c r="Q99" s="59">
        <f>IF(F99="I",SUMIF('BG 032021'!A:A,Clasificaciones!C99,'BG 032021'!D:D),0)</f>
        <v>0</v>
      </c>
    </row>
    <row r="100" spans="1:18" s="144" customFormat="1" ht="12" hidden="1" customHeight="1">
      <c r="A100" s="139" t="s">
        <v>3</v>
      </c>
      <c r="B100" s="139" t="s">
        <v>82</v>
      </c>
      <c r="C100" s="140">
        <v>1120114301</v>
      </c>
      <c r="D100" s="140" t="s">
        <v>551</v>
      </c>
      <c r="E100" s="141" t="s">
        <v>6</v>
      </c>
      <c r="F100" s="141" t="s">
        <v>264</v>
      </c>
      <c r="G100" s="136">
        <f>IF(F100="I",IFERROR(VLOOKUP(C100,'BG 032022'!A:C,3,FALSE),0),0)</f>
        <v>0</v>
      </c>
      <c r="H100" s="139"/>
      <c r="I100" s="143">
        <f>IF(F100="I",IFERROR(VLOOKUP(C100,'BG 032022'!A:D,4,FALSE),0),0)</f>
        <v>0</v>
      </c>
      <c r="J100" s="142"/>
      <c r="K100" s="136">
        <f>IF(F100="I",SUMIF('BG 2021'!B:B,Clasificaciones!C100,'BG 2021'!D:D),0)</f>
        <v>0</v>
      </c>
      <c r="L100" s="142"/>
      <c r="M100" s="143">
        <f>IF(F100="I",SUMIF('BG 2021'!B:B,Clasificaciones!C100,'BG 2021'!E:E),0)</f>
        <v>0</v>
      </c>
      <c r="N100" s="142"/>
      <c r="O100" s="136">
        <f>IF(F100="I",SUMIF('BG 032021'!A:A,Clasificaciones!C100,'BG 032021'!C:C),0)</f>
        <v>0</v>
      </c>
      <c r="P100" s="142"/>
      <c r="Q100" s="143">
        <f>IF(F100="I",SUMIF('BG 032021'!A:A,Clasificaciones!C100,'BG 032021'!D:D),0)</f>
        <v>0</v>
      </c>
      <c r="R100" s="144" t="e">
        <f>+VLOOKUP(C100,'CA EFE'!A:A,1,FALSE)</f>
        <v>#N/A</v>
      </c>
    </row>
    <row r="101" spans="1:18" s="732" customFormat="1" ht="12" hidden="1" customHeight="1">
      <c r="A101" s="738" t="s">
        <v>3</v>
      </c>
      <c r="B101" s="738" t="s">
        <v>82</v>
      </c>
      <c r="C101" s="731">
        <v>1120114302</v>
      </c>
      <c r="D101" s="731" t="s">
        <v>655</v>
      </c>
      <c r="E101" s="730" t="s">
        <v>183</v>
      </c>
      <c r="F101" s="730" t="s">
        <v>264</v>
      </c>
      <c r="G101" s="43">
        <f>IF(F101="I",IFERROR(VLOOKUP(C101,'BG 032022'!A:C,3,FALSE),0),0)</f>
        <v>0</v>
      </c>
      <c r="H101" s="738"/>
      <c r="I101" s="59">
        <f>IF(F101="I",IFERROR(VLOOKUP(C101,'BG 032022'!A:D,4,FALSE),0),0)</f>
        <v>0</v>
      </c>
      <c r="J101" s="38"/>
      <c r="K101" s="43">
        <f>IF(F101="I",SUMIF('BG 2021'!B:B,Clasificaciones!C101,'BG 2021'!D:D),0)</f>
        <v>0</v>
      </c>
      <c r="L101" s="38"/>
      <c r="M101" s="59">
        <f>IF(F101="I",SUMIF('BG 2021'!B:B,Clasificaciones!C101,'BG 2021'!E:E),0)</f>
        <v>0</v>
      </c>
      <c r="N101" s="38"/>
      <c r="O101" s="43">
        <f>IF(F101="I",SUMIF('BG 032021'!A:A,Clasificaciones!C101,'BG 032021'!C:C),0)</f>
        <v>0</v>
      </c>
      <c r="P101" s="38"/>
      <c r="Q101" s="59">
        <f>IF(F101="I",SUMIF('BG 032021'!A:A,Clasificaciones!C101,'BG 032021'!D:D),0)</f>
        <v>0</v>
      </c>
    </row>
    <row r="102" spans="1:18" s="732" customFormat="1" ht="12" hidden="1" customHeight="1">
      <c r="A102" s="738" t="s">
        <v>3</v>
      </c>
      <c r="B102" s="738"/>
      <c r="C102" s="731">
        <v>11201144</v>
      </c>
      <c r="D102" s="731" t="s">
        <v>546</v>
      </c>
      <c r="E102" s="730" t="s">
        <v>6</v>
      </c>
      <c r="F102" s="730" t="s">
        <v>263</v>
      </c>
      <c r="G102" s="43">
        <f>IF(F102="I",IFERROR(VLOOKUP(C102,'BG 032022'!A:C,3,FALSE),0),0)</f>
        <v>0</v>
      </c>
      <c r="H102" s="738"/>
      <c r="I102" s="59">
        <f>IF(F102="I",IFERROR(VLOOKUP(C102,'BG 032022'!A:D,4,FALSE),0),0)</f>
        <v>0</v>
      </c>
      <c r="J102" s="38"/>
      <c r="K102" s="43">
        <f>IF(F102="I",SUMIF('BG 2021'!B:B,Clasificaciones!C102,'BG 2021'!D:D),0)</f>
        <v>0</v>
      </c>
      <c r="L102" s="38"/>
      <c r="M102" s="59">
        <f>IF(F102="I",SUMIF('BG 2021'!B:B,Clasificaciones!C102,'BG 2021'!E:E),0)</f>
        <v>0</v>
      </c>
      <c r="N102" s="38"/>
      <c r="O102" s="43">
        <f>IF(F102="I",SUMIF('BG 032021'!A:A,Clasificaciones!C102,'BG 032021'!C:C),0)</f>
        <v>0</v>
      </c>
      <c r="P102" s="38"/>
      <c r="Q102" s="59">
        <f>IF(F102="I",SUMIF('BG 032021'!A:A,Clasificaciones!C102,'BG 032021'!D:D),0)</f>
        <v>0</v>
      </c>
    </row>
    <row r="103" spans="1:18" s="732" customFormat="1" ht="12" hidden="1" customHeight="1">
      <c r="A103" s="738" t="s">
        <v>3</v>
      </c>
      <c r="B103" s="738"/>
      <c r="C103" s="731">
        <v>1120114401</v>
      </c>
      <c r="D103" s="731" t="s">
        <v>547</v>
      </c>
      <c r="E103" s="730" t="s">
        <v>6</v>
      </c>
      <c r="F103" s="730" t="s">
        <v>264</v>
      </c>
      <c r="G103" s="43">
        <f>IF(F103="I",IFERROR(VLOOKUP(C103,'BG 032022'!A:C,3,FALSE),0),0)</f>
        <v>0</v>
      </c>
      <c r="H103" s="738"/>
      <c r="I103" s="59">
        <f>IF(F103="I",IFERROR(VLOOKUP(C103,'BG 032022'!A:D,4,FALSE),0),0)</f>
        <v>0</v>
      </c>
      <c r="J103" s="38"/>
      <c r="K103" s="43">
        <f>IF(F103="I",SUMIF('BG 2021'!B:B,Clasificaciones!C103,'BG 2021'!D:D),0)</f>
        <v>0</v>
      </c>
      <c r="L103" s="38"/>
      <c r="M103" s="59">
        <f>IF(F103="I",SUMIF('BG 2021'!B:B,Clasificaciones!C103,'BG 2021'!E:E),0)</f>
        <v>0</v>
      </c>
      <c r="N103" s="38"/>
      <c r="O103" s="43">
        <f>IF(F103="I",SUMIF('BG 032021'!A:A,Clasificaciones!C103,'BG 032021'!C:C),0)</f>
        <v>0</v>
      </c>
      <c r="P103" s="38"/>
      <c r="Q103" s="59">
        <f>IF(F103="I",SUMIF('BG 032021'!A:A,Clasificaciones!C103,'BG 032021'!D:D),0)</f>
        <v>0</v>
      </c>
    </row>
    <row r="104" spans="1:18" s="732" customFormat="1" ht="12" hidden="1" customHeight="1">
      <c r="A104" s="738" t="s">
        <v>3</v>
      </c>
      <c r="B104" s="738"/>
      <c r="C104" s="731">
        <v>1120114402</v>
      </c>
      <c r="D104" s="731" t="s">
        <v>650</v>
      </c>
      <c r="E104" s="730" t="s">
        <v>183</v>
      </c>
      <c r="F104" s="730" t="s">
        <v>264</v>
      </c>
      <c r="G104" s="43">
        <f>IF(F104="I",IFERROR(VLOOKUP(C104,'BG 032022'!A:C,3,FALSE),0),0)</f>
        <v>0</v>
      </c>
      <c r="H104" s="738"/>
      <c r="I104" s="59">
        <f>IF(F104="I",IFERROR(VLOOKUP(C104,'BG 032022'!A:D,4,FALSE),0),0)</f>
        <v>0</v>
      </c>
      <c r="J104" s="38"/>
      <c r="K104" s="43">
        <f>IF(F104="I",SUMIF('BG 2021'!B:B,Clasificaciones!C104,'BG 2021'!D:D),0)</f>
        <v>0</v>
      </c>
      <c r="L104" s="38"/>
      <c r="M104" s="59">
        <f>IF(F104="I",SUMIF('BG 2021'!B:B,Clasificaciones!C104,'BG 2021'!E:E),0)</f>
        <v>0</v>
      </c>
      <c r="N104" s="38"/>
      <c r="O104" s="43">
        <f>IF(F104="I",SUMIF('BG 032021'!A:A,Clasificaciones!C104,'BG 032021'!C:C),0)</f>
        <v>0</v>
      </c>
      <c r="P104" s="38"/>
      <c r="Q104" s="59">
        <f>IF(F104="I",SUMIF('BG 032021'!A:A,Clasificaciones!C104,'BG 032021'!D:D),0)</f>
        <v>0</v>
      </c>
    </row>
    <row r="105" spans="1:18" s="732" customFormat="1" ht="12" hidden="1" customHeight="1">
      <c r="A105" s="738" t="s">
        <v>3</v>
      </c>
      <c r="B105" s="738"/>
      <c r="C105" s="731">
        <v>11201145</v>
      </c>
      <c r="D105" s="731" t="s">
        <v>548</v>
      </c>
      <c r="E105" s="730" t="s">
        <v>6</v>
      </c>
      <c r="F105" s="730" t="s">
        <v>263</v>
      </c>
      <c r="G105" s="43">
        <f>IF(F105="I",IFERROR(VLOOKUP(C105,'BG 032022'!A:C,3,FALSE),0),0)</f>
        <v>0</v>
      </c>
      <c r="H105" s="738"/>
      <c r="I105" s="59">
        <f>IF(F105="I",IFERROR(VLOOKUP(C105,'BG 032022'!A:D,4,FALSE),0),0)</f>
        <v>0</v>
      </c>
      <c r="J105" s="38"/>
      <c r="K105" s="43">
        <f>IF(F105="I",SUMIF('BG 2021'!B:B,Clasificaciones!C105,'BG 2021'!D:D),0)</f>
        <v>0</v>
      </c>
      <c r="L105" s="38"/>
      <c r="M105" s="59">
        <f>IF(F105="I",SUMIF('BG 2021'!B:B,Clasificaciones!C105,'BG 2021'!E:E),0)</f>
        <v>0</v>
      </c>
      <c r="N105" s="38"/>
      <c r="O105" s="43">
        <f>IF(F105="I",SUMIF('BG 032021'!A:A,Clasificaciones!C105,'BG 032021'!C:C),0)</f>
        <v>0</v>
      </c>
      <c r="P105" s="38"/>
      <c r="Q105" s="59">
        <f>IF(F105="I",SUMIF('BG 032021'!A:A,Clasificaciones!C105,'BG 032021'!D:D),0)</f>
        <v>0</v>
      </c>
    </row>
    <row r="106" spans="1:18" s="732" customFormat="1" ht="12" hidden="1" customHeight="1">
      <c r="A106" s="738" t="s">
        <v>3</v>
      </c>
      <c r="B106" s="738"/>
      <c r="C106" s="731">
        <v>1120114501</v>
      </c>
      <c r="D106" s="731" t="s">
        <v>549</v>
      </c>
      <c r="E106" s="730" t="s">
        <v>6</v>
      </c>
      <c r="F106" s="730" t="s">
        <v>264</v>
      </c>
      <c r="G106" s="43">
        <f>IF(F106="I",IFERROR(VLOOKUP(C106,'BG 032022'!A:C,3,FALSE),0),0)</f>
        <v>0</v>
      </c>
      <c r="H106" s="738"/>
      <c r="I106" s="59">
        <f>IF(F106="I",IFERROR(VLOOKUP(C106,'BG 032022'!A:D,4,FALSE),0),0)</f>
        <v>0</v>
      </c>
      <c r="J106" s="38"/>
      <c r="K106" s="43">
        <f>IF(F106="I",SUMIF('BG 2021'!B:B,Clasificaciones!C106,'BG 2021'!D:D),0)</f>
        <v>0</v>
      </c>
      <c r="L106" s="38"/>
      <c r="M106" s="59">
        <f>IF(F106="I",SUMIF('BG 2021'!B:B,Clasificaciones!C106,'BG 2021'!E:E),0)</f>
        <v>0</v>
      </c>
      <c r="N106" s="38"/>
      <c r="O106" s="43">
        <f>IF(F106="I",SUMIF('BG 032021'!A:A,Clasificaciones!C106,'BG 032021'!C:C),0)</f>
        <v>0</v>
      </c>
      <c r="P106" s="38"/>
      <c r="Q106" s="59">
        <f>IF(F106="I",SUMIF('BG 032021'!A:A,Clasificaciones!C106,'BG 032021'!D:D),0)</f>
        <v>0</v>
      </c>
    </row>
    <row r="107" spans="1:18" s="732" customFormat="1" ht="12" hidden="1" customHeight="1">
      <c r="A107" s="738" t="s">
        <v>3</v>
      </c>
      <c r="B107" s="738"/>
      <c r="C107" s="731">
        <v>1120114502</v>
      </c>
      <c r="D107" s="731" t="s">
        <v>757</v>
      </c>
      <c r="E107" s="730" t="s">
        <v>183</v>
      </c>
      <c r="F107" s="730" t="s">
        <v>264</v>
      </c>
      <c r="G107" s="43">
        <f>IF(F107="I",IFERROR(VLOOKUP(C107,'BG 032022'!A:C,3,FALSE),0),0)</f>
        <v>0</v>
      </c>
      <c r="H107" s="738"/>
      <c r="I107" s="59">
        <f>IF(F107="I",IFERROR(VLOOKUP(C107,'BG 032022'!A:D,4,FALSE),0),0)</f>
        <v>0</v>
      </c>
      <c r="J107" s="38"/>
      <c r="K107" s="43">
        <f>IF(F107="I",SUMIF('BG 2021'!B:B,Clasificaciones!C107,'BG 2021'!D:D),0)</f>
        <v>0</v>
      </c>
      <c r="L107" s="38"/>
      <c r="M107" s="59">
        <f>IF(F107="I",SUMIF('BG 2021'!B:B,Clasificaciones!C107,'BG 2021'!E:E),0)</f>
        <v>0</v>
      </c>
      <c r="N107" s="38"/>
      <c r="O107" s="43">
        <f>IF(F107="I",SUMIF('BG 032021'!A:A,Clasificaciones!C107,'BG 032021'!C:C),0)</f>
        <v>0</v>
      </c>
      <c r="P107" s="38"/>
      <c r="Q107" s="59">
        <f>IF(F107="I",SUMIF('BG 032021'!A:A,Clasificaciones!C107,'BG 032021'!D:D),0)</f>
        <v>0</v>
      </c>
    </row>
    <row r="108" spans="1:18" s="732" customFormat="1" ht="12" hidden="1" customHeight="1">
      <c r="A108" s="738" t="s">
        <v>3</v>
      </c>
      <c r="B108" s="738"/>
      <c r="C108" s="731">
        <v>11201146</v>
      </c>
      <c r="D108" s="731" t="s">
        <v>758</v>
      </c>
      <c r="E108" s="730" t="s">
        <v>6</v>
      </c>
      <c r="F108" s="730" t="s">
        <v>263</v>
      </c>
      <c r="G108" s="43">
        <f>IF(F108="I",IFERROR(VLOOKUP(C108,'BG 032022'!A:C,3,FALSE),0),0)</f>
        <v>0</v>
      </c>
      <c r="H108" s="738"/>
      <c r="I108" s="59">
        <f>IF(F108="I",IFERROR(VLOOKUP(C108,'BG 032022'!A:D,4,FALSE),0),0)</f>
        <v>0</v>
      </c>
      <c r="J108" s="38"/>
      <c r="K108" s="43">
        <f>IF(F108="I",SUMIF('BG 2021'!B:B,Clasificaciones!C108,'BG 2021'!D:D),0)</f>
        <v>0</v>
      </c>
      <c r="L108" s="38"/>
      <c r="M108" s="59">
        <f>IF(F108="I",SUMIF('BG 2021'!B:B,Clasificaciones!C108,'BG 2021'!E:E),0)</f>
        <v>0</v>
      </c>
      <c r="N108" s="38"/>
      <c r="O108" s="43">
        <f>IF(F108="I",SUMIF('BG 032021'!A:A,Clasificaciones!C108,'BG 032021'!C:C),0)</f>
        <v>0</v>
      </c>
      <c r="P108" s="38"/>
      <c r="Q108" s="59">
        <f>IF(F108="I",SUMIF('BG 032021'!A:A,Clasificaciones!C108,'BG 032021'!D:D),0)</f>
        <v>0</v>
      </c>
    </row>
    <row r="109" spans="1:18" s="732" customFormat="1" ht="12" hidden="1" customHeight="1">
      <c r="A109" s="738" t="s">
        <v>3</v>
      </c>
      <c r="B109" s="738"/>
      <c r="C109" s="731">
        <v>1120114601</v>
      </c>
      <c r="D109" s="731" t="s">
        <v>759</v>
      </c>
      <c r="E109" s="730" t="s">
        <v>6</v>
      </c>
      <c r="F109" s="730" t="s">
        <v>264</v>
      </c>
      <c r="G109" s="43">
        <f>IF(F109="I",IFERROR(VLOOKUP(C109,'BG 032022'!A:C,3,FALSE),0),0)</f>
        <v>0</v>
      </c>
      <c r="H109" s="738"/>
      <c r="I109" s="59">
        <f>IF(F109="I",IFERROR(VLOOKUP(C109,'BG 032022'!A:D,4,FALSE),0),0)</f>
        <v>0</v>
      </c>
      <c r="J109" s="38"/>
      <c r="K109" s="43">
        <f>IF(F109="I",SUMIF('BG 2021'!B:B,Clasificaciones!C109,'BG 2021'!D:D),0)</f>
        <v>0</v>
      </c>
      <c r="L109" s="38"/>
      <c r="M109" s="59">
        <f>IF(F109="I",SUMIF('BG 2021'!B:B,Clasificaciones!C109,'BG 2021'!E:E),0)</f>
        <v>0</v>
      </c>
      <c r="N109" s="38"/>
      <c r="O109" s="43">
        <f>IF(F109="I",SUMIF('BG 032021'!A:A,Clasificaciones!C109,'BG 032021'!C:C),0)</f>
        <v>0</v>
      </c>
      <c r="P109" s="38"/>
      <c r="Q109" s="59">
        <f>IF(F109="I",SUMIF('BG 032021'!A:A,Clasificaciones!C109,'BG 032021'!D:D),0)</f>
        <v>0</v>
      </c>
    </row>
    <row r="110" spans="1:18" s="732" customFormat="1" ht="12" hidden="1" customHeight="1">
      <c r="A110" s="738" t="s">
        <v>3</v>
      </c>
      <c r="B110" s="738"/>
      <c r="C110" s="731">
        <v>1120114602</v>
      </c>
      <c r="D110" s="731" t="s">
        <v>760</v>
      </c>
      <c r="E110" s="730" t="s">
        <v>183</v>
      </c>
      <c r="F110" s="730" t="s">
        <v>264</v>
      </c>
      <c r="G110" s="43">
        <f>IF(F110="I",IFERROR(VLOOKUP(C110,'BG 032022'!A:C,3,FALSE),0),0)</f>
        <v>0</v>
      </c>
      <c r="H110" s="738"/>
      <c r="I110" s="59">
        <f>IF(F110="I",IFERROR(VLOOKUP(C110,'BG 032022'!A:D,4,FALSE),0),0)</f>
        <v>0</v>
      </c>
      <c r="J110" s="38"/>
      <c r="K110" s="43">
        <f>IF(F110="I",SUMIF('BG 2021'!B:B,Clasificaciones!C110,'BG 2021'!D:D),0)</f>
        <v>0</v>
      </c>
      <c r="L110" s="38"/>
      <c r="M110" s="59">
        <f>IF(F110="I",SUMIF('BG 2021'!B:B,Clasificaciones!C110,'BG 2021'!E:E),0)</f>
        <v>0</v>
      </c>
      <c r="N110" s="38"/>
      <c r="O110" s="43">
        <f>IF(F110="I",SUMIF('BG 032021'!A:A,Clasificaciones!C110,'BG 032021'!C:C),0)</f>
        <v>0</v>
      </c>
      <c r="P110" s="38"/>
      <c r="Q110" s="59">
        <f>IF(F110="I",SUMIF('BG 032021'!A:A,Clasificaciones!C110,'BG 032021'!D:D),0)</f>
        <v>0</v>
      </c>
    </row>
    <row r="111" spans="1:18" s="732" customFormat="1" ht="12" hidden="1" customHeight="1">
      <c r="A111" s="738" t="s">
        <v>3</v>
      </c>
      <c r="B111" s="738"/>
      <c r="C111" s="731">
        <v>1120115</v>
      </c>
      <c r="D111" s="731" t="s">
        <v>763</v>
      </c>
      <c r="E111" s="730" t="s">
        <v>6</v>
      </c>
      <c r="F111" s="730" t="s">
        <v>263</v>
      </c>
      <c r="G111" s="43">
        <f>IF(F111="I",IFERROR(VLOOKUP(C111,'BG 032022'!A:C,3,FALSE),0),0)</f>
        <v>0</v>
      </c>
      <c r="H111" s="738"/>
      <c r="I111" s="59">
        <f>IF(F111="I",IFERROR(VLOOKUP(C111,'BG 032022'!A:D,4,FALSE),0),0)</f>
        <v>0</v>
      </c>
      <c r="J111" s="38"/>
      <c r="K111" s="43">
        <f>IF(F111="I",SUMIF('BG 2021'!B:B,Clasificaciones!C111,'BG 2021'!D:D),0)</f>
        <v>0</v>
      </c>
      <c r="L111" s="38"/>
      <c r="M111" s="59">
        <f>IF(F111="I",SUMIF('BG 2021'!B:B,Clasificaciones!C111,'BG 2021'!E:E),0)</f>
        <v>0</v>
      </c>
      <c r="N111" s="38"/>
      <c r="O111" s="43">
        <f>IF(F111="I",SUMIF('BG 032021'!A:A,Clasificaciones!C111,'BG 032021'!C:C),0)</f>
        <v>0</v>
      </c>
      <c r="P111" s="38"/>
      <c r="Q111" s="59">
        <f>IF(F111="I",SUMIF('BG 032021'!A:A,Clasificaciones!C111,'BG 032021'!D:D),0)</f>
        <v>0</v>
      </c>
    </row>
    <row r="112" spans="1:18" s="732" customFormat="1" ht="12" hidden="1" customHeight="1">
      <c r="A112" s="738" t="s">
        <v>3</v>
      </c>
      <c r="B112" s="738"/>
      <c r="C112" s="731">
        <v>11201151</v>
      </c>
      <c r="D112" s="731" t="s">
        <v>764</v>
      </c>
      <c r="E112" s="730" t="s">
        <v>6</v>
      </c>
      <c r="F112" s="730" t="s">
        <v>263</v>
      </c>
      <c r="G112" s="43">
        <f>IF(F112="I",IFERROR(VLOOKUP(C112,'BG 032022'!A:C,3,FALSE),0),0)</f>
        <v>0</v>
      </c>
      <c r="H112" s="738"/>
      <c r="I112" s="59">
        <f>IF(F112="I",IFERROR(VLOOKUP(C112,'BG 032022'!A:D,4,FALSE),0),0)</f>
        <v>0</v>
      </c>
      <c r="J112" s="38"/>
      <c r="K112" s="43">
        <f>IF(F112="I",SUMIF('BG 2021'!B:B,Clasificaciones!C112,'BG 2021'!D:D),0)</f>
        <v>0</v>
      </c>
      <c r="L112" s="38"/>
      <c r="M112" s="59">
        <f>IF(F112="I",SUMIF('BG 2021'!B:B,Clasificaciones!C112,'BG 2021'!E:E),0)</f>
        <v>0</v>
      </c>
      <c r="N112" s="38"/>
      <c r="O112" s="43">
        <f>IF(F112="I",SUMIF('BG 032021'!A:A,Clasificaciones!C112,'BG 032021'!C:C),0)</f>
        <v>0</v>
      </c>
      <c r="P112" s="38"/>
      <c r="Q112" s="59">
        <f>IF(F112="I",SUMIF('BG 032021'!A:A,Clasificaciones!C112,'BG 032021'!D:D),0)</f>
        <v>0</v>
      </c>
    </row>
    <row r="113" spans="1:18" s="732" customFormat="1" ht="12" hidden="1" customHeight="1">
      <c r="A113" s="738" t="s">
        <v>3</v>
      </c>
      <c r="B113" s="738"/>
      <c r="C113" s="731">
        <v>1120115101</v>
      </c>
      <c r="D113" s="731" t="s">
        <v>765</v>
      </c>
      <c r="E113" s="730" t="s">
        <v>6</v>
      </c>
      <c r="F113" s="730" t="s">
        <v>264</v>
      </c>
      <c r="G113" s="43">
        <f>IF(F113="I",IFERROR(VLOOKUP(C113,'BG 032022'!A:C,3,FALSE),0),0)</f>
        <v>0</v>
      </c>
      <c r="H113" s="738"/>
      <c r="I113" s="59">
        <f>IF(F113="I",IFERROR(VLOOKUP(C113,'BG 032022'!A:D,4,FALSE),0),0)</f>
        <v>0</v>
      </c>
      <c r="J113" s="38"/>
      <c r="K113" s="43">
        <f>IF(F113="I",SUMIF('BG 2021'!B:B,Clasificaciones!C113,'BG 2021'!D:D),0)</f>
        <v>0</v>
      </c>
      <c r="L113" s="38"/>
      <c r="M113" s="59">
        <f>IF(F113="I",SUMIF('BG 2021'!B:B,Clasificaciones!C113,'BG 2021'!E:E),0)</f>
        <v>0</v>
      </c>
      <c r="N113" s="38"/>
      <c r="O113" s="43">
        <f>IF(F113="I",SUMIF('BG 032021'!A:A,Clasificaciones!C113,'BG 032021'!C:C),0)</f>
        <v>0</v>
      </c>
      <c r="P113" s="38"/>
      <c r="Q113" s="59">
        <f>IF(F113="I",SUMIF('BG 032021'!A:A,Clasificaciones!C113,'BG 032021'!D:D),0)</f>
        <v>0</v>
      </c>
    </row>
    <row r="114" spans="1:18" s="732" customFormat="1" ht="12" hidden="1" customHeight="1">
      <c r="A114" s="738" t="s">
        <v>3</v>
      </c>
      <c r="B114" s="738"/>
      <c r="C114" s="731">
        <v>1120115102</v>
      </c>
      <c r="D114" s="731" t="s">
        <v>766</v>
      </c>
      <c r="E114" s="730" t="s">
        <v>183</v>
      </c>
      <c r="F114" s="730" t="s">
        <v>264</v>
      </c>
      <c r="G114" s="43">
        <f>IF(F114="I",IFERROR(VLOOKUP(C114,'BG 032022'!A:C,3,FALSE),0),0)</f>
        <v>0</v>
      </c>
      <c r="H114" s="738"/>
      <c r="I114" s="59">
        <f>IF(F114="I",IFERROR(VLOOKUP(C114,'BG 032022'!A:D,4,FALSE),0),0)</f>
        <v>0</v>
      </c>
      <c r="J114" s="38"/>
      <c r="K114" s="43">
        <f>IF(F114="I",SUMIF('BG 2021'!B:B,Clasificaciones!C114,'BG 2021'!D:D),0)</f>
        <v>0</v>
      </c>
      <c r="L114" s="38"/>
      <c r="M114" s="59">
        <f>IF(F114="I",SUMIF('BG 2021'!B:B,Clasificaciones!C114,'BG 2021'!E:E),0)</f>
        <v>0</v>
      </c>
      <c r="N114" s="38"/>
      <c r="O114" s="43">
        <f>IF(F114="I",SUMIF('BG 032021'!A:A,Clasificaciones!C114,'BG 032021'!C:C),0)</f>
        <v>0</v>
      </c>
      <c r="P114" s="38"/>
      <c r="Q114" s="59">
        <f>IF(F114="I",SUMIF('BG 032021'!A:A,Clasificaciones!C114,'BG 032021'!D:D),0)</f>
        <v>0</v>
      </c>
    </row>
    <row r="115" spans="1:18" s="732" customFormat="1" ht="12" hidden="1" customHeight="1">
      <c r="A115" s="738" t="s">
        <v>3</v>
      </c>
      <c r="B115" s="738"/>
      <c r="C115" s="731">
        <v>11201152</v>
      </c>
      <c r="D115" s="731" t="s">
        <v>767</v>
      </c>
      <c r="E115" s="730" t="s">
        <v>6</v>
      </c>
      <c r="F115" s="730" t="s">
        <v>263</v>
      </c>
      <c r="G115" s="43">
        <f>IF(F115="I",IFERROR(VLOOKUP(C115,'BG 032022'!A:C,3,FALSE),0),0)</f>
        <v>0</v>
      </c>
      <c r="H115" s="738"/>
      <c r="I115" s="59">
        <f>IF(F115="I",IFERROR(VLOOKUP(C115,'BG 032022'!A:D,4,FALSE),0),0)</f>
        <v>0</v>
      </c>
      <c r="J115" s="38"/>
      <c r="K115" s="43">
        <f>IF(F115="I",SUMIF('BG 2021'!B:B,Clasificaciones!C115,'BG 2021'!D:D),0)</f>
        <v>0</v>
      </c>
      <c r="L115" s="38"/>
      <c r="M115" s="59">
        <f>IF(F115="I",SUMIF('BG 2021'!B:B,Clasificaciones!C115,'BG 2021'!E:E),0)</f>
        <v>0</v>
      </c>
      <c r="N115" s="38"/>
      <c r="O115" s="43">
        <f>IF(F115="I",SUMIF('BG 032021'!A:A,Clasificaciones!C115,'BG 032021'!C:C),0)</f>
        <v>0</v>
      </c>
      <c r="P115" s="38"/>
      <c r="Q115" s="59">
        <f>IF(F115="I",SUMIF('BG 032021'!A:A,Clasificaciones!C115,'BG 032021'!D:D),0)</f>
        <v>0</v>
      </c>
    </row>
    <row r="116" spans="1:18" s="732" customFormat="1" ht="12" hidden="1" customHeight="1">
      <c r="A116" s="738" t="s">
        <v>3</v>
      </c>
      <c r="B116" s="738"/>
      <c r="C116" s="731">
        <v>1120115201</v>
      </c>
      <c r="D116" s="731" t="s">
        <v>768</v>
      </c>
      <c r="E116" s="730" t="s">
        <v>6</v>
      </c>
      <c r="F116" s="730" t="s">
        <v>264</v>
      </c>
      <c r="G116" s="43">
        <f>IF(F116="I",IFERROR(VLOOKUP(C116,'BG 032022'!A:C,3,FALSE),0),0)</f>
        <v>0</v>
      </c>
      <c r="H116" s="738"/>
      <c r="I116" s="59">
        <f>IF(F116="I",IFERROR(VLOOKUP(C116,'BG 032022'!A:D,4,FALSE),0),0)</f>
        <v>0</v>
      </c>
      <c r="J116" s="38"/>
      <c r="K116" s="43">
        <f>IF(F116="I",SUMIF('BG 2021'!B:B,Clasificaciones!C116,'BG 2021'!D:D),0)</f>
        <v>0</v>
      </c>
      <c r="L116" s="38"/>
      <c r="M116" s="59">
        <f>IF(F116="I",SUMIF('BG 2021'!B:B,Clasificaciones!C116,'BG 2021'!E:E),0)</f>
        <v>0</v>
      </c>
      <c r="N116" s="38"/>
      <c r="O116" s="43">
        <f>IF(F116="I",SUMIF('BG 032021'!A:A,Clasificaciones!C116,'BG 032021'!C:C),0)</f>
        <v>0</v>
      </c>
      <c r="P116" s="38"/>
      <c r="Q116" s="59">
        <f>IF(F116="I",SUMIF('BG 032021'!A:A,Clasificaciones!C116,'BG 032021'!D:D),0)</f>
        <v>0</v>
      </c>
    </row>
    <row r="117" spans="1:18" s="732" customFormat="1" ht="12" hidden="1" customHeight="1">
      <c r="A117" s="738" t="s">
        <v>3</v>
      </c>
      <c r="B117" s="738"/>
      <c r="C117" s="731">
        <v>1120115202</v>
      </c>
      <c r="D117" s="731" t="s">
        <v>769</v>
      </c>
      <c r="E117" s="730" t="s">
        <v>183</v>
      </c>
      <c r="F117" s="730" t="s">
        <v>264</v>
      </c>
      <c r="G117" s="43">
        <f>IF(F117="I",IFERROR(VLOOKUP(C117,'BG 032022'!A:C,3,FALSE),0),0)</f>
        <v>0</v>
      </c>
      <c r="H117" s="738"/>
      <c r="I117" s="59">
        <f>IF(F117="I",IFERROR(VLOOKUP(C117,'BG 032022'!A:D,4,FALSE),0),0)</f>
        <v>0</v>
      </c>
      <c r="J117" s="38"/>
      <c r="K117" s="43">
        <f>IF(F117="I",SUMIF('BG 2021'!B:B,Clasificaciones!C117,'BG 2021'!D:D),0)</f>
        <v>0</v>
      </c>
      <c r="L117" s="38"/>
      <c r="M117" s="59">
        <f>IF(F117="I",SUMIF('BG 2021'!B:B,Clasificaciones!C117,'BG 2021'!E:E),0)</f>
        <v>0</v>
      </c>
      <c r="N117" s="38"/>
      <c r="O117" s="43">
        <f>IF(F117="I",SUMIF('BG 032021'!A:A,Clasificaciones!C117,'BG 032021'!C:C),0)</f>
        <v>0</v>
      </c>
      <c r="P117" s="38"/>
      <c r="Q117" s="59">
        <f>IF(F117="I",SUMIF('BG 032021'!A:A,Clasificaciones!C117,'BG 032021'!D:D),0)</f>
        <v>0</v>
      </c>
    </row>
    <row r="118" spans="1:18" s="732" customFormat="1" ht="12" hidden="1" customHeight="1">
      <c r="A118" s="738" t="s">
        <v>3</v>
      </c>
      <c r="B118" s="738"/>
      <c r="C118" s="731">
        <v>1120116</v>
      </c>
      <c r="D118" s="731" t="s">
        <v>552</v>
      </c>
      <c r="E118" s="730" t="s">
        <v>6</v>
      </c>
      <c r="F118" s="730" t="s">
        <v>263</v>
      </c>
      <c r="G118" s="43">
        <f>IF(F118="I",IFERROR(VLOOKUP(C118,'BG 032022'!A:C,3,FALSE),0),0)</f>
        <v>0</v>
      </c>
      <c r="H118" s="738"/>
      <c r="I118" s="59">
        <f>IF(F118="I",IFERROR(VLOOKUP(C118,'BG 032022'!A:D,4,FALSE),0),0)</f>
        <v>0</v>
      </c>
      <c r="J118" s="38"/>
      <c r="K118" s="43">
        <f>IF(F118="I",SUMIF('BG 2021'!B:B,Clasificaciones!C118,'BG 2021'!D:D),0)</f>
        <v>0</v>
      </c>
      <c r="L118" s="38"/>
      <c r="M118" s="59">
        <f>IF(F118="I",SUMIF('BG 2021'!B:B,Clasificaciones!C118,'BG 2021'!E:E),0)</f>
        <v>0</v>
      </c>
      <c r="N118" s="38"/>
      <c r="O118" s="43">
        <f>IF(F118="I",SUMIF('BG 032021'!A:A,Clasificaciones!C118,'BG 032021'!C:C),0)</f>
        <v>0</v>
      </c>
      <c r="P118" s="38"/>
      <c r="Q118" s="59">
        <f>IF(F118="I",SUMIF('BG 032021'!A:A,Clasificaciones!C118,'BG 032021'!D:D),0)</f>
        <v>0</v>
      </c>
    </row>
    <row r="119" spans="1:18" s="732" customFormat="1" ht="12" hidden="1" customHeight="1">
      <c r="A119" s="738" t="s">
        <v>3</v>
      </c>
      <c r="B119" s="738"/>
      <c r="C119" s="731">
        <v>11201161</v>
      </c>
      <c r="D119" s="731" t="s">
        <v>553</v>
      </c>
      <c r="E119" s="730" t="s">
        <v>6</v>
      </c>
      <c r="F119" s="730" t="s">
        <v>263</v>
      </c>
      <c r="G119" s="43">
        <f>IF(F119="I",IFERROR(VLOOKUP(C119,'BG 032022'!A:C,3,FALSE),0),0)</f>
        <v>0</v>
      </c>
      <c r="H119" s="738"/>
      <c r="I119" s="59">
        <f>IF(F119="I",IFERROR(VLOOKUP(C119,'BG 032022'!A:D,4,FALSE),0),0)</f>
        <v>0</v>
      </c>
      <c r="J119" s="38"/>
      <c r="K119" s="43">
        <f>IF(F119="I",SUMIF('BG 2021'!B:B,Clasificaciones!C119,'BG 2021'!D:D),0)</f>
        <v>0</v>
      </c>
      <c r="L119" s="38"/>
      <c r="M119" s="59">
        <f>IF(F119="I",SUMIF('BG 2021'!B:B,Clasificaciones!C119,'BG 2021'!E:E),0)</f>
        <v>0</v>
      </c>
      <c r="N119" s="38"/>
      <c r="O119" s="43">
        <f>IF(F119="I",SUMIF('BG 032021'!A:A,Clasificaciones!C119,'BG 032021'!C:C),0)</f>
        <v>0</v>
      </c>
      <c r="P119" s="38"/>
      <c r="Q119" s="59">
        <f>IF(F119="I",SUMIF('BG 032021'!A:A,Clasificaciones!C119,'BG 032021'!D:D),0)</f>
        <v>0</v>
      </c>
    </row>
    <row r="120" spans="1:18" s="144" customFormat="1" ht="12" hidden="1" customHeight="1">
      <c r="A120" s="139" t="s">
        <v>3</v>
      </c>
      <c r="B120" s="139" t="s">
        <v>82</v>
      </c>
      <c r="C120" s="140">
        <v>1120116101</v>
      </c>
      <c r="D120" s="140" t="s">
        <v>554</v>
      </c>
      <c r="E120" s="141" t="s">
        <v>6</v>
      </c>
      <c r="F120" s="141" t="s">
        <v>264</v>
      </c>
      <c r="G120" s="136">
        <f>IF(F120="I",IFERROR(VLOOKUP(C120,'BG 032022'!A:C,3,FALSE),0),0)</f>
        <v>0</v>
      </c>
      <c r="H120" s="139"/>
      <c r="I120" s="143">
        <f>IF(F120="I",IFERROR(VLOOKUP(C120,'BG 032022'!A:D,4,FALSE),0),0)</f>
        <v>0</v>
      </c>
      <c r="J120" s="142"/>
      <c r="K120" s="136">
        <f>IF(F120="I",SUMIF('BG 2021'!B:B,Clasificaciones!C120,'BG 2021'!D:D),0)</f>
        <v>0</v>
      </c>
      <c r="L120" s="142"/>
      <c r="M120" s="143">
        <f>IF(F120="I",SUMIF('BG 2021'!B:B,Clasificaciones!C120,'BG 2021'!E:E),0)</f>
        <v>0</v>
      </c>
      <c r="N120" s="142"/>
      <c r="O120" s="136">
        <f>IF(F120="I",SUMIF('BG 032021'!A:A,Clasificaciones!C120,'BG 032021'!C:C),0)</f>
        <v>0</v>
      </c>
      <c r="P120" s="142"/>
      <c r="Q120" s="143">
        <f>IF(F120="I",SUMIF('BG 032021'!A:A,Clasificaciones!C120,'BG 032021'!D:D),0)</f>
        <v>0</v>
      </c>
      <c r="R120" s="144" t="e">
        <f>+VLOOKUP(C120,'CA EFE'!A:A,1,FALSE)</f>
        <v>#N/A</v>
      </c>
    </row>
    <row r="121" spans="1:18" s="732" customFormat="1" ht="12" hidden="1" customHeight="1">
      <c r="A121" s="738" t="s">
        <v>3</v>
      </c>
      <c r="B121" s="738"/>
      <c r="C121" s="731">
        <v>1120116102</v>
      </c>
      <c r="D121" s="731" t="s">
        <v>770</v>
      </c>
      <c r="E121" s="730" t="s">
        <v>183</v>
      </c>
      <c r="F121" s="730" t="s">
        <v>264</v>
      </c>
      <c r="G121" s="43">
        <f>IF(F121="I",IFERROR(VLOOKUP(C121,'BG 032022'!A:C,3,FALSE),0),0)</f>
        <v>0</v>
      </c>
      <c r="H121" s="738"/>
      <c r="I121" s="59">
        <f>IF(F121="I",IFERROR(VLOOKUP(C121,'BG 032022'!A:D,4,FALSE),0),0)</f>
        <v>0</v>
      </c>
      <c r="J121" s="38"/>
      <c r="K121" s="43">
        <f>IF(F121="I",SUMIF('BG 2021'!B:B,Clasificaciones!C121,'BG 2021'!D:D),0)</f>
        <v>0</v>
      </c>
      <c r="L121" s="38"/>
      <c r="M121" s="59">
        <f>IF(F121="I",SUMIF('BG 2021'!B:B,Clasificaciones!C121,'BG 2021'!E:E),0)</f>
        <v>0</v>
      </c>
      <c r="N121" s="38"/>
      <c r="O121" s="43">
        <f>IF(F121="I",SUMIF('BG 032021'!A:A,Clasificaciones!C121,'BG 032021'!C:C),0)</f>
        <v>0</v>
      </c>
      <c r="P121" s="38"/>
      <c r="Q121" s="59">
        <f>IF(F121="I",SUMIF('BG 032021'!A:A,Clasificaciones!C121,'BG 032021'!D:D),0)</f>
        <v>0</v>
      </c>
    </row>
    <row r="122" spans="1:18" s="732" customFormat="1" ht="12" hidden="1" customHeight="1">
      <c r="A122" s="738" t="s">
        <v>3</v>
      </c>
      <c r="B122" s="738" t="s">
        <v>429</v>
      </c>
      <c r="C122" s="731">
        <v>1120116103</v>
      </c>
      <c r="D122" s="731" t="s">
        <v>771</v>
      </c>
      <c r="E122" s="730" t="s">
        <v>6</v>
      </c>
      <c r="F122" s="730" t="s">
        <v>264</v>
      </c>
      <c r="G122" s="43">
        <f>IF(F122="I",IFERROR(VLOOKUP(C122,'BG 032022'!A:C,3,FALSE),0),0)</f>
        <v>0</v>
      </c>
      <c r="H122" s="738"/>
      <c r="I122" s="59">
        <f>IF(F122="I",IFERROR(VLOOKUP(C122,'BG 032022'!A:D,4,FALSE),0),0)</f>
        <v>0</v>
      </c>
      <c r="J122" s="38"/>
      <c r="K122" s="43">
        <f>IF(F122="I",SUMIF('BG 2021'!B:B,Clasificaciones!C122,'BG 2021'!D:D),0)</f>
        <v>0</v>
      </c>
      <c r="L122" s="38"/>
      <c r="M122" s="59">
        <f>IF(F122="I",SUMIF('BG 2021'!B:B,Clasificaciones!C122,'BG 2021'!E:E),0)</f>
        <v>0</v>
      </c>
      <c r="N122" s="38"/>
      <c r="O122" s="43">
        <f>IF(F122="I",SUMIF('BG 032021'!A:A,Clasificaciones!C122,'BG 032021'!C:C),0)</f>
        <v>0</v>
      </c>
      <c r="P122" s="38"/>
      <c r="Q122" s="59">
        <f>IF(F122="I",SUMIF('BG 032021'!A:A,Clasificaciones!C122,'BG 032021'!D:D),0)</f>
        <v>0</v>
      </c>
    </row>
    <row r="123" spans="1:18" s="700" customFormat="1" ht="12" hidden="1" customHeight="1">
      <c r="A123" s="694" t="s">
        <v>3</v>
      </c>
      <c r="B123" s="694" t="s">
        <v>82</v>
      </c>
      <c r="C123" s="695">
        <v>1120116104</v>
      </c>
      <c r="D123" s="695" t="s">
        <v>1122</v>
      </c>
      <c r="E123" s="696" t="s">
        <v>183</v>
      </c>
      <c r="F123" s="696" t="s">
        <v>264</v>
      </c>
      <c r="G123" s="697">
        <f>IF(F123="I",IFERROR(VLOOKUP(C123,'BG 032022'!A:C,3,FALSE),0),0)</f>
        <v>0</v>
      </c>
      <c r="H123" s="694"/>
      <c r="I123" s="698">
        <f>IF(F123="I",IFERROR(VLOOKUP(C123,'BG 032022'!A:D,4,FALSE),0),0)</f>
        <v>0</v>
      </c>
      <c r="J123" s="699"/>
      <c r="K123" s="697">
        <f>IF(F123="I",SUMIF('BG 2021'!B:B,Clasificaciones!C123,'BG 2021'!D:D),0)</f>
        <v>0</v>
      </c>
      <c r="L123" s="699"/>
      <c r="M123" s="698">
        <f>IF(F123="I",SUMIF('BG 2021'!B:B,Clasificaciones!C123,'BG 2021'!E:E),0)</f>
        <v>0</v>
      </c>
      <c r="N123" s="699"/>
      <c r="O123" s="697">
        <f>IF(F123="I",SUMIF('BG 032021'!A:A,Clasificaciones!C123,'BG 032021'!C:C),0)</f>
        <v>0</v>
      </c>
      <c r="P123" s="699"/>
      <c r="Q123" s="698">
        <f>IF(F123="I",SUMIF('BG 032021'!A:A,Clasificaciones!C123,'BG 032021'!D:D),0)</f>
        <v>0</v>
      </c>
      <c r="R123" s="700" t="e">
        <f>+VLOOKUP(C123,'CA EFE'!A:A,1,FALSE)</f>
        <v>#N/A</v>
      </c>
    </row>
    <row r="124" spans="1:18" s="144" customFormat="1" ht="12" hidden="1" customHeight="1">
      <c r="A124" s="139" t="s">
        <v>3</v>
      </c>
      <c r="B124" s="139" t="s">
        <v>82</v>
      </c>
      <c r="C124" s="140">
        <v>1120116105</v>
      </c>
      <c r="D124" s="140" t="s">
        <v>555</v>
      </c>
      <c r="E124" s="141" t="s">
        <v>6</v>
      </c>
      <c r="F124" s="141" t="s">
        <v>264</v>
      </c>
      <c r="G124" s="136">
        <f>IF(F124="I",IFERROR(VLOOKUP(C124,'BG 032022'!A:C,3,FALSE),0),0)</f>
        <v>0</v>
      </c>
      <c r="H124" s="139"/>
      <c r="I124" s="143">
        <f>IF(F124="I",IFERROR(VLOOKUP(C124,'BG 032022'!A:D,4,FALSE),0),0)</f>
        <v>0</v>
      </c>
      <c r="J124" s="142"/>
      <c r="K124" s="136">
        <f>IF(F124="I",SUMIF('BG 2021'!B:B,Clasificaciones!C124,'BG 2021'!D:D),0)</f>
        <v>0</v>
      </c>
      <c r="L124" s="142"/>
      <c r="M124" s="143">
        <f>IF(F124="I",SUMIF('BG 2021'!B:B,Clasificaciones!C124,'BG 2021'!E:E),0)</f>
        <v>0</v>
      </c>
      <c r="N124" s="142"/>
      <c r="O124" s="136">
        <f>IF(F124="I",SUMIF('BG 032021'!A:A,Clasificaciones!C124,'BG 032021'!C:C),0)</f>
        <v>0</v>
      </c>
      <c r="P124" s="142"/>
      <c r="Q124" s="143">
        <f>IF(F124="I",SUMIF('BG 032021'!A:A,Clasificaciones!C124,'BG 032021'!D:D),0)</f>
        <v>0</v>
      </c>
      <c r="R124" s="144" t="e">
        <f>+VLOOKUP(C124,'CA EFE'!A:A,1,FALSE)</f>
        <v>#N/A</v>
      </c>
    </row>
    <row r="125" spans="1:18" s="700" customFormat="1" ht="12" hidden="1" customHeight="1">
      <c r="A125" s="694" t="s">
        <v>3</v>
      </c>
      <c r="B125" s="694" t="s">
        <v>82</v>
      </c>
      <c r="C125" s="695">
        <v>1120116106</v>
      </c>
      <c r="D125" s="695" t="s">
        <v>1123</v>
      </c>
      <c r="E125" s="696" t="s">
        <v>183</v>
      </c>
      <c r="F125" s="696" t="s">
        <v>264</v>
      </c>
      <c r="G125" s="697">
        <f>IF(F125="I",IFERROR(VLOOKUP(C125,'BG 032022'!A:C,3,FALSE),0),0)</f>
        <v>0</v>
      </c>
      <c r="H125" s="694"/>
      <c r="I125" s="698">
        <f>IF(F125="I",IFERROR(VLOOKUP(C125,'BG 032022'!A:D,4,FALSE),0),0)</f>
        <v>0</v>
      </c>
      <c r="J125" s="699"/>
      <c r="K125" s="697">
        <f>IF(F125="I",SUMIF('BG 2021'!B:B,Clasificaciones!C125,'BG 2021'!D:D),0)</f>
        <v>0</v>
      </c>
      <c r="L125" s="699"/>
      <c r="M125" s="698">
        <f>IF(F125="I",SUMIF('BG 2021'!B:B,Clasificaciones!C125,'BG 2021'!E:E),0)</f>
        <v>0</v>
      </c>
      <c r="N125" s="699"/>
      <c r="O125" s="697">
        <f>IF(F125="I",SUMIF('BG 032021'!A:A,Clasificaciones!C125,'BG 032021'!C:C),0)</f>
        <v>0</v>
      </c>
      <c r="P125" s="699"/>
      <c r="Q125" s="698">
        <f>IF(F125="I",SUMIF('BG 032021'!A:A,Clasificaciones!C125,'BG 032021'!D:D),0)</f>
        <v>0</v>
      </c>
      <c r="R125" s="700" t="e">
        <f>+VLOOKUP(C125,'CA EFE'!A:A,1,FALSE)</f>
        <v>#N/A</v>
      </c>
    </row>
    <row r="126" spans="1:18" s="144" customFormat="1" ht="12" hidden="1" customHeight="1">
      <c r="A126" s="139" t="s">
        <v>3</v>
      </c>
      <c r="B126" s="139" t="s">
        <v>82</v>
      </c>
      <c r="C126" s="140">
        <v>1120116107</v>
      </c>
      <c r="D126" s="140" t="s">
        <v>556</v>
      </c>
      <c r="E126" s="141" t="s">
        <v>6</v>
      </c>
      <c r="F126" s="141" t="s">
        <v>264</v>
      </c>
      <c r="G126" s="136">
        <f>IF(F126="I",IFERROR(VLOOKUP(C126,'BG 032022'!A:C,3,FALSE),0),0)</f>
        <v>0</v>
      </c>
      <c r="H126" s="139"/>
      <c r="I126" s="143">
        <f>IF(F126="I",IFERROR(VLOOKUP(C126,'BG 032022'!A:D,4,FALSE),0),0)</f>
        <v>0</v>
      </c>
      <c r="J126" s="142"/>
      <c r="K126" s="136">
        <f>IF(F126="I",SUMIF('BG 2021'!B:B,Clasificaciones!C126,'BG 2021'!D:D),0)</f>
        <v>0</v>
      </c>
      <c r="L126" s="142"/>
      <c r="M126" s="143">
        <f>IF(F126="I",SUMIF('BG 2021'!B:B,Clasificaciones!C126,'BG 2021'!E:E),0)</f>
        <v>0</v>
      </c>
      <c r="N126" s="142"/>
      <c r="O126" s="136">
        <f>IF(F126="I",SUMIF('BG 032021'!A:A,Clasificaciones!C126,'BG 032021'!C:C),0)</f>
        <v>0</v>
      </c>
      <c r="P126" s="142"/>
      <c r="Q126" s="143">
        <f>IF(F126="I",SUMIF('BG 032021'!A:A,Clasificaciones!C126,'BG 032021'!D:D),0)</f>
        <v>0</v>
      </c>
      <c r="R126" s="144" t="e">
        <f>+VLOOKUP(C126,'CA EFE'!A:A,1,FALSE)</f>
        <v>#N/A</v>
      </c>
    </row>
    <row r="127" spans="1:18" s="700" customFormat="1" ht="12" hidden="1" customHeight="1">
      <c r="A127" s="694" t="s">
        <v>3</v>
      </c>
      <c r="B127" s="694" t="s">
        <v>82</v>
      </c>
      <c r="C127" s="695">
        <v>1120116108</v>
      </c>
      <c r="D127" s="695" t="s">
        <v>772</v>
      </c>
      <c r="E127" s="696" t="s">
        <v>183</v>
      </c>
      <c r="F127" s="696" t="s">
        <v>264</v>
      </c>
      <c r="G127" s="697">
        <f>IF(F127="I",IFERROR(VLOOKUP(C127,'BG 032022'!A:C,3,FALSE),0),0)</f>
        <v>0</v>
      </c>
      <c r="H127" s="694"/>
      <c r="I127" s="698">
        <f>IF(F127="I",IFERROR(VLOOKUP(C127,'BG 032022'!A:D,4,FALSE),0),0)</f>
        <v>0</v>
      </c>
      <c r="J127" s="699"/>
      <c r="K127" s="697">
        <f>IF(F127="I",SUMIF('BG 2021'!B:B,Clasificaciones!C127,'BG 2021'!D:D),0)</f>
        <v>0</v>
      </c>
      <c r="L127" s="699"/>
      <c r="M127" s="698">
        <f>IF(F127="I",SUMIF('BG 2021'!B:B,Clasificaciones!C127,'BG 2021'!E:E),0)</f>
        <v>0</v>
      </c>
      <c r="N127" s="699"/>
      <c r="O127" s="697">
        <f>IF(F127="I",SUMIF('BG 032021'!A:A,Clasificaciones!C127,'BG 032021'!C:C),0)</f>
        <v>0</v>
      </c>
      <c r="P127" s="699"/>
      <c r="Q127" s="698">
        <f>IF(F127="I",SUMIF('BG 032021'!A:A,Clasificaciones!C127,'BG 032021'!D:D),0)</f>
        <v>0</v>
      </c>
      <c r="R127" s="700" t="e">
        <f>+VLOOKUP(C127,'CA EFE'!A:A,1,FALSE)</f>
        <v>#N/A</v>
      </c>
    </row>
    <row r="128" spans="1:18" s="732" customFormat="1" ht="12" hidden="1" customHeight="1">
      <c r="A128" s="738" t="s">
        <v>3</v>
      </c>
      <c r="B128" s="139" t="s">
        <v>82</v>
      </c>
      <c r="C128" s="731">
        <v>1120116109</v>
      </c>
      <c r="D128" s="731" t="s">
        <v>557</v>
      </c>
      <c r="E128" s="730" t="s">
        <v>6</v>
      </c>
      <c r="F128" s="730" t="s">
        <v>264</v>
      </c>
      <c r="G128" s="43">
        <f>IF(F128="I",IFERROR(VLOOKUP(C128,'BG 032022'!A:C,3,FALSE),0),0)</f>
        <v>0</v>
      </c>
      <c r="H128" s="139"/>
      <c r="I128" s="59">
        <f>IF(F128="I",IFERROR(VLOOKUP(C128,'BG 032022'!A:D,4,FALSE),0),0)</f>
        <v>0</v>
      </c>
      <c r="J128" s="38"/>
      <c r="K128" s="43">
        <f>IF(F128="I",SUMIF('BG 2021'!B:B,Clasificaciones!C128,'BG 2021'!D:D),0)</f>
        <v>0</v>
      </c>
      <c r="L128" s="38"/>
      <c r="M128" s="59">
        <f>IF(F128="I",SUMIF('BG 2021'!B:B,Clasificaciones!C128,'BG 2021'!E:E),0)</f>
        <v>0</v>
      </c>
      <c r="N128" s="38"/>
      <c r="O128" s="43">
        <f>IF(F128="I",SUMIF('BG 032021'!A:A,Clasificaciones!C128,'BG 032021'!C:C),0)</f>
        <v>0</v>
      </c>
      <c r="P128" s="38"/>
      <c r="Q128" s="59">
        <f>IF(F128="I",SUMIF('BG 032021'!A:A,Clasificaciones!C128,'BG 032021'!D:D),0)</f>
        <v>0</v>
      </c>
    </row>
    <row r="129" spans="1:18" s="732" customFormat="1" ht="12" hidden="1" customHeight="1">
      <c r="A129" s="738" t="s">
        <v>3</v>
      </c>
      <c r="B129" s="738"/>
      <c r="C129" s="731">
        <v>1120116110</v>
      </c>
      <c r="D129" s="731" t="s">
        <v>773</v>
      </c>
      <c r="E129" s="730" t="s">
        <v>183</v>
      </c>
      <c r="F129" s="730" t="s">
        <v>264</v>
      </c>
      <c r="G129" s="43">
        <f>IF(F129="I",IFERROR(VLOOKUP(C129,'BG 032022'!A:C,3,FALSE),0),0)</f>
        <v>0</v>
      </c>
      <c r="H129" s="738"/>
      <c r="I129" s="59">
        <f>IF(F129="I",IFERROR(VLOOKUP(C129,'BG 032022'!A:D,4,FALSE),0),0)</f>
        <v>0</v>
      </c>
      <c r="J129" s="38"/>
      <c r="K129" s="43">
        <f>IF(F129="I",SUMIF('BG 2021'!B:B,Clasificaciones!C129,'BG 2021'!D:D),0)</f>
        <v>0</v>
      </c>
      <c r="L129" s="38"/>
      <c r="M129" s="59">
        <f>IF(F129="I",SUMIF('BG 2021'!B:B,Clasificaciones!C129,'BG 2021'!E:E),0)</f>
        <v>0</v>
      </c>
      <c r="N129" s="38"/>
      <c r="O129" s="43">
        <f>IF(F129="I",SUMIF('BG 032021'!A:A,Clasificaciones!C129,'BG 032021'!C:C),0)</f>
        <v>0</v>
      </c>
      <c r="P129" s="38"/>
      <c r="Q129" s="59">
        <f>IF(F129="I",SUMIF('BG 032021'!A:A,Clasificaciones!C129,'BG 032021'!D:D),0)</f>
        <v>0</v>
      </c>
    </row>
    <row r="130" spans="1:18" s="732" customFormat="1" ht="12" hidden="1" customHeight="1">
      <c r="A130" s="738" t="s">
        <v>3</v>
      </c>
      <c r="B130" s="738"/>
      <c r="C130" s="731">
        <v>1120116111</v>
      </c>
      <c r="D130" s="731" t="s">
        <v>774</v>
      </c>
      <c r="E130" s="730" t="s">
        <v>6</v>
      </c>
      <c r="F130" s="730" t="s">
        <v>264</v>
      </c>
      <c r="G130" s="43">
        <f>IF(F130="I",IFERROR(VLOOKUP(C130,'BG 032022'!A:C,3,FALSE),0),0)</f>
        <v>0</v>
      </c>
      <c r="H130" s="738"/>
      <c r="I130" s="59">
        <f>IF(F130="I",IFERROR(VLOOKUP(C130,'BG 032022'!A:D,4,FALSE),0),0)</f>
        <v>0</v>
      </c>
      <c r="J130" s="38"/>
      <c r="K130" s="43">
        <f>IF(F130="I",SUMIF('BG 2021'!B:B,Clasificaciones!C130,'BG 2021'!D:D),0)</f>
        <v>0</v>
      </c>
      <c r="L130" s="38"/>
      <c r="M130" s="59">
        <f>IF(F130="I",SUMIF('BG 2021'!B:B,Clasificaciones!C130,'BG 2021'!E:E),0)</f>
        <v>0</v>
      </c>
      <c r="N130" s="38"/>
      <c r="O130" s="43">
        <f>IF(F130="I",SUMIF('BG 032021'!A:A,Clasificaciones!C130,'BG 032021'!C:C),0)</f>
        <v>0</v>
      </c>
      <c r="P130" s="38"/>
      <c r="Q130" s="59">
        <f>IF(F130="I",SUMIF('BG 032021'!A:A,Clasificaciones!C130,'BG 032021'!D:D),0)</f>
        <v>0</v>
      </c>
    </row>
    <row r="131" spans="1:18" s="732" customFormat="1" ht="12" hidden="1" customHeight="1">
      <c r="A131" s="738" t="s">
        <v>3</v>
      </c>
      <c r="B131" s="738"/>
      <c r="C131" s="731">
        <v>1120116112</v>
      </c>
      <c r="D131" s="731" t="s">
        <v>775</v>
      </c>
      <c r="E131" s="730" t="s">
        <v>183</v>
      </c>
      <c r="F131" s="730" t="s">
        <v>264</v>
      </c>
      <c r="G131" s="43">
        <f>IF(F131="I",IFERROR(VLOOKUP(C131,'BG 032022'!A:C,3,FALSE),0),0)</f>
        <v>0</v>
      </c>
      <c r="H131" s="738"/>
      <c r="I131" s="59">
        <f>IF(F131="I",IFERROR(VLOOKUP(C131,'BG 032022'!A:D,4,FALSE),0),0)</f>
        <v>0</v>
      </c>
      <c r="J131" s="38"/>
      <c r="K131" s="43">
        <f>IF(F131="I",SUMIF('BG 2021'!B:B,Clasificaciones!C131,'BG 2021'!D:D),0)</f>
        <v>0</v>
      </c>
      <c r="L131" s="38"/>
      <c r="M131" s="59">
        <f>IF(F131="I",SUMIF('BG 2021'!B:B,Clasificaciones!C131,'BG 2021'!E:E),0)</f>
        <v>0</v>
      </c>
      <c r="N131" s="38"/>
      <c r="O131" s="43">
        <f>IF(F131="I",SUMIF('BG 032021'!A:A,Clasificaciones!C131,'BG 032021'!C:C),0)</f>
        <v>0</v>
      </c>
      <c r="P131" s="38"/>
      <c r="Q131" s="59">
        <f>IF(F131="I",SUMIF('BG 032021'!A:A,Clasificaciones!C131,'BG 032021'!D:D),0)</f>
        <v>0</v>
      </c>
    </row>
    <row r="132" spans="1:18" s="732" customFormat="1" ht="12" hidden="1" customHeight="1">
      <c r="A132" s="738" t="s">
        <v>3</v>
      </c>
      <c r="B132" s="738"/>
      <c r="C132" s="731">
        <v>1120116113</v>
      </c>
      <c r="D132" s="731" t="s">
        <v>776</v>
      </c>
      <c r="E132" s="730" t="s">
        <v>6</v>
      </c>
      <c r="F132" s="730" t="s">
        <v>264</v>
      </c>
      <c r="G132" s="43">
        <f>IF(F132="I",IFERROR(VLOOKUP(C132,'BG 032022'!A:C,3,FALSE),0),0)</f>
        <v>0</v>
      </c>
      <c r="H132" s="738"/>
      <c r="I132" s="59">
        <f>IF(F132="I",IFERROR(VLOOKUP(C132,'BG 032022'!A:D,4,FALSE),0),0)</f>
        <v>0</v>
      </c>
      <c r="J132" s="38"/>
      <c r="K132" s="43">
        <f>IF(F132="I",SUMIF('BG 2021'!B:B,Clasificaciones!C132,'BG 2021'!D:D),0)</f>
        <v>0</v>
      </c>
      <c r="L132" s="38"/>
      <c r="M132" s="59">
        <f>IF(F132="I",SUMIF('BG 2021'!B:B,Clasificaciones!C132,'BG 2021'!E:E),0)</f>
        <v>0</v>
      </c>
      <c r="N132" s="38"/>
      <c r="O132" s="43">
        <f>IF(F132="I",SUMIF('BG 032021'!A:A,Clasificaciones!C132,'BG 032021'!C:C),0)</f>
        <v>0</v>
      </c>
      <c r="P132" s="38"/>
      <c r="Q132" s="59">
        <f>IF(F132="I",SUMIF('BG 032021'!A:A,Clasificaciones!C132,'BG 032021'!D:D),0)</f>
        <v>0</v>
      </c>
    </row>
    <row r="133" spans="1:18" s="700" customFormat="1" ht="12" hidden="1" customHeight="1">
      <c r="A133" s="694" t="s">
        <v>3</v>
      </c>
      <c r="B133" s="694" t="s">
        <v>82</v>
      </c>
      <c r="C133" s="695">
        <v>1120116114</v>
      </c>
      <c r="D133" s="695" t="s">
        <v>1124</v>
      </c>
      <c r="E133" s="696" t="s">
        <v>183</v>
      </c>
      <c r="F133" s="696" t="s">
        <v>264</v>
      </c>
      <c r="G133" s="697">
        <f>IF(F133="I",IFERROR(VLOOKUP(C133,'BG 032022'!A:C,3,FALSE),0),0)</f>
        <v>0</v>
      </c>
      <c r="H133" s="694"/>
      <c r="I133" s="698">
        <f>IF(F133="I",IFERROR(VLOOKUP(C133,'BG 032022'!A:D,4,FALSE),0),0)</f>
        <v>0</v>
      </c>
      <c r="J133" s="699"/>
      <c r="K133" s="697">
        <f>IF(F133="I",SUMIF('BG 2021'!B:B,Clasificaciones!C133,'BG 2021'!D:D),0)</f>
        <v>0</v>
      </c>
      <c r="L133" s="699"/>
      <c r="M133" s="698">
        <f>IF(F133="I",SUMIF('BG 2021'!B:B,Clasificaciones!C133,'BG 2021'!E:E),0)</f>
        <v>0</v>
      </c>
      <c r="N133" s="699"/>
      <c r="O133" s="697">
        <f>IF(F133="I",SUMIF('BG 032021'!A:A,Clasificaciones!C133,'BG 032021'!C:C),0)</f>
        <v>0</v>
      </c>
      <c r="P133" s="699"/>
      <c r="Q133" s="698">
        <f>IF(F133="I",SUMIF('BG 032021'!A:A,Clasificaciones!C133,'BG 032021'!D:D),0)</f>
        <v>0</v>
      </c>
      <c r="R133" s="700" t="e">
        <f>+VLOOKUP(C133,'CA EFE'!A:A,1,FALSE)</f>
        <v>#N/A</v>
      </c>
    </row>
    <row r="134" spans="1:18" s="732" customFormat="1" ht="12" hidden="1" customHeight="1">
      <c r="A134" s="738" t="s">
        <v>3</v>
      </c>
      <c r="B134" s="738"/>
      <c r="C134" s="731">
        <v>1120116115</v>
      </c>
      <c r="D134" s="731" t="s">
        <v>777</v>
      </c>
      <c r="E134" s="730" t="s">
        <v>6</v>
      </c>
      <c r="F134" s="730" t="s">
        <v>264</v>
      </c>
      <c r="G134" s="43">
        <f>IF(F134="I",IFERROR(VLOOKUP(C134,'BG 032022'!A:C,3,FALSE),0),0)</f>
        <v>0</v>
      </c>
      <c r="H134" s="738"/>
      <c r="I134" s="59">
        <f>IF(F134="I",IFERROR(VLOOKUP(C134,'BG 032022'!A:D,4,FALSE),0),0)</f>
        <v>0</v>
      </c>
      <c r="J134" s="38"/>
      <c r="K134" s="43">
        <f>IF(F134="I",SUMIF('BG 2021'!B:B,Clasificaciones!C134,'BG 2021'!D:D),0)</f>
        <v>0</v>
      </c>
      <c r="L134" s="38"/>
      <c r="M134" s="59">
        <f>IF(F134="I",SUMIF('BG 2021'!B:B,Clasificaciones!C134,'BG 2021'!E:E),0)</f>
        <v>0</v>
      </c>
      <c r="N134" s="38"/>
      <c r="O134" s="43">
        <f>IF(F134="I",SUMIF('BG 032021'!A:A,Clasificaciones!C134,'BG 032021'!C:C),0)</f>
        <v>0</v>
      </c>
      <c r="P134" s="38"/>
      <c r="Q134" s="59">
        <f>IF(F134="I",SUMIF('BG 032021'!A:A,Clasificaciones!C134,'BG 032021'!D:D),0)</f>
        <v>0</v>
      </c>
    </row>
    <row r="135" spans="1:18" s="732" customFormat="1" ht="12" hidden="1" customHeight="1">
      <c r="A135" s="738" t="s">
        <v>3</v>
      </c>
      <c r="B135" s="738"/>
      <c r="C135" s="731">
        <v>1120116116</v>
      </c>
      <c r="D135" s="731" t="s">
        <v>778</v>
      </c>
      <c r="E135" s="730" t="s">
        <v>183</v>
      </c>
      <c r="F135" s="730" t="s">
        <v>264</v>
      </c>
      <c r="G135" s="43">
        <f>IF(F135="I",IFERROR(VLOOKUP(C135,'BG 032022'!A:C,3,FALSE),0),0)</f>
        <v>0</v>
      </c>
      <c r="H135" s="738"/>
      <c r="I135" s="59">
        <f>IF(F135="I",IFERROR(VLOOKUP(C135,'BG 032022'!A:D,4,FALSE),0),0)</f>
        <v>0</v>
      </c>
      <c r="J135" s="38"/>
      <c r="K135" s="43">
        <f>IF(F135="I",SUMIF('BG 2021'!B:B,Clasificaciones!C135,'BG 2021'!D:D),0)</f>
        <v>0</v>
      </c>
      <c r="L135" s="38"/>
      <c r="M135" s="59">
        <f>IF(F135="I",SUMIF('BG 2021'!B:B,Clasificaciones!C135,'BG 2021'!E:E),0)</f>
        <v>0</v>
      </c>
      <c r="N135" s="38"/>
      <c r="O135" s="43">
        <f>IF(F135="I",SUMIF('BG 032021'!A:A,Clasificaciones!C135,'BG 032021'!C:C),0)</f>
        <v>0</v>
      </c>
      <c r="P135" s="38"/>
      <c r="Q135" s="59">
        <f>IF(F135="I",SUMIF('BG 032021'!A:A,Clasificaciones!C135,'BG 032021'!D:D),0)</f>
        <v>0</v>
      </c>
    </row>
    <row r="136" spans="1:18" s="144" customFormat="1" ht="12" hidden="1" customHeight="1">
      <c r="A136" s="139" t="s">
        <v>3</v>
      </c>
      <c r="B136" s="139" t="s">
        <v>82</v>
      </c>
      <c r="C136" s="140">
        <v>1120116117</v>
      </c>
      <c r="D136" s="140" t="s">
        <v>558</v>
      </c>
      <c r="E136" s="141" t="s">
        <v>6</v>
      </c>
      <c r="F136" s="141" t="s">
        <v>264</v>
      </c>
      <c r="G136" s="136">
        <f>IF(F136="I",IFERROR(VLOOKUP(C136,'BG 032022'!A:C,3,FALSE),0),0)</f>
        <v>0</v>
      </c>
      <c r="H136" s="139"/>
      <c r="I136" s="143">
        <f>IF(F136="I",IFERROR(VLOOKUP(C136,'BG 032022'!A:D,4,FALSE),0),0)</f>
        <v>0</v>
      </c>
      <c r="J136" s="142"/>
      <c r="K136" s="136">
        <f>IF(F136="I",SUMIF('BG 2021'!B:B,Clasificaciones!C136,'BG 2021'!D:D),0)</f>
        <v>0</v>
      </c>
      <c r="L136" s="142"/>
      <c r="M136" s="143">
        <f>IF(F136="I",SUMIF('BG 2021'!B:B,Clasificaciones!C136,'BG 2021'!E:E),0)</f>
        <v>0</v>
      </c>
      <c r="N136" s="142"/>
      <c r="O136" s="136">
        <f>IF(F136="I",SUMIF('BG 032021'!A:A,Clasificaciones!C136,'BG 032021'!C:C),0)</f>
        <v>0</v>
      </c>
      <c r="P136" s="142"/>
      <c r="Q136" s="143">
        <f>IF(F136="I",SUMIF('BG 032021'!A:A,Clasificaciones!C136,'BG 032021'!D:D),0)</f>
        <v>0</v>
      </c>
      <c r="R136" s="144" t="e">
        <f>+VLOOKUP(C136,'CA EFE'!A:A,1,FALSE)</f>
        <v>#N/A</v>
      </c>
    </row>
    <row r="137" spans="1:18" s="700" customFormat="1" ht="12" hidden="1" customHeight="1">
      <c r="A137" s="694" t="s">
        <v>3</v>
      </c>
      <c r="B137" s="694" t="s">
        <v>82</v>
      </c>
      <c r="C137" s="695">
        <v>1120116118</v>
      </c>
      <c r="D137" s="695" t="s">
        <v>1125</v>
      </c>
      <c r="E137" s="696" t="s">
        <v>183</v>
      </c>
      <c r="F137" s="696" t="s">
        <v>264</v>
      </c>
      <c r="G137" s="697">
        <f>IF(F137="I",IFERROR(VLOOKUP(C137,'BG 032022'!A:C,3,FALSE),0),0)</f>
        <v>0</v>
      </c>
      <c r="H137" s="694"/>
      <c r="I137" s="698">
        <f>IF(F137="I",IFERROR(VLOOKUP(C137,'BG 032022'!A:D,4,FALSE),0),0)</f>
        <v>0</v>
      </c>
      <c r="J137" s="699"/>
      <c r="K137" s="697">
        <f>IF(F137="I",SUMIF('BG 2021'!B:B,Clasificaciones!C137,'BG 2021'!D:D),0)</f>
        <v>0</v>
      </c>
      <c r="L137" s="699"/>
      <c r="M137" s="698">
        <f>IF(F137="I",SUMIF('BG 2021'!B:B,Clasificaciones!C137,'BG 2021'!E:E),0)</f>
        <v>0</v>
      </c>
      <c r="N137" s="699"/>
      <c r="O137" s="697">
        <f>IF(F137="I",SUMIF('BG 032021'!A:A,Clasificaciones!C137,'BG 032021'!C:C),0)</f>
        <v>0</v>
      </c>
      <c r="P137" s="699"/>
      <c r="Q137" s="698">
        <f>IF(F137="I",SUMIF('BG 032021'!A:A,Clasificaciones!C137,'BG 032021'!D:D),0)</f>
        <v>0</v>
      </c>
      <c r="R137" s="700" t="e">
        <f>+VLOOKUP(C137,'CA EFE'!A:A,1,FALSE)</f>
        <v>#N/A</v>
      </c>
    </row>
    <row r="138" spans="1:18" s="732" customFormat="1" ht="12" hidden="1" customHeight="1">
      <c r="A138" s="738" t="s">
        <v>3</v>
      </c>
      <c r="B138" s="738"/>
      <c r="C138" s="731">
        <v>1120116119</v>
      </c>
      <c r="D138" s="731" t="s">
        <v>556</v>
      </c>
      <c r="E138" s="730" t="s">
        <v>6</v>
      </c>
      <c r="F138" s="730" t="s">
        <v>264</v>
      </c>
      <c r="G138" s="43">
        <f>IF(F138="I",IFERROR(VLOOKUP(C138,'BG 032022'!A:C,3,FALSE),0),0)</f>
        <v>0</v>
      </c>
      <c r="H138" s="738"/>
      <c r="I138" s="59">
        <f>IF(F138="I",IFERROR(VLOOKUP(C138,'BG 032022'!A:D,4,FALSE),0),0)</f>
        <v>0</v>
      </c>
      <c r="J138" s="38"/>
      <c r="K138" s="43">
        <f>IF(F138="I",SUMIF('BG 2021'!B:B,Clasificaciones!C138,'BG 2021'!D:D),0)</f>
        <v>0</v>
      </c>
      <c r="L138" s="38"/>
      <c r="M138" s="59">
        <f>IF(F138="I",SUMIF('BG 2021'!B:B,Clasificaciones!C138,'BG 2021'!E:E),0)</f>
        <v>0</v>
      </c>
      <c r="N138" s="38"/>
      <c r="O138" s="43">
        <f>IF(F138="I",SUMIF('BG 032021'!A:A,Clasificaciones!C138,'BG 032021'!C:C),0)</f>
        <v>0</v>
      </c>
      <c r="P138" s="38"/>
      <c r="Q138" s="59">
        <f>IF(F138="I",SUMIF('BG 032021'!A:A,Clasificaciones!C138,'BG 032021'!D:D),0)</f>
        <v>0</v>
      </c>
    </row>
    <row r="139" spans="1:18" s="732" customFormat="1" ht="12" hidden="1" customHeight="1">
      <c r="A139" s="738" t="s">
        <v>3</v>
      </c>
      <c r="B139" s="738"/>
      <c r="C139" s="731">
        <v>1120116120</v>
      </c>
      <c r="D139" s="731" t="s">
        <v>772</v>
      </c>
      <c r="E139" s="730" t="s">
        <v>183</v>
      </c>
      <c r="F139" s="730" t="s">
        <v>264</v>
      </c>
      <c r="G139" s="43">
        <f>IF(F139="I",IFERROR(VLOOKUP(C139,'BG 032022'!A:C,3,FALSE),0),0)</f>
        <v>0</v>
      </c>
      <c r="H139" s="738"/>
      <c r="I139" s="59">
        <f>IF(F139="I",IFERROR(VLOOKUP(C139,'BG 032022'!A:D,4,FALSE),0),0)</f>
        <v>0</v>
      </c>
      <c r="J139" s="38"/>
      <c r="K139" s="43">
        <f>IF(F139="I",SUMIF('BG 2021'!B:B,Clasificaciones!C139,'BG 2021'!D:D),0)</f>
        <v>0</v>
      </c>
      <c r="L139" s="38"/>
      <c r="M139" s="59">
        <f>IF(F139="I",SUMIF('BG 2021'!B:B,Clasificaciones!C139,'BG 2021'!E:E),0)</f>
        <v>0</v>
      </c>
      <c r="N139" s="38"/>
      <c r="O139" s="43">
        <f>IF(F139="I",SUMIF('BG 032021'!A:A,Clasificaciones!C139,'BG 032021'!C:C),0)</f>
        <v>0</v>
      </c>
      <c r="P139" s="38"/>
      <c r="Q139" s="59">
        <f>IF(F139="I",SUMIF('BG 032021'!A:A,Clasificaciones!C139,'BG 032021'!D:D),0)</f>
        <v>0</v>
      </c>
    </row>
    <row r="140" spans="1:18" s="732" customFormat="1" ht="12" hidden="1" customHeight="1">
      <c r="A140" s="738" t="s">
        <v>3</v>
      </c>
      <c r="B140" s="738"/>
      <c r="C140" s="731">
        <v>1120116121</v>
      </c>
      <c r="D140" s="731" t="s">
        <v>779</v>
      </c>
      <c r="E140" s="730" t="s">
        <v>6</v>
      </c>
      <c r="F140" s="730" t="s">
        <v>264</v>
      </c>
      <c r="G140" s="43">
        <f>IF(F140="I",IFERROR(VLOOKUP(C140,'BG 032022'!A:C,3,FALSE),0),0)</f>
        <v>0</v>
      </c>
      <c r="H140" s="738"/>
      <c r="I140" s="59">
        <f>IF(F140="I",IFERROR(VLOOKUP(C140,'BG 032022'!A:D,4,FALSE),0),0)</f>
        <v>0</v>
      </c>
      <c r="J140" s="38"/>
      <c r="K140" s="43">
        <f>IF(F140="I",SUMIF('BG 2021'!B:B,Clasificaciones!C140,'BG 2021'!D:D),0)</f>
        <v>0</v>
      </c>
      <c r="L140" s="38"/>
      <c r="M140" s="59">
        <f>IF(F140="I",SUMIF('BG 2021'!B:B,Clasificaciones!C140,'BG 2021'!E:E),0)</f>
        <v>0</v>
      </c>
      <c r="N140" s="38"/>
      <c r="O140" s="43">
        <f>IF(F140="I",SUMIF('BG 032021'!A:A,Clasificaciones!C140,'BG 032021'!C:C),0)</f>
        <v>0</v>
      </c>
      <c r="P140" s="38"/>
      <c r="Q140" s="59">
        <f>IF(F140="I",SUMIF('BG 032021'!A:A,Clasificaciones!C140,'BG 032021'!D:D),0)</f>
        <v>0</v>
      </c>
    </row>
    <row r="141" spans="1:18" s="732" customFormat="1" ht="12" hidden="1" customHeight="1">
      <c r="A141" s="738" t="s">
        <v>3</v>
      </c>
      <c r="B141" s="738"/>
      <c r="C141" s="731">
        <v>1120116122</v>
      </c>
      <c r="D141" s="731" t="s">
        <v>780</v>
      </c>
      <c r="E141" s="730" t="s">
        <v>183</v>
      </c>
      <c r="F141" s="730" t="s">
        <v>264</v>
      </c>
      <c r="G141" s="43">
        <f>IF(F141="I",IFERROR(VLOOKUP(C141,'BG 032022'!A:C,3,FALSE),0),0)</f>
        <v>0</v>
      </c>
      <c r="H141" s="738"/>
      <c r="I141" s="59">
        <f>IF(F141="I",IFERROR(VLOOKUP(C141,'BG 032022'!A:D,4,FALSE),0),0)</f>
        <v>0</v>
      </c>
      <c r="J141" s="38"/>
      <c r="K141" s="43">
        <f>IF(F141="I",SUMIF('BG 2021'!B:B,Clasificaciones!C141,'BG 2021'!D:D),0)</f>
        <v>0</v>
      </c>
      <c r="L141" s="38"/>
      <c r="M141" s="59">
        <f>IF(F141="I",SUMIF('BG 2021'!B:B,Clasificaciones!C141,'BG 2021'!E:E),0)</f>
        <v>0</v>
      </c>
      <c r="N141" s="38"/>
      <c r="O141" s="43">
        <f>IF(F141="I",SUMIF('BG 032021'!A:A,Clasificaciones!C141,'BG 032021'!C:C),0)</f>
        <v>0</v>
      </c>
      <c r="P141" s="38"/>
      <c r="Q141" s="59">
        <f>IF(F141="I",SUMIF('BG 032021'!A:A,Clasificaciones!C141,'BG 032021'!D:D),0)</f>
        <v>0</v>
      </c>
    </row>
    <row r="142" spans="1:18" s="732" customFormat="1" ht="12" hidden="1" customHeight="1">
      <c r="A142" s="738" t="s">
        <v>3</v>
      </c>
      <c r="B142" s="738"/>
      <c r="C142" s="731">
        <v>1120116123</v>
      </c>
      <c r="D142" s="731" t="s">
        <v>774</v>
      </c>
      <c r="E142" s="730" t="s">
        <v>6</v>
      </c>
      <c r="F142" s="730" t="s">
        <v>264</v>
      </c>
      <c r="G142" s="43">
        <f>IF(F142="I",IFERROR(VLOOKUP(C142,'BG 032022'!A:C,3,FALSE),0),0)</f>
        <v>0</v>
      </c>
      <c r="H142" s="738"/>
      <c r="I142" s="59">
        <f>IF(F142="I",IFERROR(VLOOKUP(C142,'BG 032022'!A:D,4,FALSE),0),0)</f>
        <v>0</v>
      </c>
      <c r="J142" s="38"/>
      <c r="K142" s="43">
        <f>IF(F142="I",SUMIF('BG 2021'!B:B,Clasificaciones!C142,'BG 2021'!D:D),0)</f>
        <v>0</v>
      </c>
      <c r="L142" s="38"/>
      <c r="M142" s="59">
        <f>IF(F142="I",SUMIF('BG 2021'!B:B,Clasificaciones!C142,'BG 2021'!E:E),0)</f>
        <v>0</v>
      </c>
      <c r="N142" s="38"/>
      <c r="O142" s="43">
        <f>IF(F142="I",SUMIF('BG 032021'!A:A,Clasificaciones!C142,'BG 032021'!C:C),0)</f>
        <v>0</v>
      </c>
      <c r="P142" s="38"/>
      <c r="Q142" s="59">
        <f>IF(F142="I",SUMIF('BG 032021'!A:A,Clasificaciones!C142,'BG 032021'!D:D),0)</f>
        <v>0</v>
      </c>
    </row>
    <row r="143" spans="1:18" s="732" customFormat="1" ht="12" hidden="1" customHeight="1">
      <c r="A143" s="738" t="s">
        <v>3</v>
      </c>
      <c r="B143" s="738"/>
      <c r="C143" s="731">
        <v>1120116124</v>
      </c>
      <c r="D143" s="731" t="s">
        <v>775</v>
      </c>
      <c r="E143" s="730" t="s">
        <v>183</v>
      </c>
      <c r="F143" s="730" t="s">
        <v>264</v>
      </c>
      <c r="G143" s="43">
        <f>IF(F143="I",IFERROR(VLOOKUP(C143,'BG 032022'!A:C,3,FALSE),0),0)</f>
        <v>0</v>
      </c>
      <c r="H143" s="738"/>
      <c r="I143" s="59">
        <f>IF(F143="I",IFERROR(VLOOKUP(C143,'BG 032022'!A:D,4,FALSE),0),0)</f>
        <v>0</v>
      </c>
      <c r="J143" s="38"/>
      <c r="K143" s="43">
        <f>IF(F143="I",SUMIF('BG 2021'!B:B,Clasificaciones!C143,'BG 2021'!D:D),0)</f>
        <v>0</v>
      </c>
      <c r="L143" s="38"/>
      <c r="M143" s="59">
        <f>IF(F143="I",SUMIF('BG 2021'!B:B,Clasificaciones!C143,'BG 2021'!E:E),0)</f>
        <v>0</v>
      </c>
      <c r="N143" s="38"/>
      <c r="O143" s="43">
        <f>IF(F143="I",SUMIF('BG 032021'!A:A,Clasificaciones!C143,'BG 032021'!C:C),0)</f>
        <v>0</v>
      </c>
      <c r="P143" s="38"/>
      <c r="Q143" s="59">
        <f>IF(F143="I",SUMIF('BG 032021'!A:A,Clasificaciones!C143,'BG 032021'!D:D),0)</f>
        <v>0</v>
      </c>
    </row>
    <row r="144" spans="1:18" s="732" customFormat="1" ht="12" hidden="1" customHeight="1">
      <c r="A144" s="738" t="s">
        <v>3</v>
      </c>
      <c r="B144" s="738"/>
      <c r="C144" s="731">
        <v>1120116125</v>
      </c>
      <c r="D144" s="731" t="s">
        <v>781</v>
      </c>
      <c r="E144" s="730" t="s">
        <v>6</v>
      </c>
      <c r="F144" s="730" t="s">
        <v>264</v>
      </c>
      <c r="G144" s="43">
        <f>IF(F144="I",IFERROR(VLOOKUP(C144,'BG 032022'!A:C,3,FALSE),0),0)</f>
        <v>0</v>
      </c>
      <c r="H144" s="738"/>
      <c r="I144" s="59">
        <f>IF(F144="I",IFERROR(VLOOKUP(C144,'BG 032022'!A:D,4,FALSE),0),0)</f>
        <v>0</v>
      </c>
      <c r="J144" s="38"/>
      <c r="K144" s="43">
        <f>IF(F144="I",SUMIF('BG 2021'!B:B,Clasificaciones!C144,'BG 2021'!D:D),0)</f>
        <v>0</v>
      </c>
      <c r="L144" s="38"/>
      <c r="M144" s="59">
        <f>IF(F144="I",SUMIF('BG 2021'!B:B,Clasificaciones!C144,'BG 2021'!E:E),0)</f>
        <v>0</v>
      </c>
      <c r="N144" s="38"/>
      <c r="O144" s="43">
        <f>IF(F144="I",SUMIF('BG 032021'!A:A,Clasificaciones!C144,'BG 032021'!C:C),0)</f>
        <v>0</v>
      </c>
      <c r="P144" s="38"/>
      <c r="Q144" s="59">
        <f>IF(F144="I",SUMIF('BG 032021'!A:A,Clasificaciones!C144,'BG 032021'!D:D),0)</f>
        <v>0</v>
      </c>
    </row>
    <row r="145" spans="1:18" s="732" customFormat="1" ht="12" hidden="1" customHeight="1">
      <c r="A145" s="738" t="s">
        <v>3</v>
      </c>
      <c r="B145" s="738"/>
      <c r="C145" s="731">
        <v>1120116126</v>
      </c>
      <c r="D145" s="731" t="s">
        <v>781</v>
      </c>
      <c r="E145" s="730" t="s">
        <v>183</v>
      </c>
      <c r="F145" s="730" t="s">
        <v>264</v>
      </c>
      <c r="G145" s="43">
        <f>IF(F145="I",IFERROR(VLOOKUP(C145,'BG 032022'!A:C,3,FALSE),0),0)</f>
        <v>0</v>
      </c>
      <c r="H145" s="738"/>
      <c r="I145" s="59">
        <f>IF(F145="I",IFERROR(VLOOKUP(C145,'BG 032022'!A:D,4,FALSE),0),0)</f>
        <v>0</v>
      </c>
      <c r="J145" s="38"/>
      <c r="K145" s="43">
        <f>IF(F145="I",SUMIF('BG 2021'!B:B,Clasificaciones!C145,'BG 2021'!D:D),0)</f>
        <v>0</v>
      </c>
      <c r="L145" s="38"/>
      <c r="M145" s="59">
        <f>IF(F145="I",SUMIF('BG 2021'!B:B,Clasificaciones!C145,'BG 2021'!E:E),0)</f>
        <v>0</v>
      </c>
      <c r="N145" s="38"/>
      <c r="O145" s="43">
        <f>IF(F145="I",SUMIF('BG 032021'!A:A,Clasificaciones!C145,'BG 032021'!C:C),0)</f>
        <v>0</v>
      </c>
      <c r="P145" s="38"/>
      <c r="Q145" s="59">
        <f>IF(F145="I",SUMIF('BG 032021'!A:A,Clasificaciones!C145,'BG 032021'!D:D),0)</f>
        <v>0</v>
      </c>
    </row>
    <row r="146" spans="1:18" s="732" customFormat="1" ht="12" hidden="1" customHeight="1">
      <c r="A146" s="738" t="s">
        <v>3</v>
      </c>
      <c r="B146" s="738"/>
      <c r="C146" s="731">
        <v>1120116127</v>
      </c>
      <c r="D146" s="731" t="s">
        <v>782</v>
      </c>
      <c r="E146" s="730" t="s">
        <v>6</v>
      </c>
      <c r="F146" s="730" t="s">
        <v>264</v>
      </c>
      <c r="G146" s="43">
        <f>IF(F146="I",IFERROR(VLOOKUP(C146,'BG 032022'!A:C,3,FALSE),0),0)</f>
        <v>0</v>
      </c>
      <c r="H146" s="738"/>
      <c r="I146" s="59">
        <f>IF(F146="I",IFERROR(VLOOKUP(C146,'BG 032022'!A:D,4,FALSE),0),0)</f>
        <v>0</v>
      </c>
      <c r="J146" s="38"/>
      <c r="K146" s="43">
        <f>IF(F146="I",SUMIF('BG 2021'!B:B,Clasificaciones!C146,'BG 2021'!D:D),0)</f>
        <v>0</v>
      </c>
      <c r="L146" s="38"/>
      <c r="M146" s="59">
        <f>IF(F146="I",SUMIF('BG 2021'!B:B,Clasificaciones!C146,'BG 2021'!E:E),0)</f>
        <v>0</v>
      </c>
      <c r="N146" s="38"/>
      <c r="O146" s="43">
        <f>IF(F146="I",SUMIF('BG 032021'!A:A,Clasificaciones!C146,'BG 032021'!C:C),0)</f>
        <v>0</v>
      </c>
      <c r="P146" s="38"/>
      <c r="Q146" s="59">
        <f>IF(F146="I",SUMIF('BG 032021'!A:A,Clasificaciones!C146,'BG 032021'!D:D),0)</f>
        <v>0</v>
      </c>
    </row>
    <row r="147" spans="1:18" s="732" customFormat="1" ht="12" hidden="1" customHeight="1">
      <c r="A147" s="738" t="s">
        <v>3</v>
      </c>
      <c r="B147" s="738"/>
      <c r="C147" s="731">
        <v>1120116128</v>
      </c>
      <c r="D147" s="731" t="s">
        <v>782</v>
      </c>
      <c r="E147" s="730" t="s">
        <v>183</v>
      </c>
      <c r="F147" s="730" t="s">
        <v>264</v>
      </c>
      <c r="G147" s="43">
        <f>IF(F147="I",IFERROR(VLOOKUP(C147,'BG 032022'!A:C,3,FALSE),0),0)</f>
        <v>0</v>
      </c>
      <c r="H147" s="738"/>
      <c r="I147" s="59">
        <f>IF(F147="I",IFERROR(VLOOKUP(C147,'BG 032022'!A:D,4,FALSE),0),0)</f>
        <v>0</v>
      </c>
      <c r="J147" s="38"/>
      <c r="K147" s="43">
        <f>IF(F147="I",SUMIF('BG 2021'!B:B,Clasificaciones!C147,'BG 2021'!D:D),0)</f>
        <v>0</v>
      </c>
      <c r="L147" s="38"/>
      <c r="M147" s="59">
        <f>IF(F147="I",SUMIF('BG 2021'!B:B,Clasificaciones!C147,'BG 2021'!E:E),0)</f>
        <v>0</v>
      </c>
      <c r="N147" s="38"/>
      <c r="O147" s="43">
        <f>IF(F147="I",SUMIF('BG 032021'!A:A,Clasificaciones!C147,'BG 032021'!C:C),0)</f>
        <v>0</v>
      </c>
      <c r="P147" s="38"/>
      <c r="Q147" s="59">
        <f>IF(F147="I",SUMIF('BG 032021'!A:A,Clasificaciones!C147,'BG 032021'!D:D),0)</f>
        <v>0</v>
      </c>
    </row>
    <row r="148" spans="1:18" s="144" customFormat="1" ht="12" hidden="1" customHeight="1">
      <c r="A148" s="139" t="s">
        <v>3</v>
      </c>
      <c r="B148" s="139" t="s">
        <v>82</v>
      </c>
      <c r="C148" s="140">
        <v>1120116129</v>
      </c>
      <c r="D148" s="140" t="s">
        <v>559</v>
      </c>
      <c r="E148" s="141" t="s">
        <v>6</v>
      </c>
      <c r="F148" s="141" t="s">
        <v>264</v>
      </c>
      <c r="G148" s="136">
        <f>IF(F148="I",IFERROR(VLOOKUP(C148,'BG 032022'!A:C,3,FALSE),0),0)</f>
        <v>0</v>
      </c>
      <c r="H148" s="139"/>
      <c r="I148" s="143">
        <f>IF(F148="I",IFERROR(VLOOKUP(C148,'BG 032022'!A:D,4,FALSE),0),0)</f>
        <v>0</v>
      </c>
      <c r="J148" s="142"/>
      <c r="K148" s="136">
        <f>IF(F148="I",SUMIF('BG 2021'!B:B,Clasificaciones!C148,'BG 2021'!D:D),0)</f>
        <v>0</v>
      </c>
      <c r="L148" s="142"/>
      <c r="M148" s="143">
        <f>IF(F148="I",SUMIF('BG 2021'!B:B,Clasificaciones!C148,'BG 2021'!E:E),0)</f>
        <v>0</v>
      </c>
      <c r="N148" s="142"/>
      <c r="O148" s="136">
        <f>IF(F148="I",SUMIF('BG 032021'!A:A,Clasificaciones!C148,'BG 032021'!C:C),0)</f>
        <v>0</v>
      </c>
      <c r="P148" s="142"/>
      <c r="Q148" s="143">
        <f>IF(F148="I",SUMIF('BG 032021'!A:A,Clasificaciones!C148,'BG 032021'!D:D),0)</f>
        <v>0</v>
      </c>
      <c r="R148" s="144" t="e">
        <f>+VLOOKUP(C148,'CA EFE'!A:A,1,FALSE)</f>
        <v>#N/A</v>
      </c>
    </row>
    <row r="149" spans="1:18" s="732" customFormat="1" ht="12" hidden="1" customHeight="1">
      <c r="A149" s="738" t="s">
        <v>3</v>
      </c>
      <c r="B149" s="738"/>
      <c r="C149" s="731">
        <v>1120116130</v>
      </c>
      <c r="D149" s="731" t="s">
        <v>783</v>
      </c>
      <c r="E149" s="730" t="s">
        <v>183</v>
      </c>
      <c r="F149" s="730" t="s">
        <v>264</v>
      </c>
      <c r="G149" s="43">
        <f>IF(F149="I",IFERROR(VLOOKUP(C149,'BG 032022'!A:C,3,FALSE),0),0)</f>
        <v>0</v>
      </c>
      <c r="H149" s="738"/>
      <c r="I149" s="59">
        <f>IF(F149="I",IFERROR(VLOOKUP(C149,'BG 032022'!A:D,4,FALSE),0),0)</f>
        <v>0</v>
      </c>
      <c r="J149" s="38"/>
      <c r="K149" s="43">
        <f>IF(F149="I",SUMIF('BG 2021'!B:B,Clasificaciones!C149,'BG 2021'!D:D),0)</f>
        <v>0</v>
      </c>
      <c r="L149" s="38"/>
      <c r="M149" s="59">
        <f>IF(F149="I",SUMIF('BG 2021'!B:B,Clasificaciones!C149,'BG 2021'!E:E),0)</f>
        <v>0</v>
      </c>
      <c r="N149" s="38"/>
      <c r="O149" s="43">
        <f>IF(F149="I",SUMIF('BG 032021'!A:A,Clasificaciones!C149,'BG 032021'!C:C),0)</f>
        <v>0</v>
      </c>
      <c r="P149" s="38"/>
      <c r="Q149" s="59">
        <f>IF(F149="I",SUMIF('BG 032021'!A:A,Clasificaciones!C149,'BG 032021'!D:D),0)</f>
        <v>0</v>
      </c>
    </row>
    <row r="150" spans="1:18" s="732" customFormat="1" ht="12" hidden="1" customHeight="1">
      <c r="A150" s="738" t="s">
        <v>3</v>
      </c>
      <c r="B150" s="738"/>
      <c r="C150" s="731">
        <v>1120116131</v>
      </c>
      <c r="D150" s="731" t="s">
        <v>784</v>
      </c>
      <c r="E150" s="730" t="s">
        <v>6</v>
      </c>
      <c r="F150" s="730" t="s">
        <v>264</v>
      </c>
      <c r="G150" s="43">
        <f>IF(F150="I",IFERROR(VLOOKUP(C150,'BG 032022'!A:C,3,FALSE),0),0)</f>
        <v>0</v>
      </c>
      <c r="H150" s="738"/>
      <c r="I150" s="59">
        <f>IF(F150="I",IFERROR(VLOOKUP(C150,'BG 032022'!A:D,4,FALSE),0),0)</f>
        <v>0</v>
      </c>
      <c r="J150" s="38"/>
      <c r="K150" s="43">
        <f>IF(F150="I",SUMIF('BG 2021'!B:B,Clasificaciones!C150,'BG 2021'!D:D),0)</f>
        <v>0</v>
      </c>
      <c r="L150" s="38"/>
      <c r="M150" s="59">
        <f>IF(F150="I",SUMIF('BG 2021'!B:B,Clasificaciones!C150,'BG 2021'!E:E),0)</f>
        <v>0</v>
      </c>
      <c r="N150" s="38"/>
      <c r="O150" s="43">
        <f>IF(F150="I",SUMIF('BG 032021'!A:A,Clasificaciones!C150,'BG 032021'!C:C),0)</f>
        <v>0</v>
      </c>
      <c r="P150" s="38"/>
      <c r="Q150" s="59">
        <f>IF(F150="I",SUMIF('BG 032021'!A:A,Clasificaciones!C150,'BG 032021'!D:D),0)</f>
        <v>0</v>
      </c>
    </row>
    <row r="151" spans="1:18" s="732" customFormat="1" ht="12" hidden="1" customHeight="1">
      <c r="A151" s="738" t="s">
        <v>3</v>
      </c>
      <c r="B151" s="738" t="s">
        <v>429</v>
      </c>
      <c r="C151" s="731">
        <v>1120116132</v>
      </c>
      <c r="D151" s="731" t="s">
        <v>785</v>
      </c>
      <c r="E151" s="730" t="s">
        <v>183</v>
      </c>
      <c r="F151" s="730" t="s">
        <v>264</v>
      </c>
      <c r="G151" s="43">
        <f>IF(F151="I",IFERROR(VLOOKUP(C151,'BG 032022'!A:C,3,FALSE),0),0)</f>
        <v>0</v>
      </c>
      <c r="H151" s="738"/>
      <c r="I151" s="59">
        <f>IF(F151="I",IFERROR(VLOOKUP(C151,'BG 032022'!A:D,4,FALSE),0),0)</f>
        <v>0</v>
      </c>
      <c r="J151" s="38"/>
      <c r="K151" s="43">
        <f>IF(F151="I",SUMIF('BG 2021'!B:B,Clasificaciones!C151,'BG 2021'!D:D),0)</f>
        <v>0</v>
      </c>
      <c r="L151" s="38"/>
      <c r="M151" s="59">
        <f>IF(F151="I",SUMIF('BG 2021'!B:B,Clasificaciones!C151,'BG 2021'!E:E),0)</f>
        <v>0</v>
      </c>
      <c r="N151" s="38"/>
      <c r="O151" s="43">
        <f>IF(F151="I",SUMIF('BG 032021'!A:A,Clasificaciones!C151,'BG 032021'!C:C),0)</f>
        <v>0</v>
      </c>
      <c r="P151" s="38"/>
      <c r="Q151" s="59">
        <f>IF(F151="I",SUMIF('BG 032021'!A:A,Clasificaciones!C151,'BG 032021'!D:D),0)</f>
        <v>0</v>
      </c>
    </row>
    <row r="152" spans="1:18" s="732" customFormat="1" ht="12" hidden="1" customHeight="1">
      <c r="A152" s="738" t="s">
        <v>3</v>
      </c>
      <c r="B152" s="738"/>
      <c r="C152" s="731">
        <v>11201162</v>
      </c>
      <c r="D152" s="731" t="s">
        <v>560</v>
      </c>
      <c r="E152" s="730" t="s">
        <v>6</v>
      </c>
      <c r="F152" s="730" t="s">
        <v>263</v>
      </c>
      <c r="G152" s="43">
        <f>IF(F152="I",IFERROR(VLOOKUP(C152,'BG 032022'!A:C,3,FALSE),0),0)</f>
        <v>0</v>
      </c>
      <c r="H152" s="738"/>
      <c r="I152" s="59">
        <f>IF(F152="I",IFERROR(VLOOKUP(C152,'BG 032022'!A:D,4,FALSE),0),0)</f>
        <v>0</v>
      </c>
      <c r="J152" s="38"/>
      <c r="K152" s="43">
        <f>IF(F152="I",SUMIF('BG 2021'!B:B,Clasificaciones!C152,'BG 2021'!D:D),0)</f>
        <v>0</v>
      </c>
      <c r="L152" s="38"/>
      <c r="M152" s="59">
        <f>IF(F152="I",SUMIF('BG 2021'!B:B,Clasificaciones!C152,'BG 2021'!E:E),0)</f>
        <v>0</v>
      </c>
      <c r="N152" s="38"/>
      <c r="O152" s="43">
        <f>IF(F152="I",SUMIF('BG 032021'!A:A,Clasificaciones!C152,'BG 032021'!C:C),0)</f>
        <v>0</v>
      </c>
      <c r="P152" s="38"/>
      <c r="Q152" s="59">
        <f>IF(F152="I",SUMIF('BG 032021'!A:A,Clasificaciones!C152,'BG 032021'!D:D),0)</f>
        <v>0</v>
      </c>
    </row>
    <row r="153" spans="1:18" s="144" customFormat="1" ht="12" hidden="1" customHeight="1">
      <c r="A153" s="139" t="s">
        <v>3</v>
      </c>
      <c r="B153" s="139" t="s">
        <v>82</v>
      </c>
      <c r="C153" s="140">
        <v>1120116201</v>
      </c>
      <c r="D153" s="140" t="s">
        <v>561</v>
      </c>
      <c r="E153" s="141" t="s">
        <v>6</v>
      </c>
      <c r="F153" s="141" t="s">
        <v>264</v>
      </c>
      <c r="G153" s="136">
        <f>IF(F153="I",IFERROR(VLOOKUP(C153,'BG 032022'!A:C,3,FALSE),0),0)</f>
        <v>0</v>
      </c>
      <c r="H153" s="139"/>
      <c r="I153" s="143">
        <f>IF(F153="I",IFERROR(VLOOKUP(C153,'BG 032022'!A:D,4,FALSE),0),0)</f>
        <v>0</v>
      </c>
      <c r="J153" s="142"/>
      <c r="K153" s="136">
        <f>IF(F153="I",SUMIF('BG 2021'!B:B,Clasificaciones!C153,'BG 2021'!D:D),0)</f>
        <v>0</v>
      </c>
      <c r="L153" s="142"/>
      <c r="M153" s="143">
        <f>IF(F153="I",SUMIF('BG 2021'!B:B,Clasificaciones!C153,'BG 2021'!E:E),0)</f>
        <v>0</v>
      </c>
      <c r="N153" s="142"/>
      <c r="O153" s="136">
        <f>IF(F153="I",SUMIF('BG 032021'!A:A,Clasificaciones!C153,'BG 032021'!C:C),0)</f>
        <v>0</v>
      </c>
      <c r="P153" s="142"/>
      <c r="Q153" s="143">
        <f>IF(F153="I",SUMIF('BG 032021'!A:A,Clasificaciones!C153,'BG 032021'!D:D),0)</f>
        <v>0</v>
      </c>
      <c r="R153" s="144" t="e">
        <f>+VLOOKUP(C153,'CA EFE'!A:A,1,FALSE)</f>
        <v>#N/A</v>
      </c>
    </row>
    <row r="154" spans="1:18" s="732" customFormat="1" ht="12" hidden="1" customHeight="1">
      <c r="A154" s="738" t="s">
        <v>3</v>
      </c>
      <c r="B154" s="738"/>
      <c r="C154" s="731">
        <v>1120116202</v>
      </c>
      <c r="D154" s="731" t="s">
        <v>786</v>
      </c>
      <c r="E154" s="730" t="s">
        <v>183</v>
      </c>
      <c r="F154" s="730" t="s">
        <v>264</v>
      </c>
      <c r="G154" s="43">
        <f>IF(F154="I",IFERROR(VLOOKUP(C154,'BG 032022'!A:C,3,FALSE),0),0)</f>
        <v>0</v>
      </c>
      <c r="H154" s="738"/>
      <c r="I154" s="59">
        <f>IF(F154="I",IFERROR(VLOOKUP(C154,'BG 032022'!A:D,4,FALSE),0),0)</f>
        <v>0</v>
      </c>
      <c r="J154" s="38"/>
      <c r="K154" s="43">
        <f>IF(F154="I",SUMIF('BG 2021'!B:B,Clasificaciones!C154,'BG 2021'!D:D),0)</f>
        <v>0</v>
      </c>
      <c r="L154" s="38"/>
      <c r="M154" s="59">
        <f>IF(F154="I",SUMIF('BG 2021'!B:B,Clasificaciones!C154,'BG 2021'!E:E),0)</f>
        <v>0</v>
      </c>
      <c r="N154" s="38"/>
      <c r="O154" s="43">
        <f>IF(F154="I",SUMIF('BG 032021'!A:A,Clasificaciones!C154,'BG 032021'!C:C),0)</f>
        <v>0</v>
      </c>
      <c r="P154" s="38"/>
      <c r="Q154" s="59">
        <f>IF(F154="I",SUMIF('BG 032021'!A:A,Clasificaciones!C154,'BG 032021'!D:D),0)</f>
        <v>0</v>
      </c>
    </row>
    <row r="155" spans="1:18" s="732" customFormat="1" ht="12" hidden="1" customHeight="1">
      <c r="A155" s="738" t="s">
        <v>3</v>
      </c>
      <c r="B155" s="738" t="s">
        <v>429</v>
      </c>
      <c r="C155" s="731">
        <v>1120116203</v>
      </c>
      <c r="D155" s="731" t="s">
        <v>787</v>
      </c>
      <c r="E155" s="730" t="s">
        <v>6</v>
      </c>
      <c r="F155" s="730" t="s">
        <v>264</v>
      </c>
      <c r="G155" s="43">
        <f>IF(F155="I",IFERROR(VLOOKUP(C155,'BG 032022'!A:C,3,FALSE),0),0)</f>
        <v>0</v>
      </c>
      <c r="H155" s="738"/>
      <c r="I155" s="59">
        <f>IF(F155="I",IFERROR(VLOOKUP(C155,'BG 032022'!A:D,4,FALSE),0),0)</f>
        <v>0</v>
      </c>
      <c r="J155" s="38"/>
      <c r="K155" s="43">
        <f>IF(F155="I",SUMIF('BG 2021'!B:B,Clasificaciones!C155,'BG 2021'!D:D),0)</f>
        <v>0</v>
      </c>
      <c r="L155" s="38"/>
      <c r="M155" s="59">
        <f>IF(F155="I",SUMIF('BG 2021'!B:B,Clasificaciones!C155,'BG 2021'!E:E),0)</f>
        <v>0</v>
      </c>
      <c r="N155" s="38"/>
      <c r="O155" s="43">
        <f>IF(F155="I",SUMIF('BG 032021'!A:A,Clasificaciones!C155,'BG 032021'!C:C),0)</f>
        <v>0</v>
      </c>
      <c r="P155" s="38"/>
      <c r="Q155" s="59">
        <f>IF(F155="I",SUMIF('BG 032021'!A:A,Clasificaciones!C155,'BG 032021'!D:D),0)</f>
        <v>0</v>
      </c>
    </row>
    <row r="156" spans="1:18" s="700" customFormat="1" ht="12" hidden="1" customHeight="1">
      <c r="A156" s="694" t="s">
        <v>3</v>
      </c>
      <c r="B156" s="694" t="s">
        <v>82</v>
      </c>
      <c r="C156" s="695">
        <v>1120116204</v>
      </c>
      <c r="D156" s="695" t="s">
        <v>1126</v>
      </c>
      <c r="E156" s="696" t="s">
        <v>183</v>
      </c>
      <c r="F156" s="696" t="s">
        <v>264</v>
      </c>
      <c r="G156" s="697">
        <f>IF(F156="I",IFERROR(VLOOKUP(C156,'BG 032022'!A:C,3,FALSE),0),0)</f>
        <v>0</v>
      </c>
      <c r="H156" s="694"/>
      <c r="I156" s="698">
        <f>IF(F156="I",IFERROR(VLOOKUP(C156,'BG 032022'!A:D,4,FALSE),0),0)</f>
        <v>0</v>
      </c>
      <c r="J156" s="699"/>
      <c r="K156" s="697">
        <f>IF(F156="I",SUMIF('BG 2021'!B:B,Clasificaciones!C156,'BG 2021'!D:D),0)</f>
        <v>0</v>
      </c>
      <c r="L156" s="699"/>
      <c r="M156" s="698">
        <f>IF(F156="I",SUMIF('BG 2021'!B:B,Clasificaciones!C156,'BG 2021'!E:E),0)</f>
        <v>0</v>
      </c>
      <c r="N156" s="699"/>
      <c r="O156" s="697">
        <f>IF(F156="I",SUMIF('BG 032021'!A:A,Clasificaciones!C156,'BG 032021'!C:C),0)</f>
        <v>0</v>
      </c>
      <c r="P156" s="699"/>
      <c r="Q156" s="698">
        <f>IF(F156="I",SUMIF('BG 032021'!A:A,Clasificaciones!C156,'BG 032021'!D:D),0)</f>
        <v>0</v>
      </c>
      <c r="R156" s="700" t="e">
        <f>+VLOOKUP(C156,'CA EFE'!A:A,1,FALSE)</f>
        <v>#N/A</v>
      </c>
    </row>
    <row r="157" spans="1:18" s="144" customFormat="1" ht="12" hidden="1" customHeight="1">
      <c r="A157" s="139" t="s">
        <v>3</v>
      </c>
      <c r="B157" s="139" t="s">
        <v>82</v>
      </c>
      <c r="C157" s="140">
        <v>1120116205</v>
      </c>
      <c r="D157" s="140" t="s">
        <v>562</v>
      </c>
      <c r="E157" s="141" t="s">
        <v>6</v>
      </c>
      <c r="F157" s="141" t="s">
        <v>264</v>
      </c>
      <c r="G157" s="136">
        <f>IF(F157="I",IFERROR(VLOOKUP(C157,'BG 032022'!A:C,3,FALSE),0),0)</f>
        <v>0</v>
      </c>
      <c r="H157" s="139"/>
      <c r="I157" s="143">
        <f>IF(F157="I",IFERROR(VLOOKUP(C157,'BG 032022'!A:D,4,FALSE),0),0)</f>
        <v>0</v>
      </c>
      <c r="J157" s="142"/>
      <c r="K157" s="136">
        <f>IF(F157="I",SUMIF('BG 2021'!B:B,Clasificaciones!C157,'BG 2021'!D:D),0)</f>
        <v>0</v>
      </c>
      <c r="L157" s="142"/>
      <c r="M157" s="143">
        <f>IF(F157="I",SUMIF('BG 2021'!B:B,Clasificaciones!C157,'BG 2021'!E:E),0)</f>
        <v>0</v>
      </c>
      <c r="N157" s="142"/>
      <c r="O157" s="136">
        <f>IF(F157="I",SUMIF('BG 032021'!A:A,Clasificaciones!C157,'BG 032021'!C:C),0)</f>
        <v>0</v>
      </c>
      <c r="P157" s="142"/>
      <c r="Q157" s="143">
        <f>IF(F157="I",SUMIF('BG 032021'!A:A,Clasificaciones!C157,'BG 032021'!D:D),0)</f>
        <v>0</v>
      </c>
      <c r="R157" s="144" t="e">
        <f>+VLOOKUP(C157,'CA EFE'!A:A,1,FALSE)</f>
        <v>#N/A</v>
      </c>
    </row>
    <row r="158" spans="1:18" s="700" customFormat="1" ht="12" hidden="1" customHeight="1">
      <c r="A158" s="694" t="s">
        <v>3</v>
      </c>
      <c r="B158" s="694" t="s">
        <v>82</v>
      </c>
      <c r="C158" s="695">
        <v>1120116206</v>
      </c>
      <c r="D158" s="695" t="s">
        <v>1127</v>
      </c>
      <c r="E158" s="696" t="s">
        <v>183</v>
      </c>
      <c r="F158" s="696" t="s">
        <v>264</v>
      </c>
      <c r="G158" s="697">
        <f>IF(F158="I",IFERROR(VLOOKUP(C158,'BG 032022'!A:C,3,FALSE),0),0)</f>
        <v>0</v>
      </c>
      <c r="H158" s="694"/>
      <c r="I158" s="698">
        <f>IF(F158="I",IFERROR(VLOOKUP(C158,'BG 032022'!A:D,4,FALSE),0),0)</f>
        <v>0</v>
      </c>
      <c r="J158" s="699"/>
      <c r="K158" s="697">
        <f>IF(F158="I",SUMIF('BG 2021'!B:B,Clasificaciones!C158,'BG 2021'!D:D),0)</f>
        <v>0</v>
      </c>
      <c r="L158" s="699"/>
      <c r="M158" s="698">
        <f>IF(F158="I",SUMIF('BG 2021'!B:B,Clasificaciones!C158,'BG 2021'!E:E),0)</f>
        <v>0</v>
      </c>
      <c r="N158" s="699"/>
      <c r="O158" s="697">
        <f>IF(F158="I",SUMIF('BG 032021'!A:A,Clasificaciones!C158,'BG 032021'!C:C),0)</f>
        <v>0</v>
      </c>
      <c r="P158" s="699"/>
      <c r="Q158" s="698">
        <f>IF(F158="I",SUMIF('BG 032021'!A:A,Clasificaciones!C158,'BG 032021'!D:D),0)</f>
        <v>0</v>
      </c>
      <c r="R158" s="700" t="e">
        <f>+VLOOKUP(C158,'CA EFE'!A:A,1,FALSE)</f>
        <v>#N/A</v>
      </c>
    </row>
    <row r="159" spans="1:18" s="144" customFormat="1" ht="12" hidden="1" customHeight="1">
      <c r="A159" s="139" t="s">
        <v>3</v>
      </c>
      <c r="B159" s="139" t="s">
        <v>82</v>
      </c>
      <c r="C159" s="140">
        <v>1120116207</v>
      </c>
      <c r="D159" s="140" t="s">
        <v>563</v>
      </c>
      <c r="E159" s="141" t="s">
        <v>6</v>
      </c>
      <c r="F159" s="141" t="s">
        <v>264</v>
      </c>
      <c r="G159" s="136">
        <f>IF(F159="I",IFERROR(VLOOKUP(C159,'BG 032022'!A:C,3,FALSE),0),0)</f>
        <v>0</v>
      </c>
      <c r="H159" s="139"/>
      <c r="I159" s="143">
        <f>IF(F159="I",IFERROR(VLOOKUP(C159,'BG 032022'!A:D,4,FALSE),0),0)</f>
        <v>0</v>
      </c>
      <c r="J159" s="142"/>
      <c r="K159" s="136">
        <f>IF(F159="I",SUMIF('BG 2021'!B:B,Clasificaciones!C159,'BG 2021'!D:D),0)</f>
        <v>0</v>
      </c>
      <c r="L159" s="142"/>
      <c r="M159" s="143">
        <f>IF(F159="I",SUMIF('BG 2021'!B:B,Clasificaciones!C159,'BG 2021'!E:E),0)</f>
        <v>0</v>
      </c>
      <c r="N159" s="142"/>
      <c r="O159" s="136">
        <f>IF(F159="I",SUMIF('BG 032021'!A:A,Clasificaciones!C159,'BG 032021'!C:C),0)</f>
        <v>0</v>
      </c>
      <c r="P159" s="142"/>
      <c r="Q159" s="143">
        <f>IF(F159="I",SUMIF('BG 032021'!A:A,Clasificaciones!C159,'BG 032021'!D:D),0)</f>
        <v>0</v>
      </c>
      <c r="R159" s="144" t="e">
        <f>+VLOOKUP(C159,'CA EFE'!A:A,1,FALSE)</f>
        <v>#N/A</v>
      </c>
    </row>
    <row r="160" spans="1:18" s="700" customFormat="1" ht="12" hidden="1" customHeight="1">
      <c r="A160" s="694" t="s">
        <v>3</v>
      </c>
      <c r="B160" s="694" t="s">
        <v>82</v>
      </c>
      <c r="C160" s="695">
        <v>1120116208</v>
      </c>
      <c r="D160" s="695" t="s">
        <v>1128</v>
      </c>
      <c r="E160" s="696" t="s">
        <v>183</v>
      </c>
      <c r="F160" s="696" t="s">
        <v>264</v>
      </c>
      <c r="G160" s="697">
        <f>IF(F160="I",IFERROR(VLOOKUP(C160,'BG 032022'!A:C,3,FALSE),0),0)</f>
        <v>0</v>
      </c>
      <c r="H160" s="694"/>
      <c r="I160" s="698">
        <f>IF(F160="I",IFERROR(VLOOKUP(C160,'BG 032022'!A:D,4,FALSE),0),0)</f>
        <v>0</v>
      </c>
      <c r="J160" s="699"/>
      <c r="K160" s="697">
        <f>IF(F160="I",SUMIF('BG 2021'!B:B,Clasificaciones!C160,'BG 2021'!D:D),0)</f>
        <v>0</v>
      </c>
      <c r="L160" s="699"/>
      <c r="M160" s="698">
        <f>IF(F160="I",SUMIF('BG 2021'!B:B,Clasificaciones!C160,'BG 2021'!E:E),0)</f>
        <v>0</v>
      </c>
      <c r="N160" s="699"/>
      <c r="O160" s="697">
        <f>IF(F160="I",SUMIF('BG 032021'!A:A,Clasificaciones!C160,'BG 032021'!C:C),0)</f>
        <v>0</v>
      </c>
      <c r="P160" s="699"/>
      <c r="Q160" s="698">
        <f>IF(F160="I",SUMIF('BG 032021'!A:A,Clasificaciones!C160,'BG 032021'!D:D),0)</f>
        <v>0</v>
      </c>
      <c r="R160" s="700" t="e">
        <f>+VLOOKUP(C160,'CA EFE'!A:A,1,FALSE)</f>
        <v>#N/A</v>
      </c>
    </row>
    <row r="161" spans="1:18" s="732" customFormat="1" ht="12" hidden="1" customHeight="1">
      <c r="A161" s="738" t="s">
        <v>3</v>
      </c>
      <c r="B161" s="139" t="s">
        <v>82</v>
      </c>
      <c r="C161" s="731">
        <v>1120116209</v>
      </c>
      <c r="D161" s="731" t="s">
        <v>564</v>
      </c>
      <c r="E161" s="730" t="s">
        <v>6</v>
      </c>
      <c r="F161" s="730" t="s">
        <v>264</v>
      </c>
      <c r="G161" s="43">
        <f>IF(F161="I",IFERROR(VLOOKUP(C161,'BG 032022'!A:C,3,FALSE),0),0)</f>
        <v>0</v>
      </c>
      <c r="H161" s="139"/>
      <c r="I161" s="59">
        <f>IF(F161="I",IFERROR(VLOOKUP(C161,'BG 032022'!A:D,4,FALSE),0),0)</f>
        <v>0</v>
      </c>
      <c r="J161" s="38"/>
      <c r="K161" s="43">
        <f>IF(F161="I",SUMIF('BG 2021'!B:B,Clasificaciones!C161,'BG 2021'!D:D),0)</f>
        <v>0</v>
      </c>
      <c r="L161" s="38"/>
      <c r="M161" s="59">
        <f>IF(F161="I",SUMIF('BG 2021'!B:B,Clasificaciones!C161,'BG 2021'!E:E),0)</f>
        <v>0</v>
      </c>
      <c r="N161" s="38"/>
      <c r="O161" s="43">
        <f>IF(F161="I",SUMIF('BG 032021'!A:A,Clasificaciones!C161,'BG 032021'!C:C),0)</f>
        <v>0</v>
      </c>
      <c r="P161" s="38"/>
      <c r="Q161" s="59">
        <f>IF(F161="I",SUMIF('BG 032021'!A:A,Clasificaciones!C161,'BG 032021'!D:D),0)</f>
        <v>0</v>
      </c>
    </row>
    <row r="162" spans="1:18" s="732" customFormat="1" ht="12" hidden="1" customHeight="1">
      <c r="A162" s="738" t="s">
        <v>3</v>
      </c>
      <c r="B162" s="738"/>
      <c r="C162" s="731">
        <v>1120116210</v>
      </c>
      <c r="D162" s="731" t="s">
        <v>788</v>
      </c>
      <c r="E162" s="730" t="s">
        <v>183</v>
      </c>
      <c r="F162" s="730" t="s">
        <v>264</v>
      </c>
      <c r="G162" s="43">
        <f>IF(F162="I",IFERROR(VLOOKUP(C162,'BG 032022'!A:C,3,FALSE),0),0)</f>
        <v>0</v>
      </c>
      <c r="H162" s="738"/>
      <c r="I162" s="59">
        <f>IF(F162="I",IFERROR(VLOOKUP(C162,'BG 032022'!A:D,4,FALSE),0),0)</f>
        <v>0</v>
      </c>
      <c r="J162" s="38"/>
      <c r="K162" s="43">
        <f>IF(F162="I",SUMIF('BG 2021'!B:B,Clasificaciones!C162,'BG 2021'!D:D),0)</f>
        <v>0</v>
      </c>
      <c r="L162" s="38"/>
      <c r="M162" s="59">
        <f>IF(F162="I",SUMIF('BG 2021'!B:B,Clasificaciones!C162,'BG 2021'!E:E),0)</f>
        <v>0</v>
      </c>
      <c r="N162" s="38"/>
      <c r="O162" s="43">
        <f>IF(F162="I",SUMIF('BG 032021'!A:A,Clasificaciones!C162,'BG 032021'!C:C),0)</f>
        <v>0</v>
      </c>
      <c r="P162" s="38"/>
      <c r="Q162" s="59">
        <f>IF(F162="I",SUMIF('BG 032021'!A:A,Clasificaciones!C162,'BG 032021'!D:D),0)</f>
        <v>0</v>
      </c>
    </row>
    <row r="163" spans="1:18" s="732" customFormat="1" ht="12" hidden="1" customHeight="1">
      <c r="A163" s="738" t="s">
        <v>3</v>
      </c>
      <c r="B163" s="738"/>
      <c r="C163" s="731">
        <v>1120116211</v>
      </c>
      <c r="D163" s="731" t="s">
        <v>789</v>
      </c>
      <c r="E163" s="730" t="s">
        <v>6</v>
      </c>
      <c r="F163" s="730" t="s">
        <v>264</v>
      </c>
      <c r="G163" s="43">
        <f>IF(F163="I",IFERROR(VLOOKUP(C163,'BG 032022'!A:C,3,FALSE),0),0)</f>
        <v>0</v>
      </c>
      <c r="H163" s="738"/>
      <c r="I163" s="59">
        <f>IF(F163="I",IFERROR(VLOOKUP(C163,'BG 032022'!A:D,4,FALSE),0),0)</f>
        <v>0</v>
      </c>
      <c r="J163" s="38"/>
      <c r="K163" s="43">
        <f>IF(F163="I",SUMIF('BG 2021'!B:B,Clasificaciones!C163,'BG 2021'!D:D),0)</f>
        <v>0</v>
      </c>
      <c r="L163" s="38"/>
      <c r="M163" s="59">
        <f>IF(F163="I",SUMIF('BG 2021'!B:B,Clasificaciones!C163,'BG 2021'!E:E),0)</f>
        <v>0</v>
      </c>
      <c r="N163" s="38"/>
      <c r="O163" s="43">
        <f>IF(F163="I",SUMIF('BG 032021'!A:A,Clasificaciones!C163,'BG 032021'!C:C),0)</f>
        <v>0</v>
      </c>
      <c r="P163" s="38"/>
      <c r="Q163" s="59">
        <f>IF(F163="I",SUMIF('BG 032021'!A:A,Clasificaciones!C163,'BG 032021'!D:D),0)</f>
        <v>0</v>
      </c>
    </row>
    <row r="164" spans="1:18" s="732" customFormat="1" ht="12" hidden="1" customHeight="1">
      <c r="A164" s="738" t="s">
        <v>3</v>
      </c>
      <c r="B164" s="738"/>
      <c r="C164" s="731">
        <v>1120116212</v>
      </c>
      <c r="D164" s="731" t="s">
        <v>790</v>
      </c>
      <c r="E164" s="730" t="s">
        <v>183</v>
      </c>
      <c r="F164" s="730" t="s">
        <v>264</v>
      </c>
      <c r="G164" s="43">
        <f>IF(F164="I",IFERROR(VLOOKUP(C164,'BG 032022'!A:C,3,FALSE),0),0)</f>
        <v>0</v>
      </c>
      <c r="H164" s="738"/>
      <c r="I164" s="59">
        <f>IF(F164="I",IFERROR(VLOOKUP(C164,'BG 032022'!A:D,4,FALSE),0),0)</f>
        <v>0</v>
      </c>
      <c r="J164" s="38"/>
      <c r="K164" s="43">
        <f>IF(F164="I",SUMIF('BG 2021'!B:B,Clasificaciones!C164,'BG 2021'!D:D),0)</f>
        <v>0</v>
      </c>
      <c r="L164" s="38"/>
      <c r="M164" s="59">
        <f>IF(F164="I",SUMIF('BG 2021'!B:B,Clasificaciones!C164,'BG 2021'!E:E),0)</f>
        <v>0</v>
      </c>
      <c r="N164" s="38"/>
      <c r="O164" s="43">
        <f>IF(F164="I",SUMIF('BG 032021'!A:A,Clasificaciones!C164,'BG 032021'!C:C),0)</f>
        <v>0</v>
      </c>
      <c r="P164" s="38"/>
      <c r="Q164" s="59">
        <f>IF(F164="I",SUMIF('BG 032021'!A:A,Clasificaciones!C164,'BG 032021'!D:D),0)</f>
        <v>0</v>
      </c>
    </row>
    <row r="165" spans="1:18" s="732" customFormat="1" ht="12" hidden="1" customHeight="1">
      <c r="A165" s="738" t="s">
        <v>3</v>
      </c>
      <c r="B165" s="738"/>
      <c r="C165" s="731">
        <v>1120116213</v>
      </c>
      <c r="D165" s="731" t="s">
        <v>791</v>
      </c>
      <c r="E165" s="730" t="s">
        <v>6</v>
      </c>
      <c r="F165" s="730" t="s">
        <v>264</v>
      </c>
      <c r="G165" s="43">
        <f>IF(F165="I",IFERROR(VLOOKUP(C165,'BG 032022'!A:C,3,FALSE),0),0)</f>
        <v>0</v>
      </c>
      <c r="H165" s="738"/>
      <c r="I165" s="59">
        <f>IF(F165="I",IFERROR(VLOOKUP(C165,'BG 032022'!A:D,4,FALSE),0),0)</f>
        <v>0</v>
      </c>
      <c r="J165" s="38"/>
      <c r="K165" s="43">
        <f>IF(F165="I",SUMIF('BG 2021'!B:B,Clasificaciones!C165,'BG 2021'!D:D),0)</f>
        <v>0</v>
      </c>
      <c r="L165" s="38"/>
      <c r="M165" s="59">
        <f>IF(F165="I",SUMIF('BG 2021'!B:B,Clasificaciones!C165,'BG 2021'!E:E),0)</f>
        <v>0</v>
      </c>
      <c r="N165" s="38"/>
      <c r="O165" s="43">
        <f>IF(F165="I",SUMIF('BG 032021'!A:A,Clasificaciones!C165,'BG 032021'!C:C),0)</f>
        <v>0</v>
      </c>
      <c r="P165" s="38"/>
      <c r="Q165" s="59">
        <f>IF(F165="I",SUMIF('BG 032021'!A:A,Clasificaciones!C165,'BG 032021'!D:D),0)</f>
        <v>0</v>
      </c>
    </row>
    <row r="166" spans="1:18" s="700" customFormat="1" ht="12" hidden="1" customHeight="1">
      <c r="A166" s="694" t="s">
        <v>3</v>
      </c>
      <c r="B166" s="694" t="s">
        <v>82</v>
      </c>
      <c r="C166" s="695">
        <v>1120116214</v>
      </c>
      <c r="D166" s="695" t="s">
        <v>792</v>
      </c>
      <c r="E166" s="696" t="s">
        <v>183</v>
      </c>
      <c r="F166" s="696" t="s">
        <v>264</v>
      </c>
      <c r="G166" s="697">
        <f>IF(F166="I",IFERROR(VLOOKUP(C166,'BG 032022'!A:C,3,FALSE),0),0)</f>
        <v>0</v>
      </c>
      <c r="H166" s="694"/>
      <c r="I166" s="698">
        <f>IF(F166="I",IFERROR(VLOOKUP(C166,'BG 032022'!A:D,4,FALSE),0),0)</f>
        <v>0</v>
      </c>
      <c r="J166" s="699"/>
      <c r="K166" s="697">
        <f>IF(F166="I",SUMIF('BG 2021'!B:B,Clasificaciones!C166,'BG 2021'!D:D),0)</f>
        <v>0</v>
      </c>
      <c r="L166" s="699"/>
      <c r="M166" s="698">
        <f>IF(F166="I",SUMIF('BG 2021'!B:B,Clasificaciones!C166,'BG 2021'!E:E),0)</f>
        <v>0</v>
      </c>
      <c r="N166" s="699"/>
      <c r="O166" s="697">
        <f>IF(F166="I",SUMIF('BG 032021'!A:A,Clasificaciones!C166,'BG 032021'!C:C),0)</f>
        <v>0</v>
      </c>
      <c r="P166" s="699"/>
      <c r="Q166" s="698">
        <f>IF(F166="I",SUMIF('BG 032021'!A:A,Clasificaciones!C166,'BG 032021'!D:D),0)</f>
        <v>0</v>
      </c>
      <c r="R166" s="700" t="e">
        <f>+VLOOKUP(C166,'CA EFE'!A:A,1,FALSE)</f>
        <v>#N/A</v>
      </c>
    </row>
    <row r="167" spans="1:18" s="732" customFormat="1" ht="12" hidden="1" customHeight="1">
      <c r="A167" s="738" t="s">
        <v>3</v>
      </c>
      <c r="B167" s="738"/>
      <c r="C167" s="731">
        <v>1120116215</v>
      </c>
      <c r="D167" s="731" t="s">
        <v>793</v>
      </c>
      <c r="E167" s="730" t="s">
        <v>6</v>
      </c>
      <c r="F167" s="730" t="s">
        <v>264</v>
      </c>
      <c r="G167" s="43">
        <f>IF(F167="I",IFERROR(VLOOKUP(C167,'BG 032022'!A:C,3,FALSE),0),0)</f>
        <v>0</v>
      </c>
      <c r="H167" s="738"/>
      <c r="I167" s="59">
        <f>IF(F167="I",IFERROR(VLOOKUP(C167,'BG 032022'!A:D,4,FALSE),0),0)</f>
        <v>0</v>
      </c>
      <c r="J167" s="38"/>
      <c r="K167" s="43">
        <f>IF(F167="I",SUMIF('BG 2021'!B:B,Clasificaciones!C167,'BG 2021'!D:D),0)</f>
        <v>0</v>
      </c>
      <c r="L167" s="38"/>
      <c r="M167" s="59">
        <f>IF(F167="I",SUMIF('BG 2021'!B:B,Clasificaciones!C167,'BG 2021'!E:E),0)</f>
        <v>0</v>
      </c>
      <c r="N167" s="38"/>
      <c r="O167" s="43">
        <f>IF(F167="I",SUMIF('BG 032021'!A:A,Clasificaciones!C167,'BG 032021'!C:C),0)</f>
        <v>0</v>
      </c>
      <c r="P167" s="38"/>
      <c r="Q167" s="59">
        <f>IF(F167="I",SUMIF('BG 032021'!A:A,Clasificaciones!C167,'BG 032021'!D:D),0)</f>
        <v>0</v>
      </c>
    </row>
    <row r="168" spans="1:18" s="732" customFormat="1" ht="12" hidden="1" customHeight="1">
      <c r="A168" s="738" t="s">
        <v>3</v>
      </c>
      <c r="B168" s="738"/>
      <c r="C168" s="731">
        <v>1120116216</v>
      </c>
      <c r="D168" s="731" t="s">
        <v>794</v>
      </c>
      <c r="E168" s="730" t="s">
        <v>183</v>
      </c>
      <c r="F168" s="730" t="s">
        <v>264</v>
      </c>
      <c r="G168" s="43">
        <f>IF(F168="I",IFERROR(VLOOKUP(C168,'BG 032022'!A:C,3,FALSE),0),0)</f>
        <v>0</v>
      </c>
      <c r="H168" s="738"/>
      <c r="I168" s="59">
        <f>IF(F168="I",IFERROR(VLOOKUP(C168,'BG 032022'!A:D,4,FALSE),0),0)</f>
        <v>0</v>
      </c>
      <c r="J168" s="38"/>
      <c r="K168" s="43">
        <f>IF(F168="I",SUMIF('BG 2021'!B:B,Clasificaciones!C168,'BG 2021'!D:D),0)</f>
        <v>0</v>
      </c>
      <c r="L168" s="38"/>
      <c r="M168" s="59">
        <f>IF(F168="I",SUMIF('BG 2021'!B:B,Clasificaciones!C168,'BG 2021'!E:E),0)</f>
        <v>0</v>
      </c>
      <c r="N168" s="38"/>
      <c r="O168" s="43">
        <f>IF(F168="I",SUMIF('BG 032021'!A:A,Clasificaciones!C168,'BG 032021'!C:C),0)</f>
        <v>0</v>
      </c>
      <c r="P168" s="38"/>
      <c r="Q168" s="59">
        <f>IF(F168="I",SUMIF('BG 032021'!A:A,Clasificaciones!C168,'BG 032021'!D:D),0)</f>
        <v>0</v>
      </c>
    </row>
    <row r="169" spans="1:18" s="144" customFormat="1" ht="12" hidden="1" customHeight="1">
      <c r="A169" s="139" t="s">
        <v>3</v>
      </c>
      <c r="B169" s="139" t="s">
        <v>82</v>
      </c>
      <c r="C169" s="140">
        <v>1120116217</v>
      </c>
      <c r="D169" s="140" t="s">
        <v>565</v>
      </c>
      <c r="E169" s="141" t="s">
        <v>6</v>
      </c>
      <c r="F169" s="141" t="s">
        <v>264</v>
      </c>
      <c r="G169" s="136">
        <f>IF(F169="I",IFERROR(VLOOKUP(C169,'BG 032022'!A:C,3,FALSE),0),0)</f>
        <v>0</v>
      </c>
      <c r="H169" s="139"/>
      <c r="I169" s="143">
        <f>IF(F169="I",IFERROR(VLOOKUP(C169,'BG 032022'!A:D,4,FALSE),0),0)</f>
        <v>0</v>
      </c>
      <c r="J169" s="142"/>
      <c r="K169" s="136">
        <f>IF(F169="I",SUMIF('BG 2021'!B:B,Clasificaciones!C169,'BG 2021'!D:D),0)</f>
        <v>0</v>
      </c>
      <c r="L169" s="142"/>
      <c r="M169" s="143">
        <f>IF(F169="I",SUMIF('BG 2021'!B:B,Clasificaciones!C169,'BG 2021'!E:E),0)</f>
        <v>0</v>
      </c>
      <c r="N169" s="142"/>
      <c r="O169" s="136">
        <f>IF(F169="I",SUMIF('BG 032021'!A:A,Clasificaciones!C169,'BG 032021'!C:C),0)</f>
        <v>0</v>
      </c>
      <c r="P169" s="142"/>
      <c r="Q169" s="143">
        <f>IF(F169="I",SUMIF('BG 032021'!A:A,Clasificaciones!C169,'BG 032021'!D:D),0)</f>
        <v>0</v>
      </c>
      <c r="R169" s="144" t="e">
        <f>+VLOOKUP(C169,'CA EFE'!A:A,1,FALSE)</f>
        <v>#N/A</v>
      </c>
    </row>
    <row r="170" spans="1:18" s="700" customFormat="1" ht="12" hidden="1" customHeight="1">
      <c r="A170" s="694" t="s">
        <v>3</v>
      </c>
      <c r="B170" s="694" t="s">
        <v>82</v>
      </c>
      <c r="C170" s="695">
        <v>1120116218</v>
      </c>
      <c r="D170" s="695" t="s">
        <v>1129</v>
      </c>
      <c r="E170" s="696" t="s">
        <v>183</v>
      </c>
      <c r="F170" s="696" t="s">
        <v>264</v>
      </c>
      <c r="G170" s="697">
        <f>IF(F170="I",IFERROR(VLOOKUP(C170,'BG 032022'!A:C,3,FALSE),0),0)</f>
        <v>0</v>
      </c>
      <c r="H170" s="694"/>
      <c r="I170" s="698">
        <f>IF(F170="I",IFERROR(VLOOKUP(C170,'BG 032022'!A:D,4,FALSE),0),0)</f>
        <v>0</v>
      </c>
      <c r="J170" s="699"/>
      <c r="K170" s="697">
        <f>IF(F170="I",SUMIF('BG 2021'!B:B,Clasificaciones!C170,'BG 2021'!D:D),0)</f>
        <v>0</v>
      </c>
      <c r="L170" s="699"/>
      <c r="M170" s="698">
        <f>IF(F170="I",SUMIF('BG 2021'!B:B,Clasificaciones!C170,'BG 2021'!E:E),0)</f>
        <v>0</v>
      </c>
      <c r="N170" s="699"/>
      <c r="O170" s="697">
        <f>IF(F170="I",SUMIF('BG 032021'!A:A,Clasificaciones!C170,'BG 032021'!C:C),0)</f>
        <v>0</v>
      </c>
      <c r="P170" s="699"/>
      <c r="Q170" s="698">
        <f>IF(F170="I",SUMIF('BG 032021'!A:A,Clasificaciones!C170,'BG 032021'!D:D),0)</f>
        <v>0</v>
      </c>
      <c r="R170" s="700" t="e">
        <f>+VLOOKUP(C170,'CA EFE'!A:A,1,FALSE)</f>
        <v>#N/A</v>
      </c>
    </row>
    <row r="171" spans="1:18" s="732" customFormat="1" ht="12" hidden="1" customHeight="1">
      <c r="A171" s="738" t="s">
        <v>3</v>
      </c>
      <c r="B171" s="738"/>
      <c r="C171" s="731">
        <v>1120116219</v>
      </c>
      <c r="D171" s="731" t="s">
        <v>795</v>
      </c>
      <c r="E171" s="730" t="s">
        <v>6</v>
      </c>
      <c r="F171" s="730" t="s">
        <v>264</v>
      </c>
      <c r="G171" s="43">
        <f>IF(F171="I",IFERROR(VLOOKUP(C171,'BG 032022'!A:C,3,FALSE),0),0)</f>
        <v>0</v>
      </c>
      <c r="H171" s="738"/>
      <c r="I171" s="59">
        <f>IF(F171="I",IFERROR(VLOOKUP(C171,'BG 032022'!A:D,4,FALSE),0),0)</f>
        <v>0</v>
      </c>
      <c r="J171" s="38"/>
      <c r="K171" s="43">
        <f>IF(F171="I",SUMIF('BG 2021'!B:B,Clasificaciones!C171,'BG 2021'!D:D),0)</f>
        <v>0</v>
      </c>
      <c r="L171" s="38"/>
      <c r="M171" s="59">
        <f>IF(F171="I",SUMIF('BG 2021'!B:B,Clasificaciones!C171,'BG 2021'!E:E),0)</f>
        <v>0</v>
      </c>
      <c r="N171" s="38"/>
      <c r="O171" s="43">
        <f>IF(F171="I",SUMIF('BG 032021'!A:A,Clasificaciones!C171,'BG 032021'!C:C),0)</f>
        <v>0</v>
      </c>
      <c r="P171" s="38"/>
      <c r="Q171" s="59">
        <f>IF(F171="I",SUMIF('BG 032021'!A:A,Clasificaciones!C171,'BG 032021'!D:D),0)</f>
        <v>0</v>
      </c>
    </row>
    <row r="172" spans="1:18" s="732" customFormat="1" ht="12" hidden="1" customHeight="1">
      <c r="A172" s="738" t="s">
        <v>3</v>
      </c>
      <c r="B172" s="738"/>
      <c r="C172" s="731">
        <v>1120116220</v>
      </c>
      <c r="D172" s="731" t="s">
        <v>796</v>
      </c>
      <c r="E172" s="730" t="s">
        <v>183</v>
      </c>
      <c r="F172" s="730" t="s">
        <v>264</v>
      </c>
      <c r="G172" s="43">
        <f>IF(F172="I",IFERROR(VLOOKUP(C172,'BG 032022'!A:C,3,FALSE),0),0)</f>
        <v>0</v>
      </c>
      <c r="H172" s="738"/>
      <c r="I172" s="59">
        <f>IF(F172="I",IFERROR(VLOOKUP(C172,'BG 032022'!A:D,4,FALSE),0),0)</f>
        <v>0</v>
      </c>
      <c r="J172" s="38"/>
      <c r="K172" s="43">
        <f>IF(F172="I",SUMIF('BG 2021'!B:B,Clasificaciones!C172,'BG 2021'!D:D),0)</f>
        <v>0</v>
      </c>
      <c r="L172" s="38"/>
      <c r="M172" s="59">
        <f>IF(F172="I",SUMIF('BG 2021'!B:B,Clasificaciones!C172,'BG 2021'!E:E),0)</f>
        <v>0</v>
      </c>
      <c r="N172" s="38"/>
      <c r="O172" s="43">
        <f>IF(F172="I",SUMIF('BG 032021'!A:A,Clasificaciones!C172,'BG 032021'!C:C),0)</f>
        <v>0</v>
      </c>
      <c r="P172" s="38"/>
      <c r="Q172" s="59">
        <f>IF(F172="I",SUMIF('BG 032021'!A:A,Clasificaciones!C172,'BG 032021'!D:D),0)</f>
        <v>0</v>
      </c>
    </row>
    <row r="173" spans="1:18" s="732" customFormat="1" ht="12" hidden="1" customHeight="1">
      <c r="A173" s="738" t="s">
        <v>3</v>
      </c>
      <c r="B173" s="738"/>
      <c r="C173" s="731">
        <v>1120116221</v>
      </c>
      <c r="D173" s="731" t="s">
        <v>797</v>
      </c>
      <c r="E173" s="730" t="s">
        <v>6</v>
      </c>
      <c r="F173" s="730" t="s">
        <v>264</v>
      </c>
      <c r="G173" s="43">
        <f>IF(F173="I",IFERROR(VLOOKUP(C173,'BG 032022'!A:C,3,FALSE),0),0)</f>
        <v>0</v>
      </c>
      <c r="H173" s="738"/>
      <c r="I173" s="59">
        <f>IF(F173="I",IFERROR(VLOOKUP(C173,'BG 032022'!A:D,4,FALSE),0),0)</f>
        <v>0</v>
      </c>
      <c r="J173" s="38"/>
      <c r="K173" s="43">
        <f>IF(F173="I",SUMIF('BG 2021'!B:B,Clasificaciones!C173,'BG 2021'!D:D),0)</f>
        <v>0</v>
      </c>
      <c r="L173" s="38"/>
      <c r="M173" s="59">
        <f>IF(F173="I",SUMIF('BG 2021'!B:B,Clasificaciones!C173,'BG 2021'!E:E),0)</f>
        <v>0</v>
      </c>
      <c r="N173" s="38"/>
      <c r="O173" s="43">
        <f>IF(F173="I",SUMIF('BG 032021'!A:A,Clasificaciones!C173,'BG 032021'!C:C),0)</f>
        <v>0</v>
      </c>
      <c r="P173" s="38"/>
      <c r="Q173" s="59">
        <f>IF(F173="I",SUMIF('BG 032021'!A:A,Clasificaciones!C173,'BG 032021'!D:D),0)</f>
        <v>0</v>
      </c>
    </row>
    <row r="174" spans="1:18" s="732" customFormat="1" ht="12" hidden="1" customHeight="1">
      <c r="A174" s="738" t="s">
        <v>3</v>
      </c>
      <c r="B174" s="738"/>
      <c r="C174" s="731">
        <v>1120116222</v>
      </c>
      <c r="D174" s="731" t="s">
        <v>798</v>
      </c>
      <c r="E174" s="730" t="s">
        <v>183</v>
      </c>
      <c r="F174" s="730" t="s">
        <v>264</v>
      </c>
      <c r="G174" s="43">
        <f>IF(F174="I",IFERROR(VLOOKUP(C174,'BG 032022'!A:C,3,FALSE),0),0)</f>
        <v>0</v>
      </c>
      <c r="H174" s="738"/>
      <c r="I174" s="59">
        <f>IF(F174="I",IFERROR(VLOOKUP(C174,'BG 032022'!A:D,4,FALSE),0),0)</f>
        <v>0</v>
      </c>
      <c r="J174" s="38"/>
      <c r="K174" s="43">
        <f>IF(F174="I",SUMIF('BG 2021'!B:B,Clasificaciones!C174,'BG 2021'!D:D),0)</f>
        <v>0</v>
      </c>
      <c r="L174" s="38"/>
      <c r="M174" s="59">
        <f>IF(F174="I",SUMIF('BG 2021'!B:B,Clasificaciones!C174,'BG 2021'!E:E),0)</f>
        <v>0</v>
      </c>
      <c r="N174" s="38"/>
      <c r="O174" s="43">
        <f>IF(F174="I",SUMIF('BG 032021'!A:A,Clasificaciones!C174,'BG 032021'!C:C),0)</f>
        <v>0</v>
      </c>
      <c r="P174" s="38"/>
      <c r="Q174" s="59">
        <f>IF(F174="I",SUMIF('BG 032021'!A:A,Clasificaciones!C174,'BG 032021'!D:D),0)</f>
        <v>0</v>
      </c>
    </row>
    <row r="175" spans="1:18" s="732" customFormat="1" ht="12" hidden="1" customHeight="1">
      <c r="A175" s="738" t="s">
        <v>3</v>
      </c>
      <c r="B175" s="738"/>
      <c r="C175" s="731">
        <v>1120116223</v>
      </c>
      <c r="D175" s="731" t="s">
        <v>799</v>
      </c>
      <c r="E175" s="730" t="s">
        <v>6</v>
      </c>
      <c r="F175" s="730" t="s">
        <v>264</v>
      </c>
      <c r="G175" s="43">
        <f>IF(F175="I",IFERROR(VLOOKUP(C175,'BG 032022'!A:C,3,FALSE),0),0)</f>
        <v>0</v>
      </c>
      <c r="H175" s="738"/>
      <c r="I175" s="59">
        <f>IF(F175="I",IFERROR(VLOOKUP(C175,'BG 032022'!A:D,4,FALSE),0),0)</f>
        <v>0</v>
      </c>
      <c r="J175" s="38"/>
      <c r="K175" s="43">
        <f>IF(F175="I",SUMIF('BG 2021'!B:B,Clasificaciones!C175,'BG 2021'!D:D),0)</f>
        <v>0</v>
      </c>
      <c r="L175" s="38"/>
      <c r="M175" s="59">
        <f>IF(F175="I",SUMIF('BG 2021'!B:B,Clasificaciones!C175,'BG 2021'!E:E),0)</f>
        <v>0</v>
      </c>
      <c r="N175" s="38"/>
      <c r="O175" s="43">
        <f>IF(F175="I",SUMIF('BG 032021'!A:A,Clasificaciones!C175,'BG 032021'!C:C),0)</f>
        <v>0</v>
      </c>
      <c r="P175" s="38"/>
      <c r="Q175" s="59">
        <f>IF(F175="I",SUMIF('BG 032021'!A:A,Clasificaciones!C175,'BG 032021'!D:D),0)</f>
        <v>0</v>
      </c>
    </row>
    <row r="176" spans="1:18" s="732" customFormat="1" ht="12" hidden="1" customHeight="1">
      <c r="A176" s="738" t="s">
        <v>3</v>
      </c>
      <c r="B176" s="738"/>
      <c r="C176" s="731">
        <v>1120116224</v>
      </c>
      <c r="D176" s="731" t="s">
        <v>800</v>
      </c>
      <c r="E176" s="730" t="s">
        <v>183</v>
      </c>
      <c r="F176" s="730" t="s">
        <v>264</v>
      </c>
      <c r="G176" s="43">
        <f>IF(F176="I",IFERROR(VLOOKUP(C176,'BG 032022'!A:C,3,FALSE),0),0)</f>
        <v>0</v>
      </c>
      <c r="H176" s="738"/>
      <c r="I176" s="59">
        <f>IF(F176="I",IFERROR(VLOOKUP(C176,'BG 032022'!A:D,4,FALSE),0),0)</f>
        <v>0</v>
      </c>
      <c r="J176" s="38"/>
      <c r="K176" s="43">
        <f>IF(F176="I",SUMIF('BG 2021'!B:B,Clasificaciones!C176,'BG 2021'!D:D),0)</f>
        <v>0</v>
      </c>
      <c r="L176" s="38"/>
      <c r="M176" s="59">
        <f>IF(F176="I",SUMIF('BG 2021'!B:B,Clasificaciones!C176,'BG 2021'!E:E),0)</f>
        <v>0</v>
      </c>
      <c r="N176" s="38"/>
      <c r="O176" s="43">
        <f>IF(F176="I",SUMIF('BG 032021'!A:A,Clasificaciones!C176,'BG 032021'!C:C),0)</f>
        <v>0</v>
      </c>
      <c r="P176" s="38"/>
      <c r="Q176" s="59">
        <f>IF(F176="I",SUMIF('BG 032021'!A:A,Clasificaciones!C176,'BG 032021'!D:D),0)</f>
        <v>0</v>
      </c>
    </row>
    <row r="177" spans="1:18" s="732" customFormat="1" ht="12" hidden="1" customHeight="1">
      <c r="A177" s="738" t="s">
        <v>3</v>
      </c>
      <c r="B177" s="738"/>
      <c r="C177" s="731">
        <v>1120116225</v>
      </c>
      <c r="D177" s="731" t="s">
        <v>801</v>
      </c>
      <c r="E177" s="730" t="s">
        <v>6</v>
      </c>
      <c r="F177" s="730" t="s">
        <v>264</v>
      </c>
      <c r="G177" s="43">
        <f>IF(F177="I",IFERROR(VLOOKUP(C177,'BG 032022'!A:C,3,FALSE),0),0)</f>
        <v>0</v>
      </c>
      <c r="H177" s="738"/>
      <c r="I177" s="59">
        <f>IF(F177="I",IFERROR(VLOOKUP(C177,'BG 032022'!A:D,4,FALSE),0),0)</f>
        <v>0</v>
      </c>
      <c r="J177" s="38"/>
      <c r="K177" s="43">
        <f>IF(F177="I",SUMIF('BG 2021'!B:B,Clasificaciones!C177,'BG 2021'!D:D),0)</f>
        <v>0</v>
      </c>
      <c r="L177" s="38"/>
      <c r="M177" s="59">
        <f>IF(F177="I",SUMIF('BG 2021'!B:B,Clasificaciones!C177,'BG 2021'!E:E),0)</f>
        <v>0</v>
      </c>
      <c r="N177" s="38"/>
      <c r="O177" s="43">
        <f>IF(F177="I",SUMIF('BG 032021'!A:A,Clasificaciones!C177,'BG 032021'!C:C),0)</f>
        <v>0</v>
      </c>
      <c r="P177" s="38"/>
      <c r="Q177" s="59">
        <f>IF(F177="I",SUMIF('BG 032021'!A:A,Clasificaciones!C177,'BG 032021'!D:D),0)</f>
        <v>0</v>
      </c>
    </row>
    <row r="178" spans="1:18" s="732" customFormat="1" ht="12" hidden="1" customHeight="1">
      <c r="A178" s="738" t="s">
        <v>3</v>
      </c>
      <c r="B178" s="738"/>
      <c r="C178" s="731">
        <v>1120116226</v>
      </c>
      <c r="D178" s="731" t="s">
        <v>802</v>
      </c>
      <c r="E178" s="730" t="s">
        <v>183</v>
      </c>
      <c r="F178" s="730" t="s">
        <v>264</v>
      </c>
      <c r="G178" s="43">
        <f>IF(F178="I",IFERROR(VLOOKUP(C178,'BG 032022'!A:C,3,FALSE),0),0)</f>
        <v>0</v>
      </c>
      <c r="H178" s="738"/>
      <c r="I178" s="59">
        <f>IF(F178="I",IFERROR(VLOOKUP(C178,'BG 032022'!A:D,4,FALSE),0),0)</f>
        <v>0</v>
      </c>
      <c r="J178" s="38"/>
      <c r="K178" s="43">
        <f>IF(F178="I",SUMIF('BG 2021'!B:B,Clasificaciones!C178,'BG 2021'!D:D),0)</f>
        <v>0</v>
      </c>
      <c r="L178" s="38"/>
      <c r="M178" s="59">
        <f>IF(F178="I",SUMIF('BG 2021'!B:B,Clasificaciones!C178,'BG 2021'!E:E),0)</f>
        <v>0</v>
      </c>
      <c r="N178" s="38"/>
      <c r="O178" s="43">
        <f>IF(F178="I",SUMIF('BG 032021'!A:A,Clasificaciones!C178,'BG 032021'!C:C),0)</f>
        <v>0</v>
      </c>
      <c r="P178" s="38"/>
      <c r="Q178" s="59">
        <f>IF(F178="I",SUMIF('BG 032021'!A:A,Clasificaciones!C178,'BG 032021'!D:D),0)</f>
        <v>0</v>
      </c>
    </row>
    <row r="179" spans="1:18" s="732" customFormat="1" ht="12" hidden="1" customHeight="1">
      <c r="A179" s="738" t="s">
        <v>3</v>
      </c>
      <c r="B179" s="738"/>
      <c r="C179" s="731">
        <v>1120116227</v>
      </c>
      <c r="D179" s="731" t="s">
        <v>803</v>
      </c>
      <c r="E179" s="730" t="s">
        <v>6</v>
      </c>
      <c r="F179" s="730" t="s">
        <v>264</v>
      </c>
      <c r="G179" s="43">
        <f>IF(F179="I",IFERROR(VLOOKUP(C179,'BG 032022'!A:C,3,FALSE),0),0)</f>
        <v>0</v>
      </c>
      <c r="H179" s="738"/>
      <c r="I179" s="59">
        <f>IF(F179="I",IFERROR(VLOOKUP(C179,'BG 032022'!A:D,4,FALSE),0),0)</f>
        <v>0</v>
      </c>
      <c r="J179" s="38"/>
      <c r="K179" s="43">
        <f>IF(F179="I",SUMIF('BG 2021'!B:B,Clasificaciones!C179,'BG 2021'!D:D),0)</f>
        <v>0</v>
      </c>
      <c r="L179" s="38"/>
      <c r="M179" s="59">
        <f>IF(F179="I",SUMIF('BG 2021'!B:B,Clasificaciones!C179,'BG 2021'!E:E),0)</f>
        <v>0</v>
      </c>
      <c r="N179" s="38"/>
      <c r="O179" s="43">
        <f>IF(F179="I",SUMIF('BG 032021'!A:A,Clasificaciones!C179,'BG 032021'!C:C),0)</f>
        <v>0</v>
      </c>
      <c r="P179" s="38"/>
      <c r="Q179" s="59">
        <f>IF(F179="I",SUMIF('BG 032021'!A:A,Clasificaciones!C179,'BG 032021'!D:D),0)</f>
        <v>0</v>
      </c>
    </row>
    <row r="180" spans="1:18" s="732" customFormat="1" ht="12" hidden="1" customHeight="1">
      <c r="A180" s="738" t="s">
        <v>3</v>
      </c>
      <c r="B180" s="738"/>
      <c r="C180" s="731">
        <v>1120116228</v>
      </c>
      <c r="D180" s="731" t="s">
        <v>804</v>
      </c>
      <c r="E180" s="730" t="s">
        <v>183</v>
      </c>
      <c r="F180" s="730" t="s">
        <v>264</v>
      </c>
      <c r="G180" s="43">
        <f>IF(F180="I",IFERROR(VLOOKUP(C180,'BG 032022'!A:C,3,FALSE),0),0)</f>
        <v>0</v>
      </c>
      <c r="H180" s="738"/>
      <c r="I180" s="59">
        <f>IF(F180="I",IFERROR(VLOOKUP(C180,'BG 032022'!A:D,4,FALSE),0),0)</f>
        <v>0</v>
      </c>
      <c r="J180" s="38"/>
      <c r="K180" s="43">
        <f>IF(F180="I",SUMIF('BG 2021'!B:B,Clasificaciones!C180,'BG 2021'!D:D),0)</f>
        <v>0</v>
      </c>
      <c r="L180" s="38"/>
      <c r="M180" s="59">
        <f>IF(F180="I",SUMIF('BG 2021'!B:B,Clasificaciones!C180,'BG 2021'!E:E),0)</f>
        <v>0</v>
      </c>
      <c r="N180" s="38"/>
      <c r="O180" s="43">
        <f>IF(F180="I",SUMIF('BG 032021'!A:A,Clasificaciones!C180,'BG 032021'!C:C),0)</f>
        <v>0</v>
      </c>
      <c r="P180" s="38"/>
      <c r="Q180" s="59">
        <f>IF(F180="I",SUMIF('BG 032021'!A:A,Clasificaciones!C180,'BG 032021'!D:D),0)</f>
        <v>0</v>
      </c>
    </row>
    <row r="181" spans="1:18" s="144" customFormat="1" ht="12" hidden="1" customHeight="1">
      <c r="A181" s="139" t="s">
        <v>3</v>
      </c>
      <c r="B181" s="139" t="s">
        <v>82</v>
      </c>
      <c r="C181" s="140">
        <v>1120116229</v>
      </c>
      <c r="D181" s="139" t="s">
        <v>566</v>
      </c>
      <c r="E181" s="141" t="s">
        <v>6</v>
      </c>
      <c r="F181" s="141" t="s">
        <v>264</v>
      </c>
      <c r="G181" s="136">
        <f>IF(F181="I",IFERROR(VLOOKUP(C181,'BG 032022'!A:C,3,FALSE),0),0)</f>
        <v>0</v>
      </c>
      <c r="H181" s="139"/>
      <c r="I181" s="143">
        <f>IF(F181="I",IFERROR(VLOOKUP(C181,'BG 032022'!A:D,4,FALSE),0),0)</f>
        <v>0</v>
      </c>
      <c r="J181" s="142"/>
      <c r="K181" s="136">
        <f>IF(F181="I",SUMIF('BG 2021'!B:B,Clasificaciones!C181,'BG 2021'!D:D),0)</f>
        <v>0</v>
      </c>
      <c r="L181" s="142"/>
      <c r="M181" s="143">
        <f>IF(F181="I",SUMIF('BG 2021'!B:B,Clasificaciones!C181,'BG 2021'!E:E),0)</f>
        <v>0</v>
      </c>
      <c r="N181" s="142"/>
      <c r="O181" s="136">
        <f>IF(F181="I",SUMIF('BG 032021'!A:A,Clasificaciones!C181,'BG 032021'!C:C),0)</f>
        <v>0</v>
      </c>
      <c r="P181" s="142"/>
      <c r="Q181" s="143">
        <f>IF(F181="I",SUMIF('BG 032021'!A:A,Clasificaciones!C181,'BG 032021'!D:D),0)</f>
        <v>0</v>
      </c>
      <c r="R181" s="144" t="e">
        <f>+VLOOKUP(C181,'CA EFE'!A:A,1,FALSE)</f>
        <v>#N/A</v>
      </c>
    </row>
    <row r="182" spans="1:18" s="732" customFormat="1" ht="12" hidden="1" customHeight="1">
      <c r="A182" s="738" t="s">
        <v>3</v>
      </c>
      <c r="B182" s="738"/>
      <c r="C182" s="731">
        <v>1120116230</v>
      </c>
      <c r="D182" s="731" t="s">
        <v>805</v>
      </c>
      <c r="E182" s="730" t="s">
        <v>183</v>
      </c>
      <c r="F182" s="730" t="s">
        <v>264</v>
      </c>
      <c r="G182" s="43">
        <f>IF(F182="I",IFERROR(VLOOKUP(C182,'BG 032022'!A:C,3,FALSE),0),0)</f>
        <v>0</v>
      </c>
      <c r="H182" s="738"/>
      <c r="I182" s="59">
        <f>IF(F182="I",IFERROR(VLOOKUP(C182,'BG 032022'!A:D,4,FALSE),0),0)</f>
        <v>0</v>
      </c>
      <c r="J182" s="38"/>
      <c r="K182" s="43">
        <f>IF(F182="I",SUMIF('BG 2021'!B:B,Clasificaciones!C182,'BG 2021'!D:D),0)</f>
        <v>0</v>
      </c>
      <c r="L182" s="38"/>
      <c r="M182" s="59">
        <f>IF(F182="I",SUMIF('BG 2021'!B:B,Clasificaciones!C182,'BG 2021'!E:E),0)</f>
        <v>0</v>
      </c>
      <c r="N182" s="38"/>
      <c r="O182" s="43">
        <f>IF(F182="I",SUMIF('BG 032021'!A:A,Clasificaciones!C182,'BG 032021'!C:C),0)</f>
        <v>0</v>
      </c>
      <c r="P182" s="38"/>
      <c r="Q182" s="59">
        <f>IF(F182="I",SUMIF('BG 032021'!A:A,Clasificaciones!C182,'BG 032021'!D:D),0)</f>
        <v>0</v>
      </c>
    </row>
    <row r="183" spans="1:18" s="732" customFormat="1" ht="12" hidden="1" customHeight="1">
      <c r="A183" s="738" t="s">
        <v>3</v>
      </c>
      <c r="B183" s="738"/>
      <c r="C183" s="731">
        <v>1120116231</v>
      </c>
      <c r="D183" s="731" t="s">
        <v>806</v>
      </c>
      <c r="E183" s="730" t="s">
        <v>6</v>
      </c>
      <c r="F183" s="730" t="s">
        <v>264</v>
      </c>
      <c r="G183" s="43">
        <f>IF(F183="I",IFERROR(VLOOKUP(C183,'BG 032022'!A:C,3,FALSE),0),0)</f>
        <v>0</v>
      </c>
      <c r="H183" s="738"/>
      <c r="I183" s="59">
        <f>IF(F183="I",IFERROR(VLOOKUP(C183,'BG 032022'!A:D,4,FALSE),0),0)</f>
        <v>0</v>
      </c>
      <c r="J183" s="38"/>
      <c r="K183" s="43">
        <f>IF(F183="I",SUMIF('BG 2021'!B:B,Clasificaciones!C183,'BG 2021'!D:D),0)</f>
        <v>0</v>
      </c>
      <c r="L183" s="38"/>
      <c r="M183" s="59">
        <f>IF(F183="I",SUMIF('BG 2021'!B:B,Clasificaciones!C183,'BG 2021'!E:E),0)</f>
        <v>0</v>
      </c>
      <c r="N183" s="38"/>
      <c r="O183" s="43">
        <f>IF(F183="I",SUMIF('BG 032021'!A:A,Clasificaciones!C183,'BG 032021'!C:C),0)</f>
        <v>0</v>
      </c>
      <c r="P183" s="38"/>
      <c r="Q183" s="59">
        <f>IF(F183="I",SUMIF('BG 032021'!A:A,Clasificaciones!C183,'BG 032021'!D:D),0)</f>
        <v>0</v>
      </c>
    </row>
    <row r="184" spans="1:18" s="732" customFormat="1" ht="12" hidden="1" customHeight="1">
      <c r="A184" s="738" t="s">
        <v>3</v>
      </c>
      <c r="B184" s="738" t="s">
        <v>429</v>
      </c>
      <c r="C184" s="731">
        <v>1120116232</v>
      </c>
      <c r="D184" s="731" t="s">
        <v>807</v>
      </c>
      <c r="E184" s="730" t="s">
        <v>183</v>
      </c>
      <c r="F184" s="730" t="s">
        <v>264</v>
      </c>
      <c r="G184" s="43">
        <f>IF(F184="I",IFERROR(VLOOKUP(C184,'BG 032022'!A:C,3,FALSE),0),0)</f>
        <v>0</v>
      </c>
      <c r="H184" s="738"/>
      <c r="I184" s="59">
        <f>IF(F184="I",IFERROR(VLOOKUP(C184,'BG 032022'!A:D,4,FALSE),0),0)</f>
        <v>0</v>
      </c>
      <c r="J184" s="38"/>
      <c r="K184" s="43">
        <f>IF(F184="I",SUMIF('BG 2021'!B:B,Clasificaciones!C184,'BG 2021'!D:D),0)</f>
        <v>0</v>
      </c>
      <c r="L184" s="38"/>
      <c r="M184" s="59">
        <f>IF(F184="I",SUMIF('BG 2021'!B:B,Clasificaciones!C184,'BG 2021'!E:E),0)</f>
        <v>0</v>
      </c>
      <c r="N184" s="38"/>
      <c r="O184" s="43">
        <f>IF(F184="I",SUMIF('BG 032021'!A:A,Clasificaciones!C184,'BG 032021'!C:C),0)</f>
        <v>0</v>
      </c>
      <c r="P184" s="38"/>
      <c r="Q184" s="59">
        <f>IF(F184="I",SUMIF('BG 032021'!A:A,Clasificaciones!C184,'BG 032021'!D:D),0)</f>
        <v>0</v>
      </c>
    </row>
    <row r="185" spans="1:18" s="732" customFormat="1" ht="12" hidden="1" customHeight="1">
      <c r="A185" s="738" t="s">
        <v>3</v>
      </c>
      <c r="B185" s="738"/>
      <c r="C185" s="731">
        <v>112012</v>
      </c>
      <c r="D185" s="731" t="s">
        <v>808</v>
      </c>
      <c r="E185" s="730" t="s">
        <v>6</v>
      </c>
      <c r="F185" s="730" t="s">
        <v>263</v>
      </c>
      <c r="G185" s="43">
        <f>IF(F185="I",IFERROR(VLOOKUP(C185,'BG 032022'!A:C,3,FALSE),0),0)</f>
        <v>0</v>
      </c>
      <c r="H185" s="738"/>
      <c r="I185" s="59">
        <f>IF(F185="I",IFERROR(VLOOKUP(C185,'BG 032022'!A:D,4,FALSE),0),0)</f>
        <v>0</v>
      </c>
      <c r="J185" s="38"/>
      <c r="K185" s="43">
        <f>IF(F185="I",SUMIF('BG 2021'!B:B,Clasificaciones!C185,'BG 2021'!D:D),0)</f>
        <v>0</v>
      </c>
      <c r="L185" s="38"/>
      <c r="M185" s="59">
        <f>IF(F185="I",SUMIF('BG 2021'!B:B,Clasificaciones!C185,'BG 2021'!E:E),0)</f>
        <v>0</v>
      </c>
      <c r="N185" s="38"/>
      <c r="O185" s="43">
        <f>IF(F185="I",SUMIF('BG 032021'!A:A,Clasificaciones!C185,'BG 032021'!C:C),0)</f>
        <v>0</v>
      </c>
      <c r="P185" s="38"/>
      <c r="Q185" s="59">
        <f>IF(F185="I",SUMIF('BG 032021'!A:A,Clasificaciones!C185,'BG 032021'!D:D),0)</f>
        <v>0</v>
      </c>
    </row>
    <row r="186" spans="1:18" s="732" customFormat="1" ht="12" hidden="1" customHeight="1">
      <c r="A186" s="738" t="s">
        <v>3</v>
      </c>
      <c r="B186" s="738"/>
      <c r="C186" s="731">
        <v>1120121</v>
      </c>
      <c r="D186" s="731" t="s">
        <v>809</v>
      </c>
      <c r="E186" s="730" t="s">
        <v>6</v>
      </c>
      <c r="F186" s="730" t="s">
        <v>263</v>
      </c>
      <c r="G186" s="43">
        <f>IF(F186="I",IFERROR(VLOOKUP(C186,'BG 032022'!A:C,3,FALSE),0),0)</f>
        <v>0</v>
      </c>
      <c r="H186" s="738"/>
      <c r="I186" s="59">
        <f>IF(F186="I",IFERROR(VLOOKUP(C186,'BG 032022'!A:D,4,FALSE),0),0)</f>
        <v>0</v>
      </c>
      <c r="J186" s="38"/>
      <c r="K186" s="43">
        <f>IF(F186="I",SUMIF('BG 2021'!B:B,Clasificaciones!C186,'BG 2021'!D:D),0)</f>
        <v>0</v>
      </c>
      <c r="L186" s="38"/>
      <c r="M186" s="59">
        <f>IF(F186="I",SUMIF('BG 2021'!B:B,Clasificaciones!C186,'BG 2021'!E:E),0)</f>
        <v>0</v>
      </c>
      <c r="N186" s="38"/>
      <c r="O186" s="43">
        <f>IF(F186="I",SUMIF('BG 032021'!A:A,Clasificaciones!C186,'BG 032021'!C:C),0)</f>
        <v>0</v>
      </c>
      <c r="P186" s="38"/>
      <c r="Q186" s="59">
        <f>IF(F186="I",SUMIF('BG 032021'!A:A,Clasificaciones!C186,'BG 032021'!D:D),0)</f>
        <v>0</v>
      </c>
    </row>
    <row r="187" spans="1:18" s="732" customFormat="1" ht="12" hidden="1" customHeight="1">
      <c r="A187" s="738" t="s">
        <v>3</v>
      </c>
      <c r="B187" s="738"/>
      <c r="C187" s="731">
        <v>11201211</v>
      </c>
      <c r="D187" s="731" t="s">
        <v>539</v>
      </c>
      <c r="E187" s="730" t="s">
        <v>6</v>
      </c>
      <c r="F187" s="730" t="s">
        <v>263</v>
      </c>
      <c r="G187" s="43">
        <f>IF(F187="I",IFERROR(VLOOKUP(C187,'BG 032022'!A:C,3,FALSE),0),0)</f>
        <v>0</v>
      </c>
      <c r="H187" s="738"/>
      <c r="I187" s="59">
        <f>IF(F187="I",IFERROR(VLOOKUP(C187,'BG 032022'!A:D,4,FALSE),0),0)</f>
        <v>0</v>
      </c>
      <c r="J187" s="38"/>
      <c r="K187" s="43">
        <f>IF(F187="I",SUMIF('BG 2021'!B:B,Clasificaciones!C187,'BG 2021'!D:D),0)</f>
        <v>0</v>
      </c>
      <c r="L187" s="38"/>
      <c r="M187" s="59">
        <f>IF(F187="I",SUMIF('BG 2021'!B:B,Clasificaciones!C187,'BG 2021'!E:E),0)</f>
        <v>0</v>
      </c>
      <c r="N187" s="38"/>
      <c r="O187" s="43">
        <f>IF(F187="I",SUMIF('BG 032021'!A:A,Clasificaciones!C187,'BG 032021'!C:C),0)</f>
        <v>0</v>
      </c>
      <c r="P187" s="38"/>
      <c r="Q187" s="59">
        <f>IF(F187="I",SUMIF('BG 032021'!A:A,Clasificaciones!C187,'BG 032021'!D:D),0)</f>
        <v>0</v>
      </c>
    </row>
    <row r="188" spans="1:18" s="732" customFormat="1" ht="12" hidden="1" customHeight="1">
      <c r="A188" s="738" t="s">
        <v>3</v>
      </c>
      <c r="B188" s="738"/>
      <c r="C188" s="731">
        <v>1120121101</v>
      </c>
      <c r="D188" s="731" t="s">
        <v>656</v>
      </c>
      <c r="E188" s="730" t="s">
        <v>6</v>
      </c>
      <c r="F188" s="730" t="s">
        <v>264</v>
      </c>
      <c r="G188" s="43">
        <f>IF(F188="I",IFERROR(VLOOKUP(C188,'BG 032022'!A:C,3,FALSE),0),0)</f>
        <v>0</v>
      </c>
      <c r="H188" s="738"/>
      <c r="I188" s="59">
        <f>IF(F188="I",IFERROR(VLOOKUP(C188,'BG 032022'!A:D,4,FALSE),0),0)</f>
        <v>0</v>
      </c>
      <c r="J188" s="38"/>
      <c r="K188" s="43">
        <f>IF(F188="I",SUMIF('BG 2021'!B:B,Clasificaciones!C188,'BG 2021'!D:D),0)</f>
        <v>0</v>
      </c>
      <c r="L188" s="38"/>
      <c r="M188" s="59">
        <f>IF(F188="I",SUMIF('BG 2021'!B:B,Clasificaciones!C188,'BG 2021'!E:E),0)</f>
        <v>0</v>
      </c>
      <c r="N188" s="38"/>
      <c r="O188" s="43">
        <f>IF(F188="I",SUMIF('BG 032021'!A:A,Clasificaciones!C188,'BG 032021'!C:C),0)</f>
        <v>0</v>
      </c>
      <c r="P188" s="38"/>
      <c r="Q188" s="59">
        <f>IF(F188="I",SUMIF('BG 032021'!A:A,Clasificaciones!C188,'BG 032021'!D:D),0)</f>
        <v>0</v>
      </c>
    </row>
    <row r="189" spans="1:18" s="732" customFormat="1" ht="12" hidden="1" customHeight="1">
      <c r="A189" s="738" t="s">
        <v>3</v>
      </c>
      <c r="B189" s="738"/>
      <c r="C189" s="731">
        <v>1120121102</v>
      </c>
      <c r="D189" s="731" t="s">
        <v>754</v>
      </c>
      <c r="E189" s="730" t="s">
        <v>183</v>
      </c>
      <c r="F189" s="730" t="s">
        <v>264</v>
      </c>
      <c r="G189" s="43">
        <f>IF(F189="I",IFERROR(VLOOKUP(C189,'BG 032022'!A:C,3,FALSE),0),0)</f>
        <v>0</v>
      </c>
      <c r="H189" s="738"/>
      <c r="I189" s="59">
        <f>IF(F189="I",IFERROR(VLOOKUP(C189,'BG 032022'!A:D,4,FALSE),0),0)</f>
        <v>0</v>
      </c>
      <c r="J189" s="38"/>
      <c r="K189" s="43">
        <f>IF(F189="I",SUMIF('BG 2021'!B:B,Clasificaciones!C189,'BG 2021'!D:D),0)</f>
        <v>0</v>
      </c>
      <c r="L189" s="38"/>
      <c r="M189" s="59">
        <f>IF(F189="I",SUMIF('BG 2021'!B:B,Clasificaciones!C189,'BG 2021'!E:E),0)</f>
        <v>0</v>
      </c>
      <c r="N189" s="38"/>
      <c r="O189" s="43">
        <f>IF(F189="I",SUMIF('BG 032021'!A:A,Clasificaciones!C189,'BG 032021'!C:C),0)</f>
        <v>0</v>
      </c>
      <c r="P189" s="38"/>
      <c r="Q189" s="59">
        <f>IF(F189="I",SUMIF('BG 032021'!A:A,Clasificaciones!C189,'BG 032021'!D:D),0)</f>
        <v>0</v>
      </c>
    </row>
    <row r="190" spans="1:18" s="732" customFormat="1" ht="12" hidden="1" customHeight="1">
      <c r="A190" s="738" t="s">
        <v>3</v>
      </c>
      <c r="B190" s="738"/>
      <c r="C190" s="731">
        <v>11201212</v>
      </c>
      <c r="D190" s="731" t="s">
        <v>398</v>
      </c>
      <c r="E190" s="730" t="s">
        <v>6</v>
      </c>
      <c r="F190" s="730" t="s">
        <v>263</v>
      </c>
      <c r="G190" s="43">
        <f>IF(F190="I",IFERROR(VLOOKUP(C190,'BG 032022'!A:C,3,FALSE),0),0)</f>
        <v>0</v>
      </c>
      <c r="H190" s="738"/>
      <c r="I190" s="59">
        <f>IF(F190="I",IFERROR(VLOOKUP(C190,'BG 032022'!A:D,4,FALSE),0),0)</f>
        <v>0</v>
      </c>
      <c r="J190" s="38"/>
      <c r="K190" s="43">
        <f>IF(F190="I",SUMIF('BG 2021'!B:B,Clasificaciones!C190,'BG 2021'!D:D),0)</f>
        <v>0</v>
      </c>
      <c r="L190" s="38"/>
      <c r="M190" s="59">
        <f>IF(F190="I",SUMIF('BG 2021'!B:B,Clasificaciones!C190,'BG 2021'!E:E),0)</f>
        <v>0</v>
      </c>
      <c r="N190" s="38"/>
      <c r="O190" s="43">
        <f>IF(F190="I",SUMIF('BG 032021'!A:A,Clasificaciones!C190,'BG 032021'!C:C),0)</f>
        <v>0</v>
      </c>
      <c r="P190" s="38"/>
      <c r="Q190" s="59">
        <f>IF(F190="I",SUMIF('BG 032021'!A:A,Clasificaciones!C190,'BG 032021'!D:D),0)</f>
        <v>0</v>
      </c>
    </row>
    <row r="191" spans="1:18" s="732" customFormat="1" ht="12" hidden="1" customHeight="1">
      <c r="A191" s="738" t="s">
        <v>3</v>
      </c>
      <c r="B191" s="738"/>
      <c r="C191" s="731">
        <v>1120121201</v>
      </c>
      <c r="D191" s="731" t="s">
        <v>645</v>
      </c>
      <c r="E191" s="730" t="s">
        <v>6</v>
      </c>
      <c r="F191" s="730" t="s">
        <v>264</v>
      </c>
      <c r="G191" s="43">
        <f>IF(F191="I",IFERROR(VLOOKUP(C191,'BG 032022'!A:C,3,FALSE),0),0)</f>
        <v>0</v>
      </c>
      <c r="H191" s="738"/>
      <c r="I191" s="59">
        <f>IF(F191="I",IFERROR(VLOOKUP(C191,'BG 032022'!A:D,4,FALSE),0),0)</f>
        <v>0</v>
      </c>
      <c r="J191" s="38"/>
      <c r="K191" s="43">
        <f>IF(F191="I",SUMIF('BG 2021'!B:B,Clasificaciones!C191,'BG 2021'!D:D),0)</f>
        <v>0</v>
      </c>
      <c r="L191" s="38"/>
      <c r="M191" s="59">
        <f>IF(F191="I",SUMIF('BG 2021'!B:B,Clasificaciones!C191,'BG 2021'!E:E),0)</f>
        <v>0</v>
      </c>
      <c r="N191" s="38"/>
      <c r="O191" s="43">
        <f>IF(F191="I",SUMIF('BG 032021'!A:A,Clasificaciones!C191,'BG 032021'!C:C),0)</f>
        <v>0</v>
      </c>
      <c r="P191" s="38"/>
      <c r="Q191" s="59">
        <f>IF(F191="I",SUMIF('BG 032021'!A:A,Clasificaciones!C191,'BG 032021'!D:D),0)</f>
        <v>0</v>
      </c>
    </row>
    <row r="192" spans="1:18" s="732" customFormat="1" ht="12" hidden="1" customHeight="1">
      <c r="A192" s="738" t="s">
        <v>3</v>
      </c>
      <c r="B192" s="738"/>
      <c r="C192" s="731">
        <v>1120121202</v>
      </c>
      <c r="D192" s="731" t="s">
        <v>660</v>
      </c>
      <c r="E192" s="730" t="s">
        <v>183</v>
      </c>
      <c r="F192" s="730" t="s">
        <v>264</v>
      </c>
      <c r="G192" s="43">
        <f>IF(F192="I",IFERROR(VLOOKUP(C192,'BG 032022'!A:C,3,FALSE),0),0)</f>
        <v>0</v>
      </c>
      <c r="H192" s="738"/>
      <c r="I192" s="59">
        <f>IF(F192="I",IFERROR(VLOOKUP(C192,'BG 032022'!A:D,4,FALSE),0),0)</f>
        <v>0</v>
      </c>
      <c r="J192" s="38"/>
      <c r="K192" s="43">
        <f>IF(F192="I",SUMIF('BG 2021'!B:B,Clasificaciones!C192,'BG 2021'!D:D),0)</f>
        <v>0</v>
      </c>
      <c r="L192" s="38"/>
      <c r="M192" s="59">
        <f>IF(F192="I",SUMIF('BG 2021'!B:B,Clasificaciones!C192,'BG 2021'!E:E),0)</f>
        <v>0</v>
      </c>
      <c r="N192" s="38"/>
      <c r="O192" s="43">
        <f>IF(F192="I",SUMIF('BG 032021'!A:A,Clasificaciones!C192,'BG 032021'!C:C),0)</f>
        <v>0</v>
      </c>
      <c r="P192" s="38"/>
      <c r="Q192" s="59">
        <f>IF(F192="I",SUMIF('BG 032021'!A:A,Clasificaciones!C192,'BG 032021'!D:D),0)</f>
        <v>0</v>
      </c>
    </row>
    <row r="193" spans="1:17" s="732" customFormat="1" ht="12" hidden="1" customHeight="1">
      <c r="A193" s="738" t="s">
        <v>3</v>
      </c>
      <c r="B193" s="738"/>
      <c r="C193" s="731">
        <v>11201213</v>
      </c>
      <c r="D193" s="731" t="s">
        <v>755</v>
      </c>
      <c r="E193" s="730" t="s">
        <v>6</v>
      </c>
      <c r="F193" s="730" t="s">
        <v>263</v>
      </c>
      <c r="G193" s="43">
        <f>IF(F193="I",IFERROR(VLOOKUP(C193,'BG 032022'!A:C,3,FALSE),0),0)</f>
        <v>0</v>
      </c>
      <c r="H193" s="738"/>
      <c r="I193" s="59">
        <f>IF(F193="I",IFERROR(VLOOKUP(C193,'BG 032022'!A:D,4,FALSE),0),0)</f>
        <v>0</v>
      </c>
      <c r="J193" s="38"/>
      <c r="K193" s="43">
        <f>IF(F193="I",SUMIF('BG 2021'!B:B,Clasificaciones!C193,'BG 2021'!D:D),0)</f>
        <v>0</v>
      </c>
      <c r="L193" s="38"/>
      <c r="M193" s="59">
        <f>IF(F193="I",SUMIF('BG 2021'!B:B,Clasificaciones!C193,'BG 2021'!E:E),0)</f>
        <v>0</v>
      </c>
      <c r="N193" s="38"/>
      <c r="O193" s="43">
        <f>IF(F193="I",SUMIF('BG 032021'!A:A,Clasificaciones!C193,'BG 032021'!C:C),0)</f>
        <v>0</v>
      </c>
      <c r="P193" s="38"/>
      <c r="Q193" s="59">
        <f>IF(F193="I",SUMIF('BG 032021'!A:A,Clasificaciones!C193,'BG 032021'!D:D),0)</f>
        <v>0</v>
      </c>
    </row>
    <row r="194" spans="1:17" s="732" customFormat="1" ht="12" hidden="1" customHeight="1">
      <c r="A194" s="738" t="s">
        <v>3</v>
      </c>
      <c r="B194" s="738"/>
      <c r="C194" s="731">
        <v>1120121301</v>
      </c>
      <c r="D194" s="731" t="s">
        <v>646</v>
      </c>
      <c r="E194" s="730" t="s">
        <v>6</v>
      </c>
      <c r="F194" s="730" t="s">
        <v>264</v>
      </c>
      <c r="G194" s="43">
        <f>IF(F194="I",IFERROR(VLOOKUP(C194,'BG 032022'!A:C,3,FALSE),0),0)</f>
        <v>0</v>
      </c>
      <c r="H194" s="738"/>
      <c r="I194" s="59">
        <f>IF(F194="I",IFERROR(VLOOKUP(C194,'BG 032022'!A:D,4,FALSE),0),0)</f>
        <v>0</v>
      </c>
      <c r="J194" s="38"/>
      <c r="K194" s="43">
        <f>IF(F194="I",SUMIF('BG 2021'!B:B,Clasificaciones!C194,'BG 2021'!D:D),0)</f>
        <v>0</v>
      </c>
      <c r="L194" s="38"/>
      <c r="M194" s="59">
        <f>IF(F194="I",SUMIF('BG 2021'!B:B,Clasificaciones!C194,'BG 2021'!E:E),0)</f>
        <v>0</v>
      </c>
      <c r="N194" s="38"/>
      <c r="O194" s="43">
        <f>IF(F194="I",SUMIF('BG 032021'!A:A,Clasificaciones!C194,'BG 032021'!C:C),0)</f>
        <v>0</v>
      </c>
      <c r="P194" s="38"/>
      <c r="Q194" s="59">
        <f>IF(F194="I",SUMIF('BG 032021'!A:A,Clasificaciones!C194,'BG 032021'!D:D),0)</f>
        <v>0</v>
      </c>
    </row>
    <row r="195" spans="1:17" s="732" customFormat="1" ht="12" hidden="1" customHeight="1">
      <c r="A195" s="738" t="s">
        <v>3</v>
      </c>
      <c r="B195" s="738"/>
      <c r="C195" s="731">
        <v>1120121302</v>
      </c>
      <c r="D195" s="731" t="s">
        <v>647</v>
      </c>
      <c r="E195" s="730" t="s">
        <v>183</v>
      </c>
      <c r="F195" s="730" t="s">
        <v>264</v>
      </c>
      <c r="G195" s="43">
        <f>IF(F195="I",IFERROR(VLOOKUP(C195,'BG 032022'!A:C,3,FALSE),0),0)</f>
        <v>0</v>
      </c>
      <c r="H195" s="738"/>
      <c r="I195" s="59">
        <f>IF(F195="I",IFERROR(VLOOKUP(C195,'BG 032022'!A:D,4,FALSE),0),0)</f>
        <v>0</v>
      </c>
      <c r="J195" s="38"/>
      <c r="K195" s="43">
        <f>IF(F195="I",SUMIF('BG 2021'!B:B,Clasificaciones!C195,'BG 2021'!D:D),0)</f>
        <v>0</v>
      </c>
      <c r="L195" s="38"/>
      <c r="M195" s="59">
        <f>IF(F195="I",SUMIF('BG 2021'!B:B,Clasificaciones!C195,'BG 2021'!E:E),0)</f>
        <v>0</v>
      </c>
      <c r="N195" s="38"/>
      <c r="O195" s="43">
        <f>IF(F195="I",SUMIF('BG 032021'!A:A,Clasificaciones!C195,'BG 032021'!C:C),0)</f>
        <v>0</v>
      </c>
      <c r="P195" s="38"/>
      <c r="Q195" s="59">
        <f>IF(F195="I",SUMIF('BG 032021'!A:A,Clasificaciones!C195,'BG 032021'!D:D),0)</f>
        <v>0</v>
      </c>
    </row>
    <row r="196" spans="1:17" s="732" customFormat="1" ht="12" hidden="1" customHeight="1">
      <c r="A196" s="738" t="s">
        <v>3</v>
      </c>
      <c r="B196" s="738"/>
      <c r="C196" s="731">
        <v>11201214</v>
      </c>
      <c r="D196" s="731" t="s">
        <v>71</v>
      </c>
      <c r="E196" s="730" t="s">
        <v>6</v>
      </c>
      <c r="F196" s="730" t="s">
        <v>263</v>
      </c>
      <c r="G196" s="43">
        <f>IF(F196="I",IFERROR(VLOOKUP(C196,'BG 032022'!A:C,3,FALSE),0),0)</f>
        <v>0</v>
      </c>
      <c r="H196" s="738"/>
      <c r="I196" s="59">
        <f>IF(F196="I",IFERROR(VLOOKUP(C196,'BG 032022'!A:D,4,FALSE),0),0)</f>
        <v>0</v>
      </c>
      <c r="J196" s="38"/>
      <c r="K196" s="43">
        <f>IF(F196="I",SUMIF('BG 2021'!B:B,Clasificaciones!C196,'BG 2021'!D:D),0)</f>
        <v>0</v>
      </c>
      <c r="L196" s="38"/>
      <c r="M196" s="59">
        <f>IF(F196="I",SUMIF('BG 2021'!B:B,Clasificaciones!C196,'BG 2021'!E:E),0)</f>
        <v>0</v>
      </c>
      <c r="N196" s="38"/>
      <c r="O196" s="43">
        <f>IF(F196="I",SUMIF('BG 032021'!A:A,Clasificaciones!C196,'BG 032021'!C:C),0)</f>
        <v>0</v>
      </c>
      <c r="P196" s="38"/>
      <c r="Q196" s="59">
        <f>IF(F196="I",SUMIF('BG 032021'!A:A,Clasificaciones!C196,'BG 032021'!D:D),0)</f>
        <v>0</v>
      </c>
    </row>
    <row r="197" spans="1:17" s="732" customFormat="1" ht="12" hidden="1" customHeight="1">
      <c r="A197" s="738" t="s">
        <v>3</v>
      </c>
      <c r="B197" s="738"/>
      <c r="C197" s="731">
        <v>1120121401</v>
      </c>
      <c r="D197" s="731" t="s">
        <v>648</v>
      </c>
      <c r="E197" s="730" t="s">
        <v>6</v>
      </c>
      <c r="F197" s="730" t="s">
        <v>264</v>
      </c>
      <c r="G197" s="43">
        <f>IF(F197="I",IFERROR(VLOOKUP(C197,'BG 032022'!A:C,3,FALSE),0),0)</f>
        <v>0</v>
      </c>
      <c r="H197" s="738"/>
      <c r="I197" s="59">
        <f>IF(F197="I",IFERROR(VLOOKUP(C197,'BG 032022'!A:D,4,FALSE),0),0)</f>
        <v>0</v>
      </c>
      <c r="J197" s="38"/>
      <c r="K197" s="43">
        <f>IF(F197="I",SUMIF('BG 2021'!B:B,Clasificaciones!C197,'BG 2021'!D:D),0)</f>
        <v>0</v>
      </c>
      <c r="L197" s="38"/>
      <c r="M197" s="59">
        <f>IF(F197="I",SUMIF('BG 2021'!B:B,Clasificaciones!C197,'BG 2021'!E:E),0)</f>
        <v>0</v>
      </c>
      <c r="N197" s="38"/>
      <c r="O197" s="43">
        <f>IF(F197="I",SUMIF('BG 032021'!A:A,Clasificaciones!C197,'BG 032021'!C:C),0)</f>
        <v>0</v>
      </c>
      <c r="P197" s="38"/>
      <c r="Q197" s="59">
        <f>IF(F197="I",SUMIF('BG 032021'!A:A,Clasificaciones!C197,'BG 032021'!D:D),0)</f>
        <v>0</v>
      </c>
    </row>
    <row r="198" spans="1:17" s="732" customFormat="1" ht="12" hidden="1" customHeight="1">
      <c r="A198" s="738" t="s">
        <v>3</v>
      </c>
      <c r="B198" s="738"/>
      <c r="C198" s="731">
        <v>1120121402</v>
      </c>
      <c r="D198" s="731" t="s">
        <v>544</v>
      </c>
      <c r="E198" s="730" t="s">
        <v>183</v>
      </c>
      <c r="F198" s="730" t="s">
        <v>264</v>
      </c>
      <c r="G198" s="43">
        <f>IF(F198="I",IFERROR(VLOOKUP(C198,'BG 032022'!A:C,3,FALSE),0),0)</f>
        <v>0</v>
      </c>
      <c r="H198" s="738"/>
      <c r="I198" s="59">
        <f>IF(F198="I",IFERROR(VLOOKUP(C198,'BG 032022'!A:D,4,FALSE),0),0)</f>
        <v>0</v>
      </c>
      <c r="J198" s="38"/>
      <c r="K198" s="43">
        <f>IF(F198="I",SUMIF('BG 2021'!B:B,Clasificaciones!C198,'BG 2021'!D:D),0)</f>
        <v>0</v>
      </c>
      <c r="L198" s="38"/>
      <c r="M198" s="59">
        <f>IF(F198="I",SUMIF('BG 2021'!B:B,Clasificaciones!C198,'BG 2021'!E:E),0)</f>
        <v>0</v>
      </c>
      <c r="N198" s="38"/>
      <c r="O198" s="43">
        <f>IF(F198="I",SUMIF('BG 032021'!A:A,Clasificaciones!C198,'BG 032021'!C:C),0)</f>
        <v>0</v>
      </c>
      <c r="P198" s="38"/>
      <c r="Q198" s="59">
        <f>IF(F198="I",SUMIF('BG 032021'!A:A,Clasificaciones!C198,'BG 032021'!D:D),0)</f>
        <v>0</v>
      </c>
    </row>
    <row r="199" spans="1:17" s="732" customFormat="1" ht="12" hidden="1" customHeight="1">
      <c r="A199" s="738" t="s">
        <v>3</v>
      </c>
      <c r="B199" s="738"/>
      <c r="C199" s="731">
        <v>11202</v>
      </c>
      <c r="D199" s="731" t="s">
        <v>810</v>
      </c>
      <c r="E199" s="730" t="s">
        <v>6</v>
      </c>
      <c r="F199" s="730" t="s">
        <v>263</v>
      </c>
      <c r="G199" s="43">
        <f>IF(F199="I",IFERROR(VLOOKUP(C199,'BG 032022'!A:C,3,FALSE),0),0)</f>
        <v>0</v>
      </c>
      <c r="H199" s="738"/>
      <c r="I199" s="59">
        <f>IF(F199="I",IFERROR(VLOOKUP(C199,'BG 032022'!A:D,4,FALSE),0),0)</f>
        <v>0</v>
      </c>
      <c r="J199" s="38"/>
      <c r="K199" s="43">
        <f>IF(F199="I",SUMIF('BG 2021'!B:B,Clasificaciones!C199,'BG 2021'!D:D),0)</f>
        <v>0</v>
      </c>
      <c r="L199" s="38"/>
      <c r="M199" s="59">
        <f>IF(F199="I",SUMIF('BG 2021'!B:B,Clasificaciones!C199,'BG 2021'!E:E),0)</f>
        <v>0</v>
      </c>
      <c r="N199" s="38"/>
      <c r="O199" s="43">
        <f>IF(F199="I",SUMIF('BG 032021'!A:A,Clasificaciones!C199,'BG 032021'!C:C),0)</f>
        <v>0</v>
      </c>
      <c r="P199" s="38"/>
      <c r="Q199" s="59">
        <f>IF(F199="I",SUMIF('BG 032021'!A:A,Clasificaciones!C199,'BG 032021'!D:D),0)</f>
        <v>0</v>
      </c>
    </row>
    <row r="200" spans="1:17" s="732" customFormat="1" ht="12" hidden="1" customHeight="1">
      <c r="A200" s="738" t="s">
        <v>3</v>
      </c>
      <c r="B200" s="738"/>
      <c r="C200" s="731">
        <v>112021</v>
      </c>
      <c r="D200" s="731" t="s">
        <v>590</v>
      </c>
      <c r="E200" s="730" t="s">
        <v>6</v>
      </c>
      <c r="F200" s="730" t="s">
        <v>263</v>
      </c>
      <c r="G200" s="43">
        <f>IF(F200="I",IFERROR(VLOOKUP(C200,'BG 032022'!A:C,3,FALSE),0),0)</f>
        <v>0</v>
      </c>
      <c r="H200" s="738"/>
      <c r="I200" s="59">
        <f>IF(F200="I",IFERROR(VLOOKUP(C200,'BG 032022'!A:D,4,FALSE),0),0)</f>
        <v>0</v>
      </c>
      <c r="J200" s="38"/>
      <c r="K200" s="43">
        <f>IF(F200="I",SUMIF('BG 2021'!B:B,Clasificaciones!C200,'BG 2021'!D:D),0)</f>
        <v>0</v>
      </c>
      <c r="L200" s="38"/>
      <c r="M200" s="59">
        <f>IF(F200="I",SUMIF('BG 2021'!B:B,Clasificaciones!C200,'BG 2021'!E:E),0)</f>
        <v>0</v>
      </c>
      <c r="N200" s="38"/>
      <c r="O200" s="43">
        <f>IF(F200="I",SUMIF('BG 032021'!A:A,Clasificaciones!C200,'BG 032021'!C:C),0)</f>
        <v>0</v>
      </c>
      <c r="P200" s="38"/>
      <c r="Q200" s="59">
        <f>IF(F200="I",SUMIF('BG 032021'!A:A,Clasificaciones!C200,'BG 032021'!D:D),0)</f>
        <v>0</v>
      </c>
    </row>
    <row r="201" spans="1:17" s="732" customFormat="1" ht="12" hidden="1" customHeight="1">
      <c r="A201" s="738" t="s">
        <v>3</v>
      </c>
      <c r="B201" s="738"/>
      <c r="C201" s="731">
        <v>1120211</v>
      </c>
      <c r="D201" s="731" t="s">
        <v>541</v>
      </c>
      <c r="E201" s="730" t="s">
        <v>6</v>
      </c>
      <c r="F201" s="730" t="s">
        <v>263</v>
      </c>
      <c r="G201" s="43">
        <f>IF(F201="I",IFERROR(VLOOKUP(C201,'BG 032022'!A:C,3,FALSE),0),0)</f>
        <v>0</v>
      </c>
      <c r="H201" s="738"/>
      <c r="I201" s="59">
        <f>IF(F201="I",IFERROR(VLOOKUP(C201,'BG 032022'!A:D,4,FALSE),0),0)</f>
        <v>0</v>
      </c>
      <c r="J201" s="38"/>
      <c r="K201" s="43">
        <f>IF(F201="I",SUMIF('BG 2021'!B:B,Clasificaciones!C201,'BG 2021'!D:D),0)</f>
        <v>0</v>
      </c>
      <c r="L201" s="38"/>
      <c r="M201" s="59">
        <f>IF(F201="I",SUMIF('BG 2021'!B:B,Clasificaciones!C201,'BG 2021'!E:E),0)</f>
        <v>0</v>
      </c>
      <c r="N201" s="38"/>
      <c r="O201" s="43">
        <f>IF(F201="I",SUMIF('BG 032021'!A:A,Clasificaciones!C201,'BG 032021'!C:C),0)</f>
        <v>0</v>
      </c>
      <c r="P201" s="38"/>
      <c r="Q201" s="59">
        <f>IF(F201="I",SUMIF('BG 032021'!A:A,Clasificaciones!C201,'BG 032021'!D:D),0)</f>
        <v>0</v>
      </c>
    </row>
    <row r="202" spans="1:17" s="732" customFormat="1" ht="12" hidden="1" customHeight="1">
      <c r="A202" s="738" t="s">
        <v>3</v>
      </c>
      <c r="B202" s="738"/>
      <c r="C202" s="731">
        <v>11202111</v>
      </c>
      <c r="D202" s="731" t="s">
        <v>811</v>
      </c>
      <c r="E202" s="730" t="s">
        <v>6</v>
      </c>
      <c r="F202" s="730" t="s">
        <v>263</v>
      </c>
      <c r="G202" s="43">
        <f>IF(F202="I",IFERROR(VLOOKUP(C202,'BG 032022'!A:C,3,FALSE),0),0)</f>
        <v>0</v>
      </c>
      <c r="H202" s="738"/>
      <c r="I202" s="59">
        <f>IF(F202="I",IFERROR(VLOOKUP(C202,'BG 032022'!A:D,4,FALSE),0),0)</f>
        <v>0</v>
      </c>
      <c r="J202" s="38"/>
      <c r="K202" s="43">
        <f>IF(F202="I",SUMIF('BG 2021'!B:B,Clasificaciones!C202,'BG 2021'!D:D),0)</f>
        <v>0</v>
      </c>
      <c r="L202" s="38"/>
      <c r="M202" s="59">
        <f>IF(F202="I",SUMIF('BG 2021'!B:B,Clasificaciones!C202,'BG 2021'!E:E),0)</f>
        <v>0</v>
      </c>
      <c r="N202" s="38"/>
      <c r="O202" s="43">
        <f>IF(F202="I",SUMIF('BG 032021'!A:A,Clasificaciones!C202,'BG 032021'!C:C),0)</f>
        <v>0</v>
      </c>
      <c r="P202" s="38"/>
      <c r="Q202" s="59">
        <f>IF(F202="I",SUMIF('BG 032021'!A:A,Clasificaciones!C202,'BG 032021'!D:D),0)</f>
        <v>0</v>
      </c>
    </row>
    <row r="203" spans="1:17" s="732" customFormat="1" ht="12" hidden="1" customHeight="1">
      <c r="A203" s="738" t="s">
        <v>3</v>
      </c>
      <c r="B203" s="738" t="s">
        <v>408</v>
      </c>
      <c r="C203" s="731">
        <v>1120211101</v>
      </c>
      <c r="D203" s="731" t="s">
        <v>812</v>
      </c>
      <c r="E203" s="730" t="s">
        <v>6</v>
      </c>
      <c r="F203" s="730" t="s">
        <v>264</v>
      </c>
      <c r="G203" s="43">
        <f>IF(F203="I",IFERROR(VLOOKUP(C203,'BG 032022'!A:C,3,FALSE),0),0)</f>
        <v>0</v>
      </c>
      <c r="H203" s="738"/>
      <c r="I203" s="59">
        <f>IF(F203="I",IFERROR(VLOOKUP(C203,'BG 032022'!A:D,4,FALSE),0),0)</f>
        <v>0</v>
      </c>
      <c r="J203" s="38"/>
      <c r="K203" s="43">
        <f>IF(F203="I",SUMIF('BG 2021'!B:B,Clasificaciones!C203,'BG 2021'!D:D),0)</f>
        <v>0</v>
      </c>
      <c r="L203" s="38"/>
      <c r="M203" s="59">
        <f>IF(F203="I",SUMIF('BG 2021'!B:B,Clasificaciones!C203,'BG 2021'!E:E),0)</f>
        <v>0</v>
      </c>
      <c r="N203" s="38"/>
      <c r="O203" s="43">
        <f>IF(F203="I",SUMIF('BG 032021'!A:A,Clasificaciones!C203,'BG 032021'!C:C),0)</f>
        <v>0</v>
      </c>
      <c r="P203" s="38"/>
      <c r="Q203" s="59">
        <f>IF(F203="I",SUMIF('BG 032021'!A:A,Clasificaciones!C203,'BG 032021'!D:D),0)</f>
        <v>0</v>
      </c>
    </row>
    <row r="204" spans="1:17" s="732" customFormat="1" ht="12" hidden="1" customHeight="1">
      <c r="A204" s="738" t="s">
        <v>3</v>
      </c>
      <c r="B204" s="738"/>
      <c r="C204" s="731">
        <v>1120212</v>
      </c>
      <c r="D204" s="731" t="s">
        <v>545</v>
      </c>
      <c r="E204" s="730" t="s">
        <v>6</v>
      </c>
      <c r="F204" s="730" t="s">
        <v>263</v>
      </c>
      <c r="G204" s="43">
        <f>IF(F204="I",IFERROR(VLOOKUP(C204,'BG 032022'!A:C,3,FALSE),0),0)</f>
        <v>0</v>
      </c>
      <c r="H204" s="738"/>
      <c r="I204" s="59">
        <f>IF(F204="I",IFERROR(VLOOKUP(C204,'BG 032022'!A:D,4,FALSE),0),0)</f>
        <v>0</v>
      </c>
      <c r="J204" s="38"/>
      <c r="K204" s="43">
        <f>IF(F204="I",SUMIF('BG 2021'!B:B,Clasificaciones!C204,'BG 2021'!D:D),0)</f>
        <v>0</v>
      </c>
      <c r="L204" s="38"/>
      <c r="M204" s="59">
        <f>IF(F204="I",SUMIF('BG 2021'!B:B,Clasificaciones!C204,'BG 2021'!E:E),0)</f>
        <v>0</v>
      </c>
      <c r="N204" s="38"/>
      <c r="O204" s="43">
        <f>IF(F204="I",SUMIF('BG 032021'!A:A,Clasificaciones!C204,'BG 032021'!C:C),0)</f>
        <v>0</v>
      </c>
      <c r="P204" s="38"/>
      <c r="Q204" s="59">
        <f>IF(F204="I",SUMIF('BG 032021'!A:A,Clasificaciones!C204,'BG 032021'!D:D),0)</f>
        <v>0</v>
      </c>
    </row>
    <row r="205" spans="1:17" s="732" customFormat="1" ht="12" hidden="1" customHeight="1">
      <c r="A205" s="738" t="s">
        <v>3</v>
      </c>
      <c r="B205" s="738"/>
      <c r="C205" s="731">
        <v>1120213</v>
      </c>
      <c r="D205" s="731" t="s">
        <v>550</v>
      </c>
      <c r="E205" s="730" t="s">
        <v>6</v>
      </c>
      <c r="F205" s="730" t="s">
        <v>263</v>
      </c>
      <c r="G205" s="43">
        <f>IF(F205="I",IFERROR(VLOOKUP(C205,'BG 032022'!A:C,3,FALSE),0),0)</f>
        <v>0</v>
      </c>
      <c r="H205" s="738"/>
      <c r="I205" s="59">
        <f>IF(F205="I",IFERROR(VLOOKUP(C205,'BG 032022'!A:D,4,FALSE),0),0)</f>
        <v>0</v>
      </c>
      <c r="J205" s="38"/>
      <c r="K205" s="43">
        <f>IF(F205="I",SUMIF('BG 2021'!B:B,Clasificaciones!C205,'BG 2021'!D:D),0)</f>
        <v>0</v>
      </c>
      <c r="L205" s="38"/>
      <c r="M205" s="59">
        <f>IF(F205="I",SUMIF('BG 2021'!B:B,Clasificaciones!C205,'BG 2021'!E:E),0)</f>
        <v>0</v>
      </c>
      <c r="N205" s="38"/>
      <c r="O205" s="43">
        <f>IF(F205="I",SUMIF('BG 032021'!A:A,Clasificaciones!C205,'BG 032021'!C:C),0)</f>
        <v>0</v>
      </c>
      <c r="P205" s="38"/>
      <c r="Q205" s="59">
        <f>IF(F205="I",SUMIF('BG 032021'!A:A,Clasificaciones!C205,'BG 032021'!D:D),0)</f>
        <v>0</v>
      </c>
    </row>
    <row r="206" spans="1:17" s="732" customFormat="1" ht="12" hidden="1" customHeight="1">
      <c r="A206" s="738" t="s">
        <v>3</v>
      </c>
      <c r="B206" s="738"/>
      <c r="C206" s="731">
        <v>1120214</v>
      </c>
      <c r="D206" s="731" t="s">
        <v>767</v>
      </c>
      <c r="E206" s="730" t="s">
        <v>6</v>
      </c>
      <c r="F206" s="730" t="s">
        <v>263</v>
      </c>
      <c r="G206" s="43">
        <f>IF(F206="I",IFERROR(VLOOKUP(C206,'BG 032022'!A:C,3,FALSE),0),0)</f>
        <v>0</v>
      </c>
      <c r="H206" s="738"/>
      <c r="I206" s="59">
        <f>IF(F206="I",IFERROR(VLOOKUP(C206,'BG 032022'!A:D,4,FALSE),0),0)</f>
        <v>0</v>
      </c>
      <c r="J206" s="38"/>
      <c r="K206" s="43">
        <f>IF(F206="I",SUMIF('BG 2021'!B:B,Clasificaciones!C206,'BG 2021'!D:D),0)</f>
        <v>0</v>
      </c>
      <c r="L206" s="38"/>
      <c r="M206" s="59">
        <f>IF(F206="I",SUMIF('BG 2021'!B:B,Clasificaciones!C206,'BG 2021'!E:E),0)</f>
        <v>0</v>
      </c>
      <c r="N206" s="38"/>
      <c r="O206" s="43">
        <f>IF(F206="I",SUMIF('BG 032021'!A:A,Clasificaciones!C206,'BG 032021'!C:C),0)</f>
        <v>0</v>
      </c>
      <c r="P206" s="38"/>
      <c r="Q206" s="59">
        <f>IF(F206="I",SUMIF('BG 032021'!A:A,Clasificaciones!C206,'BG 032021'!D:D),0)</f>
        <v>0</v>
      </c>
    </row>
    <row r="207" spans="1:17" s="732" customFormat="1" ht="12" hidden="1" customHeight="1">
      <c r="A207" s="738" t="s">
        <v>3</v>
      </c>
      <c r="B207" s="738"/>
      <c r="C207" s="731">
        <v>1120215</v>
      </c>
      <c r="D207" s="731" t="s">
        <v>813</v>
      </c>
      <c r="E207" s="730" t="s">
        <v>6</v>
      </c>
      <c r="F207" s="730" t="s">
        <v>263</v>
      </c>
      <c r="G207" s="43">
        <f>IF(F207="I",IFERROR(VLOOKUP(C207,'BG 032022'!A:C,3,FALSE),0),0)</f>
        <v>0</v>
      </c>
      <c r="H207" s="738"/>
      <c r="I207" s="59">
        <f>IF(F207="I",IFERROR(VLOOKUP(C207,'BG 032022'!A:D,4,FALSE),0),0)</f>
        <v>0</v>
      </c>
      <c r="J207" s="38"/>
      <c r="K207" s="43">
        <f>IF(F207="I",SUMIF('BG 2021'!B:B,Clasificaciones!C207,'BG 2021'!D:D),0)</f>
        <v>0</v>
      </c>
      <c r="L207" s="38"/>
      <c r="M207" s="59">
        <f>IF(F207="I",SUMIF('BG 2021'!B:B,Clasificaciones!C207,'BG 2021'!E:E),0)</f>
        <v>0</v>
      </c>
      <c r="N207" s="38"/>
      <c r="O207" s="43">
        <f>IF(F207="I",SUMIF('BG 032021'!A:A,Clasificaciones!C207,'BG 032021'!C:C),0)</f>
        <v>0</v>
      </c>
      <c r="P207" s="38"/>
      <c r="Q207" s="59">
        <f>IF(F207="I",SUMIF('BG 032021'!A:A,Clasificaciones!C207,'BG 032021'!D:D),0)</f>
        <v>0</v>
      </c>
    </row>
    <row r="208" spans="1:17" s="732" customFormat="1" ht="12" hidden="1" customHeight="1">
      <c r="A208" s="738" t="s">
        <v>3</v>
      </c>
      <c r="B208" s="738" t="s">
        <v>408</v>
      </c>
      <c r="C208" s="731">
        <v>112021501</v>
      </c>
      <c r="D208" s="731" t="s">
        <v>814</v>
      </c>
      <c r="E208" s="730" t="s">
        <v>6</v>
      </c>
      <c r="F208" s="730" t="s">
        <v>264</v>
      </c>
      <c r="G208" s="43">
        <f>IF(F208="I",IFERROR(VLOOKUP(C208,'BG 032022'!A:C,3,FALSE),0),0)</f>
        <v>0</v>
      </c>
      <c r="H208" s="738"/>
      <c r="I208" s="59">
        <f>IF(F208="I",IFERROR(VLOOKUP(C208,'BG 032022'!A:D,4,FALSE),0),0)</f>
        <v>0</v>
      </c>
      <c r="J208" s="38"/>
      <c r="K208" s="43">
        <f>IF(F208="I",SUMIF('BG 2021'!B:B,Clasificaciones!C208,'BG 2021'!D:D),0)</f>
        <v>0</v>
      </c>
      <c r="L208" s="38"/>
      <c r="M208" s="59">
        <f>IF(F208="I",SUMIF('BG 2021'!B:B,Clasificaciones!C208,'BG 2021'!E:E),0)</f>
        <v>0</v>
      </c>
      <c r="N208" s="38"/>
      <c r="O208" s="43">
        <f>IF(F208="I",SUMIF('BG 032021'!A:A,Clasificaciones!C208,'BG 032021'!C:C),0)</f>
        <v>0</v>
      </c>
      <c r="P208" s="38"/>
      <c r="Q208" s="59">
        <f>IF(F208="I",SUMIF('BG 032021'!A:A,Clasificaciones!C208,'BG 032021'!D:D),0)</f>
        <v>0</v>
      </c>
    </row>
    <row r="209" spans="1:18" s="732" customFormat="1" ht="12" hidden="1" customHeight="1">
      <c r="A209" s="738" t="s">
        <v>3</v>
      </c>
      <c r="B209" s="738" t="s">
        <v>408</v>
      </c>
      <c r="C209" s="731">
        <v>112021502</v>
      </c>
      <c r="D209" s="731" t="s">
        <v>815</v>
      </c>
      <c r="E209" s="730" t="s">
        <v>6</v>
      </c>
      <c r="F209" s="730" t="s">
        <v>264</v>
      </c>
      <c r="G209" s="43">
        <f>IF(F209="I",IFERROR(VLOOKUP(C209,'BG 032022'!A:C,3,FALSE),0),0)</f>
        <v>0</v>
      </c>
      <c r="H209" s="738"/>
      <c r="I209" s="59">
        <f>IF(F209="I",IFERROR(VLOOKUP(C209,'BG 032022'!A:D,4,FALSE),0),0)</f>
        <v>0</v>
      </c>
      <c r="J209" s="38"/>
      <c r="K209" s="43">
        <f>IF(F209="I",SUMIF('BG 2021'!B:B,Clasificaciones!C209,'BG 2021'!D:D),0)</f>
        <v>0</v>
      </c>
      <c r="L209" s="38"/>
      <c r="M209" s="59">
        <f>IF(F209="I",SUMIF('BG 2021'!B:B,Clasificaciones!C209,'BG 2021'!E:E),0)</f>
        <v>0</v>
      </c>
      <c r="N209" s="38"/>
      <c r="O209" s="43">
        <f>IF(F209="I",SUMIF('BG 032021'!A:A,Clasificaciones!C209,'BG 032021'!C:C),0)</f>
        <v>0</v>
      </c>
      <c r="P209" s="38"/>
      <c r="Q209" s="59">
        <f>IF(F209="I",SUMIF('BG 032021'!A:A,Clasificaciones!C209,'BG 032021'!D:D),0)</f>
        <v>0</v>
      </c>
    </row>
    <row r="210" spans="1:18" s="732" customFormat="1" ht="12" hidden="1" customHeight="1">
      <c r="A210" s="738" t="s">
        <v>3</v>
      </c>
      <c r="B210" s="738"/>
      <c r="C210" s="731">
        <v>1120216</v>
      </c>
      <c r="D210" s="731" t="s">
        <v>816</v>
      </c>
      <c r="E210" s="730" t="s">
        <v>6</v>
      </c>
      <c r="F210" s="730" t="s">
        <v>264</v>
      </c>
      <c r="G210" s="43">
        <f>IF(F210="I",IFERROR(VLOOKUP(C210,'BG 032022'!A:C,3,FALSE),0),0)</f>
        <v>0</v>
      </c>
      <c r="H210" s="738"/>
      <c r="I210" s="59">
        <f>IF(F210="I",IFERROR(VLOOKUP(C210,'BG 032022'!A:D,4,FALSE),0),0)</f>
        <v>0</v>
      </c>
      <c r="J210" s="38"/>
      <c r="K210" s="43">
        <f>IF(F210="I",SUMIF('BG 2021'!B:B,Clasificaciones!C210,'BG 2021'!D:D),0)</f>
        <v>0</v>
      </c>
      <c r="L210" s="38"/>
      <c r="M210" s="59">
        <f>IF(F210="I",SUMIF('BG 2021'!B:B,Clasificaciones!C210,'BG 2021'!E:E),0)</f>
        <v>0</v>
      </c>
      <c r="N210" s="38"/>
      <c r="O210" s="43">
        <f>IF(F210="I",SUMIF('BG 032021'!A:A,Clasificaciones!C210,'BG 032021'!C:C),0)</f>
        <v>0</v>
      </c>
      <c r="P210" s="38"/>
      <c r="Q210" s="59">
        <f>IF(F210="I",SUMIF('BG 032021'!A:A,Clasificaciones!C210,'BG 032021'!D:D),0)</f>
        <v>0</v>
      </c>
    </row>
    <row r="211" spans="1:18" s="732" customFormat="1" ht="12" hidden="1" customHeight="1">
      <c r="A211" s="738" t="s">
        <v>3</v>
      </c>
      <c r="B211" s="738"/>
      <c r="C211" s="731">
        <v>11203</v>
      </c>
      <c r="D211" s="731" t="s">
        <v>148</v>
      </c>
      <c r="E211" s="730" t="s">
        <v>6</v>
      </c>
      <c r="F211" s="730" t="s">
        <v>263</v>
      </c>
      <c r="G211" s="43">
        <f>IF(F211="I",IFERROR(VLOOKUP(C211,'BG 032022'!A:C,3,FALSE),0),0)</f>
        <v>0</v>
      </c>
      <c r="H211" s="738"/>
      <c r="I211" s="59">
        <f>IF(F211="I",IFERROR(VLOOKUP(C211,'BG 032022'!A:D,4,FALSE),0),0)</f>
        <v>0</v>
      </c>
      <c r="J211" s="38"/>
      <c r="K211" s="43">
        <f>IF(F211="I",SUMIF('BG 2021'!B:B,Clasificaciones!C211,'BG 2021'!D:D),0)</f>
        <v>0</v>
      </c>
      <c r="L211" s="38"/>
      <c r="M211" s="59">
        <f>IF(F211="I",SUMIF('BG 2021'!B:B,Clasificaciones!C211,'BG 2021'!E:E),0)</f>
        <v>0</v>
      </c>
      <c r="N211" s="38"/>
      <c r="O211" s="43">
        <f>IF(F211="I",SUMIF('BG 032021'!A:A,Clasificaciones!C211,'BG 032021'!C:C),0)</f>
        <v>0</v>
      </c>
      <c r="P211" s="38"/>
      <c r="Q211" s="59">
        <f>IF(F211="I",SUMIF('BG 032021'!A:A,Clasificaciones!C211,'BG 032021'!D:D),0)</f>
        <v>0</v>
      </c>
    </row>
    <row r="212" spans="1:18" s="732" customFormat="1" ht="12" hidden="1" customHeight="1">
      <c r="A212" s="738" t="s">
        <v>3</v>
      </c>
      <c r="B212" s="738"/>
      <c r="C212" s="731">
        <v>112031</v>
      </c>
      <c r="D212" s="731" t="s">
        <v>567</v>
      </c>
      <c r="E212" s="730" t="s">
        <v>6</v>
      </c>
      <c r="F212" s="730" t="s">
        <v>263</v>
      </c>
      <c r="G212" s="43">
        <f>IF(F212="I",IFERROR(VLOOKUP(C212,'BG 032022'!A:C,3,FALSE),0),0)</f>
        <v>0</v>
      </c>
      <c r="H212" s="738"/>
      <c r="I212" s="59">
        <f>IF(F212="I",IFERROR(VLOOKUP(C212,'BG 032022'!A:D,4,FALSE),0),0)</f>
        <v>0</v>
      </c>
      <c r="J212" s="38"/>
      <c r="K212" s="43">
        <f>IF(F212="I",SUMIF('BG 2021'!B:B,Clasificaciones!C212,'BG 2021'!D:D),0)</f>
        <v>0</v>
      </c>
      <c r="L212" s="38"/>
      <c r="M212" s="59">
        <f>IF(F212="I",SUMIF('BG 2021'!B:B,Clasificaciones!C212,'BG 2021'!E:E),0)</f>
        <v>0</v>
      </c>
      <c r="N212" s="38"/>
      <c r="O212" s="43">
        <f>IF(F212="I",SUMIF('BG 032021'!A:A,Clasificaciones!C212,'BG 032021'!C:C),0)</f>
        <v>0</v>
      </c>
      <c r="P212" s="38"/>
      <c r="Q212" s="59">
        <f>IF(F212="I",SUMIF('BG 032021'!A:A,Clasificaciones!C212,'BG 032021'!D:D),0)</f>
        <v>0</v>
      </c>
    </row>
    <row r="213" spans="1:18" s="732" customFormat="1" ht="12" hidden="1" customHeight="1">
      <c r="A213" s="738" t="s">
        <v>3</v>
      </c>
      <c r="B213" s="738"/>
      <c r="C213" s="731">
        <v>11203101</v>
      </c>
      <c r="D213" s="731" t="s">
        <v>568</v>
      </c>
      <c r="E213" s="730" t="s">
        <v>6</v>
      </c>
      <c r="F213" s="730" t="s">
        <v>263</v>
      </c>
      <c r="G213" s="43">
        <f>IF(F213="I",IFERROR(VLOOKUP(C213,'BG 032022'!A:C,3,FALSE),0),0)</f>
        <v>0</v>
      </c>
      <c r="H213" s="738"/>
      <c r="I213" s="59">
        <f>IF(F213="I",IFERROR(VLOOKUP(C213,'BG 032022'!A:D,4,FALSE),0),0)</f>
        <v>0</v>
      </c>
      <c r="J213" s="38"/>
      <c r="K213" s="43">
        <f>IF(F213="I",SUMIF('BG 2021'!B:B,Clasificaciones!C213,'BG 2021'!D:D),0)</f>
        <v>0</v>
      </c>
      <c r="L213" s="38"/>
      <c r="M213" s="59">
        <f>IF(F213="I",SUMIF('BG 2021'!B:B,Clasificaciones!C213,'BG 2021'!E:E),0)</f>
        <v>0</v>
      </c>
      <c r="N213" s="38"/>
      <c r="O213" s="43">
        <f>IF(F213="I",SUMIF('BG 032021'!A:A,Clasificaciones!C213,'BG 032021'!C:C),0)</f>
        <v>0</v>
      </c>
      <c r="P213" s="38"/>
      <c r="Q213" s="59">
        <f>IF(F213="I",SUMIF('BG 032021'!A:A,Clasificaciones!C213,'BG 032021'!D:D),0)</f>
        <v>0</v>
      </c>
    </row>
    <row r="214" spans="1:18" s="144" customFormat="1" ht="12" hidden="1" customHeight="1">
      <c r="A214" s="139" t="s">
        <v>3</v>
      </c>
      <c r="B214" s="139" t="s">
        <v>407</v>
      </c>
      <c r="C214" s="140">
        <v>1120310101</v>
      </c>
      <c r="D214" s="140" t="s">
        <v>569</v>
      </c>
      <c r="E214" s="141" t="s">
        <v>6</v>
      </c>
      <c r="F214" s="141" t="s">
        <v>264</v>
      </c>
      <c r="G214" s="136">
        <f>IF(F214="I",IFERROR(VLOOKUP(C214,'BG 032022'!A:C,3,FALSE),0),0)</f>
        <v>0</v>
      </c>
      <c r="H214" s="139"/>
      <c r="I214" s="143">
        <f>IF(F214="I",IFERROR(VLOOKUP(C214,'BG 032022'!A:D,4,FALSE),0),0)</f>
        <v>0</v>
      </c>
      <c r="J214" s="142"/>
      <c r="K214" s="136">
        <f>IF(F214="I",SUMIF('BG 2021'!B:B,Clasificaciones!C214,'BG 2021'!D:D),0)</f>
        <v>0</v>
      </c>
      <c r="L214" s="142"/>
      <c r="M214" s="143">
        <f>IF(F214="I",SUMIF('BG 2021'!B:B,Clasificaciones!C214,'BG 2021'!E:E),0)</f>
        <v>0</v>
      </c>
      <c r="N214" s="142"/>
      <c r="O214" s="136">
        <f>IF(F214="I",SUMIF('BG 032021'!A:A,Clasificaciones!C214,'BG 032021'!C:C),0)</f>
        <v>0</v>
      </c>
      <c r="P214" s="142"/>
      <c r="Q214" s="143">
        <f>IF(F214="I",SUMIF('BG 032021'!A:A,Clasificaciones!C214,'BG 032021'!D:D),0)</f>
        <v>0</v>
      </c>
      <c r="R214" s="144" t="e">
        <f>+VLOOKUP(C214,'CA EFE'!A:A,1,FALSE)</f>
        <v>#N/A</v>
      </c>
    </row>
    <row r="215" spans="1:18" s="700" customFormat="1" ht="12" hidden="1" customHeight="1">
      <c r="A215" s="694" t="s">
        <v>3</v>
      </c>
      <c r="B215" s="694" t="s">
        <v>407</v>
      </c>
      <c r="C215" s="695">
        <v>1120310102</v>
      </c>
      <c r="D215" s="695" t="s">
        <v>1130</v>
      </c>
      <c r="E215" s="696" t="s">
        <v>183</v>
      </c>
      <c r="F215" s="696" t="s">
        <v>264</v>
      </c>
      <c r="G215" s="697">
        <f>IF(F215="I",IFERROR(VLOOKUP(C215,'BG 032022'!A:C,3,FALSE),0),0)</f>
        <v>0</v>
      </c>
      <c r="H215" s="694"/>
      <c r="I215" s="698">
        <f>IF(F215="I",IFERROR(VLOOKUP(C215,'BG 032022'!A:D,4,FALSE),0),0)</f>
        <v>0</v>
      </c>
      <c r="J215" s="699"/>
      <c r="K215" s="697">
        <f>IF(F215="I",SUMIF('BG 2021'!B:B,Clasificaciones!C215,'BG 2021'!D:D),0)</f>
        <v>0</v>
      </c>
      <c r="L215" s="699"/>
      <c r="M215" s="698">
        <f>IF(F215="I",SUMIF('BG 2021'!B:B,Clasificaciones!C215,'BG 2021'!E:E),0)</f>
        <v>0</v>
      </c>
      <c r="N215" s="699"/>
      <c r="O215" s="697">
        <f>IF(F215="I",SUMIF('BG 032021'!A:A,Clasificaciones!C215,'BG 032021'!C:C),0)</f>
        <v>0</v>
      </c>
      <c r="P215" s="699"/>
      <c r="Q215" s="698">
        <f>IF(F215="I",SUMIF('BG 032021'!A:A,Clasificaciones!C215,'BG 032021'!D:D),0)</f>
        <v>0</v>
      </c>
      <c r="R215" s="700" t="e">
        <f>+VLOOKUP(C215,'CA EFE'!A:A,1,FALSE)</f>
        <v>#N/A</v>
      </c>
    </row>
    <row r="216" spans="1:18" s="144" customFormat="1" ht="12" hidden="1" customHeight="1">
      <c r="A216" s="139" t="s">
        <v>3</v>
      </c>
      <c r="B216" s="139" t="s">
        <v>407</v>
      </c>
      <c r="C216" s="140">
        <v>1120310103</v>
      </c>
      <c r="D216" s="140" t="s">
        <v>1035</v>
      </c>
      <c r="E216" s="141" t="s">
        <v>6</v>
      </c>
      <c r="F216" s="141" t="s">
        <v>264</v>
      </c>
      <c r="G216" s="136">
        <f>IF(F216="I",IFERROR(VLOOKUP(C216,'BG 032022'!A:C,3,FALSE),0),0)</f>
        <v>0</v>
      </c>
      <c r="H216" s="139"/>
      <c r="I216" s="143">
        <f>IF(F216="I",IFERROR(VLOOKUP(C216,'BG 032022'!A:D,4,FALSE),0),0)</f>
        <v>0</v>
      </c>
      <c r="J216" s="142"/>
      <c r="K216" s="136">
        <f>IF(F216="I",SUMIF('BG 2021'!B:B,Clasificaciones!C216,'BG 2021'!D:D),0)</f>
        <v>0</v>
      </c>
      <c r="L216" s="142"/>
      <c r="M216" s="143">
        <f>IF(F216="I",SUMIF('BG 2021'!B:B,Clasificaciones!C216,'BG 2021'!E:E),0)</f>
        <v>0</v>
      </c>
      <c r="N216" s="142"/>
      <c r="O216" s="136">
        <f>IF(F216="I",SUMIF('BG 032021'!A:A,Clasificaciones!C216,'BG 032021'!C:C),0)</f>
        <v>0</v>
      </c>
      <c r="P216" s="142"/>
      <c r="Q216" s="143">
        <f>IF(F216="I",SUMIF('BG 032021'!A:A,Clasificaciones!C216,'BG 032021'!D:D),0)</f>
        <v>0</v>
      </c>
      <c r="R216" s="144" t="e">
        <f>+VLOOKUP(C216,'CA EFE'!A:A,1,FALSE)</f>
        <v>#N/A</v>
      </c>
    </row>
    <row r="217" spans="1:18" s="700" customFormat="1" ht="12" hidden="1" customHeight="1">
      <c r="A217" s="694" t="s">
        <v>3</v>
      </c>
      <c r="B217" s="694" t="s">
        <v>407</v>
      </c>
      <c r="C217" s="695">
        <v>1120310104</v>
      </c>
      <c r="D217" s="695" t="s">
        <v>1080</v>
      </c>
      <c r="E217" s="696" t="s">
        <v>183</v>
      </c>
      <c r="F217" s="696" t="s">
        <v>264</v>
      </c>
      <c r="G217" s="697">
        <f>IF(F217="I",IFERROR(VLOOKUP(C217,'BG 032022'!A:C,3,FALSE),0),0)</f>
        <v>0</v>
      </c>
      <c r="H217" s="694"/>
      <c r="I217" s="698">
        <f>IF(F217="I",IFERROR(VLOOKUP(C217,'BG 032022'!A:D,4,FALSE),0),0)</f>
        <v>0</v>
      </c>
      <c r="J217" s="699"/>
      <c r="K217" s="697">
        <f>IF(F217="I",SUMIF('BG 2021'!B:B,Clasificaciones!C217,'BG 2021'!D:D),0)</f>
        <v>0</v>
      </c>
      <c r="L217" s="699"/>
      <c r="M217" s="698">
        <f>IF(F217="I",SUMIF('BG 2021'!B:B,Clasificaciones!C217,'BG 2021'!E:E),0)</f>
        <v>0</v>
      </c>
      <c r="N217" s="699"/>
      <c r="O217" s="697">
        <f>IF(F217="I",SUMIF('BG 032021'!A:A,Clasificaciones!C217,'BG 032021'!C:C),0)</f>
        <v>0</v>
      </c>
      <c r="P217" s="699"/>
      <c r="Q217" s="698">
        <f>IF(F217="I",SUMIF('BG 032021'!A:A,Clasificaciones!C217,'BG 032021'!D:D),0)</f>
        <v>0</v>
      </c>
      <c r="R217" s="700" t="e">
        <f>+VLOOKUP(C217,'CA EFE'!A:A,1,FALSE)</f>
        <v>#N/A</v>
      </c>
    </row>
    <row r="218" spans="1:18" s="732" customFormat="1" ht="12" hidden="1" customHeight="1">
      <c r="A218" s="738" t="s">
        <v>3</v>
      </c>
      <c r="B218" s="738"/>
      <c r="C218" s="731">
        <v>112032</v>
      </c>
      <c r="D218" s="731" t="s">
        <v>817</v>
      </c>
      <c r="E218" s="730" t="s">
        <v>6</v>
      </c>
      <c r="F218" s="730" t="s">
        <v>263</v>
      </c>
      <c r="G218" s="43">
        <f>IF(F218="I",IFERROR(VLOOKUP(C218,'BG 032022'!A:C,3,FALSE),0),0)</f>
        <v>0</v>
      </c>
      <c r="H218" s="738"/>
      <c r="I218" s="59">
        <f>IF(F218="I",IFERROR(VLOOKUP(C218,'BG 032022'!A:D,4,FALSE),0),0)</f>
        <v>0</v>
      </c>
      <c r="J218" s="38"/>
      <c r="K218" s="43">
        <f>IF(F218="I",SUMIF('BG 2021'!B:B,Clasificaciones!C218,'BG 2021'!D:D),0)</f>
        <v>0</v>
      </c>
      <c r="L218" s="38"/>
      <c r="M218" s="59">
        <f>IF(F218="I",SUMIF('BG 2021'!B:B,Clasificaciones!C218,'BG 2021'!E:E),0)</f>
        <v>0</v>
      </c>
      <c r="N218" s="38"/>
      <c r="O218" s="43">
        <f>IF(F218="I",SUMIF('BG 032021'!A:A,Clasificaciones!C218,'BG 032021'!C:C),0)</f>
        <v>0</v>
      </c>
      <c r="P218" s="38"/>
      <c r="Q218" s="59">
        <f>IF(F218="I",SUMIF('BG 032021'!A:A,Clasificaciones!C218,'BG 032021'!D:D),0)</f>
        <v>0</v>
      </c>
    </row>
    <row r="219" spans="1:18" s="732" customFormat="1" ht="12" hidden="1" customHeight="1">
      <c r="A219" s="738" t="s">
        <v>3</v>
      </c>
      <c r="B219" s="738"/>
      <c r="C219" s="731">
        <v>11203201</v>
      </c>
      <c r="D219" s="731" t="s">
        <v>817</v>
      </c>
      <c r="E219" s="730" t="s">
        <v>6</v>
      </c>
      <c r="F219" s="730" t="s">
        <v>263</v>
      </c>
      <c r="G219" s="43">
        <f>IF(F219="I",IFERROR(VLOOKUP(C219,'BG 032022'!A:C,3,FALSE),0),0)</f>
        <v>0</v>
      </c>
      <c r="H219" s="738"/>
      <c r="I219" s="59">
        <f>IF(F219="I",IFERROR(VLOOKUP(C219,'BG 032022'!A:D,4,FALSE),0),0)</f>
        <v>0</v>
      </c>
      <c r="J219" s="38"/>
      <c r="K219" s="43">
        <f>IF(F219="I",SUMIF('BG 2021'!B:B,Clasificaciones!C219,'BG 2021'!D:D),0)</f>
        <v>0</v>
      </c>
      <c r="L219" s="38"/>
      <c r="M219" s="59">
        <f>IF(F219="I",SUMIF('BG 2021'!B:B,Clasificaciones!C219,'BG 2021'!E:E),0)</f>
        <v>0</v>
      </c>
      <c r="N219" s="38"/>
      <c r="O219" s="43">
        <f>IF(F219="I",SUMIF('BG 032021'!A:A,Clasificaciones!C219,'BG 032021'!C:C),0)</f>
        <v>0</v>
      </c>
      <c r="P219" s="38"/>
      <c r="Q219" s="59">
        <f>IF(F219="I",SUMIF('BG 032021'!A:A,Clasificaciones!C219,'BG 032021'!D:D),0)</f>
        <v>0</v>
      </c>
    </row>
    <row r="220" spans="1:18" s="732" customFormat="1" ht="12" hidden="1" customHeight="1">
      <c r="A220" s="738" t="s">
        <v>3</v>
      </c>
      <c r="B220" s="738"/>
      <c r="C220" s="731">
        <v>1120320101</v>
      </c>
      <c r="D220" s="731" t="s">
        <v>645</v>
      </c>
      <c r="E220" s="730" t="s">
        <v>6</v>
      </c>
      <c r="F220" s="730" t="s">
        <v>264</v>
      </c>
      <c r="G220" s="43">
        <f>IF(F220="I",IFERROR(VLOOKUP(C220,'BG 032022'!A:C,3,FALSE),0),0)</f>
        <v>0</v>
      </c>
      <c r="H220" s="738"/>
      <c r="I220" s="59">
        <f>IF(F220="I",IFERROR(VLOOKUP(C220,'BG 032022'!A:D,4,FALSE),0),0)</f>
        <v>0</v>
      </c>
      <c r="J220" s="38"/>
      <c r="K220" s="43">
        <f>IF(F220="I",SUMIF('BG 2021'!B:B,Clasificaciones!C220,'BG 2021'!D:D),0)</f>
        <v>0</v>
      </c>
      <c r="L220" s="38"/>
      <c r="M220" s="59">
        <f>IF(F220="I",SUMIF('BG 2021'!B:B,Clasificaciones!C220,'BG 2021'!E:E),0)</f>
        <v>0</v>
      </c>
      <c r="N220" s="38"/>
      <c r="O220" s="43">
        <f>IF(F220="I",SUMIF('BG 032021'!A:A,Clasificaciones!C220,'BG 032021'!C:C),0)</f>
        <v>0</v>
      </c>
      <c r="P220" s="38"/>
      <c r="Q220" s="59">
        <f>IF(F220="I",SUMIF('BG 032021'!A:A,Clasificaciones!C220,'BG 032021'!D:D),0)</f>
        <v>0</v>
      </c>
    </row>
    <row r="221" spans="1:18" s="732" customFormat="1" ht="12" hidden="1" customHeight="1">
      <c r="A221" s="738" t="s">
        <v>3</v>
      </c>
      <c r="B221" s="738"/>
      <c r="C221" s="731">
        <v>1120320102</v>
      </c>
      <c r="D221" s="731" t="s">
        <v>660</v>
      </c>
      <c r="E221" s="730" t="s">
        <v>183</v>
      </c>
      <c r="F221" s="730" t="s">
        <v>264</v>
      </c>
      <c r="G221" s="43">
        <f>IF(F221="I",IFERROR(VLOOKUP(C221,'BG 032022'!A:C,3,FALSE),0),0)</f>
        <v>0</v>
      </c>
      <c r="H221" s="738"/>
      <c r="I221" s="59">
        <f>IF(F221="I",IFERROR(VLOOKUP(C221,'BG 032022'!A:D,4,FALSE),0),0)</f>
        <v>0</v>
      </c>
      <c r="J221" s="38"/>
      <c r="K221" s="43">
        <f>IF(F221="I",SUMIF('BG 2021'!B:B,Clasificaciones!C221,'BG 2021'!D:D),0)</f>
        <v>0</v>
      </c>
      <c r="L221" s="38"/>
      <c r="M221" s="59">
        <f>IF(F221="I",SUMIF('BG 2021'!B:B,Clasificaciones!C221,'BG 2021'!E:E),0)</f>
        <v>0</v>
      </c>
      <c r="N221" s="38"/>
      <c r="O221" s="43">
        <f>IF(F221="I",SUMIF('BG 032021'!A:A,Clasificaciones!C221,'BG 032021'!C:C),0)</f>
        <v>0</v>
      </c>
      <c r="P221" s="38"/>
      <c r="Q221" s="59">
        <f>IF(F221="I",SUMIF('BG 032021'!A:A,Clasificaciones!C221,'BG 032021'!D:D),0)</f>
        <v>0</v>
      </c>
    </row>
    <row r="222" spans="1:18" s="732" customFormat="1" ht="12" hidden="1" customHeight="1">
      <c r="A222" s="738" t="s">
        <v>3</v>
      </c>
      <c r="B222" s="738"/>
      <c r="C222" s="731">
        <v>1120320103</v>
      </c>
      <c r="D222" s="731" t="s">
        <v>646</v>
      </c>
      <c r="E222" s="730" t="s">
        <v>6</v>
      </c>
      <c r="F222" s="730" t="s">
        <v>264</v>
      </c>
      <c r="G222" s="43">
        <f>IF(F222="I",IFERROR(VLOOKUP(C222,'BG 032022'!A:C,3,FALSE),0),0)</f>
        <v>0</v>
      </c>
      <c r="H222" s="738"/>
      <c r="I222" s="59">
        <f>IF(F222="I",IFERROR(VLOOKUP(C222,'BG 032022'!A:D,4,FALSE),0),0)</f>
        <v>0</v>
      </c>
      <c r="J222" s="38"/>
      <c r="K222" s="43">
        <f>IF(F222="I",SUMIF('BG 2021'!B:B,Clasificaciones!C222,'BG 2021'!D:D),0)</f>
        <v>0</v>
      </c>
      <c r="L222" s="38"/>
      <c r="M222" s="59">
        <f>IF(F222="I",SUMIF('BG 2021'!B:B,Clasificaciones!C222,'BG 2021'!E:E),0)</f>
        <v>0</v>
      </c>
      <c r="N222" s="38"/>
      <c r="O222" s="43">
        <f>IF(F222="I",SUMIF('BG 032021'!A:A,Clasificaciones!C222,'BG 032021'!C:C),0)</f>
        <v>0</v>
      </c>
      <c r="P222" s="38"/>
      <c r="Q222" s="59">
        <f>IF(F222="I",SUMIF('BG 032021'!A:A,Clasificaciones!C222,'BG 032021'!D:D),0)</f>
        <v>0</v>
      </c>
    </row>
    <row r="223" spans="1:18" s="732" customFormat="1" ht="12" hidden="1" customHeight="1">
      <c r="A223" s="738" t="s">
        <v>3</v>
      </c>
      <c r="B223" s="738"/>
      <c r="C223" s="731">
        <v>1120320104</v>
      </c>
      <c r="D223" s="731" t="s">
        <v>647</v>
      </c>
      <c r="E223" s="730" t="s">
        <v>183</v>
      </c>
      <c r="F223" s="730" t="s">
        <v>264</v>
      </c>
      <c r="G223" s="43">
        <f>IF(F223="I",IFERROR(VLOOKUP(C223,'BG 032022'!A:C,3,FALSE),0),0)</f>
        <v>0</v>
      </c>
      <c r="H223" s="738"/>
      <c r="I223" s="59">
        <f>IF(F223="I",IFERROR(VLOOKUP(C223,'BG 032022'!A:D,4,FALSE),0),0)</f>
        <v>0</v>
      </c>
      <c r="J223" s="38"/>
      <c r="K223" s="43">
        <f>IF(F223="I",SUMIF('BG 2021'!B:B,Clasificaciones!C223,'BG 2021'!D:D),0)</f>
        <v>0</v>
      </c>
      <c r="L223" s="38"/>
      <c r="M223" s="59">
        <f>IF(F223="I",SUMIF('BG 2021'!B:B,Clasificaciones!C223,'BG 2021'!E:E),0)</f>
        <v>0</v>
      </c>
      <c r="N223" s="38"/>
      <c r="O223" s="43">
        <f>IF(F223="I",SUMIF('BG 032021'!A:A,Clasificaciones!C223,'BG 032021'!C:C),0)</f>
        <v>0</v>
      </c>
      <c r="P223" s="38"/>
      <c r="Q223" s="59">
        <f>IF(F223="I",SUMIF('BG 032021'!A:A,Clasificaciones!C223,'BG 032021'!D:D),0)</f>
        <v>0</v>
      </c>
    </row>
    <row r="224" spans="1:18" s="732" customFormat="1" ht="12" hidden="1" customHeight="1">
      <c r="A224" s="738" t="s">
        <v>3</v>
      </c>
      <c r="B224" s="738"/>
      <c r="C224" s="731">
        <v>1120320105</v>
      </c>
      <c r="D224" s="731" t="s">
        <v>648</v>
      </c>
      <c r="E224" s="730" t="s">
        <v>6</v>
      </c>
      <c r="F224" s="730" t="s">
        <v>264</v>
      </c>
      <c r="G224" s="43">
        <f>IF(F224="I",IFERROR(VLOOKUP(C224,'BG 032022'!A:C,3,FALSE),0),0)</f>
        <v>0</v>
      </c>
      <c r="H224" s="738"/>
      <c r="I224" s="59">
        <f>IF(F224="I",IFERROR(VLOOKUP(C224,'BG 032022'!A:D,4,FALSE),0),0)</f>
        <v>0</v>
      </c>
      <c r="J224" s="38"/>
      <c r="K224" s="43">
        <f>IF(F224="I",SUMIF('BG 2021'!B:B,Clasificaciones!C224,'BG 2021'!D:D),0)</f>
        <v>0</v>
      </c>
      <c r="L224" s="38"/>
      <c r="M224" s="59">
        <f>IF(F224="I",SUMIF('BG 2021'!B:B,Clasificaciones!C224,'BG 2021'!E:E),0)</f>
        <v>0</v>
      </c>
      <c r="N224" s="38"/>
      <c r="O224" s="43">
        <f>IF(F224="I",SUMIF('BG 032021'!A:A,Clasificaciones!C224,'BG 032021'!C:C),0)</f>
        <v>0</v>
      </c>
      <c r="P224" s="38"/>
      <c r="Q224" s="59">
        <f>IF(F224="I",SUMIF('BG 032021'!A:A,Clasificaciones!C224,'BG 032021'!D:D),0)</f>
        <v>0</v>
      </c>
    </row>
    <row r="225" spans="1:18" s="732" customFormat="1" ht="12" hidden="1" customHeight="1">
      <c r="A225" s="738" t="s">
        <v>3</v>
      </c>
      <c r="B225" s="738"/>
      <c r="C225" s="731">
        <v>1120320106</v>
      </c>
      <c r="D225" s="731" t="s">
        <v>544</v>
      </c>
      <c r="E225" s="730" t="s">
        <v>183</v>
      </c>
      <c r="F225" s="730" t="s">
        <v>264</v>
      </c>
      <c r="G225" s="43">
        <f>IF(F225="I",IFERROR(VLOOKUP(C225,'BG 032022'!A:C,3,FALSE),0),0)</f>
        <v>0</v>
      </c>
      <c r="H225" s="738"/>
      <c r="I225" s="59">
        <f>IF(F225="I",IFERROR(VLOOKUP(C225,'BG 032022'!A:D,4,FALSE),0),0)</f>
        <v>0</v>
      </c>
      <c r="J225" s="38"/>
      <c r="K225" s="43">
        <f>IF(F225="I",SUMIF('BG 2021'!B:B,Clasificaciones!C225,'BG 2021'!D:D),0)</f>
        <v>0</v>
      </c>
      <c r="L225" s="38"/>
      <c r="M225" s="59">
        <f>IF(F225="I",SUMIF('BG 2021'!B:B,Clasificaciones!C225,'BG 2021'!E:E),0)</f>
        <v>0</v>
      </c>
      <c r="N225" s="38"/>
      <c r="O225" s="43">
        <f>IF(F225="I",SUMIF('BG 032021'!A:A,Clasificaciones!C225,'BG 032021'!C:C),0)</f>
        <v>0</v>
      </c>
      <c r="P225" s="38"/>
      <c r="Q225" s="59">
        <f>IF(F225="I",SUMIF('BG 032021'!A:A,Clasificaciones!C225,'BG 032021'!D:D),0)</f>
        <v>0</v>
      </c>
    </row>
    <row r="226" spans="1:18" s="732" customFormat="1" ht="12" hidden="1" customHeight="1">
      <c r="A226" s="738" t="s">
        <v>3</v>
      </c>
      <c r="B226" s="738" t="s">
        <v>407</v>
      </c>
      <c r="C226" s="731">
        <v>1120320107</v>
      </c>
      <c r="D226" s="731" t="s">
        <v>649</v>
      </c>
      <c r="E226" s="730" t="s">
        <v>6</v>
      </c>
      <c r="F226" s="730" t="s">
        <v>264</v>
      </c>
      <c r="G226" s="43">
        <f>IF(F226="I",IFERROR(VLOOKUP(C226,'BG 032022'!A:C,3,FALSE),0),0)</f>
        <v>0</v>
      </c>
      <c r="H226" s="738"/>
      <c r="I226" s="59">
        <f>IF(F226="I",IFERROR(VLOOKUP(C226,'BG 032022'!A:D,4,FALSE),0),0)</f>
        <v>0</v>
      </c>
      <c r="J226" s="38"/>
      <c r="K226" s="43">
        <f>IF(F226="I",SUMIF('BG 2021'!B:B,Clasificaciones!C226,'BG 2021'!D:D),0)</f>
        <v>0</v>
      </c>
      <c r="L226" s="38"/>
      <c r="M226" s="59">
        <f>IF(F226="I",SUMIF('BG 2021'!B:B,Clasificaciones!C226,'BG 2021'!E:E),0)</f>
        <v>0</v>
      </c>
      <c r="N226" s="38"/>
      <c r="O226" s="43">
        <f>IF(F226="I",SUMIF('BG 032021'!A:A,Clasificaciones!C226,'BG 032021'!C:C),0)</f>
        <v>0</v>
      </c>
      <c r="P226" s="38"/>
      <c r="Q226" s="59">
        <f>IF(F226="I",SUMIF('BG 032021'!A:A,Clasificaciones!C226,'BG 032021'!D:D),0)</f>
        <v>0</v>
      </c>
    </row>
    <row r="227" spans="1:18" s="700" customFormat="1" ht="12" hidden="1" customHeight="1">
      <c r="A227" s="694" t="s">
        <v>3</v>
      </c>
      <c r="B227" s="694" t="s">
        <v>407</v>
      </c>
      <c r="C227" s="695">
        <v>1120320108</v>
      </c>
      <c r="D227" s="695" t="s">
        <v>650</v>
      </c>
      <c r="E227" s="696" t="s">
        <v>183</v>
      </c>
      <c r="F227" s="696" t="s">
        <v>264</v>
      </c>
      <c r="G227" s="697">
        <f>IF(F227="I",IFERROR(VLOOKUP(C227,'BG 032022'!A:C,3,FALSE),0),0)</f>
        <v>0</v>
      </c>
      <c r="H227" s="694"/>
      <c r="I227" s="698">
        <f>IF(F227="I",IFERROR(VLOOKUP(C227,'BG 032022'!A:D,4,FALSE),0),0)</f>
        <v>0</v>
      </c>
      <c r="J227" s="699"/>
      <c r="K227" s="697">
        <f>IF(F227="I",SUMIF('BG 2021'!B:B,Clasificaciones!C227,'BG 2021'!D:D),0)</f>
        <v>0</v>
      </c>
      <c r="L227" s="699"/>
      <c r="M227" s="698">
        <f>IF(F227="I",SUMIF('BG 2021'!B:B,Clasificaciones!C227,'BG 2021'!E:E),0)</f>
        <v>0</v>
      </c>
      <c r="N227" s="699"/>
      <c r="O227" s="697">
        <f>IF(F227="I",SUMIF('BG 032021'!A:A,Clasificaciones!C227,'BG 032021'!C:C),0)</f>
        <v>0</v>
      </c>
      <c r="P227" s="699"/>
      <c r="Q227" s="698">
        <f>IF(F227="I",SUMIF('BG 032021'!A:A,Clasificaciones!C227,'BG 032021'!D:D),0)</f>
        <v>0</v>
      </c>
      <c r="R227" s="700" t="e">
        <f>+VLOOKUP(C227,'CA EFE'!A:A,1,FALSE)</f>
        <v>#N/A</v>
      </c>
    </row>
    <row r="228" spans="1:18" s="732" customFormat="1" ht="12" hidden="1" customHeight="1">
      <c r="A228" s="738" t="s">
        <v>3</v>
      </c>
      <c r="B228" s="738"/>
      <c r="C228" s="731">
        <v>1120320109</v>
      </c>
      <c r="D228" s="731" t="s">
        <v>651</v>
      </c>
      <c r="E228" s="730" t="s">
        <v>6</v>
      </c>
      <c r="F228" s="730" t="s">
        <v>264</v>
      </c>
      <c r="G228" s="43">
        <f>IF(F228="I",IFERROR(VLOOKUP(C228,'BG 032022'!A:C,3,FALSE),0),0)</f>
        <v>0</v>
      </c>
      <c r="H228" s="738"/>
      <c r="I228" s="59">
        <f>IF(F228="I",IFERROR(VLOOKUP(C228,'BG 032022'!A:D,4,FALSE),0),0)</f>
        <v>0</v>
      </c>
      <c r="J228" s="38"/>
      <c r="K228" s="43">
        <f>IF(F228="I",SUMIF('BG 2021'!B:B,Clasificaciones!C228,'BG 2021'!D:D),0)</f>
        <v>0</v>
      </c>
      <c r="L228" s="38"/>
      <c r="M228" s="59">
        <f>IF(F228="I",SUMIF('BG 2021'!B:B,Clasificaciones!C228,'BG 2021'!E:E),0)</f>
        <v>0</v>
      </c>
      <c r="N228" s="38"/>
      <c r="O228" s="43">
        <f>IF(F228="I",SUMIF('BG 032021'!A:A,Clasificaciones!C228,'BG 032021'!C:C),0)</f>
        <v>0</v>
      </c>
      <c r="P228" s="38"/>
      <c r="Q228" s="59">
        <f>IF(F228="I",SUMIF('BG 032021'!A:A,Clasificaciones!C228,'BG 032021'!D:D),0)</f>
        <v>0</v>
      </c>
    </row>
    <row r="229" spans="1:18" s="732" customFormat="1" ht="12" hidden="1" customHeight="1">
      <c r="A229" s="738" t="s">
        <v>3</v>
      </c>
      <c r="B229" s="738"/>
      <c r="C229" s="731">
        <v>1120320110</v>
      </c>
      <c r="D229" s="731" t="s">
        <v>757</v>
      </c>
      <c r="E229" s="730" t="s">
        <v>183</v>
      </c>
      <c r="F229" s="730" t="s">
        <v>264</v>
      </c>
      <c r="G229" s="43">
        <f>IF(F229="I",IFERROR(VLOOKUP(C229,'BG 032022'!A:C,3,FALSE),0),0)</f>
        <v>0</v>
      </c>
      <c r="H229" s="738"/>
      <c r="I229" s="59">
        <f>IF(F229="I",IFERROR(VLOOKUP(C229,'BG 032022'!A:D,4,FALSE),0),0)</f>
        <v>0</v>
      </c>
      <c r="J229" s="38"/>
      <c r="K229" s="43">
        <f>IF(F229="I",SUMIF('BG 2021'!B:B,Clasificaciones!C229,'BG 2021'!D:D),0)</f>
        <v>0</v>
      </c>
      <c r="L229" s="38"/>
      <c r="M229" s="59">
        <f>IF(F229="I",SUMIF('BG 2021'!B:B,Clasificaciones!C229,'BG 2021'!E:E),0)</f>
        <v>0</v>
      </c>
      <c r="N229" s="38"/>
      <c r="O229" s="43">
        <f>IF(F229="I",SUMIF('BG 032021'!A:A,Clasificaciones!C229,'BG 032021'!C:C),0)</f>
        <v>0</v>
      </c>
      <c r="P229" s="38"/>
      <c r="Q229" s="59">
        <f>IF(F229="I",SUMIF('BG 032021'!A:A,Clasificaciones!C229,'BG 032021'!D:D),0)</f>
        <v>0</v>
      </c>
    </row>
    <row r="230" spans="1:18" s="732" customFormat="1" ht="12" hidden="1" customHeight="1">
      <c r="A230" s="738" t="s">
        <v>3</v>
      </c>
      <c r="B230" s="738"/>
      <c r="C230" s="731">
        <v>1120320111</v>
      </c>
      <c r="D230" s="731" t="s">
        <v>818</v>
      </c>
      <c r="E230" s="730" t="s">
        <v>6</v>
      </c>
      <c r="F230" s="730" t="s">
        <v>264</v>
      </c>
      <c r="G230" s="43">
        <f>IF(F230="I",IFERROR(VLOOKUP(C230,'BG 032022'!A:C,3,FALSE),0),0)</f>
        <v>0</v>
      </c>
      <c r="H230" s="738"/>
      <c r="I230" s="59">
        <f>IF(F230="I",IFERROR(VLOOKUP(C230,'BG 032022'!A:D,4,FALSE),0),0)</f>
        <v>0</v>
      </c>
      <c r="J230" s="38"/>
      <c r="K230" s="43">
        <f>IF(F230="I",SUMIF('BG 2021'!B:B,Clasificaciones!C230,'BG 2021'!D:D),0)</f>
        <v>0</v>
      </c>
      <c r="L230" s="38"/>
      <c r="M230" s="59">
        <f>IF(F230="I",SUMIF('BG 2021'!B:B,Clasificaciones!C230,'BG 2021'!E:E),0)</f>
        <v>0</v>
      </c>
      <c r="N230" s="38"/>
      <c r="O230" s="43">
        <f>IF(F230="I",SUMIF('BG 032021'!A:A,Clasificaciones!C230,'BG 032021'!C:C),0)</f>
        <v>0</v>
      </c>
      <c r="P230" s="38"/>
      <c r="Q230" s="59">
        <f>IF(F230="I",SUMIF('BG 032021'!A:A,Clasificaciones!C230,'BG 032021'!D:D),0)</f>
        <v>0</v>
      </c>
    </row>
    <row r="231" spans="1:18" s="732" customFormat="1" ht="12" hidden="1" customHeight="1">
      <c r="A231" s="738" t="s">
        <v>3</v>
      </c>
      <c r="B231" s="738"/>
      <c r="C231" s="731">
        <v>1120320112</v>
      </c>
      <c r="D231" s="731" t="s">
        <v>760</v>
      </c>
      <c r="E231" s="730" t="s">
        <v>183</v>
      </c>
      <c r="F231" s="730" t="s">
        <v>264</v>
      </c>
      <c r="G231" s="43">
        <f>IF(F231="I",IFERROR(VLOOKUP(C231,'BG 032022'!A:C,3,FALSE),0),0)</f>
        <v>0</v>
      </c>
      <c r="H231" s="738"/>
      <c r="I231" s="59">
        <f>IF(F231="I",IFERROR(VLOOKUP(C231,'BG 032022'!A:D,4,FALSE),0),0)</f>
        <v>0</v>
      </c>
      <c r="J231" s="38"/>
      <c r="K231" s="43">
        <f>IF(F231="I",SUMIF('BG 2021'!B:B,Clasificaciones!C231,'BG 2021'!D:D),0)</f>
        <v>0</v>
      </c>
      <c r="L231" s="38"/>
      <c r="M231" s="59">
        <f>IF(F231="I",SUMIF('BG 2021'!B:B,Clasificaciones!C231,'BG 2021'!E:E),0)</f>
        <v>0</v>
      </c>
      <c r="N231" s="38"/>
      <c r="O231" s="43">
        <f>IF(F231="I",SUMIF('BG 032021'!A:A,Clasificaciones!C231,'BG 032021'!C:C),0)</f>
        <v>0</v>
      </c>
      <c r="P231" s="38"/>
      <c r="Q231" s="59">
        <f>IF(F231="I",SUMIF('BG 032021'!A:A,Clasificaciones!C231,'BG 032021'!D:D),0)</f>
        <v>0</v>
      </c>
    </row>
    <row r="232" spans="1:18" s="732" customFormat="1" ht="12" hidden="1" customHeight="1">
      <c r="A232" s="738" t="s">
        <v>3</v>
      </c>
      <c r="B232" s="738"/>
      <c r="C232" s="731">
        <v>1120320113</v>
      </c>
      <c r="D232" s="731" t="s">
        <v>819</v>
      </c>
      <c r="E232" s="730" t="s">
        <v>6</v>
      </c>
      <c r="F232" s="730" t="s">
        <v>264</v>
      </c>
      <c r="G232" s="43">
        <f>IF(F232="I",IFERROR(VLOOKUP(C232,'BG 032022'!A:C,3,FALSE),0),0)</f>
        <v>0</v>
      </c>
      <c r="H232" s="738"/>
      <c r="I232" s="59">
        <f>IF(F232="I",IFERROR(VLOOKUP(C232,'BG 032022'!A:D,4,FALSE),0),0)</f>
        <v>0</v>
      </c>
      <c r="J232" s="38"/>
      <c r="K232" s="43">
        <f>IF(F232="I",SUMIF('BG 2021'!B:B,Clasificaciones!C232,'BG 2021'!D:D),0)</f>
        <v>0</v>
      </c>
      <c r="L232" s="38"/>
      <c r="M232" s="59">
        <f>IF(F232="I",SUMIF('BG 2021'!B:B,Clasificaciones!C232,'BG 2021'!E:E),0)</f>
        <v>0</v>
      </c>
      <c r="N232" s="38"/>
      <c r="O232" s="43">
        <f>IF(F232="I",SUMIF('BG 032021'!A:A,Clasificaciones!C232,'BG 032021'!C:C),0)</f>
        <v>0</v>
      </c>
      <c r="P232" s="38"/>
      <c r="Q232" s="59">
        <f>IF(F232="I",SUMIF('BG 032021'!A:A,Clasificaciones!C232,'BG 032021'!D:D),0)</f>
        <v>0</v>
      </c>
    </row>
    <row r="233" spans="1:18" s="700" customFormat="1" ht="12" hidden="1" customHeight="1">
      <c r="A233" s="694" t="s">
        <v>3</v>
      </c>
      <c r="B233" s="694" t="s">
        <v>407</v>
      </c>
      <c r="C233" s="695">
        <v>1120320114</v>
      </c>
      <c r="D233" s="695" t="s">
        <v>1131</v>
      </c>
      <c r="E233" s="696" t="s">
        <v>183</v>
      </c>
      <c r="F233" s="696" t="s">
        <v>264</v>
      </c>
      <c r="G233" s="697">
        <f>IF(F233="I",IFERROR(VLOOKUP(C233,'BG 032022'!A:C,3,FALSE),0),0)</f>
        <v>0</v>
      </c>
      <c r="H233" s="694"/>
      <c r="I233" s="698">
        <f>IF(F233="I",IFERROR(VLOOKUP(C233,'BG 032022'!A:D,4,FALSE),0),0)</f>
        <v>0</v>
      </c>
      <c r="J233" s="699"/>
      <c r="K233" s="697">
        <f>IF(F233="I",SUMIF('BG 2021'!B:B,Clasificaciones!C233,'BG 2021'!D:D),0)</f>
        <v>0</v>
      </c>
      <c r="L233" s="699"/>
      <c r="M233" s="698">
        <f>IF(F233="I",SUMIF('BG 2021'!B:B,Clasificaciones!C233,'BG 2021'!E:E),0)</f>
        <v>0</v>
      </c>
      <c r="N233" s="699"/>
      <c r="O233" s="697">
        <f>IF(F233="I",SUMIF('BG 032021'!A:A,Clasificaciones!C233,'BG 032021'!C:C),0)</f>
        <v>0</v>
      </c>
      <c r="P233" s="699"/>
      <c r="Q233" s="698">
        <f>IF(F233="I",SUMIF('BG 032021'!A:A,Clasificaciones!C233,'BG 032021'!D:D),0)</f>
        <v>0</v>
      </c>
      <c r="R233" s="700" t="e">
        <f>+VLOOKUP(C233,'CA EFE'!A:A,1,FALSE)</f>
        <v>#N/A</v>
      </c>
    </row>
    <row r="234" spans="1:18" s="732" customFormat="1" ht="12" hidden="1" customHeight="1">
      <c r="A234" s="738" t="s">
        <v>3</v>
      </c>
      <c r="B234" s="738"/>
      <c r="C234" s="731">
        <v>1120320115</v>
      </c>
      <c r="D234" s="731" t="s">
        <v>646</v>
      </c>
      <c r="E234" s="730" t="s">
        <v>6</v>
      </c>
      <c r="F234" s="730" t="s">
        <v>264</v>
      </c>
      <c r="G234" s="43">
        <f>IF(F234="I",IFERROR(VLOOKUP(C234,'BG 032022'!A:C,3,FALSE),0),0)</f>
        <v>0</v>
      </c>
      <c r="H234" s="738"/>
      <c r="I234" s="59">
        <f>IF(F234="I",IFERROR(VLOOKUP(C234,'BG 032022'!A:D,4,FALSE),0),0)</f>
        <v>0</v>
      </c>
      <c r="J234" s="38"/>
      <c r="K234" s="43">
        <f>IF(F234="I",SUMIF('BG 2021'!B:B,Clasificaciones!C234,'BG 2021'!D:D),0)</f>
        <v>0</v>
      </c>
      <c r="L234" s="38"/>
      <c r="M234" s="59">
        <f>IF(F234="I",SUMIF('BG 2021'!B:B,Clasificaciones!C234,'BG 2021'!E:E),0)</f>
        <v>0</v>
      </c>
      <c r="N234" s="38"/>
      <c r="O234" s="43">
        <f>IF(F234="I",SUMIF('BG 032021'!A:A,Clasificaciones!C234,'BG 032021'!C:C),0)</f>
        <v>0</v>
      </c>
      <c r="P234" s="38"/>
      <c r="Q234" s="59">
        <f>IF(F234="I",SUMIF('BG 032021'!A:A,Clasificaciones!C234,'BG 032021'!D:D),0)</f>
        <v>0</v>
      </c>
    </row>
    <row r="235" spans="1:18" s="732" customFormat="1" ht="12" hidden="1" customHeight="1">
      <c r="A235" s="738" t="s">
        <v>3</v>
      </c>
      <c r="B235" s="738"/>
      <c r="C235" s="731">
        <v>1120320116</v>
      </c>
      <c r="D235" s="731" t="s">
        <v>647</v>
      </c>
      <c r="E235" s="730" t="s">
        <v>183</v>
      </c>
      <c r="F235" s="730" t="s">
        <v>264</v>
      </c>
      <c r="G235" s="43">
        <f>IF(F235="I",IFERROR(VLOOKUP(C235,'BG 032022'!A:C,3,FALSE),0),0)</f>
        <v>0</v>
      </c>
      <c r="H235" s="738"/>
      <c r="I235" s="59">
        <f>IF(F235="I",IFERROR(VLOOKUP(C235,'BG 032022'!A:D,4,FALSE),0),0)</f>
        <v>0</v>
      </c>
      <c r="J235" s="38"/>
      <c r="K235" s="43">
        <f>IF(F235="I",SUMIF('BG 2021'!B:B,Clasificaciones!C235,'BG 2021'!D:D),0)</f>
        <v>0</v>
      </c>
      <c r="L235" s="38"/>
      <c r="M235" s="59">
        <f>IF(F235="I",SUMIF('BG 2021'!B:B,Clasificaciones!C235,'BG 2021'!E:E),0)</f>
        <v>0</v>
      </c>
      <c r="N235" s="38"/>
      <c r="O235" s="43">
        <f>IF(F235="I",SUMIF('BG 032021'!A:A,Clasificaciones!C235,'BG 032021'!C:C),0)</f>
        <v>0</v>
      </c>
      <c r="P235" s="38"/>
      <c r="Q235" s="59">
        <f>IF(F235="I",SUMIF('BG 032021'!A:A,Clasificaciones!C235,'BG 032021'!D:D),0)</f>
        <v>0</v>
      </c>
    </row>
    <row r="236" spans="1:18" s="732" customFormat="1" ht="12" hidden="1" customHeight="1">
      <c r="A236" s="738" t="s">
        <v>3</v>
      </c>
      <c r="B236" s="738"/>
      <c r="C236" s="731">
        <v>1120320117</v>
      </c>
      <c r="D236" s="731" t="s">
        <v>654</v>
      </c>
      <c r="E236" s="730" t="s">
        <v>6</v>
      </c>
      <c r="F236" s="730" t="s">
        <v>264</v>
      </c>
      <c r="G236" s="43">
        <f>IF(F236="I",IFERROR(VLOOKUP(C236,'BG 032022'!A:C,3,FALSE),0),0)</f>
        <v>0</v>
      </c>
      <c r="H236" s="738"/>
      <c r="I236" s="59">
        <f>IF(F236="I",IFERROR(VLOOKUP(C236,'BG 032022'!A:D,4,FALSE),0),0)</f>
        <v>0</v>
      </c>
      <c r="J236" s="38"/>
      <c r="K236" s="43">
        <f>IF(F236="I",SUMIF('BG 2021'!B:B,Clasificaciones!C236,'BG 2021'!D:D),0)</f>
        <v>0</v>
      </c>
      <c r="L236" s="38"/>
      <c r="M236" s="59">
        <f>IF(F236="I",SUMIF('BG 2021'!B:B,Clasificaciones!C236,'BG 2021'!E:E),0)</f>
        <v>0</v>
      </c>
      <c r="N236" s="38"/>
      <c r="O236" s="43">
        <f>IF(F236="I",SUMIF('BG 032021'!A:A,Clasificaciones!C236,'BG 032021'!C:C),0)</f>
        <v>0</v>
      </c>
      <c r="P236" s="38"/>
      <c r="Q236" s="59">
        <f>IF(F236="I",SUMIF('BG 032021'!A:A,Clasificaciones!C236,'BG 032021'!D:D),0)</f>
        <v>0</v>
      </c>
    </row>
    <row r="237" spans="1:18" s="732" customFormat="1" ht="12" hidden="1" customHeight="1">
      <c r="A237" s="738" t="s">
        <v>3</v>
      </c>
      <c r="B237" s="738"/>
      <c r="C237" s="731">
        <v>1120320118</v>
      </c>
      <c r="D237" s="731" t="s">
        <v>655</v>
      </c>
      <c r="E237" s="730" t="s">
        <v>183</v>
      </c>
      <c r="F237" s="730" t="s">
        <v>264</v>
      </c>
      <c r="G237" s="43">
        <f>IF(F237="I",IFERROR(VLOOKUP(C237,'BG 032022'!A:C,3,FALSE),0),0)</f>
        <v>0</v>
      </c>
      <c r="H237" s="738"/>
      <c r="I237" s="59">
        <f>IF(F237="I",IFERROR(VLOOKUP(C237,'BG 032022'!A:D,4,FALSE),0),0)</f>
        <v>0</v>
      </c>
      <c r="J237" s="38"/>
      <c r="K237" s="43">
        <f>IF(F237="I",SUMIF('BG 2021'!B:B,Clasificaciones!C237,'BG 2021'!D:D),0)</f>
        <v>0</v>
      </c>
      <c r="L237" s="38"/>
      <c r="M237" s="59">
        <f>IF(F237="I",SUMIF('BG 2021'!B:B,Clasificaciones!C237,'BG 2021'!E:E),0)</f>
        <v>0</v>
      </c>
      <c r="N237" s="38"/>
      <c r="O237" s="43">
        <f>IF(F237="I",SUMIF('BG 032021'!A:A,Clasificaciones!C237,'BG 032021'!C:C),0)</f>
        <v>0</v>
      </c>
      <c r="P237" s="38"/>
      <c r="Q237" s="59">
        <f>IF(F237="I",SUMIF('BG 032021'!A:A,Clasificaciones!C237,'BG 032021'!D:D),0)</f>
        <v>0</v>
      </c>
    </row>
    <row r="238" spans="1:18" s="732" customFormat="1" ht="12" hidden="1" customHeight="1">
      <c r="A238" s="738" t="s">
        <v>3</v>
      </c>
      <c r="B238" s="738"/>
      <c r="C238" s="731">
        <v>1120320119</v>
      </c>
      <c r="D238" s="731" t="s">
        <v>649</v>
      </c>
      <c r="E238" s="730" t="s">
        <v>6</v>
      </c>
      <c r="F238" s="730" t="s">
        <v>264</v>
      </c>
      <c r="G238" s="43">
        <f>IF(F238="I",IFERROR(VLOOKUP(C238,'BG 032022'!A:C,3,FALSE),0),0)</f>
        <v>0</v>
      </c>
      <c r="H238" s="738"/>
      <c r="I238" s="59">
        <f>IF(F238="I",IFERROR(VLOOKUP(C238,'BG 032022'!A:D,4,FALSE),0),0)</f>
        <v>0</v>
      </c>
      <c r="J238" s="38"/>
      <c r="K238" s="43">
        <f>IF(F238="I",SUMIF('BG 2021'!B:B,Clasificaciones!C238,'BG 2021'!D:D),0)</f>
        <v>0</v>
      </c>
      <c r="L238" s="38"/>
      <c r="M238" s="59">
        <f>IF(F238="I",SUMIF('BG 2021'!B:B,Clasificaciones!C238,'BG 2021'!E:E),0)</f>
        <v>0</v>
      </c>
      <c r="N238" s="38"/>
      <c r="O238" s="43">
        <f>IF(F238="I",SUMIF('BG 032021'!A:A,Clasificaciones!C238,'BG 032021'!C:C),0)</f>
        <v>0</v>
      </c>
      <c r="P238" s="38"/>
      <c r="Q238" s="59">
        <f>IF(F238="I",SUMIF('BG 032021'!A:A,Clasificaciones!C238,'BG 032021'!D:D),0)</f>
        <v>0</v>
      </c>
    </row>
    <row r="239" spans="1:18" s="732" customFormat="1" ht="12" hidden="1" customHeight="1">
      <c r="A239" s="738" t="s">
        <v>3</v>
      </c>
      <c r="B239" s="738"/>
      <c r="C239" s="731">
        <v>1120320120</v>
      </c>
      <c r="D239" s="731" t="s">
        <v>650</v>
      </c>
      <c r="E239" s="730" t="s">
        <v>183</v>
      </c>
      <c r="F239" s="730" t="s">
        <v>264</v>
      </c>
      <c r="G239" s="43">
        <f>IF(F239="I",IFERROR(VLOOKUP(C239,'BG 032022'!A:C,3,FALSE),0),0)</f>
        <v>0</v>
      </c>
      <c r="H239" s="738"/>
      <c r="I239" s="59">
        <f>IF(F239="I",IFERROR(VLOOKUP(C239,'BG 032022'!A:D,4,FALSE),0),0)</f>
        <v>0</v>
      </c>
      <c r="J239" s="38"/>
      <c r="K239" s="43">
        <f>IF(F239="I",SUMIF('BG 2021'!B:B,Clasificaciones!C239,'BG 2021'!D:D),0)</f>
        <v>0</v>
      </c>
      <c r="L239" s="38"/>
      <c r="M239" s="59">
        <f>IF(F239="I",SUMIF('BG 2021'!B:B,Clasificaciones!C239,'BG 2021'!E:E),0)</f>
        <v>0</v>
      </c>
      <c r="N239" s="38"/>
      <c r="O239" s="43">
        <f>IF(F239="I",SUMIF('BG 032021'!A:A,Clasificaciones!C239,'BG 032021'!C:C),0)</f>
        <v>0</v>
      </c>
      <c r="P239" s="38"/>
      <c r="Q239" s="59">
        <f>IF(F239="I",SUMIF('BG 032021'!A:A,Clasificaciones!C239,'BG 032021'!D:D),0)</f>
        <v>0</v>
      </c>
    </row>
    <row r="240" spans="1:18" s="732" customFormat="1" ht="12" hidden="1" customHeight="1">
      <c r="A240" s="738" t="s">
        <v>3</v>
      </c>
      <c r="B240" s="738"/>
      <c r="C240" s="731">
        <v>1120320121</v>
      </c>
      <c r="D240" s="731" t="s">
        <v>663</v>
      </c>
      <c r="E240" s="730" t="s">
        <v>6</v>
      </c>
      <c r="F240" s="730" t="s">
        <v>264</v>
      </c>
      <c r="G240" s="43">
        <f>IF(F240="I",IFERROR(VLOOKUP(C240,'BG 032022'!A:C,3,FALSE),0),0)</f>
        <v>0</v>
      </c>
      <c r="H240" s="738"/>
      <c r="I240" s="59">
        <f>IF(F240="I",IFERROR(VLOOKUP(C240,'BG 032022'!A:D,4,FALSE),0),0)</f>
        <v>0</v>
      </c>
      <c r="J240" s="38"/>
      <c r="K240" s="43">
        <f>IF(F240="I",SUMIF('BG 2021'!B:B,Clasificaciones!C240,'BG 2021'!D:D),0)</f>
        <v>0</v>
      </c>
      <c r="L240" s="38"/>
      <c r="M240" s="59">
        <f>IF(F240="I",SUMIF('BG 2021'!B:B,Clasificaciones!C240,'BG 2021'!E:E),0)</f>
        <v>0</v>
      </c>
      <c r="N240" s="38"/>
      <c r="O240" s="43">
        <f>IF(F240="I",SUMIF('BG 032021'!A:A,Clasificaciones!C240,'BG 032021'!C:C),0)</f>
        <v>0</v>
      </c>
      <c r="P240" s="38"/>
      <c r="Q240" s="59">
        <f>IF(F240="I",SUMIF('BG 032021'!A:A,Clasificaciones!C240,'BG 032021'!D:D),0)</f>
        <v>0</v>
      </c>
    </row>
    <row r="241" spans="1:18" s="732" customFormat="1" ht="12" hidden="1" customHeight="1">
      <c r="A241" s="738" t="s">
        <v>3</v>
      </c>
      <c r="B241" s="738"/>
      <c r="C241" s="731">
        <v>1120320122</v>
      </c>
      <c r="D241" s="731" t="s">
        <v>820</v>
      </c>
      <c r="E241" s="730" t="s">
        <v>183</v>
      </c>
      <c r="F241" s="730" t="s">
        <v>264</v>
      </c>
      <c r="G241" s="43">
        <f>IF(F241="I",IFERROR(VLOOKUP(C241,'BG 032022'!A:C,3,FALSE),0),0)</f>
        <v>0</v>
      </c>
      <c r="H241" s="738"/>
      <c r="I241" s="59">
        <f>IF(F241="I",IFERROR(VLOOKUP(C241,'BG 032022'!A:D,4,FALSE),0),0)</f>
        <v>0</v>
      </c>
      <c r="J241" s="38"/>
      <c r="K241" s="43">
        <f>IF(F241="I",SUMIF('BG 2021'!B:B,Clasificaciones!C241,'BG 2021'!D:D),0)</f>
        <v>0</v>
      </c>
      <c r="L241" s="38"/>
      <c r="M241" s="59">
        <f>IF(F241="I",SUMIF('BG 2021'!B:B,Clasificaciones!C241,'BG 2021'!E:E),0)</f>
        <v>0</v>
      </c>
      <c r="N241" s="38"/>
      <c r="O241" s="43">
        <f>IF(F241="I",SUMIF('BG 032021'!A:A,Clasificaciones!C241,'BG 032021'!C:C),0)</f>
        <v>0</v>
      </c>
      <c r="P241" s="38"/>
      <c r="Q241" s="59">
        <f>IF(F241="I",SUMIF('BG 032021'!A:A,Clasificaciones!C241,'BG 032021'!D:D),0)</f>
        <v>0</v>
      </c>
    </row>
    <row r="242" spans="1:18" s="732" customFormat="1" ht="12" hidden="1" customHeight="1">
      <c r="A242" s="738" t="s">
        <v>3</v>
      </c>
      <c r="B242" s="738"/>
      <c r="C242" s="731">
        <v>1120320123</v>
      </c>
      <c r="D242" s="731" t="s">
        <v>818</v>
      </c>
      <c r="E242" s="730" t="s">
        <v>6</v>
      </c>
      <c r="F242" s="730" t="s">
        <v>264</v>
      </c>
      <c r="G242" s="43">
        <f>IF(F242="I",IFERROR(VLOOKUP(C242,'BG 032022'!A:C,3,FALSE),0),0)</f>
        <v>0</v>
      </c>
      <c r="H242" s="738"/>
      <c r="I242" s="59">
        <f>IF(F242="I",IFERROR(VLOOKUP(C242,'BG 032022'!A:D,4,FALSE),0),0)</f>
        <v>0</v>
      </c>
      <c r="J242" s="38"/>
      <c r="K242" s="43">
        <f>IF(F242="I",SUMIF('BG 2021'!B:B,Clasificaciones!C242,'BG 2021'!D:D),0)</f>
        <v>0</v>
      </c>
      <c r="L242" s="38"/>
      <c r="M242" s="59">
        <f>IF(F242="I",SUMIF('BG 2021'!B:B,Clasificaciones!C242,'BG 2021'!E:E),0)</f>
        <v>0</v>
      </c>
      <c r="N242" s="38"/>
      <c r="O242" s="43">
        <f>IF(F242="I",SUMIF('BG 032021'!A:A,Clasificaciones!C242,'BG 032021'!C:C),0)</f>
        <v>0</v>
      </c>
      <c r="P242" s="38"/>
      <c r="Q242" s="59">
        <f>IF(F242="I",SUMIF('BG 032021'!A:A,Clasificaciones!C242,'BG 032021'!D:D),0)</f>
        <v>0</v>
      </c>
    </row>
    <row r="243" spans="1:18" s="732" customFormat="1" ht="12" hidden="1" customHeight="1">
      <c r="A243" s="738" t="s">
        <v>3</v>
      </c>
      <c r="B243" s="738"/>
      <c r="C243" s="731">
        <v>1120320124</v>
      </c>
      <c r="D243" s="731" t="s">
        <v>760</v>
      </c>
      <c r="E243" s="730" t="s">
        <v>183</v>
      </c>
      <c r="F243" s="730" t="s">
        <v>264</v>
      </c>
      <c r="G243" s="43">
        <f>IF(F243="I",IFERROR(VLOOKUP(C243,'BG 032022'!A:C,3,FALSE),0),0)</f>
        <v>0</v>
      </c>
      <c r="H243" s="738"/>
      <c r="I243" s="59">
        <f>IF(F243="I",IFERROR(VLOOKUP(C243,'BG 032022'!A:D,4,FALSE),0),0)</f>
        <v>0</v>
      </c>
      <c r="J243" s="38"/>
      <c r="K243" s="43">
        <f>IF(F243="I",SUMIF('BG 2021'!B:B,Clasificaciones!C243,'BG 2021'!D:D),0)</f>
        <v>0</v>
      </c>
      <c r="L243" s="38"/>
      <c r="M243" s="59">
        <f>IF(F243="I",SUMIF('BG 2021'!B:B,Clasificaciones!C243,'BG 2021'!E:E),0)</f>
        <v>0</v>
      </c>
      <c r="N243" s="38"/>
      <c r="O243" s="43">
        <f>IF(F243="I",SUMIF('BG 032021'!A:A,Clasificaciones!C243,'BG 032021'!C:C),0)</f>
        <v>0</v>
      </c>
      <c r="P243" s="38"/>
      <c r="Q243" s="59">
        <f>IF(F243="I",SUMIF('BG 032021'!A:A,Clasificaciones!C243,'BG 032021'!D:D),0)</f>
        <v>0</v>
      </c>
    </row>
    <row r="244" spans="1:18" s="732" customFormat="1" ht="12" hidden="1" customHeight="1">
      <c r="A244" s="738" t="s">
        <v>3</v>
      </c>
      <c r="B244" s="738"/>
      <c r="C244" s="731">
        <v>11203202</v>
      </c>
      <c r="D244" s="731" t="s">
        <v>821</v>
      </c>
      <c r="E244" s="730" t="s">
        <v>6</v>
      </c>
      <c r="F244" s="730" t="s">
        <v>263</v>
      </c>
      <c r="G244" s="43">
        <f>IF(F244="I",IFERROR(VLOOKUP(C244,'BG 032022'!A:C,3,FALSE),0),0)</f>
        <v>0</v>
      </c>
      <c r="H244" s="738"/>
      <c r="I244" s="59">
        <f>IF(F244="I",IFERROR(VLOOKUP(C244,'BG 032022'!A:D,4,FALSE),0),0)</f>
        <v>0</v>
      </c>
      <c r="J244" s="38"/>
      <c r="K244" s="43">
        <f>IF(F244="I",SUMIF('BG 2021'!B:B,Clasificaciones!C244,'BG 2021'!D:D),0)</f>
        <v>0</v>
      </c>
      <c r="L244" s="38"/>
      <c r="M244" s="59">
        <f>IF(F244="I",SUMIF('BG 2021'!B:B,Clasificaciones!C244,'BG 2021'!E:E),0)</f>
        <v>0</v>
      </c>
      <c r="N244" s="38"/>
      <c r="O244" s="43">
        <f>IF(F244="I",SUMIF('BG 032021'!A:A,Clasificaciones!C244,'BG 032021'!C:C),0)</f>
        <v>0</v>
      </c>
      <c r="P244" s="38"/>
      <c r="Q244" s="59">
        <f>IF(F244="I",SUMIF('BG 032021'!A:A,Clasificaciones!C244,'BG 032021'!D:D),0)</f>
        <v>0</v>
      </c>
    </row>
    <row r="245" spans="1:18" s="732" customFormat="1" ht="12" hidden="1" customHeight="1">
      <c r="A245" s="738" t="s">
        <v>3</v>
      </c>
      <c r="B245" s="738"/>
      <c r="C245" s="731">
        <v>1120320201</v>
      </c>
      <c r="D245" s="731" t="s">
        <v>821</v>
      </c>
      <c r="E245" s="730" t="s">
        <v>6</v>
      </c>
      <c r="F245" s="730" t="s">
        <v>264</v>
      </c>
      <c r="G245" s="43">
        <f>IF(F245="I",IFERROR(VLOOKUP(C245,'BG 032022'!A:C,3,FALSE),0),0)</f>
        <v>0</v>
      </c>
      <c r="H245" s="738"/>
      <c r="I245" s="59">
        <f>IF(F245="I",IFERROR(VLOOKUP(C245,'BG 032022'!A:D,4,FALSE),0),0)</f>
        <v>0</v>
      </c>
      <c r="J245" s="38"/>
      <c r="K245" s="43">
        <f>IF(F245="I",SUMIF('BG 2021'!B:B,Clasificaciones!C245,'BG 2021'!D:D),0)</f>
        <v>0</v>
      </c>
      <c r="L245" s="38"/>
      <c r="M245" s="59">
        <f>IF(F245="I",SUMIF('BG 2021'!B:B,Clasificaciones!C245,'BG 2021'!E:E),0)</f>
        <v>0</v>
      </c>
      <c r="N245" s="38"/>
      <c r="O245" s="43">
        <f>IF(F245="I",SUMIF('BG 032021'!A:A,Clasificaciones!C245,'BG 032021'!C:C),0)</f>
        <v>0</v>
      </c>
      <c r="P245" s="38"/>
      <c r="Q245" s="59">
        <f>IF(F245="I",SUMIF('BG 032021'!A:A,Clasificaciones!C245,'BG 032021'!D:D),0)</f>
        <v>0</v>
      </c>
    </row>
    <row r="246" spans="1:18" s="700" customFormat="1" ht="12" hidden="1" customHeight="1">
      <c r="A246" s="694" t="s">
        <v>3</v>
      </c>
      <c r="B246" s="694" t="s">
        <v>407</v>
      </c>
      <c r="C246" s="695">
        <v>1120320202</v>
      </c>
      <c r="D246" s="695" t="s">
        <v>821</v>
      </c>
      <c r="E246" s="696" t="s">
        <v>183</v>
      </c>
      <c r="F246" s="696" t="s">
        <v>264</v>
      </c>
      <c r="G246" s="697">
        <f>IF(F246="I",IFERROR(VLOOKUP(C246,'BG 032022'!A:C,3,FALSE),0),0)</f>
        <v>0</v>
      </c>
      <c r="H246" s="694"/>
      <c r="I246" s="698">
        <f>IF(F246="I",IFERROR(VLOOKUP(C246,'BG 032022'!A:D,4,FALSE),0),0)</f>
        <v>0</v>
      </c>
      <c r="J246" s="699"/>
      <c r="K246" s="697">
        <f>IF(F246="I",SUMIF('BG 2021'!B:B,Clasificaciones!C246,'BG 2021'!D:D),0)</f>
        <v>0</v>
      </c>
      <c r="L246" s="699"/>
      <c r="M246" s="698">
        <f>IF(F246="I",SUMIF('BG 2021'!B:B,Clasificaciones!C246,'BG 2021'!E:E),0)</f>
        <v>0</v>
      </c>
      <c r="N246" s="699"/>
      <c r="O246" s="697">
        <f>IF(F246="I",SUMIF('BG 032021'!A:A,Clasificaciones!C246,'BG 032021'!C:C),0)</f>
        <v>0</v>
      </c>
      <c r="P246" s="699"/>
      <c r="Q246" s="698">
        <f>IF(F246="I",SUMIF('BG 032021'!A:A,Clasificaciones!C246,'BG 032021'!D:D),0)</f>
        <v>0</v>
      </c>
      <c r="R246" s="700" t="e">
        <f>+VLOOKUP(C246,'CA EFE'!A:A,1,FALSE)</f>
        <v>#N/A</v>
      </c>
    </row>
    <row r="247" spans="1:18" s="732" customFormat="1" ht="12" hidden="1" customHeight="1">
      <c r="A247" s="738" t="s">
        <v>3</v>
      </c>
      <c r="B247" s="738"/>
      <c r="C247" s="731">
        <v>11203203</v>
      </c>
      <c r="D247" s="731" t="s">
        <v>822</v>
      </c>
      <c r="E247" s="730" t="s">
        <v>6</v>
      </c>
      <c r="F247" s="730" t="s">
        <v>263</v>
      </c>
      <c r="G247" s="43">
        <f>IF(F247="I",IFERROR(VLOOKUP(C247,'BG 032022'!A:C,3,FALSE),0),0)</f>
        <v>0</v>
      </c>
      <c r="H247" s="738"/>
      <c r="I247" s="59">
        <f>IF(F247="I",IFERROR(VLOOKUP(C247,'BG 032022'!A:D,4,FALSE),0),0)</f>
        <v>0</v>
      </c>
      <c r="J247" s="38"/>
      <c r="K247" s="43">
        <f>IF(F247="I",SUMIF('BG 2021'!B:B,Clasificaciones!C247,'BG 2021'!D:D),0)</f>
        <v>0</v>
      </c>
      <c r="L247" s="38"/>
      <c r="M247" s="59">
        <f>IF(F247="I",SUMIF('BG 2021'!B:B,Clasificaciones!C247,'BG 2021'!E:E),0)</f>
        <v>0</v>
      </c>
      <c r="N247" s="38"/>
      <c r="O247" s="43">
        <f>IF(F247="I",SUMIF('BG 032021'!A:A,Clasificaciones!C247,'BG 032021'!C:C),0)</f>
        <v>0</v>
      </c>
      <c r="P247" s="38"/>
      <c r="Q247" s="59">
        <f>IF(F247="I",SUMIF('BG 032021'!A:A,Clasificaciones!C247,'BG 032021'!D:D),0)</f>
        <v>0</v>
      </c>
    </row>
    <row r="248" spans="1:18" s="732" customFormat="1" ht="12" hidden="1" customHeight="1">
      <c r="A248" s="738" t="s">
        <v>3</v>
      </c>
      <c r="B248" s="738"/>
      <c r="C248" s="731">
        <v>1120320301</v>
      </c>
      <c r="D248" s="731" t="s">
        <v>822</v>
      </c>
      <c r="E248" s="730" t="s">
        <v>6</v>
      </c>
      <c r="F248" s="730" t="s">
        <v>264</v>
      </c>
      <c r="G248" s="43">
        <f>IF(F248="I",IFERROR(VLOOKUP(C248,'BG 032022'!A:C,3,FALSE),0),0)</f>
        <v>0</v>
      </c>
      <c r="H248" s="738"/>
      <c r="I248" s="59">
        <f>IF(F248="I",IFERROR(VLOOKUP(C248,'BG 032022'!A:D,4,FALSE),0),0)</f>
        <v>0</v>
      </c>
      <c r="J248" s="38"/>
      <c r="K248" s="43">
        <f>IF(F248="I",SUMIF('BG 2021'!B:B,Clasificaciones!C248,'BG 2021'!D:D),0)</f>
        <v>0</v>
      </c>
      <c r="L248" s="38"/>
      <c r="M248" s="59">
        <f>IF(F248="I",SUMIF('BG 2021'!B:B,Clasificaciones!C248,'BG 2021'!E:E),0)</f>
        <v>0</v>
      </c>
      <c r="N248" s="38"/>
      <c r="O248" s="43">
        <f>IF(F248="I",SUMIF('BG 032021'!A:A,Clasificaciones!C248,'BG 032021'!C:C),0)</f>
        <v>0</v>
      </c>
      <c r="P248" s="38"/>
      <c r="Q248" s="59">
        <f>IF(F248="I",SUMIF('BG 032021'!A:A,Clasificaciones!C248,'BG 032021'!D:D),0)</f>
        <v>0</v>
      </c>
    </row>
    <row r="249" spans="1:18" s="700" customFormat="1" ht="12" hidden="1" customHeight="1">
      <c r="A249" s="694" t="s">
        <v>3</v>
      </c>
      <c r="B249" s="694" t="s">
        <v>407</v>
      </c>
      <c r="C249" s="695">
        <v>1120320302</v>
      </c>
      <c r="D249" s="695" t="s">
        <v>822</v>
      </c>
      <c r="E249" s="696" t="s">
        <v>183</v>
      </c>
      <c r="F249" s="696" t="s">
        <v>264</v>
      </c>
      <c r="G249" s="697">
        <f>IF(F249="I",IFERROR(VLOOKUP(C249,'BG 032022'!A:C,3,FALSE),0),0)</f>
        <v>0</v>
      </c>
      <c r="H249" s="694"/>
      <c r="I249" s="698">
        <f>IF(F249="I",IFERROR(VLOOKUP(C249,'BG 032022'!A:D,4,FALSE),0),0)</f>
        <v>0</v>
      </c>
      <c r="J249" s="699"/>
      <c r="K249" s="697">
        <f>IF(F249="I",SUMIF('BG 2021'!B:B,Clasificaciones!C249,'BG 2021'!D:D),0)</f>
        <v>0</v>
      </c>
      <c r="L249" s="699"/>
      <c r="M249" s="698">
        <f>IF(F249="I",SUMIF('BG 2021'!B:B,Clasificaciones!C249,'BG 2021'!E:E),0)</f>
        <v>0</v>
      </c>
      <c r="N249" s="699"/>
      <c r="O249" s="697">
        <f>IF(F249="I",SUMIF('BG 032021'!A:A,Clasificaciones!C249,'BG 032021'!C:C),0)</f>
        <v>0</v>
      </c>
      <c r="P249" s="699"/>
      <c r="Q249" s="698">
        <f>IF(F249="I",SUMIF('BG 032021'!A:A,Clasificaciones!C249,'BG 032021'!D:D),0)</f>
        <v>0</v>
      </c>
      <c r="R249" s="700" t="e">
        <f>+VLOOKUP(C249,'CA EFE'!A:A,1,FALSE)</f>
        <v>#N/A</v>
      </c>
    </row>
    <row r="250" spans="1:18" s="732" customFormat="1" ht="12" hidden="1" customHeight="1">
      <c r="A250" s="738" t="s">
        <v>3</v>
      </c>
      <c r="B250" s="738"/>
      <c r="C250" s="731">
        <v>113</v>
      </c>
      <c r="D250" s="731" t="s">
        <v>570</v>
      </c>
      <c r="E250" s="730" t="s">
        <v>6</v>
      </c>
      <c r="F250" s="730" t="s">
        <v>263</v>
      </c>
      <c r="G250" s="43">
        <f>IF(F250="I",IFERROR(VLOOKUP(C250,'BG 032022'!A:C,3,FALSE),0),0)</f>
        <v>0</v>
      </c>
      <c r="H250" s="738"/>
      <c r="I250" s="59">
        <f>IF(F250="I",IFERROR(VLOOKUP(C250,'BG 032022'!A:D,4,FALSE),0),0)</f>
        <v>0</v>
      </c>
      <c r="J250" s="38"/>
      <c r="K250" s="43">
        <f>IF(F250="I",SUMIF('BG 2021'!B:B,Clasificaciones!C250,'BG 2021'!D:D),0)</f>
        <v>0</v>
      </c>
      <c r="L250" s="38"/>
      <c r="M250" s="59">
        <f>IF(F250="I",SUMIF('BG 2021'!B:B,Clasificaciones!C250,'BG 2021'!E:E),0)</f>
        <v>0</v>
      </c>
      <c r="N250" s="38"/>
      <c r="O250" s="43">
        <f>IF(F250="I",SUMIF('BG 032021'!A:A,Clasificaciones!C250,'BG 032021'!C:C),0)</f>
        <v>0</v>
      </c>
      <c r="P250" s="38"/>
      <c r="Q250" s="59">
        <f>IF(F250="I",SUMIF('BG 032021'!A:A,Clasificaciones!C250,'BG 032021'!D:D),0)</f>
        <v>0</v>
      </c>
    </row>
    <row r="251" spans="1:18" s="732" customFormat="1" ht="12" hidden="1" customHeight="1">
      <c r="A251" s="738" t="s">
        <v>3</v>
      </c>
      <c r="B251" s="738"/>
      <c r="C251" s="731">
        <v>11301</v>
      </c>
      <c r="D251" s="731" t="s">
        <v>307</v>
      </c>
      <c r="E251" s="730" t="s">
        <v>6</v>
      </c>
      <c r="F251" s="730" t="s">
        <v>263</v>
      </c>
      <c r="G251" s="43">
        <f>IF(F251="I",IFERROR(VLOOKUP(C251,'BG 032022'!A:C,3,FALSE),0),0)</f>
        <v>0</v>
      </c>
      <c r="H251" s="738"/>
      <c r="I251" s="59">
        <f>IF(F251="I",IFERROR(VLOOKUP(C251,'BG 032022'!A:D,4,FALSE),0),0)</f>
        <v>0</v>
      </c>
      <c r="J251" s="38"/>
      <c r="K251" s="43">
        <f>IF(F251="I",SUMIF('BG 2021'!B:B,Clasificaciones!C251,'BG 2021'!D:D),0)</f>
        <v>0</v>
      </c>
      <c r="L251" s="38"/>
      <c r="M251" s="59">
        <f>IF(F251="I",SUMIF('BG 2021'!B:B,Clasificaciones!C251,'BG 2021'!E:E),0)</f>
        <v>0</v>
      </c>
      <c r="N251" s="38"/>
      <c r="O251" s="43">
        <f>IF(F251="I",SUMIF('BG 032021'!A:A,Clasificaciones!C251,'BG 032021'!C:C),0)</f>
        <v>0</v>
      </c>
      <c r="P251" s="38"/>
      <c r="Q251" s="59">
        <f>IF(F251="I",SUMIF('BG 032021'!A:A,Clasificaciones!C251,'BG 032021'!D:D),0)</f>
        <v>0</v>
      </c>
    </row>
    <row r="252" spans="1:18" s="732" customFormat="1" ht="12" hidden="1" customHeight="1">
      <c r="A252" s="738" t="s">
        <v>3</v>
      </c>
      <c r="B252" s="738"/>
      <c r="C252" s="731">
        <v>1130101</v>
      </c>
      <c r="D252" s="731" t="s">
        <v>571</v>
      </c>
      <c r="E252" s="730" t="s">
        <v>6</v>
      </c>
      <c r="F252" s="730" t="s">
        <v>263</v>
      </c>
      <c r="G252" s="43">
        <f>IF(F252="I",IFERROR(VLOOKUP(C252,'BG 032022'!A:C,3,FALSE),0),0)</f>
        <v>0</v>
      </c>
      <c r="H252" s="738"/>
      <c r="I252" s="59">
        <f>IF(F252="I",IFERROR(VLOOKUP(C252,'BG 032022'!A:D,4,FALSE),0),0)</f>
        <v>0</v>
      </c>
      <c r="J252" s="38"/>
      <c r="K252" s="43">
        <f>IF(F252="I",SUMIF('BG 2021'!B:B,Clasificaciones!C252,'BG 2021'!D:D),0)</f>
        <v>0</v>
      </c>
      <c r="L252" s="38"/>
      <c r="M252" s="59">
        <f>IF(F252="I",SUMIF('BG 2021'!B:B,Clasificaciones!C252,'BG 2021'!E:E),0)</f>
        <v>0</v>
      </c>
      <c r="N252" s="38"/>
      <c r="O252" s="43">
        <f>IF(F252="I",SUMIF('BG 032021'!A:A,Clasificaciones!C252,'BG 032021'!C:C),0)</f>
        <v>0</v>
      </c>
      <c r="P252" s="38"/>
      <c r="Q252" s="59">
        <f>IF(F252="I",SUMIF('BG 032021'!A:A,Clasificaciones!C252,'BG 032021'!D:D),0)</f>
        <v>0</v>
      </c>
    </row>
    <row r="253" spans="1:18" s="144" customFormat="1" ht="12" hidden="1" customHeight="1">
      <c r="A253" s="139" t="s">
        <v>3</v>
      </c>
      <c r="B253" s="139" t="s">
        <v>17</v>
      </c>
      <c r="C253" s="140">
        <v>113010101</v>
      </c>
      <c r="D253" s="140" t="s">
        <v>572</v>
      </c>
      <c r="E253" s="141" t="s">
        <v>6</v>
      </c>
      <c r="F253" s="141" t="s">
        <v>264</v>
      </c>
      <c r="G253" s="136">
        <f>IF(F253="I",IFERROR(VLOOKUP(C253,'BG 032022'!A:C,3,FALSE),0),0)</f>
        <v>0</v>
      </c>
      <c r="H253" s="139"/>
      <c r="I253" s="143">
        <f>IF(F253="I",IFERROR(VLOOKUP(C253,'BG 032022'!A:D,4,FALSE),0),0)</f>
        <v>0</v>
      </c>
      <c r="J253" s="142"/>
      <c r="K253" s="136">
        <f>IF(F253="I",SUMIF('BG 2021'!B:B,Clasificaciones!C253,'BG 2021'!D:D),0)</f>
        <v>0</v>
      </c>
      <c r="L253" s="142"/>
      <c r="M253" s="143">
        <f>IF(F253="I",SUMIF('BG 2021'!B:B,Clasificaciones!C253,'BG 2021'!E:E),0)</f>
        <v>0</v>
      </c>
      <c r="N253" s="142"/>
      <c r="O253" s="136">
        <f>IF(F253="I",SUMIF('BG 032021'!A:A,Clasificaciones!C253,'BG 032021'!C:C),0)</f>
        <v>0</v>
      </c>
      <c r="P253" s="142"/>
      <c r="Q253" s="143">
        <f>IF(F253="I",SUMIF('BG 032021'!A:A,Clasificaciones!C253,'BG 032021'!D:D),0)</f>
        <v>0</v>
      </c>
      <c r="R253" s="144" t="e">
        <f>+VLOOKUP(C253,'CA EFE'!A:A,1,FALSE)</f>
        <v>#N/A</v>
      </c>
    </row>
    <row r="254" spans="1:18" s="700" customFormat="1" ht="12" hidden="1" customHeight="1">
      <c r="A254" s="694" t="s">
        <v>3</v>
      </c>
      <c r="B254" s="694" t="s">
        <v>17</v>
      </c>
      <c r="C254" s="695">
        <v>113010102</v>
      </c>
      <c r="D254" s="695" t="s">
        <v>1132</v>
      </c>
      <c r="E254" s="696" t="s">
        <v>183</v>
      </c>
      <c r="F254" s="696" t="s">
        <v>264</v>
      </c>
      <c r="G254" s="697">
        <f>IF(F254="I",IFERROR(VLOOKUP(C254,'BG 032022'!A:C,3,FALSE),0),0)</f>
        <v>0</v>
      </c>
      <c r="H254" s="694"/>
      <c r="I254" s="698">
        <f>IF(F254="I",IFERROR(VLOOKUP(C254,'BG 032022'!A:D,4,FALSE),0),0)</f>
        <v>0</v>
      </c>
      <c r="J254" s="699"/>
      <c r="K254" s="697">
        <f>IF(F254="I",SUMIF('BG 2021'!B:B,Clasificaciones!C254,'BG 2021'!D:D),0)</f>
        <v>0</v>
      </c>
      <c r="L254" s="699"/>
      <c r="M254" s="698">
        <f>IF(F254="I",SUMIF('BG 2021'!B:B,Clasificaciones!C254,'BG 2021'!E:E),0)</f>
        <v>0</v>
      </c>
      <c r="N254" s="699"/>
      <c r="O254" s="697">
        <f>IF(F254="I",SUMIF('BG 032021'!A:A,Clasificaciones!C254,'BG 032021'!C:C),0)</f>
        <v>0</v>
      </c>
      <c r="P254" s="699"/>
      <c r="Q254" s="698">
        <f>IF(F254="I",SUMIF('BG 032021'!A:A,Clasificaciones!C254,'BG 032021'!D:D),0)</f>
        <v>0</v>
      </c>
      <c r="R254" s="700" t="e">
        <f>+VLOOKUP(C254,'CA EFE'!A:A,1,FALSE)</f>
        <v>#N/A</v>
      </c>
    </row>
    <row r="255" spans="1:18" s="732" customFormat="1" ht="12" hidden="1" customHeight="1">
      <c r="A255" s="738" t="s">
        <v>3</v>
      </c>
      <c r="B255" s="738"/>
      <c r="C255" s="731">
        <v>1130102</v>
      </c>
      <c r="D255" s="731" t="s">
        <v>425</v>
      </c>
      <c r="E255" s="730" t="s">
        <v>6</v>
      </c>
      <c r="F255" s="730" t="s">
        <v>263</v>
      </c>
      <c r="G255" s="43">
        <f>IF(F255="I",IFERROR(VLOOKUP(C255,'BG 032022'!A:C,3,FALSE),0),0)</f>
        <v>0</v>
      </c>
      <c r="H255" s="738"/>
      <c r="I255" s="59">
        <f>IF(F255="I",IFERROR(VLOOKUP(C255,'BG 032022'!A:D,4,FALSE),0),0)</f>
        <v>0</v>
      </c>
      <c r="J255" s="38"/>
      <c r="K255" s="43">
        <f>IF(F255="I",SUMIF('BG 2021'!B:B,Clasificaciones!C255,'BG 2021'!D:D),0)</f>
        <v>0</v>
      </c>
      <c r="L255" s="38"/>
      <c r="M255" s="59">
        <f>IF(F255="I",SUMIF('BG 2021'!B:B,Clasificaciones!C255,'BG 2021'!E:E),0)</f>
        <v>0</v>
      </c>
      <c r="N255" s="38"/>
      <c r="O255" s="43">
        <f>IF(F255="I",SUMIF('BG 032021'!A:A,Clasificaciones!C255,'BG 032021'!C:C),0)</f>
        <v>0</v>
      </c>
      <c r="P255" s="38"/>
      <c r="Q255" s="59">
        <f>IF(F255="I",SUMIF('BG 032021'!A:A,Clasificaciones!C255,'BG 032021'!D:D),0)</f>
        <v>0</v>
      </c>
    </row>
    <row r="256" spans="1:18" s="144" customFormat="1" ht="12" hidden="1" customHeight="1">
      <c r="A256" s="139" t="s">
        <v>3</v>
      </c>
      <c r="B256" s="139" t="s">
        <v>85</v>
      </c>
      <c r="C256" s="140">
        <v>113010201</v>
      </c>
      <c r="D256" s="140" t="s">
        <v>1036</v>
      </c>
      <c r="E256" s="141" t="s">
        <v>6</v>
      </c>
      <c r="F256" s="141" t="s">
        <v>264</v>
      </c>
      <c r="G256" s="136">
        <f>IF(F256="I",IFERROR(VLOOKUP(C256,'BG 032022'!A:C,3,FALSE),0),0)</f>
        <v>0</v>
      </c>
      <c r="H256" s="139"/>
      <c r="I256" s="143">
        <f>IF(F256="I",IFERROR(VLOOKUP(C256,'BG 032022'!A:D,4,FALSE),0),0)</f>
        <v>0</v>
      </c>
      <c r="J256" s="142"/>
      <c r="K256" s="136">
        <f>IF(F256="I",SUMIF('BG 2021'!B:B,Clasificaciones!C256,'BG 2021'!D:D),0)</f>
        <v>0</v>
      </c>
      <c r="L256" s="142"/>
      <c r="M256" s="143">
        <f>IF(F256="I",SUMIF('BG 2021'!B:B,Clasificaciones!C256,'BG 2021'!E:E),0)</f>
        <v>0</v>
      </c>
      <c r="N256" s="142"/>
      <c r="O256" s="136">
        <f>IF(F256="I",SUMIF('BG 032021'!A:A,Clasificaciones!C256,'BG 032021'!C:C),0)</f>
        <v>0</v>
      </c>
      <c r="P256" s="142"/>
      <c r="Q256" s="143">
        <f>IF(F256="I",SUMIF('BG 032021'!A:A,Clasificaciones!C256,'BG 032021'!D:D),0)</f>
        <v>0</v>
      </c>
      <c r="R256" s="144" t="e">
        <f>+VLOOKUP(C256,'CA EFE'!A:A,1,FALSE)</f>
        <v>#N/A</v>
      </c>
    </row>
    <row r="257" spans="1:18" s="700" customFormat="1" ht="12" hidden="1" customHeight="1">
      <c r="A257" s="694" t="s">
        <v>3</v>
      </c>
      <c r="B257" s="694" t="s">
        <v>85</v>
      </c>
      <c r="C257" s="695">
        <v>113010202</v>
      </c>
      <c r="D257" s="695" t="s">
        <v>1037</v>
      </c>
      <c r="E257" s="696" t="s">
        <v>183</v>
      </c>
      <c r="F257" s="696" t="s">
        <v>264</v>
      </c>
      <c r="G257" s="697">
        <f>IF(F257="I",IFERROR(VLOOKUP(C257,'BG 032022'!A:C,3,FALSE),0),0)</f>
        <v>0</v>
      </c>
      <c r="H257" s="694"/>
      <c r="I257" s="698">
        <f>IF(F257="I",IFERROR(VLOOKUP(C257,'BG 032022'!A:D,4,FALSE),0),0)</f>
        <v>0</v>
      </c>
      <c r="J257" s="699"/>
      <c r="K257" s="697">
        <f>IF(F257="I",SUMIF('BG 2021'!B:B,Clasificaciones!C257,'BG 2021'!D:D),0)</f>
        <v>0</v>
      </c>
      <c r="L257" s="699"/>
      <c r="M257" s="698">
        <f>IF(F257="I",SUMIF('BG 2021'!B:B,Clasificaciones!C257,'BG 2021'!E:E),0)</f>
        <v>0</v>
      </c>
      <c r="N257" s="699"/>
      <c r="O257" s="697">
        <f>IF(F257="I",SUMIF('BG 032021'!A:A,Clasificaciones!C257,'BG 032021'!C:C),0)</f>
        <v>0</v>
      </c>
      <c r="P257" s="699"/>
      <c r="Q257" s="698">
        <f>IF(F257="I",SUMIF('BG 032021'!A:A,Clasificaciones!C257,'BG 032021'!D:D),0)</f>
        <v>0</v>
      </c>
      <c r="R257" s="700" t="e">
        <f>+VLOOKUP(C257,'CA EFE'!A:A,1,FALSE)</f>
        <v>#N/A</v>
      </c>
    </row>
    <row r="258" spans="1:18" s="732" customFormat="1" ht="12" hidden="1" customHeight="1">
      <c r="A258" s="738" t="s">
        <v>3</v>
      </c>
      <c r="B258" s="738"/>
      <c r="C258" s="731">
        <v>11302</v>
      </c>
      <c r="D258" s="731" t="s">
        <v>573</v>
      </c>
      <c r="E258" s="730" t="s">
        <v>6</v>
      </c>
      <c r="F258" s="730" t="s">
        <v>263</v>
      </c>
      <c r="G258" s="43">
        <f>IF(F258="I",IFERROR(VLOOKUP(C258,'BG 032022'!A:C,3,FALSE),0),0)</f>
        <v>0</v>
      </c>
      <c r="H258" s="738"/>
      <c r="I258" s="59">
        <f>IF(F258="I",IFERROR(VLOOKUP(C258,'BG 032022'!A:D,4,FALSE),0),0)</f>
        <v>0</v>
      </c>
      <c r="J258" s="38"/>
      <c r="K258" s="43">
        <f>IF(F258="I",SUMIF('BG 2021'!B:B,Clasificaciones!C258,'BG 2021'!D:D),0)</f>
        <v>0</v>
      </c>
      <c r="L258" s="38"/>
      <c r="M258" s="59">
        <f>IF(F258="I",SUMIF('BG 2021'!B:B,Clasificaciones!C258,'BG 2021'!E:E),0)</f>
        <v>0</v>
      </c>
      <c r="N258" s="38"/>
      <c r="O258" s="43">
        <f>IF(F258="I",SUMIF('BG 032021'!A:A,Clasificaciones!C258,'BG 032021'!C:C),0)</f>
        <v>0</v>
      </c>
      <c r="P258" s="38"/>
      <c r="Q258" s="59">
        <f>IF(F258="I",SUMIF('BG 032021'!A:A,Clasificaciones!C258,'BG 032021'!D:D),0)</f>
        <v>0</v>
      </c>
    </row>
    <row r="259" spans="1:18" s="732" customFormat="1" ht="12" hidden="1" customHeight="1">
      <c r="A259" s="738" t="s">
        <v>3</v>
      </c>
      <c r="B259" s="738"/>
      <c r="C259" s="731">
        <v>1130201</v>
      </c>
      <c r="D259" s="731" t="s">
        <v>823</v>
      </c>
      <c r="E259" s="730" t="s">
        <v>6</v>
      </c>
      <c r="F259" s="730" t="s">
        <v>263</v>
      </c>
      <c r="G259" s="43">
        <f>IF(F259="I",IFERROR(VLOOKUP(C259,'BG 032022'!A:C,3,FALSE),0),0)</f>
        <v>0</v>
      </c>
      <c r="H259" s="738"/>
      <c r="I259" s="59">
        <f>IF(F259="I",IFERROR(VLOOKUP(C259,'BG 032022'!A:D,4,FALSE),0),0)</f>
        <v>0</v>
      </c>
      <c r="J259" s="38"/>
      <c r="K259" s="43">
        <f>IF(F259="I",SUMIF('BG 2021'!B:B,Clasificaciones!C259,'BG 2021'!D:D),0)</f>
        <v>0</v>
      </c>
      <c r="L259" s="38"/>
      <c r="M259" s="59">
        <f>IF(F259="I",SUMIF('BG 2021'!B:B,Clasificaciones!C259,'BG 2021'!E:E),0)</f>
        <v>0</v>
      </c>
      <c r="N259" s="38"/>
      <c r="O259" s="43">
        <f>IF(F259="I",SUMIF('BG 032021'!A:A,Clasificaciones!C259,'BG 032021'!C:C),0)</f>
        <v>0</v>
      </c>
      <c r="P259" s="38"/>
      <c r="Q259" s="59">
        <f>IF(F259="I",SUMIF('BG 032021'!A:A,Clasificaciones!C259,'BG 032021'!D:D),0)</f>
        <v>0</v>
      </c>
    </row>
    <row r="260" spans="1:18" s="732" customFormat="1" ht="12" hidden="1" customHeight="1">
      <c r="A260" s="738" t="s">
        <v>3</v>
      </c>
      <c r="B260" s="738"/>
      <c r="C260" s="731">
        <v>113020101</v>
      </c>
      <c r="D260" s="731" t="s">
        <v>824</v>
      </c>
      <c r="E260" s="730" t="s">
        <v>6</v>
      </c>
      <c r="F260" s="730" t="s">
        <v>264</v>
      </c>
      <c r="G260" s="43">
        <f>IF(F260="I",IFERROR(VLOOKUP(C260,'BG 032022'!A:C,3,FALSE),0),0)</f>
        <v>0</v>
      </c>
      <c r="H260" s="738"/>
      <c r="I260" s="59">
        <f>IF(F260="I",IFERROR(VLOOKUP(C260,'BG 032022'!A:D,4,FALSE),0),0)</f>
        <v>0</v>
      </c>
      <c r="J260" s="38"/>
      <c r="K260" s="43">
        <f>IF(F260="I",SUMIF('BG 2021'!B:B,Clasificaciones!C260,'BG 2021'!D:D),0)</f>
        <v>0</v>
      </c>
      <c r="L260" s="38"/>
      <c r="M260" s="59">
        <f>IF(F260="I",SUMIF('BG 2021'!B:B,Clasificaciones!C260,'BG 2021'!E:E),0)</f>
        <v>0</v>
      </c>
      <c r="N260" s="38"/>
      <c r="O260" s="43">
        <f>IF(F260="I",SUMIF('BG 032021'!A:A,Clasificaciones!C260,'BG 032021'!C:C),0)</f>
        <v>0</v>
      </c>
      <c r="P260" s="38"/>
      <c r="Q260" s="59">
        <f>IF(F260="I",SUMIF('BG 032021'!A:A,Clasificaciones!C260,'BG 032021'!D:D),0)</f>
        <v>0</v>
      </c>
    </row>
    <row r="261" spans="1:18" s="732" customFormat="1" ht="12" hidden="1" customHeight="1">
      <c r="A261" s="738" t="s">
        <v>3</v>
      </c>
      <c r="B261" s="738"/>
      <c r="C261" s="731">
        <v>113020102</v>
      </c>
      <c r="D261" s="731" t="s">
        <v>825</v>
      </c>
      <c r="E261" s="730" t="s">
        <v>6</v>
      </c>
      <c r="F261" s="730" t="s">
        <v>264</v>
      </c>
      <c r="G261" s="43">
        <f>IF(F261="I",IFERROR(VLOOKUP(C261,'BG 032022'!A:C,3,FALSE),0),0)</f>
        <v>0</v>
      </c>
      <c r="H261" s="738"/>
      <c r="I261" s="59">
        <f>IF(F261="I",IFERROR(VLOOKUP(C261,'BG 032022'!A:D,4,FALSE),0),0)</f>
        <v>0</v>
      </c>
      <c r="J261" s="38"/>
      <c r="K261" s="43">
        <f>IF(F261="I",SUMIF('BG 2021'!B:B,Clasificaciones!C261,'BG 2021'!D:D),0)</f>
        <v>0</v>
      </c>
      <c r="L261" s="38"/>
      <c r="M261" s="59">
        <f>IF(F261="I",SUMIF('BG 2021'!B:B,Clasificaciones!C261,'BG 2021'!E:E),0)</f>
        <v>0</v>
      </c>
      <c r="N261" s="38"/>
      <c r="O261" s="43">
        <f>IF(F261="I",SUMIF('BG 032021'!A:A,Clasificaciones!C261,'BG 032021'!C:C),0)</f>
        <v>0</v>
      </c>
      <c r="P261" s="38"/>
      <c r="Q261" s="59">
        <f>IF(F261="I",SUMIF('BG 032021'!A:A,Clasificaciones!C261,'BG 032021'!D:D),0)</f>
        <v>0</v>
      </c>
    </row>
    <row r="262" spans="1:18" s="732" customFormat="1" ht="12" hidden="1" customHeight="1">
      <c r="A262" s="738" t="s">
        <v>3</v>
      </c>
      <c r="B262" s="738"/>
      <c r="C262" s="731">
        <v>113020103</v>
      </c>
      <c r="D262" s="731" t="s">
        <v>826</v>
      </c>
      <c r="E262" s="730" t="s">
        <v>6</v>
      </c>
      <c r="F262" s="730" t="s">
        <v>264</v>
      </c>
      <c r="G262" s="43">
        <f>IF(F262="I",IFERROR(VLOOKUP(C262,'BG 032022'!A:C,3,FALSE),0),0)</f>
        <v>0</v>
      </c>
      <c r="H262" s="738"/>
      <c r="I262" s="59">
        <f>IF(F262="I",IFERROR(VLOOKUP(C262,'BG 032022'!A:D,4,FALSE),0),0)</f>
        <v>0</v>
      </c>
      <c r="J262" s="38"/>
      <c r="K262" s="43">
        <f>IF(F262="I",SUMIF('BG 2021'!B:B,Clasificaciones!C262,'BG 2021'!D:D),0)</f>
        <v>0</v>
      </c>
      <c r="L262" s="38"/>
      <c r="M262" s="59">
        <f>IF(F262="I",SUMIF('BG 2021'!B:B,Clasificaciones!C262,'BG 2021'!E:E),0)</f>
        <v>0</v>
      </c>
      <c r="N262" s="38"/>
      <c r="O262" s="43">
        <f>IF(F262="I",SUMIF('BG 032021'!A:A,Clasificaciones!C262,'BG 032021'!C:C),0)</f>
        <v>0</v>
      </c>
      <c r="P262" s="38"/>
      <c r="Q262" s="59">
        <f>IF(F262="I",SUMIF('BG 032021'!A:A,Clasificaciones!C262,'BG 032021'!D:D),0)</f>
        <v>0</v>
      </c>
    </row>
    <row r="263" spans="1:18" s="732" customFormat="1" ht="12" hidden="1" customHeight="1">
      <c r="A263" s="738" t="s">
        <v>3</v>
      </c>
      <c r="B263" s="738"/>
      <c r="C263" s="731">
        <v>113020104</v>
      </c>
      <c r="D263" s="731" t="s">
        <v>827</v>
      </c>
      <c r="E263" s="730" t="s">
        <v>6</v>
      </c>
      <c r="F263" s="730" t="s">
        <v>264</v>
      </c>
      <c r="G263" s="43">
        <f>IF(F263="I",IFERROR(VLOOKUP(C263,'BG 032022'!A:C,3,FALSE),0),0)</f>
        <v>0</v>
      </c>
      <c r="H263" s="738"/>
      <c r="I263" s="59">
        <f>IF(F263="I",IFERROR(VLOOKUP(C263,'BG 032022'!A:D,4,FALSE),0),0)</f>
        <v>0</v>
      </c>
      <c r="J263" s="38"/>
      <c r="K263" s="43">
        <f>IF(F263="I",SUMIF('BG 2021'!B:B,Clasificaciones!C263,'BG 2021'!D:D),0)</f>
        <v>0</v>
      </c>
      <c r="L263" s="38"/>
      <c r="M263" s="59">
        <f>IF(F263="I",SUMIF('BG 2021'!B:B,Clasificaciones!C263,'BG 2021'!E:E),0)</f>
        <v>0</v>
      </c>
      <c r="N263" s="38"/>
      <c r="O263" s="43">
        <f>IF(F263="I",SUMIF('BG 032021'!A:A,Clasificaciones!C263,'BG 032021'!C:C),0)</f>
        <v>0</v>
      </c>
      <c r="P263" s="38"/>
      <c r="Q263" s="59">
        <f>IF(F263="I",SUMIF('BG 032021'!A:A,Clasificaciones!C263,'BG 032021'!D:D),0)</f>
        <v>0</v>
      </c>
    </row>
    <row r="264" spans="1:18" s="732" customFormat="1" ht="12" hidden="1" customHeight="1">
      <c r="A264" s="738" t="s">
        <v>3</v>
      </c>
      <c r="B264" s="738"/>
      <c r="C264" s="731">
        <v>1130202</v>
      </c>
      <c r="D264" s="731" t="s">
        <v>574</v>
      </c>
      <c r="E264" s="730" t="s">
        <v>6</v>
      </c>
      <c r="F264" s="730" t="s">
        <v>263</v>
      </c>
      <c r="G264" s="43">
        <f>IF(F264="I",IFERROR(VLOOKUP(C264,'BG 032022'!A:C,3,FALSE),0),0)</f>
        <v>0</v>
      </c>
      <c r="H264" s="738"/>
      <c r="I264" s="59">
        <f>IF(F264="I",IFERROR(VLOOKUP(C264,'BG 032022'!A:D,4,FALSE),0),0)</f>
        <v>0</v>
      </c>
      <c r="J264" s="38"/>
      <c r="K264" s="43">
        <f>IF(F264="I",SUMIF('BG 2021'!B:B,Clasificaciones!C264,'BG 2021'!D:D),0)</f>
        <v>0</v>
      </c>
      <c r="L264" s="38"/>
      <c r="M264" s="59">
        <f>IF(F264="I",SUMIF('BG 2021'!B:B,Clasificaciones!C264,'BG 2021'!E:E),0)</f>
        <v>0</v>
      </c>
      <c r="N264" s="38"/>
      <c r="O264" s="43">
        <f>IF(F264="I",SUMIF('BG 032021'!A:A,Clasificaciones!C264,'BG 032021'!C:C),0)</f>
        <v>0</v>
      </c>
      <c r="P264" s="38"/>
      <c r="Q264" s="59">
        <f>IF(F264="I",SUMIF('BG 032021'!A:A,Clasificaciones!C264,'BG 032021'!D:D),0)</f>
        <v>0</v>
      </c>
    </row>
    <row r="265" spans="1:18" s="144" customFormat="1" ht="12" hidden="1" customHeight="1">
      <c r="A265" s="139" t="s">
        <v>3</v>
      </c>
      <c r="B265" s="139" t="s">
        <v>85</v>
      </c>
      <c r="C265" s="140">
        <v>113020201</v>
      </c>
      <c r="D265" s="140" t="s">
        <v>828</v>
      </c>
      <c r="E265" s="141" t="s">
        <v>6</v>
      </c>
      <c r="F265" s="141" t="s">
        <v>264</v>
      </c>
      <c r="G265" s="136">
        <f>IF(F265="I",IFERROR(VLOOKUP(C265,'BG 032022'!A:C,3,FALSE),0),0)</f>
        <v>0</v>
      </c>
      <c r="H265" s="139"/>
      <c r="I265" s="143">
        <f>IF(F265="I",IFERROR(VLOOKUP(C265,'BG 032022'!A:D,4,FALSE),0),0)</f>
        <v>0</v>
      </c>
      <c r="J265" s="142"/>
      <c r="K265" s="136">
        <f>IF(F265="I",SUMIF('BG 2021'!B:B,Clasificaciones!C265,'BG 2021'!D:D),0)</f>
        <v>0</v>
      </c>
      <c r="L265" s="142"/>
      <c r="M265" s="143">
        <f>IF(F265="I",SUMIF('BG 2021'!B:B,Clasificaciones!C265,'BG 2021'!E:E),0)</f>
        <v>0</v>
      </c>
      <c r="N265" s="142"/>
      <c r="O265" s="136">
        <f>IF(F265="I",SUMIF('BG 032021'!A:A,Clasificaciones!C265,'BG 032021'!C:C),0)</f>
        <v>0</v>
      </c>
      <c r="P265" s="142"/>
      <c r="Q265" s="143">
        <f>IF(F265="I",SUMIF('BG 032021'!A:A,Clasificaciones!C265,'BG 032021'!D:D),0)</f>
        <v>0</v>
      </c>
    </row>
    <row r="266" spans="1:18" s="732" customFormat="1" ht="12" hidden="1" customHeight="1">
      <c r="A266" s="738" t="s">
        <v>3</v>
      </c>
      <c r="B266" s="738" t="s">
        <v>17</v>
      </c>
      <c r="C266" s="731">
        <v>113020202</v>
      </c>
      <c r="D266" s="731" t="s">
        <v>575</v>
      </c>
      <c r="E266" s="730" t="s">
        <v>183</v>
      </c>
      <c r="F266" s="730" t="s">
        <v>264</v>
      </c>
      <c r="G266" s="43">
        <f>IF(F266="I",IFERROR(VLOOKUP(C266,'BG 032022'!A:C,3,FALSE),0),0)</f>
        <v>0</v>
      </c>
      <c r="H266" s="738"/>
      <c r="I266" s="59">
        <f>IF(F266="I",IFERROR(VLOOKUP(C266,'BG 032022'!A:D,4,FALSE),0),0)</f>
        <v>0</v>
      </c>
      <c r="J266" s="38"/>
      <c r="K266" s="43">
        <f>IF(F266="I",SUMIF('BG 2021'!B:B,Clasificaciones!C266,'BG 2021'!D:D),0)</f>
        <v>0</v>
      </c>
      <c r="L266" s="38"/>
      <c r="M266" s="59">
        <f>IF(F266="I",SUMIF('BG 2021'!B:B,Clasificaciones!C266,'BG 2021'!E:E),0)</f>
        <v>0</v>
      </c>
      <c r="N266" s="38"/>
      <c r="O266" s="43">
        <f>IF(F266="I",SUMIF('BG 032021'!A:A,Clasificaciones!C266,'BG 032021'!C:C),0)</f>
        <v>0</v>
      </c>
      <c r="P266" s="38"/>
      <c r="Q266" s="59">
        <f>IF(F266="I",SUMIF('BG 032021'!A:A,Clasificaciones!C266,'BG 032021'!D:D),0)</f>
        <v>0</v>
      </c>
    </row>
    <row r="267" spans="1:18" s="732" customFormat="1" ht="12" hidden="1" customHeight="1">
      <c r="A267" s="738" t="s">
        <v>3</v>
      </c>
      <c r="B267" s="738"/>
      <c r="C267" s="731">
        <v>1130203</v>
      </c>
      <c r="D267" s="731" t="s">
        <v>159</v>
      </c>
      <c r="E267" s="730" t="s">
        <v>6</v>
      </c>
      <c r="F267" s="730" t="s">
        <v>263</v>
      </c>
      <c r="G267" s="43">
        <f>IF(F267="I",IFERROR(VLOOKUP(C267,'BG 032022'!A:C,3,FALSE),0),0)</f>
        <v>0</v>
      </c>
      <c r="H267" s="738"/>
      <c r="I267" s="59">
        <f>IF(F267="I",IFERROR(VLOOKUP(C267,'BG 032022'!A:D,4,FALSE),0),0)</f>
        <v>0</v>
      </c>
      <c r="J267" s="38"/>
      <c r="K267" s="43">
        <f>IF(F267="I",SUMIF('BG 2021'!B:B,Clasificaciones!C267,'BG 2021'!D:D),0)</f>
        <v>0</v>
      </c>
      <c r="L267" s="38"/>
      <c r="M267" s="59">
        <f>IF(F267="I",SUMIF('BG 2021'!B:B,Clasificaciones!C267,'BG 2021'!E:E),0)</f>
        <v>0</v>
      </c>
      <c r="N267" s="38"/>
      <c r="O267" s="43">
        <f>IF(F267="I",SUMIF('BG 032021'!A:A,Clasificaciones!C267,'BG 032021'!C:C),0)</f>
        <v>0</v>
      </c>
      <c r="P267" s="38"/>
      <c r="Q267" s="59">
        <f>IF(F267="I",SUMIF('BG 032021'!A:A,Clasificaciones!C267,'BG 032021'!D:D),0)</f>
        <v>0</v>
      </c>
    </row>
    <row r="268" spans="1:18" s="144" customFormat="1" ht="12" hidden="1" customHeight="1">
      <c r="A268" s="139" t="s">
        <v>3</v>
      </c>
      <c r="B268" s="139" t="s">
        <v>85</v>
      </c>
      <c r="C268" s="140">
        <v>113020301</v>
      </c>
      <c r="D268" s="140" t="s">
        <v>576</v>
      </c>
      <c r="E268" s="141" t="s">
        <v>6</v>
      </c>
      <c r="F268" s="141" t="s">
        <v>264</v>
      </c>
      <c r="G268" s="136">
        <f>IF(F268="I",IFERROR(VLOOKUP(C268,'BG 032022'!A:C,3,FALSE),0),0)</f>
        <v>0</v>
      </c>
      <c r="H268" s="139"/>
      <c r="I268" s="143">
        <f>IF(F268="I",IFERROR(VLOOKUP(C268,'BG 032022'!A:D,4,FALSE),0),0)</f>
        <v>0</v>
      </c>
      <c r="J268" s="142"/>
      <c r="K268" s="136">
        <f>IF(F268="I",SUMIF('BG 2021'!B:B,Clasificaciones!C268,'BG 2021'!D:D),0)</f>
        <v>0</v>
      </c>
      <c r="L268" s="142"/>
      <c r="M268" s="143">
        <f>IF(F268="I",SUMIF('BG 2021'!B:B,Clasificaciones!C268,'BG 2021'!E:E),0)</f>
        <v>0</v>
      </c>
      <c r="N268" s="142"/>
      <c r="O268" s="136">
        <f>IF(F268="I",SUMIF('BG 032021'!A:A,Clasificaciones!C268,'BG 032021'!C:C),0)</f>
        <v>0</v>
      </c>
      <c r="P268" s="142"/>
      <c r="Q268" s="143">
        <f>IF(F268="I",SUMIF('BG 032021'!A:A,Clasificaciones!C268,'BG 032021'!D:D),0)</f>
        <v>0</v>
      </c>
      <c r="R268" s="144" t="e">
        <f>+VLOOKUP(C268,'CA EFE'!A:A,1,FALSE)</f>
        <v>#N/A</v>
      </c>
    </row>
    <row r="269" spans="1:18" s="144" customFormat="1" ht="12" hidden="1" customHeight="1">
      <c r="A269" s="139" t="s">
        <v>3</v>
      </c>
      <c r="B269" s="139" t="s">
        <v>85</v>
      </c>
      <c r="C269" s="140">
        <v>113020302</v>
      </c>
      <c r="D269" s="140" t="s">
        <v>1133</v>
      </c>
      <c r="E269" s="141" t="s">
        <v>183</v>
      </c>
      <c r="F269" s="141" t="s">
        <v>264</v>
      </c>
      <c r="G269" s="136">
        <f>IF(F269="I",IFERROR(VLOOKUP(C269,'BG 032022'!A:C,3,FALSE),0),0)</f>
        <v>0</v>
      </c>
      <c r="H269" s="139"/>
      <c r="I269" s="143">
        <f>IF(F269="I",IFERROR(VLOOKUP(C269,'BG 032022'!A:D,4,FALSE),0),0)</f>
        <v>0</v>
      </c>
      <c r="J269" s="142"/>
      <c r="K269" s="136">
        <f>IF(F269="I",SUMIF('BG 2021'!B:B,Clasificaciones!C269,'BG 2021'!D:D),0)</f>
        <v>0</v>
      </c>
      <c r="L269" s="142"/>
      <c r="M269" s="143">
        <f>IF(F269="I",SUMIF('BG 2021'!B:B,Clasificaciones!C269,'BG 2021'!E:E),0)</f>
        <v>0</v>
      </c>
      <c r="N269" s="142"/>
      <c r="O269" s="136">
        <f>IF(F269="I",SUMIF('BG 032021'!A:A,Clasificaciones!C269,'BG 032021'!C:C),0)</f>
        <v>0</v>
      </c>
      <c r="P269" s="142"/>
      <c r="Q269" s="143">
        <f>IF(F269="I",SUMIF('BG 032021'!A:A,Clasificaciones!C269,'BG 032021'!D:D),0)</f>
        <v>0</v>
      </c>
    </row>
    <row r="270" spans="1:18" s="732" customFormat="1" ht="12" hidden="1" customHeight="1">
      <c r="A270" s="738" t="s">
        <v>3</v>
      </c>
      <c r="B270" s="738"/>
      <c r="C270" s="731">
        <v>1130204</v>
      </c>
      <c r="D270" s="731" t="s">
        <v>829</v>
      </c>
      <c r="E270" s="730" t="s">
        <v>6</v>
      </c>
      <c r="F270" s="730" t="s">
        <v>264</v>
      </c>
      <c r="G270" s="43">
        <f>IF(F270="I",IFERROR(VLOOKUP(C270,'BG 032022'!A:C,3,FALSE),0),0)</f>
        <v>0</v>
      </c>
      <c r="H270" s="738"/>
      <c r="I270" s="59">
        <f>IF(F270="I",IFERROR(VLOOKUP(C270,'BG 032022'!A:D,4,FALSE),0),0)</f>
        <v>0</v>
      </c>
      <c r="J270" s="38"/>
      <c r="K270" s="43">
        <f>IF(F270="I",SUMIF('BG 2021'!B:B,Clasificaciones!C270,'BG 2021'!D:D),0)</f>
        <v>0</v>
      </c>
      <c r="L270" s="38"/>
      <c r="M270" s="59">
        <f>IF(F270="I",SUMIF('BG 2021'!B:B,Clasificaciones!C270,'BG 2021'!E:E),0)</f>
        <v>0</v>
      </c>
      <c r="N270" s="38"/>
      <c r="O270" s="43">
        <f>IF(F270="I",SUMIF('BG 032021'!A:A,Clasificaciones!C270,'BG 032021'!C:C),0)</f>
        <v>0</v>
      </c>
      <c r="P270" s="38"/>
      <c r="Q270" s="59">
        <f>IF(F270="I",SUMIF('BG 032021'!A:A,Clasificaciones!C270,'BG 032021'!D:D),0)</f>
        <v>0</v>
      </c>
    </row>
    <row r="271" spans="1:18" s="732" customFormat="1" ht="12" hidden="1" customHeight="1">
      <c r="A271" s="738" t="s">
        <v>3</v>
      </c>
      <c r="B271" s="738"/>
      <c r="C271" s="731">
        <v>113020401</v>
      </c>
      <c r="D271" s="731" t="s">
        <v>830</v>
      </c>
      <c r="E271" s="730" t="s">
        <v>6</v>
      </c>
      <c r="F271" s="730" t="s">
        <v>264</v>
      </c>
      <c r="G271" s="43">
        <f>IF(F271="I",IFERROR(VLOOKUP(C271,'BG 032022'!A:C,3,FALSE),0),0)</f>
        <v>0</v>
      </c>
      <c r="H271" s="738"/>
      <c r="I271" s="59">
        <f>IF(F271="I",IFERROR(VLOOKUP(C271,'BG 032022'!A:D,4,FALSE),0),0)</f>
        <v>0</v>
      </c>
      <c r="J271" s="38"/>
      <c r="K271" s="43">
        <f>IF(F271="I",SUMIF('BG 2021'!B:B,Clasificaciones!C271,'BG 2021'!D:D),0)</f>
        <v>0</v>
      </c>
      <c r="L271" s="38"/>
      <c r="M271" s="59">
        <f>IF(F271="I",SUMIF('BG 2021'!B:B,Clasificaciones!C271,'BG 2021'!E:E),0)</f>
        <v>0</v>
      </c>
      <c r="N271" s="38"/>
      <c r="O271" s="43">
        <f>IF(F271="I",SUMIF('BG 032021'!A:A,Clasificaciones!C271,'BG 032021'!C:C),0)</f>
        <v>0</v>
      </c>
      <c r="P271" s="38"/>
      <c r="Q271" s="59">
        <f>IF(F271="I",SUMIF('BG 032021'!A:A,Clasificaciones!C271,'BG 032021'!D:D),0)</f>
        <v>0</v>
      </c>
    </row>
    <row r="272" spans="1:18" s="732" customFormat="1" ht="12" hidden="1" customHeight="1">
      <c r="A272" s="738" t="s">
        <v>3</v>
      </c>
      <c r="B272" s="738"/>
      <c r="C272" s="731">
        <v>113020402</v>
      </c>
      <c r="D272" s="731" t="s">
        <v>560</v>
      </c>
      <c r="E272" s="730" t="s">
        <v>6</v>
      </c>
      <c r="F272" s="730" t="s">
        <v>264</v>
      </c>
      <c r="G272" s="43">
        <f>IF(F272="I",IFERROR(VLOOKUP(C272,'BG 032022'!A:C,3,FALSE),0),0)</f>
        <v>0</v>
      </c>
      <c r="H272" s="738"/>
      <c r="I272" s="59">
        <f>IF(F272="I",IFERROR(VLOOKUP(C272,'BG 032022'!A:D,4,FALSE),0),0)</f>
        <v>0</v>
      </c>
      <c r="J272" s="38"/>
      <c r="K272" s="43">
        <f>IF(F272="I",SUMIF('BG 2021'!B:B,Clasificaciones!C272,'BG 2021'!D:D),0)</f>
        <v>0</v>
      </c>
      <c r="L272" s="38"/>
      <c r="M272" s="59">
        <f>IF(F272="I",SUMIF('BG 2021'!B:B,Clasificaciones!C272,'BG 2021'!E:E),0)</f>
        <v>0</v>
      </c>
      <c r="N272" s="38"/>
      <c r="O272" s="43">
        <f>IF(F272="I",SUMIF('BG 032021'!A:A,Clasificaciones!C272,'BG 032021'!C:C),0)</f>
        <v>0</v>
      </c>
      <c r="P272" s="38"/>
      <c r="Q272" s="59">
        <f>IF(F272="I",SUMIF('BG 032021'!A:A,Clasificaciones!C272,'BG 032021'!D:D),0)</f>
        <v>0</v>
      </c>
    </row>
    <row r="273" spans="1:18" s="732" customFormat="1" ht="12" hidden="1" customHeight="1">
      <c r="A273" s="738" t="s">
        <v>3</v>
      </c>
      <c r="B273" s="738"/>
      <c r="C273" s="731">
        <v>11303</v>
      </c>
      <c r="D273" s="731" t="s">
        <v>577</v>
      </c>
      <c r="E273" s="730" t="s">
        <v>6</v>
      </c>
      <c r="F273" s="730" t="s">
        <v>263</v>
      </c>
      <c r="G273" s="43">
        <f>IF(F273="I",IFERROR(VLOOKUP(C273,'BG 032022'!A:C,3,FALSE),0),0)</f>
        <v>0</v>
      </c>
      <c r="H273" s="738"/>
      <c r="I273" s="59">
        <f>IF(F273="I",IFERROR(VLOOKUP(C273,'BG 032022'!A:D,4,FALSE),0),0)</f>
        <v>0</v>
      </c>
      <c r="J273" s="38"/>
      <c r="K273" s="43">
        <f>IF(F273="I",SUMIF('BG 2021'!B:B,Clasificaciones!C273,'BG 2021'!D:D),0)</f>
        <v>0</v>
      </c>
      <c r="L273" s="38"/>
      <c r="M273" s="59">
        <f>IF(F273="I",SUMIF('BG 2021'!B:B,Clasificaciones!C273,'BG 2021'!E:E),0)</f>
        <v>0</v>
      </c>
      <c r="N273" s="38"/>
      <c r="O273" s="43">
        <f>IF(F273="I",SUMIF('BG 032021'!A:A,Clasificaciones!C273,'BG 032021'!C:C),0)</f>
        <v>0</v>
      </c>
      <c r="P273" s="38"/>
      <c r="Q273" s="59">
        <f>IF(F273="I",SUMIF('BG 032021'!A:A,Clasificaciones!C273,'BG 032021'!D:D),0)</f>
        <v>0</v>
      </c>
    </row>
    <row r="274" spans="1:18" s="732" customFormat="1" ht="12" hidden="1" customHeight="1">
      <c r="A274" s="738" t="s">
        <v>3</v>
      </c>
      <c r="B274" s="738"/>
      <c r="C274" s="731">
        <v>1130301</v>
      </c>
      <c r="D274" s="731" t="s">
        <v>578</v>
      </c>
      <c r="E274" s="730" t="s">
        <v>6</v>
      </c>
      <c r="F274" s="730" t="s">
        <v>263</v>
      </c>
      <c r="G274" s="43">
        <f>IF(F274="I",IFERROR(VLOOKUP(C274,'BG 032022'!A:C,3,FALSE),0),0)</f>
        <v>0</v>
      </c>
      <c r="H274" s="738"/>
      <c r="I274" s="59">
        <f>IF(F274="I",IFERROR(VLOOKUP(C274,'BG 032022'!A:D,4,FALSE),0),0)</f>
        <v>0</v>
      </c>
      <c r="J274" s="38"/>
      <c r="K274" s="43">
        <f>IF(F274="I",SUMIF('BG 2021'!B:B,Clasificaciones!C274,'BG 2021'!D:D),0)</f>
        <v>0</v>
      </c>
      <c r="L274" s="38"/>
      <c r="M274" s="59">
        <f>IF(F274="I",SUMIF('BG 2021'!B:B,Clasificaciones!C274,'BG 2021'!E:E),0)</f>
        <v>0</v>
      </c>
      <c r="N274" s="38"/>
      <c r="O274" s="43">
        <f>IF(F274="I",SUMIF('BG 032021'!A:A,Clasificaciones!C274,'BG 032021'!C:C),0)</f>
        <v>0</v>
      </c>
      <c r="P274" s="38"/>
      <c r="Q274" s="59">
        <f>IF(F274="I",SUMIF('BG 032021'!A:A,Clasificaciones!C274,'BG 032021'!D:D),0)</f>
        <v>0</v>
      </c>
    </row>
    <row r="275" spans="1:18" s="144" customFormat="1" ht="12" hidden="1" customHeight="1">
      <c r="A275" s="139" t="s">
        <v>3</v>
      </c>
      <c r="B275" s="139" t="s">
        <v>18</v>
      </c>
      <c r="C275" s="140">
        <v>113030101</v>
      </c>
      <c r="D275" s="140" t="s">
        <v>578</v>
      </c>
      <c r="E275" s="141" t="s">
        <v>6</v>
      </c>
      <c r="F275" s="141" t="s">
        <v>264</v>
      </c>
      <c r="G275" s="136">
        <f>IF(F275="I",IFERROR(VLOOKUP(C275,'BG 032022'!A:C,3,FALSE),0),0)</f>
        <v>0</v>
      </c>
      <c r="H275" s="139"/>
      <c r="I275" s="143">
        <f>IF(F275="I",IFERROR(VLOOKUP(C275,'BG 032022'!A:D,4,FALSE),0),0)</f>
        <v>0</v>
      </c>
      <c r="J275" s="142"/>
      <c r="K275" s="136">
        <f>IF(F275="I",SUMIF('BG 2021'!B:B,Clasificaciones!C275,'BG 2021'!D:D),0)</f>
        <v>0</v>
      </c>
      <c r="L275" s="142"/>
      <c r="M275" s="143">
        <f>IF(F275="I",SUMIF('BG 2021'!B:B,Clasificaciones!C275,'BG 2021'!E:E),0)</f>
        <v>0</v>
      </c>
      <c r="N275" s="142"/>
      <c r="O275" s="136">
        <f>IF(F275="I",SUMIF('BG 032021'!A:A,Clasificaciones!C275,'BG 032021'!C:C),0)</f>
        <v>0</v>
      </c>
      <c r="P275" s="142"/>
      <c r="Q275" s="143">
        <f>IF(F275="I",SUMIF('BG 032021'!A:A,Clasificaciones!C275,'BG 032021'!D:D),0)</f>
        <v>0</v>
      </c>
      <c r="R275" s="144" t="e">
        <f>+VLOOKUP(C275,'CA EFE'!A:A,1,FALSE)</f>
        <v>#N/A</v>
      </c>
    </row>
    <row r="276" spans="1:18" s="700" customFormat="1" ht="12" hidden="1" customHeight="1">
      <c r="A276" s="694" t="s">
        <v>3</v>
      </c>
      <c r="B276" s="694" t="s">
        <v>18</v>
      </c>
      <c r="C276" s="695">
        <v>113030102</v>
      </c>
      <c r="D276" s="695" t="s">
        <v>578</v>
      </c>
      <c r="E276" s="696" t="s">
        <v>183</v>
      </c>
      <c r="F276" s="696" t="s">
        <v>264</v>
      </c>
      <c r="G276" s="697">
        <f>IF(F276="I",IFERROR(VLOOKUP(C276,'BG 032022'!A:C,3,FALSE),0),0)</f>
        <v>0</v>
      </c>
      <c r="H276" s="694"/>
      <c r="I276" s="698">
        <f>IF(F276="I",IFERROR(VLOOKUP(C276,'BG 032022'!A:D,4,FALSE),0),0)</f>
        <v>0</v>
      </c>
      <c r="J276" s="699"/>
      <c r="K276" s="697">
        <f>IF(F276="I",SUMIF('BG 2021'!B:B,Clasificaciones!C276,'BG 2021'!D:D),0)</f>
        <v>0</v>
      </c>
      <c r="L276" s="699"/>
      <c r="M276" s="698">
        <f>IF(F276="I",SUMIF('BG 2021'!B:B,Clasificaciones!C276,'BG 2021'!E:E),0)</f>
        <v>0</v>
      </c>
      <c r="N276" s="699"/>
      <c r="O276" s="697">
        <f>IF(F276="I",SUMIF('BG 032021'!A:A,Clasificaciones!C276,'BG 032021'!C:C),0)</f>
        <v>0</v>
      </c>
      <c r="P276" s="699"/>
      <c r="Q276" s="698">
        <f>IF(F276="I",SUMIF('BG 032021'!A:A,Clasificaciones!C276,'BG 032021'!D:D),0)</f>
        <v>0</v>
      </c>
      <c r="R276" s="700" t="e">
        <f>+VLOOKUP(C276,'CA EFE'!A:A,1,FALSE)</f>
        <v>#N/A</v>
      </c>
    </row>
    <row r="277" spans="1:18" s="732" customFormat="1" ht="12" hidden="1" customHeight="1">
      <c r="A277" s="738" t="s">
        <v>3</v>
      </c>
      <c r="B277" s="738" t="s">
        <v>18</v>
      </c>
      <c r="C277" s="731">
        <v>113030103</v>
      </c>
      <c r="D277" s="731" t="s">
        <v>579</v>
      </c>
      <c r="E277" s="730" t="s">
        <v>183</v>
      </c>
      <c r="F277" s="730" t="s">
        <v>264</v>
      </c>
      <c r="G277" s="43">
        <f>IF(F277="I",IFERROR(VLOOKUP(C277,'BG 032022'!A:C,3,FALSE),0),0)</f>
        <v>0</v>
      </c>
      <c r="H277" s="738"/>
      <c r="I277" s="59">
        <f>IF(F277="I",IFERROR(VLOOKUP(C277,'BG 032022'!A:D,4,FALSE),0),0)</f>
        <v>0</v>
      </c>
      <c r="J277" s="38"/>
      <c r="K277" s="43">
        <f>IF(F277="I",SUMIF('BG 2021'!B:B,Clasificaciones!C277,'BG 2021'!D:D),0)</f>
        <v>0</v>
      </c>
      <c r="L277" s="38"/>
      <c r="M277" s="59">
        <f>IF(F277="I",SUMIF('BG 2021'!B:B,Clasificaciones!C277,'BG 2021'!E:E),0)</f>
        <v>0</v>
      </c>
      <c r="N277" s="38"/>
      <c r="O277" s="43">
        <f>IF(F277="I",SUMIF('BG 032021'!A:A,Clasificaciones!C277,'BG 032021'!C:C),0)</f>
        <v>0</v>
      </c>
      <c r="P277" s="38"/>
      <c r="Q277" s="59">
        <f>IF(F277="I",SUMIF('BG 032021'!A:A,Clasificaciones!C277,'BG 032021'!D:D),0)</f>
        <v>0</v>
      </c>
    </row>
    <row r="278" spans="1:18" s="732" customFormat="1" ht="12" hidden="1" customHeight="1">
      <c r="A278" s="738" t="s">
        <v>3</v>
      </c>
      <c r="B278" s="738"/>
      <c r="C278" s="731">
        <v>1130302</v>
      </c>
      <c r="D278" s="731" t="s">
        <v>831</v>
      </c>
      <c r="E278" s="730" t="s">
        <v>6</v>
      </c>
      <c r="F278" s="730" t="s">
        <v>263</v>
      </c>
      <c r="G278" s="43">
        <f>IF(F278="I",IFERROR(VLOOKUP(C278,'BG 032022'!A:C,3,FALSE),0),0)</f>
        <v>0</v>
      </c>
      <c r="H278" s="738"/>
      <c r="I278" s="59">
        <f>IF(F278="I",IFERROR(VLOOKUP(C278,'BG 032022'!A:D,4,FALSE),0),0)</f>
        <v>0</v>
      </c>
      <c r="J278" s="38"/>
      <c r="K278" s="43">
        <f>IF(F278="I",SUMIF('BG 2021'!B:B,Clasificaciones!C278,'BG 2021'!D:D),0)</f>
        <v>0</v>
      </c>
      <c r="L278" s="38"/>
      <c r="M278" s="59">
        <f>IF(F278="I",SUMIF('BG 2021'!B:B,Clasificaciones!C278,'BG 2021'!E:E),0)</f>
        <v>0</v>
      </c>
      <c r="N278" s="38"/>
      <c r="O278" s="43">
        <f>IF(F278="I",SUMIF('BG 032021'!A:A,Clasificaciones!C278,'BG 032021'!C:C),0)</f>
        <v>0</v>
      </c>
      <c r="P278" s="38"/>
      <c r="Q278" s="59">
        <f>IF(F278="I",SUMIF('BG 032021'!A:A,Clasificaciones!C278,'BG 032021'!D:D),0)</f>
        <v>0</v>
      </c>
    </row>
    <row r="279" spans="1:18" s="732" customFormat="1" ht="12" hidden="1" customHeight="1">
      <c r="A279" s="738" t="s">
        <v>3</v>
      </c>
      <c r="B279" s="738"/>
      <c r="C279" s="731">
        <v>113030201</v>
      </c>
      <c r="D279" s="731" t="s">
        <v>832</v>
      </c>
      <c r="E279" s="730" t="s">
        <v>6</v>
      </c>
      <c r="F279" s="730" t="s">
        <v>264</v>
      </c>
      <c r="G279" s="43">
        <f>IF(F279="I",IFERROR(VLOOKUP(C279,'BG 032022'!A:C,3,FALSE),0),0)</f>
        <v>0</v>
      </c>
      <c r="H279" s="738"/>
      <c r="I279" s="59">
        <f>IF(F279="I",IFERROR(VLOOKUP(C279,'BG 032022'!A:D,4,FALSE),0),0)</f>
        <v>0</v>
      </c>
      <c r="J279" s="38"/>
      <c r="K279" s="43">
        <f>IF(F279="I",SUMIF('BG 2021'!B:B,Clasificaciones!C279,'BG 2021'!D:D),0)</f>
        <v>0</v>
      </c>
      <c r="L279" s="38"/>
      <c r="M279" s="59">
        <f>IF(F279="I",SUMIF('BG 2021'!B:B,Clasificaciones!C279,'BG 2021'!E:E),0)</f>
        <v>0</v>
      </c>
      <c r="N279" s="38"/>
      <c r="O279" s="43">
        <f>IF(F279="I",SUMIF('BG 032021'!A:A,Clasificaciones!C279,'BG 032021'!C:C),0)</f>
        <v>0</v>
      </c>
      <c r="P279" s="38"/>
      <c r="Q279" s="59">
        <f>IF(F279="I",SUMIF('BG 032021'!A:A,Clasificaciones!C279,'BG 032021'!D:D),0)</f>
        <v>0</v>
      </c>
    </row>
    <row r="280" spans="1:18" s="732" customFormat="1" ht="12" hidden="1" customHeight="1">
      <c r="A280" s="738" t="s">
        <v>3</v>
      </c>
      <c r="B280" s="738"/>
      <c r="C280" s="731">
        <v>1130303</v>
      </c>
      <c r="D280" s="731" t="s">
        <v>149</v>
      </c>
      <c r="E280" s="730" t="s">
        <v>6</v>
      </c>
      <c r="F280" s="730" t="s">
        <v>263</v>
      </c>
      <c r="G280" s="43">
        <f>IF(F280="I",IFERROR(VLOOKUP(C280,'BG 032022'!A:C,3,FALSE),0),0)</f>
        <v>0</v>
      </c>
      <c r="H280" s="738"/>
      <c r="I280" s="59">
        <f>IF(F280="I",IFERROR(VLOOKUP(C280,'BG 032022'!A:D,4,FALSE),0),0)</f>
        <v>0</v>
      </c>
      <c r="J280" s="38"/>
      <c r="K280" s="43">
        <f>IF(F280="I",SUMIF('BG 2021'!B:B,Clasificaciones!C280,'BG 2021'!D:D),0)</f>
        <v>0</v>
      </c>
      <c r="L280" s="38"/>
      <c r="M280" s="59">
        <f>IF(F280="I",SUMIF('BG 2021'!B:B,Clasificaciones!C280,'BG 2021'!E:E),0)</f>
        <v>0</v>
      </c>
      <c r="N280" s="38"/>
      <c r="O280" s="43">
        <f>IF(F280="I",SUMIF('BG 032021'!A:A,Clasificaciones!C280,'BG 032021'!C:C),0)</f>
        <v>0</v>
      </c>
      <c r="P280" s="38"/>
      <c r="Q280" s="59">
        <f>IF(F280="I",SUMIF('BG 032021'!A:A,Clasificaciones!C280,'BG 032021'!D:D),0)</f>
        <v>0</v>
      </c>
    </row>
    <row r="281" spans="1:18" s="732" customFormat="1" ht="12" hidden="1" customHeight="1">
      <c r="A281" s="738" t="s">
        <v>3</v>
      </c>
      <c r="B281" s="738"/>
      <c r="C281" s="731">
        <v>113030301</v>
      </c>
      <c r="D281" s="731" t="s">
        <v>833</v>
      </c>
      <c r="E281" s="730" t="s">
        <v>6</v>
      </c>
      <c r="F281" s="730" t="s">
        <v>264</v>
      </c>
      <c r="G281" s="43">
        <f>IF(F281="I",IFERROR(VLOOKUP(C281,'BG 032022'!A:C,3,FALSE),0),0)</f>
        <v>0</v>
      </c>
      <c r="H281" s="738"/>
      <c r="I281" s="59">
        <f>IF(F281="I",IFERROR(VLOOKUP(C281,'BG 032022'!A:D,4,FALSE),0),0)</f>
        <v>0</v>
      </c>
      <c r="J281" s="38"/>
      <c r="K281" s="43">
        <f>IF(F281="I",SUMIF('BG 2021'!B:B,Clasificaciones!C281,'BG 2021'!D:D),0)</f>
        <v>0</v>
      </c>
      <c r="L281" s="38"/>
      <c r="M281" s="59">
        <f>IF(F281="I",SUMIF('BG 2021'!B:B,Clasificaciones!C281,'BG 2021'!E:E),0)</f>
        <v>0</v>
      </c>
      <c r="N281" s="38"/>
      <c r="O281" s="43">
        <f>IF(F281="I",SUMIF('BG 032021'!A:A,Clasificaciones!C281,'BG 032021'!C:C),0)</f>
        <v>0</v>
      </c>
      <c r="P281" s="38"/>
      <c r="Q281" s="59">
        <f>IF(F281="I",SUMIF('BG 032021'!A:A,Clasificaciones!C281,'BG 032021'!D:D),0)</f>
        <v>0</v>
      </c>
    </row>
    <row r="282" spans="1:18" s="732" customFormat="1" ht="12" hidden="1" customHeight="1">
      <c r="A282" s="738" t="s">
        <v>3</v>
      </c>
      <c r="B282" s="738"/>
      <c r="C282" s="731">
        <v>113030302</v>
      </c>
      <c r="D282" s="731" t="s">
        <v>834</v>
      </c>
      <c r="E282" s="730" t="s">
        <v>6</v>
      </c>
      <c r="F282" s="730" t="s">
        <v>264</v>
      </c>
      <c r="G282" s="43">
        <f>IF(F282="I",IFERROR(VLOOKUP(C282,'BG 032022'!A:C,3,FALSE),0),0)</f>
        <v>0</v>
      </c>
      <c r="H282" s="738"/>
      <c r="I282" s="59">
        <f>IF(F282="I",IFERROR(VLOOKUP(C282,'BG 032022'!A:D,4,FALSE),0),0)</f>
        <v>0</v>
      </c>
      <c r="J282" s="38"/>
      <c r="K282" s="43">
        <f>IF(F282="I",SUMIF('BG 2021'!B:B,Clasificaciones!C282,'BG 2021'!D:D),0)</f>
        <v>0</v>
      </c>
      <c r="L282" s="38"/>
      <c r="M282" s="59">
        <f>IF(F282="I",SUMIF('BG 2021'!B:B,Clasificaciones!C282,'BG 2021'!E:E),0)</f>
        <v>0</v>
      </c>
      <c r="N282" s="38"/>
      <c r="O282" s="43">
        <f>IF(F282="I",SUMIF('BG 032021'!A:A,Clasificaciones!C282,'BG 032021'!C:C),0)</f>
        <v>0</v>
      </c>
      <c r="P282" s="38"/>
      <c r="Q282" s="59">
        <f>IF(F282="I",SUMIF('BG 032021'!A:A,Clasificaciones!C282,'BG 032021'!D:D),0)</f>
        <v>0</v>
      </c>
    </row>
    <row r="283" spans="1:18" s="732" customFormat="1" ht="12" hidden="1" customHeight="1">
      <c r="A283" s="738" t="s">
        <v>3</v>
      </c>
      <c r="B283" s="738"/>
      <c r="C283" s="731">
        <v>1130304</v>
      </c>
      <c r="D283" s="731" t="s">
        <v>835</v>
      </c>
      <c r="E283" s="730" t="s">
        <v>6</v>
      </c>
      <c r="F283" s="730" t="s">
        <v>263</v>
      </c>
      <c r="G283" s="43">
        <f>IF(F283="I",IFERROR(VLOOKUP(C283,'BG 032022'!A:C,3,FALSE),0),0)</f>
        <v>0</v>
      </c>
      <c r="H283" s="738"/>
      <c r="I283" s="59">
        <f>IF(F283="I",IFERROR(VLOOKUP(C283,'BG 032022'!A:D,4,FALSE),0),0)</f>
        <v>0</v>
      </c>
      <c r="J283" s="38"/>
      <c r="K283" s="43">
        <f>IF(F283="I",SUMIF('BG 2021'!B:B,Clasificaciones!C283,'BG 2021'!D:D),0)</f>
        <v>0</v>
      </c>
      <c r="L283" s="38"/>
      <c r="M283" s="59">
        <f>IF(F283="I",SUMIF('BG 2021'!B:B,Clasificaciones!C283,'BG 2021'!E:E),0)</f>
        <v>0</v>
      </c>
      <c r="N283" s="38"/>
      <c r="O283" s="43">
        <f>IF(F283="I",SUMIF('BG 032021'!A:A,Clasificaciones!C283,'BG 032021'!C:C),0)</f>
        <v>0</v>
      </c>
      <c r="P283" s="38"/>
      <c r="Q283" s="59">
        <f>IF(F283="I",SUMIF('BG 032021'!A:A,Clasificaciones!C283,'BG 032021'!D:D),0)</f>
        <v>0</v>
      </c>
    </row>
    <row r="284" spans="1:18" s="732" customFormat="1" ht="12" hidden="1" customHeight="1">
      <c r="A284" s="738" t="s">
        <v>3</v>
      </c>
      <c r="B284" s="738"/>
      <c r="C284" s="731">
        <v>11308</v>
      </c>
      <c r="D284" s="731" t="s">
        <v>580</v>
      </c>
      <c r="E284" s="730" t="s">
        <v>6</v>
      </c>
      <c r="F284" s="730" t="s">
        <v>263</v>
      </c>
      <c r="G284" s="43">
        <f>IF(F284="I",IFERROR(VLOOKUP(C284,'BG 032022'!A:C,3,FALSE),0),0)</f>
        <v>0</v>
      </c>
      <c r="H284" s="738"/>
      <c r="I284" s="59">
        <f>IF(F284="I",IFERROR(VLOOKUP(C284,'BG 032022'!A:D,4,FALSE),0),0)</f>
        <v>0</v>
      </c>
      <c r="J284" s="38"/>
      <c r="K284" s="43">
        <f>IF(F284="I",SUMIF('BG 2021'!B:B,Clasificaciones!C284,'BG 2021'!D:D),0)</f>
        <v>0</v>
      </c>
      <c r="L284" s="38"/>
      <c r="M284" s="59">
        <f>IF(F284="I",SUMIF('BG 2021'!B:B,Clasificaciones!C284,'BG 2021'!E:E),0)</f>
        <v>0</v>
      </c>
      <c r="N284" s="38"/>
      <c r="O284" s="43">
        <f>IF(F284="I",SUMIF('BG 032021'!A:A,Clasificaciones!C284,'BG 032021'!C:C),0)</f>
        <v>0</v>
      </c>
      <c r="P284" s="38"/>
      <c r="Q284" s="59">
        <f>IF(F284="I",SUMIF('BG 032021'!A:A,Clasificaciones!C284,'BG 032021'!D:D),0)</f>
        <v>0</v>
      </c>
    </row>
    <row r="285" spans="1:18" s="144" customFormat="1" ht="12" hidden="1" customHeight="1">
      <c r="A285" s="139" t="s">
        <v>3</v>
      </c>
      <c r="B285" s="139" t="s">
        <v>499</v>
      </c>
      <c r="C285" s="140">
        <v>1130801</v>
      </c>
      <c r="D285" s="140" t="s">
        <v>581</v>
      </c>
      <c r="E285" s="141" t="s">
        <v>6</v>
      </c>
      <c r="F285" s="141" t="s">
        <v>264</v>
      </c>
      <c r="G285" s="136">
        <f>IF(F285="I",IFERROR(VLOOKUP(C285,'BG 032022'!A:C,3,FALSE),0),0)</f>
        <v>1404863</v>
      </c>
      <c r="H285" s="139"/>
      <c r="I285" s="143">
        <f>IF(F285="I",IFERROR(VLOOKUP(C285,'BG 032022'!A:D,4,FALSE),0),0)</f>
        <v>202.97</v>
      </c>
      <c r="J285" s="142"/>
      <c r="K285" s="136">
        <f>IF(F285="I",SUMIF('BG 2021'!B:B,Clasificaciones!C285,'BG 2021'!D:D),0)</f>
        <v>1454883</v>
      </c>
      <c r="L285" s="142"/>
      <c r="M285" s="143">
        <f>IF(F285="I",SUMIF('BG 2021'!B:B,Clasificaciones!C285,'BG 2021'!E:E),0)</f>
        <v>211.1</v>
      </c>
      <c r="N285" s="142"/>
      <c r="O285" s="136">
        <f>IF(F285="I",SUMIF('BG 032021'!A:A,Clasificaciones!C285,'BG 032021'!C:C),0)</f>
        <v>1404863</v>
      </c>
      <c r="P285" s="142"/>
      <c r="Q285" s="143">
        <f>IF(F285="I",SUMIF('BG 032021'!A:A,Clasificaciones!C285,'BG 032021'!D:D),0)</f>
        <v>202.97</v>
      </c>
      <c r="R285" s="144">
        <f>+VLOOKUP(C285,'CA EFE'!A:A,1,FALSE)</f>
        <v>1130801</v>
      </c>
    </row>
    <row r="286" spans="1:18" s="732" customFormat="1" ht="12" hidden="1" customHeight="1">
      <c r="A286" s="738" t="s">
        <v>3</v>
      </c>
      <c r="B286" s="738"/>
      <c r="C286" s="731">
        <v>1130802</v>
      </c>
      <c r="D286" s="731" t="s">
        <v>625</v>
      </c>
      <c r="E286" s="730" t="s">
        <v>6</v>
      </c>
      <c r="F286" s="730" t="s">
        <v>263</v>
      </c>
      <c r="G286" s="43">
        <f>IF(F286="I",IFERROR(VLOOKUP(C286,'BG 032022'!A:C,3,FALSE),0),0)</f>
        <v>0</v>
      </c>
      <c r="H286" s="738"/>
      <c r="I286" s="59">
        <f>IF(F286="I",IFERROR(VLOOKUP(C286,'BG 032022'!A:D,4,FALSE),0),0)</f>
        <v>0</v>
      </c>
      <c r="J286" s="38"/>
      <c r="K286" s="43">
        <f>IF(F286="I",SUMIF('BG 2021'!B:B,Clasificaciones!C286,'BG 2021'!D:D),0)</f>
        <v>0</v>
      </c>
      <c r="L286" s="38"/>
      <c r="M286" s="59">
        <f>IF(F286="I",SUMIF('BG 2021'!B:B,Clasificaciones!C286,'BG 2021'!E:E),0)</f>
        <v>0</v>
      </c>
      <c r="N286" s="38"/>
      <c r="O286" s="43">
        <f>IF(F286="I",SUMIF('BG 032021'!A:A,Clasificaciones!C286,'BG 032021'!C:C),0)</f>
        <v>0</v>
      </c>
      <c r="P286" s="38"/>
      <c r="Q286" s="59">
        <f>IF(F286="I",SUMIF('BG 032021'!A:A,Clasificaciones!C286,'BG 032021'!D:D),0)</f>
        <v>0</v>
      </c>
    </row>
    <row r="287" spans="1:18" s="732" customFormat="1" ht="12" hidden="1" customHeight="1">
      <c r="A287" s="738" t="s">
        <v>3</v>
      </c>
      <c r="B287" s="738" t="s">
        <v>499</v>
      </c>
      <c r="C287" s="731">
        <v>113080201</v>
      </c>
      <c r="D287" s="731" t="s">
        <v>836</v>
      </c>
      <c r="E287" s="730" t="s">
        <v>6</v>
      </c>
      <c r="F287" s="730" t="s">
        <v>264</v>
      </c>
      <c r="G287" s="43">
        <f>IF(F287="I",IFERROR(VLOOKUP(C287,'BG 032022'!A:C,3,FALSE),0),0)</f>
        <v>50557178</v>
      </c>
      <c r="H287" s="738"/>
      <c r="I287" s="59">
        <f>IF(F287="I",IFERROR(VLOOKUP(C287,'BG 032022'!A:D,4,FALSE),0),0)</f>
        <v>7304.35</v>
      </c>
      <c r="J287" s="38"/>
      <c r="K287" s="43">
        <f>IF(F287="I",SUMIF('BG 2021'!B:B,Clasificaciones!C287,'BG 2021'!D:D),0)</f>
        <v>50317160</v>
      </c>
      <c r="L287" s="38"/>
      <c r="M287" s="59">
        <f>IF(F287="I",SUMIF('BG 2021'!B:B,Clasificaciones!C287,'BG 2021'!E:E),0)</f>
        <v>7438.61</v>
      </c>
      <c r="N287" s="38"/>
      <c r="O287" s="43">
        <f>IF(F287="I",SUMIF('BG 032021'!A:A,Clasificaciones!C287,'BG 032021'!C:C),0)</f>
        <v>69369767</v>
      </c>
      <c r="P287" s="38"/>
      <c r="Q287" s="59">
        <f>IF(F287="I",SUMIF('BG 032021'!A:A,Clasificaciones!C287,'BG 032021'!D:D),0)</f>
        <v>10022.33</v>
      </c>
    </row>
    <row r="288" spans="1:18" s="732" customFormat="1" ht="12" hidden="1" customHeight="1">
      <c r="A288" s="738" t="s">
        <v>3</v>
      </c>
      <c r="B288" s="738"/>
      <c r="C288" s="731">
        <v>113080202</v>
      </c>
      <c r="D288" s="731" t="s">
        <v>837</v>
      </c>
      <c r="E288" s="730" t="s">
        <v>6</v>
      </c>
      <c r="F288" s="730" t="s">
        <v>264</v>
      </c>
      <c r="G288" s="43">
        <f>IF(F288="I",IFERROR(VLOOKUP(C288,'BG 032022'!A:C,3,FALSE),0),0)</f>
        <v>0</v>
      </c>
      <c r="H288" s="738"/>
      <c r="I288" s="59">
        <f>IF(F288="I",IFERROR(VLOOKUP(C288,'BG 032022'!A:D,4,FALSE),0),0)</f>
        <v>0</v>
      </c>
      <c r="J288" s="38"/>
      <c r="K288" s="43">
        <f>IF(F288="I",SUMIF('BG 2021'!B:B,Clasificaciones!C288,'BG 2021'!D:D),0)</f>
        <v>0</v>
      </c>
      <c r="L288" s="38"/>
      <c r="M288" s="59">
        <f>IF(F288="I",SUMIF('BG 2021'!B:B,Clasificaciones!C288,'BG 2021'!E:E),0)</f>
        <v>0</v>
      </c>
      <c r="N288" s="38"/>
      <c r="O288" s="43">
        <f>IF(F288="I",SUMIF('BG 032021'!A:A,Clasificaciones!C288,'BG 032021'!C:C),0)</f>
        <v>0</v>
      </c>
      <c r="P288" s="38"/>
      <c r="Q288" s="59">
        <f>IF(F288="I",SUMIF('BG 032021'!A:A,Clasificaciones!C288,'BG 032021'!D:D),0)</f>
        <v>0</v>
      </c>
    </row>
    <row r="289" spans="1:18" s="732" customFormat="1" ht="12" hidden="1" customHeight="1">
      <c r="A289" s="738" t="s">
        <v>3</v>
      </c>
      <c r="B289" s="738" t="s">
        <v>499</v>
      </c>
      <c r="C289" s="731">
        <v>1130803</v>
      </c>
      <c r="D289" s="731" t="s">
        <v>838</v>
      </c>
      <c r="E289" s="730" t="s">
        <v>6</v>
      </c>
      <c r="F289" s="730" t="s">
        <v>264</v>
      </c>
      <c r="G289" s="43">
        <f>IF(F289="I",IFERROR(VLOOKUP(C289,'BG 032022'!A:C,3,FALSE),0),0)</f>
        <v>0</v>
      </c>
      <c r="H289" s="738"/>
      <c r="I289" s="59">
        <f>IF(F289="I",IFERROR(VLOOKUP(C289,'BG 032022'!A:D,4,FALSE),0),0)</f>
        <v>0</v>
      </c>
      <c r="J289" s="38"/>
      <c r="K289" s="43">
        <f>IF(F289="I",SUMIF('BG 2021'!B:B,Clasificaciones!C289,'BG 2021'!D:D),0)</f>
        <v>0</v>
      </c>
      <c r="L289" s="38"/>
      <c r="M289" s="59">
        <f>IF(F289="I",SUMIF('BG 2021'!B:B,Clasificaciones!C289,'BG 2021'!E:E),0)</f>
        <v>0</v>
      </c>
      <c r="N289" s="38"/>
      <c r="O289" s="43">
        <f>IF(F289="I",SUMIF('BG 032021'!A:A,Clasificaciones!C289,'BG 032021'!C:C),0)</f>
        <v>0</v>
      </c>
      <c r="P289" s="38"/>
      <c r="Q289" s="59">
        <f>IF(F289="I",SUMIF('BG 032021'!A:A,Clasificaciones!C289,'BG 032021'!D:D),0)</f>
        <v>0</v>
      </c>
    </row>
    <row r="290" spans="1:18" s="144" customFormat="1" ht="12" hidden="1" customHeight="1">
      <c r="A290" s="139" t="s">
        <v>3</v>
      </c>
      <c r="B290" s="139" t="s">
        <v>499</v>
      </c>
      <c r="C290" s="140">
        <v>1130804</v>
      </c>
      <c r="D290" s="140" t="s">
        <v>480</v>
      </c>
      <c r="E290" s="141" t="s">
        <v>6</v>
      </c>
      <c r="F290" s="141" t="s">
        <v>264</v>
      </c>
      <c r="G290" s="136">
        <f>IF(F290="I",IFERROR(VLOOKUP(C290,'BG 032022'!A:C,3,FALSE),0),0)</f>
        <v>0</v>
      </c>
      <c r="H290" s="139"/>
      <c r="I290" s="143">
        <f>IF(F290="I",IFERROR(VLOOKUP(C290,'BG 032022'!A:D,4,FALSE),0),0)</f>
        <v>0</v>
      </c>
      <c r="J290" s="142"/>
      <c r="K290" s="136">
        <f>IF(F290="I",SUMIF('BG 2021'!B:B,Clasificaciones!C290,'BG 2021'!D:D),0)</f>
        <v>0</v>
      </c>
      <c r="L290" s="142"/>
      <c r="M290" s="143">
        <f>IF(F290="I",SUMIF('BG 2021'!B:B,Clasificaciones!C290,'BG 2021'!E:E),0)</f>
        <v>0</v>
      </c>
      <c r="N290" s="142"/>
      <c r="O290" s="136">
        <f>IF(F290="I",SUMIF('BG 032021'!A:A,Clasificaciones!C290,'BG 032021'!C:C),0)</f>
        <v>0</v>
      </c>
      <c r="P290" s="142"/>
      <c r="Q290" s="143">
        <f>IF(F290="I",SUMIF('BG 032021'!A:A,Clasificaciones!C290,'BG 032021'!D:D),0)</f>
        <v>0</v>
      </c>
      <c r="R290" s="144" t="e">
        <f>+VLOOKUP(C290,'CA EFE'!A:A,1,FALSE)</f>
        <v>#N/A</v>
      </c>
    </row>
    <row r="291" spans="1:18" s="144" customFormat="1" ht="12" hidden="1" customHeight="1">
      <c r="A291" s="139" t="s">
        <v>3</v>
      </c>
      <c r="B291" s="139" t="s">
        <v>499</v>
      </c>
      <c r="C291" s="140">
        <v>1130805</v>
      </c>
      <c r="D291" s="140" t="s">
        <v>582</v>
      </c>
      <c r="E291" s="141" t="s">
        <v>6</v>
      </c>
      <c r="F291" s="141" t="s">
        <v>264</v>
      </c>
      <c r="G291" s="136">
        <f>IF(F291="I",IFERROR(VLOOKUP(C291,'BG 032022'!A:C,3,FALSE),0),0)</f>
        <v>0</v>
      </c>
      <c r="H291" s="139"/>
      <c r="I291" s="143">
        <f>IF(F291="I",IFERROR(VLOOKUP(C291,'BG 032022'!A:D,4,FALSE),0),0)</f>
        <v>0</v>
      </c>
      <c r="J291" s="142"/>
      <c r="K291" s="136">
        <f>IF(F291="I",SUMIF('BG 2021'!B:B,Clasificaciones!C291,'BG 2021'!D:D),0)</f>
        <v>0</v>
      </c>
      <c r="L291" s="142"/>
      <c r="M291" s="143">
        <f>IF(F291="I",SUMIF('BG 2021'!B:B,Clasificaciones!C291,'BG 2021'!E:E),0)</f>
        <v>0</v>
      </c>
      <c r="N291" s="142"/>
      <c r="O291" s="136">
        <f>IF(F291="I",SUMIF('BG 032021'!A:A,Clasificaciones!C291,'BG 032021'!C:C),0)</f>
        <v>0</v>
      </c>
      <c r="P291" s="142"/>
      <c r="Q291" s="143">
        <f>IF(F291="I",SUMIF('BG 032021'!A:A,Clasificaciones!C291,'BG 032021'!D:D),0)</f>
        <v>0</v>
      </c>
      <c r="R291" s="144" t="e">
        <f>+VLOOKUP(C291,'CA EFE'!A:A,1,FALSE)</f>
        <v>#N/A</v>
      </c>
    </row>
    <row r="292" spans="1:18" s="732" customFormat="1" ht="12" hidden="1" customHeight="1">
      <c r="A292" s="738" t="s">
        <v>3</v>
      </c>
      <c r="B292" s="738"/>
      <c r="C292" s="731">
        <v>1130806</v>
      </c>
      <c r="D292" s="731" t="s">
        <v>839</v>
      </c>
      <c r="E292" s="730" t="s">
        <v>6</v>
      </c>
      <c r="F292" s="730" t="s">
        <v>264</v>
      </c>
      <c r="G292" s="43">
        <f>IF(F292="I",IFERROR(VLOOKUP(C292,'BG 032022'!A:C,3,FALSE),0),0)</f>
        <v>0</v>
      </c>
      <c r="H292" s="738"/>
      <c r="I292" s="59">
        <f>IF(F292="I",IFERROR(VLOOKUP(C292,'BG 032022'!A:D,4,FALSE),0),0)</f>
        <v>0</v>
      </c>
      <c r="J292" s="38"/>
      <c r="K292" s="43">
        <f>IF(F292="I",SUMIF('BG 2021'!B:B,Clasificaciones!C292,'BG 2021'!D:D),0)</f>
        <v>0</v>
      </c>
      <c r="L292" s="38"/>
      <c r="M292" s="59">
        <f>IF(F292="I",SUMIF('BG 2021'!B:B,Clasificaciones!C292,'BG 2021'!E:E),0)</f>
        <v>0</v>
      </c>
      <c r="N292" s="38"/>
      <c r="O292" s="43">
        <f>IF(F292="I",SUMIF('BG 032021'!A:A,Clasificaciones!C292,'BG 032021'!C:C),0)</f>
        <v>0</v>
      </c>
      <c r="P292" s="38"/>
      <c r="Q292" s="59">
        <f>IF(F292="I",SUMIF('BG 032021'!A:A,Clasificaciones!C292,'BG 032021'!D:D),0)</f>
        <v>0</v>
      </c>
    </row>
    <row r="293" spans="1:18" s="732" customFormat="1" ht="12" hidden="1" customHeight="1">
      <c r="A293" s="738" t="s">
        <v>3</v>
      </c>
      <c r="B293" s="738"/>
      <c r="C293" s="731">
        <v>11309</v>
      </c>
      <c r="D293" s="731" t="s">
        <v>583</v>
      </c>
      <c r="E293" s="730" t="s">
        <v>6</v>
      </c>
      <c r="F293" s="730" t="s">
        <v>263</v>
      </c>
      <c r="G293" s="43">
        <f>IF(F293="I",IFERROR(VLOOKUP(C293,'BG 032022'!A:C,3,FALSE),0),0)</f>
        <v>0</v>
      </c>
      <c r="H293" s="738"/>
      <c r="I293" s="59">
        <f>IF(F293="I",IFERROR(VLOOKUP(C293,'BG 032022'!A:D,4,FALSE),0),0)</f>
        <v>0</v>
      </c>
      <c r="J293" s="38"/>
      <c r="K293" s="43">
        <f>IF(F293="I",SUMIF('BG 2021'!B:B,Clasificaciones!C293,'BG 2021'!D:D),0)</f>
        <v>0</v>
      </c>
      <c r="L293" s="38"/>
      <c r="M293" s="59">
        <f>IF(F293="I",SUMIF('BG 2021'!B:B,Clasificaciones!C293,'BG 2021'!E:E),0)</f>
        <v>0</v>
      </c>
      <c r="N293" s="38"/>
      <c r="O293" s="43">
        <f>IF(F293="I",SUMIF('BG 032021'!A:A,Clasificaciones!C293,'BG 032021'!C:C),0)</f>
        <v>0</v>
      </c>
      <c r="P293" s="38"/>
      <c r="Q293" s="59">
        <f>IF(F293="I",SUMIF('BG 032021'!A:A,Clasificaciones!C293,'BG 032021'!D:D),0)</f>
        <v>0</v>
      </c>
    </row>
    <row r="294" spans="1:18" s="732" customFormat="1" ht="12" hidden="1" customHeight="1">
      <c r="A294" s="738" t="s">
        <v>3</v>
      </c>
      <c r="B294" s="738"/>
      <c r="C294" s="731">
        <v>1130901</v>
      </c>
      <c r="D294" s="731" t="s">
        <v>840</v>
      </c>
      <c r="E294" s="730" t="s">
        <v>6</v>
      </c>
      <c r="F294" s="730" t="s">
        <v>263</v>
      </c>
      <c r="G294" s="43">
        <f>IF(F294="I",IFERROR(VLOOKUP(C294,'BG 032022'!A:C,3,FALSE),0),0)</f>
        <v>0</v>
      </c>
      <c r="H294" s="738"/>
      <c r="I294" s="59">
        <f>IF(F294="I",IFERROR(VLOOKUP(C294,'BG 032022'!A:D,4,FALSE),0),0)</f>
        <v>0</v>
      </c>
      <c r="J294" s="38"/>
      <c r="K294" s="43">
        <f>IF(F294="I",SUMIF('BG 2021'!B:B,Clasificaciones!C294,'BG 2021'!D:D),0)</f>
        <v>0</v>
      </c>
      <c r="L294" s="38"/>
      <c r="M294" s="59">
        <f>IF(F294="I",SUMIF('BG 2021'!B:B,Clasificaciones!C294,'BG 2021'!E:E),0)</f>
        <v>0</v>
      </c>
      <c r="N294" s="38"/>
      <c r="O294" s="43">
        <f>IF(F294="I",SUMIF('BG 032021'!A:A,Clasificaciones!C294,'BG 032021'!C:C),0)</f>
        <v>0</v>
      </c>
      <c r="P294" s="38"/>
      <c r="Q294" s="59">
        <f>IF(F294="I",SUMIF('BG 032021'!A:A,Clasificaciones!C294,'BG 032021'!D:D),0)</f>
        <v>0</v>
      </c>
    </row>
    <row r="295" spans="1:18" s="144" customFormat="1" ht="12" hidden="1" customHeight="1">
      <c r="A295" s="139" t="s">
        <v>3</v>
      </c>
      <c r="B295" s="139" t="s">
        <v>499</v>
      </c>
      <c r="C295" s="140">
        <v>113090101</v>
      </c>
      <c r="D295" s="140" t="s">
        <v>260</v>
      </c>
      <c r="E295" s="141" t="s">
        <v>6</v>
      </c>
      <c r="F295" s="141" t="s">
        <v>264</v>
      </c>
      <c r="G295" s="136">
        <f>IF(F295="I",IFERROR(VLOOKUP(C295,'BG 032022'!A:C,3,FALSE),0),0)</f>
        <v>0</v>
      </c>
      <c r="H295" s="139"/>
      <c r="I295" s="143">
        <f>IF(F295="I",IFERROR(VLOOKUP(C295,'BG 032022'!A:D,4,FALSE),0),0)</f>
        <v>0</v>
      </c>
      <c r="J295" s="142"/>
      <c r="K295" s="136">
        <f>IF(F295="I",SUMIF('BG 2021'!B:B,Clasificaciones!C295,'BG 2021'!D:D),0)</f>
        <v>0</v>
      </c>
      <c r="L295" s="142"/>
      <c r="M295" s="143">
        <f>IF(F295="I",SUMIF('BG 2021'!B:B,Clasificaciones!C295,'BG 2021'!E:E),0)</f>
        <v>0</v>
      </c>
      <c r="N295" s="142"/>
      <c r="O295" s="136">
        <f>IF(F295="I",SUMIF('BG 032021'!A:A,Clasificaciones!C295,'BG 032021'!C:C),0)</f>
        <v>0</v>
      </c>
      <c r="P295" s="142"/>
      <c r="Q295" s="143">
        <f>IF(F295="I",SUMIF('BG 032021'!A:A,Clasificaciones!C295,'BG 032021'!D:D),0)</f>
        <v>0</v>
      </c>
      <c r="R295" s="144" t="e">
        <f>+VLOOKUP(C295,'CA EFE'!A:A,1,FALSE)</f>
        <v>#N/A</v>
      </c>
    </row>
    <row r="296" spans="1:18" s="144" customFormat="1" ht="12" hidden="1" customHeight="1">
      <c r="A296" s="139" t="s">
        <v>3</v>
      </c>
      <c r="B296" s="139" t="s">
        <v>499</v>
      </c>
      <c r="C296" s="140">
        <v>113090102</v>
      </c>
      <c r="D296" s="140" t="s">
        <v>841</v>
      </c>
      <c r="E296" s="141" t="s">
        <v>183</v>
      </c>
      <c r="F296" s="141" t="s">
        <v>264</v>
      </c>
      <c r="G296" s="136">
        <f>IF(F296="I",IFERROR(VLOOKUP(C296,'BG 032022'!A:C,3,FALSE),0),0)</f>
        <v>0</v>
      </c>
      <c r="H296" s="139"/>
      <c r="I296" s="143">
        <f>IF(F296="I",IFERROR(VLOOKUP(C296,'BG 032022'!A:D,4,FALSE),0),0)</f>
        <v>0</v>
      </c>
      <c r="J296" s="142"/>
      <c r="K296" s="136">
        <f>IF(F296="I",SUMIF('BG 2021'!B:B,Clasificaciones!C296,'BG 2021'!D:D),0)</f>
        <v>0</v>
      </c>
      <c r="L296" s="142"/>
      <c r="M296" s="143">
        <f>IF(F296="I",SUMIF('BG 2021'!B:B,Clasificaciones!C296,'BG 2021'!E:E),0)</f>
        <v>0</v>
      </c>
      <c r="N296" s="142"/>
      <c r="O296" s="136">
        <f>IF(F296="I",SUMIF('BG 032021'!A:A,Clasificaciones!C296,'BG 032021'!C:C),0)</f>
        <v>0</v>
      </c>
      <c r="P296" s="142"/>
      <c r="Q296" s="143">
        <f>IF(F296="I",SUMIF('BG 032021'!A:A,Clasificaciones!C296,'BG 032021'!D:D),0)</f>
        <v>0</v>
      </c>
      <c r="R296" s="144" t="e">
        <f>+VLOOKUP(C296,'CA EFE'!A:A,1,FALSE)</f>
        <v>#N/A</v>
      </c>
    </row>
    <row r="297" spans="1:18" s="732" customFormat="1" ht="12" hidden="1" customHeight="1">
      <c r="A297" s="738" t="s">
        <v>3</v>
      </c>
      <c r="B297" s="738"/>
      <c r="C297" s="731">
        <v>1130902</v>
      </c>
      <c r="D297" s="731" t="s">
        <v>584</v>
      </c>
      <c r="E297" s="730" t="s">
        <v>6</v>
      </c>
      <c r="F297" s="730" t="s">
        <v>263</v>
      </c>
      <c r="G297" s="43">
        <f>IF(F297="I",IFERROR(VLOOKUP(C297,'BG 032022'!A:C,3,FALSE),0),0)</f>
        <v>0</v>
      </c>
      <c r="H297" s="738"/>
      <c r="I297" s="59">
        <f>IF(F297="I",IFERROR(VLOOKUP(C297,'BG 032022'!A:D,4,FALSE),0),0)</f>
        <v>0</v>
      </c>
      <c r="J297" s="38"/>
      <c r="K297" s="43">
        <f>IF(F297="I",SUMIF('BG 2021'!B:B,Clasificaciones!C297,'BG 2021'!D:D),0)</f>
        <v>0</v>
      </c>
      <c r="L297" s="38"/>
      <c r="M297" s="59">
        <f>IF(F297="I",SUMIF('BG 2021'!B:B,Clasificaciones!C297,'BG 2021'!E:E),0)</f>
        <v>0</v>
      </c>
      <c r="N297" s="38"/>
      <c r="O297" s="43">
        <f>IF(F297="I",SUMIF('BG 032021'!A:A,Clasificaciones!C297,'BG 032021'!C:C),0)</f>
        <v>0</v>
      </c>
      <c r="P297" s="38"/>
      <c r="Q297" s="59">
        <f>IF(F297="I",SUMIF('BG 032021'!A:A,Clasificaciones!C297,'BG 032021'!D:D),0)</f>
        <v>0</v>
      </c>
    </row>
    <row r="298" spans="1:18" s="144" customFormat="1" ht="12" hidden="1" customHeight="1">
      <c r="A298" s="139" t="s">
        <v>3</v>
      </c>
      <c r="B298" s="139" t="s">
        <v>18</v>
      </c>
      <c r="C298" s="140">
        <v>113090201</v>
      </c>
      <c r="D298" s="140" t="s">
        <v>585</v>
      </c>
      <c r="E298" s="141" t="s">
        <v>6</v>
      </c>
      <c r="F298" s="141" t="s">
        <v>264</v>
      </c>
      <c r="G298" s="136">
        <f>IF(F298="I",IFERROR(VLOOKUP(C298,'BG 032022'!A:C,3,FALSE),0),0)</f>
        <v>0</v>
      </c>
      <c r="H298" s="139"/>
      <c r="I298" s="143">
        <f>IF(F298="I",IFERROR(VLOOKUP(C298,'BG 032022'!A:D,4,FALSE),0),0)</f>
        <v>0</v>
      </c>
      <c r="J298" s="142"/>
      <c r="K298" s="136">
        <f>IF(F298="I",SUMIF('BG 2021'!B:B,Clasificaciones!C298,'BG 2021'!D:D),0)</f>
        <v>0</v>
      </c>
      <c r="L298" s="142"/>
      <c r="M298" s="143">
        <f>IF(F298="I",SUMIF('BG 2021'!B:B,Clasificaciones!C298,'BG 2021'!E:E),0)</f>
        <v>0</v>
      </c>
      <c r="N298" s="142"/>
      <c r="O298" s="136">
        <f>IF(F298="I",SUMIF('BG 032021'!A:A,Clasificaciones!C298,'BG 032021'!C:C),0)</f>
        <v>0</v>
      </c>
      <c r="P298" s="142"/>
      <c r="Q298" s="143">
        <f>IF(F298="I",SUMIF('BG 032021'!A:A,Clasificaciones!C298,'BG 032021'!D:D),0)</f>
        <v>0</v>
      </c>
      <c r="R298" s="144" t="e">
        <f>+VLOOKUP(C298,'CA EFE'!A:A,1,FALSE)</f>
        <v>#N/A</v>
      </c>
    </row>
    <row r="299" spans="1:18" s="732" customFormat="1" ht="12" hidden="1" customHeight="1">
      <c r="A299" s="738" t="s">
        <v>3</v>
      </c>
      <c r="B299" s="738"/>
      <c r="C299" s="731">
        <v>113090202</v>
      </c>
      <c r="D299" s="731" t="s">
        <v>842</v>
      </c>
      <c r="E299" s="730" t="s">
        <v>183</v>
      </c>
      <c r="F299" s="730" t="s">
        <v>264</v>
      </c>
      <c r="G299" s="43">
        <f>IF(F299="I",IFERROR(VLOOKUP(C299,'BG 032022'!A:C,3,FALSE),0),0)</f>
        <v>0</v>
      </c>
      <c r="H299" s="738"/>
      <c r="I299" s="59">
        <f>IF(F299="I",IFERROR(VLOOKUP(C299,'BG 032022'!A:D,4,FALSE),0),0)</f>
        <v>0</v>
      </c>
      <c r="J299" s="38"/>
      <c r="K299" s="43">
        <f>IF(F299="I",SUMIF('BG 2021'!B:B,Clasificaciones!C299,'BG 2021'!D:D),0)</f>
        <v>0</v>
      </c>
      <c r="L299" s="38"/>
      <c r="M299" s="59">
        <f>IF(F299="I",SUMIF('BG 2021'!B:B,Clasificaciones!C299,'BG 2021'!E:E),0)</f>
        <v>0</v>
      </c>
      <c r="N299" s="38"/>
      <c r="O299" s="43">
        <f>IF(F299="I",SUMIF('BG 032021'!A:A,Clasificaciones!C299,'BG 032021'!C:C),0)</f>
        <v>0</v>
      </c>
      <c r="P299" s="38"/>
      <c r="Q299" s="59">
        <f>IF(F299="I",SUMIF('BG 032021'!A:A,Clasificaciones!C299,'BG 032021'!D:D),0)</f>
        <v>0</v>
      </c>
    </row>
    <row r="300" spans="1:18" s="732" customFormat="1" ht="12" hidden="1" customHeight="1">
      <c r="A300" s="738" t="s">
        <v>3</v>
      </c>
      <c r="B300" s="738"/>
      <c r="C300" s="731">
        <v>1130903</v>
      </c>
      <c r="D300" s="731" t="s">
        <v>843</v>
      </c>
      <c r="E300" s="730" t="s">
        <v>6</v>
      </c>
      <c r="F300" s="730" t="s">
        <v>263</v>
      </c>
      <c r="G300" s="43">
        <f>IF(F300="I",IFERROR(VLOOKUP(C300,'BG 032022'!A:C,3,FALSE),0),0)</f>
        <v>0</v>
      </c>
      <c r="H300" s="738"/>
      <c r="I300" s="59">
        <f>IF(F300="I",IFERROR(VLOOKUP(C300,'BG 032022'!A:D,4,FALSE),0),0)</f>
        <v>0</v>
      </c>
      <c r="J300" s="38"/>
      <c r="K300" s="43">
        <f>IF(F300="I",SUMIF('BG 2021'!B:B,Clasificaciones!C300,'BG 2021'!D:D),0)</f>
        <v>0</v>
      </c>
      <c r="L300" s="38"/>
      <c r="M300" s="59">
        <f>IF(F300="I",SUMIF('BG 2021'!B:B,Clasificaciones!C300,'BG 2021'!E:E),0)</f>
        <v>0</v>
      </c>
      <c r="N300" s="38"/>
      <c r="O300" s="43">
        <f>IF(F300="I",SUMIF('BG 032021'!A:A,Clasificaciones!C300,'BG 032021'!C:C),0)</f>
        <v>0</v>
      </c>
      <c r="P300" s="38"/>
      <c r="Q300" s="59">
        <f>IF(F300="I",SUMIF('BG 032021'!A:A,Clasificaciones!C300,'BG 032021'!D:D),0)</f>
        <v>0</v>
      </c>
    </row>
    <row r="301" spans="1:18" s="732" customFormat="1" ht="12" hidden="1" customHeight="1">
      <c r="A301" s="738" t="s">
        <v>3</v>
      </c>
      <c r="B301" s="738"/>
      <c r="C301" s="731">
        <v>113090301</v>
      </c>
      <c r="D301" s="731" t="s">
        <v>844</v>
      </c>
      <c r="E301" s="730" t="s">
        <v>6</v>
      </c>
      <c r="F301" s="730" t="s">
        <v>264</v>
      </c>
      <c r="G301" s="43">
        <f>IF(F301="I",IFERROR(VLOOKUP(C301,'BG 032022'!A:C,3,FALSE),0),0)</f>
        <v>0</v>
      </c>
      <c r="H301" s="738"/>
      <c r="I301" s="59">
        <f>IF(F301="I",IFERROR(VLOOKUP(C301,'BG 032022'!A:D,4,FALSE),0),0)</f>
        <v>0</v>
      </c>
      <c r="J301" s="38"/>
      <c r="K301" s="43">
        <f>IF(F301="I",SUMIF('BG 2021'!B:B,Clasificaciones!C301,'BG 2021'!D:D),0)</f>
        <v>0</v>
      </c>
      <c r="L301" s="38"/>
      <c r="M301" s="59">
        <f>IF(F301="I",SUMIF('BG 2021'!B:B,Clasificaciones!C301,'BG 2021'!E:E),0)</f>
        <v>0</v>
      </c>
      <c r="N301" s="38"/>
      <c r="O301" s="43">
        <f>IF(F301="I",SUMIF('BG 032021'!A:A,Clasificaciones!C301,'BG 032021'!C:C),0)</f>
        <v>0</v>
      </c>
      <c r="P301" s="38"/>
      <c r="Q301" s="59">
        <f>IF(F301="I",SUMIF('BG 032021'!A:A,Clasificaciones!C301,'BG 032021'!D:D),0)</f>
        <v>0</v>
      </c>
    </row>
    <row r="302" spans="1:18" s="732" customFormat="1" ht="12" hidden="1" customHeight="1">
      <c r="A302" s="738" t="s">
        <v>3</v>
      </c>
      <c r="B302" s="738"/>
      <c r="C302" s="731">
        <v>113090302</v>
      </c>
      <c r="D302" s="731" t="s">
        <v>845</v>
      </c>
      <c r="E302" s="730" t="s">
        <v>6</v>
      </c>
      <c r="F302" s="730" t="s">
        <v>264</v>
      </c>
      <c r="G302" s="43">
        <f>IF(F302="I",IFERROR(VLOOKUP(C302,'BG 032022'!A:C,3,FALSE),0),0)</f>
        <v>0</v>
      </c>
      <c r="H302" s="738"/>
      <c r="I302" s="59">
        <f>IF(F302="I",IFERROR(VLOOKUP(C302,'BG 032022'!A:D,4,FALSE),0),0)</f>
        <v>0</v>
      </c>
      <c r="J302" s="38"/>
      <c r="K302" s="43">
        <f>IF(F302="I",SUMIF('BG 2021'!B:B,Clasificaciones!C302,'BG 2021'!D:D),0)</f>
        <v>0</v>
      </c>
      <c r="L302" s="38"/>
      <c r="M302" s="59">
        <f>IF(F302="I",SUMIF('BG 2021'!B:B,Clasificaciones!C302,'BG 2021'!E:E),0)</f>
        <v>0</v>
      </c>
      <c r="N302" s="38"/>
      <c r="O302" s="43">
        <f>IF(F302="I",SUMIF('BG 032021'!A:A,Clasificaciones!C302,'BG 032021'!C:C),0)</f>
        <v>0</v>
      </c>
      <c r="P302" s="38"/>
      <c r="Q302" s="59">
        <f>IF(F302="I",SUMIF('BG 032021'!A:A,Clasificaciones!C302,'BG 032021'!D:D),0)</f>
        <v>0</v>
      </c>
    </row>
    <row r="303" spans="1:18" s="732" customFormat="1" ht="12" hidden="1" customHeight="1">
      <c r="A303" s="738" t="s">
        <v>3</v>
      </c>
      <c r="B303" s="738"/>
      <c r="C303" s="731">
        <v>114</v>
      </c>
      <c r="D303" s="731" t="s">
        <v>846</v>
      </c>
      <c r="E303" s="730" t="s">
        <v>6</v>
      </c>
      <c r="F303" s="730" t="s">
        <v>263</v>
      </c>
      <c r="G303" s="43">
        <f>IF(F303="I",IFERROR(VLOOKUP(C303,'BG 032022'!A:C,3,FALSE),0),0)</f>
        <v>0</v>
      </c>
      <c r="H303" s="738"/>
      <c r="I303" s="59">
        <f>IF(F303="I",IFERROR(VLOOKUP(C303,'BG 032022'!A:D,4,FALSE),0),0)</f>
        <v>0</v>
      </c>
      <c r="J303" s="38"/>
      <c r="K303" s="43">
        <f>IF(F303="I",SUMIF('BG 2021'!B:B,Clasificaciones!C303,'BG 2021'!D:D),0)</f>
        <v>0</v>
      </c>
      <c r="L303" s="38"/>
      <c r="M303" s="59">
        <f>IF(F303="I",SUMIF('BG 2021'!B:B,Clasificaciones!C303,'BG 2021'!E:E),0)</f>
        <v>0</v>
      </c>
      <c r="N303" s="38"/>
      <c r="O303" s="43">
        <f>IF(F303="I",SUMIF('BG 032021'!A:A,Clasificaciones!C303,'BG 032021'!C:C),0)</f>
        <v>0</v>
      </c>
      <c r="P303" s="38"/>
      <c r="Q303" s="59">
        <f>IF(F303="I",SUMIF('BG 032021'!A:A,Clasificaciones!C303,'BG 032021'!D:D),0)</f>
        <v>0</v>
      </c>
    </row>
    <row r="304" spans="1:18" s="732" customFormat="1" ht="12" hidden="1" customHeight="1">
      <c r="A304" s="738" t="s">
        <v>3</v>
      </c>
      <c r="B304" s="738"/>
      <c r="C304" s="731">
        <v>11401</v>
      </c>
      <c r="D304" s="731" t="s">
        <v>307</v>
      </c>
      <c r="E304" s="730" t="s">
        <v>6</v>
      </c>
      <c r="F304" s="730" t="s">
        <v>263</v>
      </c>
      <c r="G304" s="43">
        <f>IF(F304="I",IFERROR(VLOOKUP(C304,'BG 032022'!A:C,3,FALSE),0),0)</f>
        <v>0</v>
      </c>
      <c r="H304" s="738"/>
      <c r="I304" s="59">
        <f>IF(F304="I",IFERROR(VLOOKUP(C304,'BG 032022'!A:D,4,FALSE),0),0)</f>
        <v>0</v>
      </c>
      <c r="J304" s="38"/>
      <c r="K304" s="43">
        <f>IF(F304="I",SUMIF('BG 2021'!B:B,Clasificaciones!C304,'BG 2021'!D:D),0)</f>
        <v>0</v>
      </c>
      <c r="L304" s="38"/>
      <c r="M304" s="59">
        <f>IF(F304="I",SUMIF('BG 2021'!B:B,Clasificaciones!C304,'BG 2021'!E:E),0)</f>
        <v>0</v>
      </c>
      <c r="N304" s="38"/>
      <c r="O304" s="43">
        <f>IF(F304="I",SUMIF('BG 032021'!A:A,Clasificaciones!C304,'BG 032021'!C:C),0)</f>
        <v>0</v>
      </c>
      <c r="P304" s="38"/>
      <c r="Q304" s="59">
        <f>IF(F304="I",SUMIF('BG 032021'!A:A,Clasificaciones!C304,'BG 032021'!D:D),0)</f>
        <v>0</v>
      </c>
    </row>
    <row r="305" spans="1:18" s="732" customFormat="1" ht="12" hidden="1" customHeight="1">
      <c r="A305" s="738" t="s">
        <v>3</v>
      </c>
      <c r="B305" s="738"/>
      <c r="C305" s="731">
        <v>115</v>
      </c>
      <c r="D305" s="731" t="s">
        <v>277</v>
      </c>
      <c r="E305" s="730" t="s">
        <v>6</v>
      </c>
      <c r="F305" s="730" t="s">
        <v>263</v>
      </c>
      <c r="G305" s="43">
        <f>IF(F305="I",IFERROR(VLOOKUP(C305,'BG 032022'!A:C,3,FALSE),0),0)</f>
        <v>0</v>
      </c>
      <c r="H305" s="738"/>
      <c r="I305" s="59">
        <f>IF(F305="I",IFERROR(VLOOKUP(C305,'BG 032022'!A:D,4,FALSE),0),0)</f>
        <v>0</v>
      </c>
      <c r="J305" s="38"/>
      <c r="K305" s="43">
        <f>IF(F305="I",SUMIF('BG 2021'!B:B,Clasificaciones!C305,'BG 2021'!D:D),0)</f>
        <v>0</v>
      </c>
      <c r="L305" s="38"/>
      <c r="M305" s="59">
        <f>IF(F305="I",SUMIF('BG 2021'!B:B,Clasificaciones!C305,'BG 2021'!E:E),0)</f>
        <v>0</v>
      </c>
      <c r="N305" s="38"/>
      <c r="O305" s="43">
        <f>IF(F305="I",SUMIF('BG 032021'!A:A,Clasificaciones!C305,'BG 032021'!C:C),0)</f>
        <v>0</v>
      </c>
      <c r="P305" s="38"/>
      <c r="Q305" s="59">
        <f>IF(F305="I",SUMIF('BG 032021'!A:A,Clasificaciones!C305,'BG 032021'!D:D),0)</f>
        <v>0</v>
      </c>
    </row>
    <row r="306" spans="1:18" s="732" customFormat="1" ht="12" hidden="1" customHeight="1">
      <c r="A306" s="738" t="s">
        <v>3</v>
      </c>
      <c r="B306" s="738"/>
      <c r="C306" s="731">
        <v>11501</v>
      </c>
      <c r="D306" s="731" t="s">
        <v>256</v>
      </c>
      <c r="E306" s="730" t="s">
        <v>6</v>
      </c>
      <c r="F306" s="730" t="s">
        <v>263</v>
      </c>
      <c r="G306" s="43">
        <f>IF(F306="I",IFERROR(VLOOKUP(C306,'BG 032022'!A:C,3,FALSE),0),0)</f>
        <v>0</v>
      </c>
      <c r="H306" s="738"/>
      <c r="I306" s="59">
        <f>IF(F306="I",IFERROR(VLOOKUP(C306,'BG 032022'!A:D,4,FALSE),0),0)</f>
        <v>0</v>
      </c>
      <c r="J306" s="38"/>
      <c r="K306" s="43">
        <f>IF(F306="I",SUMIF('BG 2021'!B:B,Clasificaciones!C306,'BG 2021'!D:D),0)</f>
        <v>0</v>
      </c>
      <c r="L306" s="38"/>
      <c r="M306" s="59">
        <f>IF(F306="I",SUMIF('BG 2021'!B:B,Clasificaciones!C306,'BG 2021'!E:E),0)</f>
        <v>0</v>
      </c>
      <c r="N306" s="38"/>
      <c r="O306" s="43">
        <f>IF(F306="I",SUMIF('BG 032021'!A:A,Clasificaciones!C306,'BG 032021'!C:C),0)</f>
        <v>0</v>
      </c>
      <c r="P306" s="38"/>
      <c r="Q306" s="59">
        <f>IF(F306="I",SUMIF('BG 032021'!A:A,Clasificaciones!C306,'BG 032021'!D:D),0)</f>
        <v>0</v>
      </c>
    </row>
    <row r="307" spans="1:18" s="732" customFormat="1" ht="12" hidden="1" customHeight="1">
      <c r="A307" s="738" t="s">
        <v>3</v>
      </c>
      <c r="B307" s="738" t="s">
        <v>499</v>
      </c>
      <c r="C307" s="731">
        <v>1150101</v>
      </c>
      <c r="D307" s="731" t="s">
        <v>586</v>
      </c>
      <c r="E307" s="730" t="s">
        <v>6</v>
      </c>
      <c r="F307" s="730" t="s">
        <v>264</v>
      </c>
      <c r="G307" s="43">
        <f>IF(F307="I",IFERROR(VLOOKUP(C307,'BG 032022'!A:C,3,FALSE),0),0)</f>
        <v>0</v>
      </c>
      <c r="H307" s="738"/>
      <c r="I307" s="59">
        <f>IF(F307="I",IFERROR(VLOOKUP(C307,'BG 032022'!A:D,4,FALSE),0),0)</f>
        <v>0</v>
      </c>
      <c r="J307" s="38"/>
      <c r="K307" s="43">
        <f>IF(F307="I",SUMIF('BG 2021'!B:B,Clasificaciones!C307,'BG 2021'!D:D),0)</f>
        <v>0</v>
      </c>
      <c r="L307" s="38"/>
      <c r="M307" s="59">
        <f>IF(F307="I",SUMIF('BG 2021'!B:B,Clasificaciones!C307,'BG 2021'!E:E),0)</f>
        <v>0</v>
      </c>
      <c r="N307" s="38"/>
      <c r="O307" s="43">
        <f>IF(F307="I",SUMIF('BG 032021'!A:A,Clasificaciones!C307,'BG 032021'!C:C),0)</f>
        <v>0</v>
      </c>
      <c r="P307" s="38"/>
      <c r="Q307" s="59">
        <f>IF(F307="I",SUMIF('BG 032021'!A:A,Clasificaciones!C307,'BG 032021'!D:D),0)</f>
        <v>0</v>
      </c>
    </row>
    <row r="308" spans="1:18" s="144" customFormat="1" ht="12" hidden="1" customHeight="1">
      <c r="A308" s="139" t="s">
        <v>3</v>
      </c>
      <c r="B308" s="139" t="s">
        <v>499</v>
      </c>
      <c r="C308" s="140">
        <v>1150102</v>
      </c>
      <c r="D308" s="140" t="s">
        <v>167</v>
      </c>
      <c r="E308" s="141" t="s">
        <v>183</v>
      </c>
      <c r="F308" s="141" t="s">
        <v>264</v>
      </c>
      <c r="G308" s="136">
        <f>IF(F308="I",IFERROR(VLOOKUP(C308,'BG 032022'!A:C,3,FALSE),0),0)</f>
        <v>61986600</v>
      </c>
      <c r="H308" s="139"/>
      <c r="I308" s="143">
        <f>IF(F308="I",IFERROR(VLOOKUP(C308,'BG 032022'!A:D,4,FALSE),0),0)</f>
        <v>9000</v>
      </c>
      <c r="J308" s="142"/>
      <c r="K308" s="136">
        <f>IF(F308="I",SUMIF('BG 2021'!B:B,Clasificaciones!C308,'BG 2021'!D:D),0)</f>
        <v>0</v>
      </c>
      <c r="L308" s="142"/>
      <c r="M308" s="143">
        <f>IF(F308="I",SUMIF('BG 2021'!B:B,Clasificaciones!C308,'BG 2021'!E:E),0)</f>
        <v>0</v>
      </c>
      <c r="N308" s="142"/>
      <c r="O308" s="136">
        <f>IF(F308="I",SUMIF('BG 032021'!A:A,Clasificaciones!C308,'BG 032021'!C:C),0)</f>
        <v>61986600</v>
      </c>
      <c r="P308" s="142"/>
      <c r="Q308" s="143">
        <f>IF(F308="I",SUMIF('BG 032021'!A:A,Clasificaciones!C308,'BG 032021'!D:D),0)</f>
        <v>9000</v>
      </c>
      <c r="R308" s="144">
        <f>+VLOOKUP(C308,'CA EFE'!A:A,1,FALSE)</f>
        <v>1150102</v>
      </c>
    </row>
    <row r="309" spans="1:18" s="144" customFormat="1" ht="12" hidden="1" customHeight="1">
      <c r="A309" s="139" t="s">
        <v>3</v>
      </c>
      <c r="B309" s="139" t="s">
        <v>499</v>
      </c>
      <c r="C309" s="140">
        <v>1150103</v>
      </c>
      <c r="D309" s="140" t="s">
        <v>847</v>
      </c>
      <c r="E309" s="141" t="s">
        <v>183</v>
      </c>
      <c r="F309" s="141" t="s">
        <v>264</v>
      </c>
      <c r="G309" s="136">
        <f>IF(F309="I",IFERROR(VLOOKUP(C309,'BG 032022'!A:C,3,FALSE),0),0)</f>
        <v>0</v>
      </c>
      <c r="H309" s="139"/>
      <c r="I309" s="143">
        <f>IF(F309="I",IFERROR(VLOOKUP(C309,'BG 032022'!A:D,4,FALSE),0),0)</f>
        <v>0</v>
      </c>
      <c r="J309" s="142"/>
      <c r="K309" s="136">
        <f>IF(F309="I",SUMIF('BG 2021'!B:B,Clasificaciones!C309,'BG 2021'!D:D),0)</f>
        <v>0</v>
      </c>
      <c r="L309" s="142"/>
      <c r="M309" s="143">
        <f>IF(F309="I",SUMIF('BG 2021'!B:B,Clasificaciones!C309,'BG 2021'!E:E),0)</f>
        <v>0</v>
      </c>
      <c r="N309" s="142"/>
      <c r="O309" s="136">
        <f>IF(F309="I",SUMIF('BG 032021'!A:A,Clasificaciones!C309,'BG 032021'!C:C),0)</f>
        <v>0</v>
      </c>
      <c r="P309" s="142"/>
      <c r="Q309" s="143">
        <f>IF(F309="I",SUMIF('BG 032021'!A:A,Clasificaciones!C309,'BG 032021'!D:D),0)</f>
        <v>0</v>
      </c>
      <c r="R309" s="144" t="e">
        <f>+VLOOKUP(C309,'CA EFE'!A:A,1,FALSE)</f>
        <v>#N/A</v>
      </c>
    </row>
    <row r="310" spans="1:18" s="144" customFormat="1" ht="12" hidden="1" customHeight="1">
      <c r="A310" s="139" t="s">
        <v>3</v>
      </c>
      <c r="B310" s="139" t="s">
        <v>499</v>
      </c>
      <c r="C310" s="140">
        <v>1150104</v>
      </c>
      <c r="D310" s="140" t="s">
        <v>587</v>
      </c>
      <c r="E310" s="141" t="s">
        <v>183</v>
      </c>
      <c r="F310" s="141" t="s">
        <v>264</v>
      </c>
      <c r="G310" s="136">
        <f>IF(F310="I",IFERROR(VLOOKUP(C310,'BG 032022'!A:C,3,FALSE),0),0)</f>
        <v>0</v>
      </c>
      <c r="H310" s="139"/>
      <c r="I310" s="143">
        <f>IF(F310="I",IFERROR(VLOOKUP(C310,'BG 032022'!A:D,4,FALSE),0),0)</f>
        <v>0</v>
      </c>
      <c r="J310" s="142"/>
      <c r="K310" s="136">
        <f>IF(F310="I",SUMIF('BG 2021'!B:B,Clasificaciones!C310,'BG 2021'!D:D),0)</f>
        <v>0</v>
      </c>
      <c r="L310" s="142"/>
      <c r="M310" s="143">
        <f>IF(F310="I",SUMIF('BG 2021'!B:B,Clasificaciones!C310,'BG 2021'!E:E),0)</f>
        <v>0</v>
      </c>
      <c r="N310" s="142"/>
      <c r="O310" s="136">
        <f>IF(F310="I",SUMIF('BG 032021'!A:A,Clasificaciones!C310,'BG 032021'!C:C),0)</f>
        <v>0</v>
      </c>
      <c r="P310" s="142"/>
      <c r="Q310" s="143">
        <f>IF(F310="I",SUMIF('BG 032021'!A:A,Clasificaciones!C310,'BG 032021'!D:D),0)</f>
        <v>0</v>
      </c>
      <c r="R310" s="144" t="e">
        <f>+VLOOKUP(C310,'CA EFE'!A:A,1,FALSE)</f>
        <v>#N/A</v>
      </c>
    </row>
    <row r="311" spans="1:18" s="144" customFormat="1" ht="12" hidden="1" customHeight="1">
      <c r="A311" s="139" t="s">
        <v>3</v>
      </c>
      <c r="B311" s="139" t="s">
        <v>499</v>
      </c>
      <c r="C311" s="140">
        <v>1150105</v>
      </c>
      <c r="D311" s="140" t="s">
        <v>1055</v>
      </c>
      <c r="E311" s="141" t="s">
        <v>183</v>
      </c>
      <c r="F311" s="141" t="s">
        <v>264</v>
      </c>
      <c r="G311" s="136">
        <f>IF(F311="I",IFERROR(VLOOKUP(C311,'BG 032022'!A:C,3,FALSE),0),0)</f>
        <v>0</v>
      </c>
      <c r="H311" s="139"/>
      <c r="I311" s="143">
        <f>IF(F311="I",IFERROR(VLOOKUP(C311,'BG 032022'!A:D,4,FALSE),0),0)</f>
        <v>0</v>
      </c>
      <c r="J311" s="142"/>
      <c r="K311" s="136">
        <f>IF(F311="I",SUMIF('BG 2021'!B:B,Clasificaciones!C311,'BG 2021'!D:D),0)</f>
        <v>0</v>
      </c>
      <c r="L311" s="142"/>
      <c r="M311" s="143">
        <f>IF(F311="I",SUMIF('BG 2021'!B:B,Clasificaciones!C311,'BG 2021'!E:E),0)</f>
        <v>0</v>
      </c>
      <c r="N311" s="142"/>
      <c r="O311" s="136">
        <f>IF(F311="I",SUMIF('BG 032021'!A:A,Clasificaciones!C311,'BG 032021'!C:C),0)</f>
        <v>0</v>
      </c>
      <c r="P311" s="142"/>
      <c r="Q311" s="143">
        <f>IF(F311="I",SUMIF('BG 032021'!A:A,Clasificaciones!C311,'BG 032021'!D:D),0)</f>
        <v>0</v>
      </c>
      <c r="R311" s="144" t="e">
        <f>+VLOOKUP(C311,'CA EFE'!A:A,1,FALSE)</f>
        <v>#N/A</v>
      </c>
    </row>
    <row r="312" spans="1:18" s="144" customFormat="1" ht="12" hidden="1" customHeight="1">
      <c r="A312" s="139" t="s">
        <v>3</v>
      </c>
      <c r="B312" s="139" t="s">
        <v>499</v>
      </c>
      <c r="C312" s="140">
        <v>1150106</v>
      </c>
      <c r="D312" s="140" t="s">
        <v>1056</v>
      </c>
      <c r="E312" s="141" t="s">
        <v>183</v>
      </c>
      <c r="F312" s="141" t="s">
        <v>264</v>
      </c>
      <c r="G312" s="136">
        <f>IF(F312="I",IFERROR(VLOOKUP(C312,'BG 032022'!A:C,3,FALSE),0),0)</f>
        <v>0</v>
      </c>
      <c r="H312" s="139"/>
      <c r="I312" s="143">
        <f>IF(F312="I",IFERROR(VLOOKUP(C312,'BG 032022'!A:D,4,FALSE),0),0)</f>
        <v>0</v>
      </c>
      <c r="J312" s="142"/>
      <c r="K312" s="136">
        <f>IF(F312="I",SUMIF('BG 2021'!B:B,Clasificaciones!C312,'BG 2021'!D:D),0)</f>
        <v>0</v>
      </c>
      <c r="L312" s="142"/>
      <c r="M312" s="143">
        <f>IF(F312="I",SUMIF('BG 2021'!B:B,Clasificaciones!C312,'BG 2021'!E:E),0)</f>
        <v>0</v>
      </c>
      <c r="N312" s="142"/>
      <c r="O312" s="136">
        <f>IF(F312="I",SUMIF('BG 032021'!A:A,Clasificaciones!C312,'BG 032021'!C:C),0)</f>
        <v>0</v>
      </c>
      <c r="P312" s="142"/>
      <c r="Q312" s="143">
        <f>IF(F312="I",SUMIF('BG 032021'!A:A,Clasificaciones!C312,'BG 032021'!D:D),0)</f>
        <v>0</v>
      </c>
      <c r="R312" s="144" t="e">
        <f>+VLOOKUP(C312,'CA EFE'!A:A,1,FALSE)</f>
        <v>#N/A</v>
      </c>
    </row>
    <row r="313" spans="1:18" s="144" customFormat="1" ht="12" hidden="1" customHeight="1">
      <c r="A313" s="139" t="s">
        <v>3</v>
      </c>
      <c r="B313" s="139" t="s">
        <v>499</v>
      </c>
      <c r="C313" s="140">
        <v>1150107</v>
      </c>
      <c r="D313" s="140" t="s">
        <v>1066</v>
      </c>
      <c r="E313" s="141" t="s">
        <v>183</v>
      </c>
      <c r="F313" s="141" t="s">
        <v>264</v>
      </c>
      <c r="G313" s="136">
        <f>IF(F313="I",IFERROR(VLOOKUP(C313,'BG 032022'!A:C,3,FALSE),0),0)</f>
        <v>0</v>
      </c>
      <c r="H313" s="139"/>
      <c r="I313" s="143">
        <f>IF(F313="I",IFERROR(VLOOKUP(C313,'BG 032022'!A:D,4,FALSE),0),0)</f>
        <v>0</v>
      </c>
      <c r="J313" s="142"/>
      <c r="K313" s="136">
        <f>IF(F313="I",SUMIF('BG 2021'!B:B,Clasificaciones!C313,'BG 2021'!D:D),0)</f>
        <v>0</v>
      </c>
      <c r="L313" s="142"/>
      <c r="M313" s="143">
        <f>IF(F313="I",SUMIF('BG 2021'!B:B,Clasificaciones!C313,'BG 2021'!E:E),0)</f>
        <v>0</v>
      </c>
      <c r="N313" s="142"/>
      <c r="O313" s="136">
        <f>IF(F313="I",SUMIF('BG 032021'!A:A,Clasificaciones!C313,'BG 032021'!C:C),0)</f>
        <v>0</v>
      </c>
      <c r="P313" s="142"/>
      <c r="Q313" s="143">
        <f>IF(F313="I",SUMIF('BG 032021'!A:A,Clasificaciones!C313,'BG 032021'!D:D),0)</f>
        <v>0</v>
      </c>
    </row>
    <row r="314" spans="1:18" s="732" customFormat="1" ht="12" hidden="1" customHeight="1">
      <c r="A314" s="738" t="s">
        <v>3</v>
      </c>
      <c r="B314" s="738"/>
      <c r="C314" s="731">
        <v>11502</v>
      </c>
      <c r="D314" s="731" t="s">
        <v>588</v>
      </c>
      <c r="E314" s="730" t="s">
        <v>6</v>
      </c>
      <c r="F314" s="730" t="s">
        <v>263</v>
      </c>
      <c r="G314" s="43">
        <f>IF(F314="I",IFERROR(VLOOKUP(C314,'BG 032022'!A:C,3,FALSE),0),0)</f>
        <v>0</v>
      </c>
      <c r="H314" s="738"/>
      <c r="I314" s="59">
        <f>IF(F314="I",IFERROR(VLOOKUP(C314,'BG 032022'!A:D,4,FALSE),0),0)</f>
        <v>0</v>
      </c>
      <c r="J314" s="38"/>
      <c r="K314" s="43">
        <f>IF(F314="I",SUMIF('BG 2021'!B:B,Clasificaciones!C314,'BG 2021'!D:D),0)</f>
        <v>0</v>
      </c>
      <c r="L314" s="38"/>
      <c r="M314" s="59">
        <f>IF(F314="I",SUMIF('BG 2021'!B:B,Clasificaciones!C314,'BG 2021'!E:E),0)</f>
        <v>0</v>
      </c>
      <c r="N314" s="38"/>
      <c r="O314" s="43">
        <f>IF(F314="I",SUMIF('BG 032021'!A:A,Clasificaciones!C314,'BG 032021'!C:C),0)</f>
        <v>0</v>
      </c>
      <c r="P314" s="38"/>
      <c r="Q314" s="59">
        <f>IF(F314="I",SUMIF('BG 032021'!A:A,Clasificaciones!C314,'BG 032021'!D:D),0)</f>
        <v>0</v>
      </c>
    </row>
    <row r="315" spans="1:18" s="732" customFormat="1" ht="12" hidden="1" customHeight="1">
      <c r="A315" s="738" t="s">
        <v>3</v>
      </c>
      <c r="B315" s="738"/>
      <c r="C315" s="731">
        <v>1150201</v>
      </c>
      <c r="D315" s="731" t="s">
        <v>848</v>
      </c>
      <c r="E315" s="730" t="s">
        <v>6</v>
      </c>
      <c r="F315" s="730" t="s">
        <v>264</v>
      </c>
      <c r="G315" s="43">
        <f>IF(F315="I",IFERROR(VLOOKUP(C315,'BG 032022'!A:C,3,FALSE),0),0)</f>
        <v>0</v>
      </c>
      <c r="H315" s="738"/>
      <c r="I315" s="59">
        <f>IF(F315="I",IFERROR(VLOOKUP(C315,'BG 032022'!A:D,4,FALSE),0),0)</f>
        <v>0</v>
      </c>
      <c r="J315" s="38"/>
      <c r="K315" s="43">
        <f>IF(F315="I",SUMIF('BG 2021'!B:B,Clasificaciones!C315,'BG 2021'!D:D),0)</f>
        <v>0</v>
      </c>
      <c r="L315" s="38"/>
      <c r="M315" s="59">
        <f>IF(F315="I",SUMIF('BG 2021'!B:B,Clasificaciones!C315,'BG 2021'!E:E),0)</f>
        <v>0</v>
      </c>
      <c r="N315" s="38"/>
      <c r="O315" s="43">
        <f>IF(F315="I",SUMIF('BG 032021'!A:A,Clasificaciones!C315,'BG 032021'!C:C),0)</f>
        <v>0</v>
      </c>
      <c r="P315" s="38"/>
      <c r="Q315" s="59">
        <f>IF(F315="I",SUMIF('BG 032021'!A:A,Clasificaciones!C315,'BG 032021'!D:D),0)</f>
        <v>0</v>
      </c>
    </row>
    <row r="316" spans="1:18" s="732" customFormat="1" ht="12" hidden="1" customHeight="1">
      <c r="A316" s="738" t="s">
        <v>3</v>
      </c>
      <c r="B316" s="738"/>
      <c r="C316" s="731">
        <v>1150202</v>
      </c>
      <c r="D316" s="731" t="s">
        <v>849</v>
      </c>
      <c r="E316" s="730" t="s">
        <v>6</v>
      </c>
      <c r="F316" s="730" t="s">
        <v>264</v>
      </c>
      <c r="G316" s="43">
        <f>IF(F316="I",IFERROR(VLOOKUP(C316,'BG 032022'!A:C,3,FALSE),0),0)</f>
        <v>0</v>
      </c>
      <c r="H316" s="738"/>
      <c r="I316" s="59">
        <f>IF(F316="I",IFERROR(VLOOKUP(C316,'BG 032022'!A:D,4,FALSE),0),0)</f>
        <v>0</v>
      </c>
      <c r="J316" s="38"/>
      <c r="K316" s="43">
        <f>IF(F316="I",SUMIF('BG 2021'!B:B,Clasificaciones!C316,'BG 2021'!D:D),0)</f>
        <v>0</v>
      </c>
      <c r="L316" s="38"/>
      <c r="M316" s="59">
        <f>IF(F316="I",SUMIF('BG 2021'!B:B,Clasificaciones!C316,'BG 2021'!E:E),0)</f>
        <v>0</v>
      </c>
      <c r="N316" s="38"/>
      <c r="O316" s="43">
        <f>IF(F316="I",SUMIF('BG 032021'!A:A,Clasificaciones!C316,'BG 032021'!C:C),0)</f>
        <v>0</v>
      </c>
      <c r="P316" s="38"/>
      <c r="Q316" s="59">
        <f>IF(F316="I",SUMIF('BG 032021'!A:A,Clasificaciones!C316,'BG 032021'!D:D),0)</f>
        <v>0</v>
      </c>
    </row>
    <row r="317" spans="1:18" s="732" customFormat="1" ht="12" hidden="1" customHeight="1">
      <c r="A317" s="738" t="s">
        <v>3</v>
      </c>
      <c r="B317" s="738"/>
      <c r="C317" s="731">
        <v>1150203</v>
      </c>
      <c r="D317" s="731" t="s">
        <v>850</v>
      </c>
      <c r="E317" s="730" t="s">
        <v>6</v>
      </c>
      <c r="F317" s="730" t="s">
        <v>264</v>
      </c>
      <c r="G317" s="43">
        <f>IF(F317="I",IFERROR(VLOOKUP(C317,'BG 032022'!A:C,3,FALSE),0),0)</f>
        <v>0</v>
      </c>
      <c r="H317" s="738"/>
      <c r="I317" s="59">
        <f>IF(F317="I",IFERROR(VLOOKUP(C317,'BG 032022'!A:D,4,FALSE),0),0)</f>
        <v>0</v>
      </c>
      <c r="J317" s="38"/>
      <c r="K317" s="43">
        <f>IF(F317="I",SUMIF('BG 2021'!B:B,Clasificaciones!C317,'BG 2021'!D:D),0)</f>
        <v>0</v>
      </c>
      <c r="L317" s="38"/>
      <c r="M317" s="59">
        <f>IF(F317="I",SUMIF('BG 2021'!B:B,Clasificaciones!C317,'BG 2021'!E:E),0)</f>
        <v>0</v>
      </c>
      <c r="N317" s="38"/>
      <c r="O317" s="43">
        <f>IF(F317="I",SUMIF('BG 032021'!A:A,Clasificaciones!C317,'BG 032021'!C:C),0)</f>
        <v>0</v>
      </c>
      <c r="P317" s="38"/>
      <c r="Q317" s="59">
        <f>IF(F317="I",SUMIF('BG 032021'!A:A,Clasificaciones!C317,'BG 032021'!D:D),0)</f>
        <v>0</v>
      </c>
    </row>
    <row r="318" spans="1:18" s="732" customFormat="1" ht="12" hidden="1" customHeight="1">
      <c r="A318" s="738" t="s">
        <v>3</v>
      </c>
      <c r="B318" s="738"/>
      <c r="C318" s="731">
        <v>1150204</v>
      </c>
      <c r="D318" s="731" t="s">
        <v>851</v>
      </c>
      <c r="E318" s="730" t="s">
        <v>183</v>
      </c>
      <c r="F318" s="730" t="s">
        <v>264</v>
      </c>
      <c r="G318" s="43">
        <f>IF(F318="I",IFERROR(VLOOKUP(C318,'BG 032022'!A:C,3,FALSE),0),0)</f>
        <v>0</v>
      </c>
      <c r="H318" s="738"/>
      <c r="I318" s="59">
        <f>IF(F318="I",IFERROR(VLOOKUP(C318,'BG 032022'!A:D,4,FALSE),0),0)</f>
        <v>0</v>
      </c>
      <c r="J318" s="38"/>
      <c r="K318" s="43">
        <f>IF(F318="I",SUMIF('BG 2021'!B:B,Clasificaciones!C318,'BG 2021'!D:D),0)</f>
        <v>0</v>
      </c>
      <c r="L318" s="38"/>
      <c r="M318" s="59">
        <f>IF(F318="I",SUMIF('BG 2021'!B:B,Clasificaciones!C318,'BG 2021'!E:E),0)</f>
        <v>0</v>
      </c>
      <c r="N318" s="38"/>
      <c r="O318" s="43">
        <f>IF(F318="I",SUMIF('BG 032021'!A:A,Clasificaciones!C318,'BG 032021'!C:C),0)</f>
        <v>0</v>
      </c>
      <c r="P318" s="38"/>
      <c r="Q318" s="59">
        <f>IF(F318="I",SUMIF('BG 032021'!A:A,Clasificaciones!C318,'BG 032021'!D:D),0)</f>
        <v>0</v>
      </c>
    </row>
    <row r="319" spans="1:18" s="144" customFormat="1" ht="12" hidden="1" customHeight="1">
      <c r="A319" s="139" t="s">
        <v>3</v>
      </c>
      <c r="B319" s="139" t="s">
        <v>499</v>
      </c>
      <c r="C319" s="140">
        <v>1150205</v>
      </c>
      <c r="D319" s="140" t="s">
        <v>1052</v>
      </c>
      <c r="E319" s="141" t="s">
        <v>6</v>
      </c>
      <c r="F319" s="141" t="s">
        <v>264</v>
      </c>
      <c r="G319" s="136">
        <f>IF(F319="I",IFERROR(VLOOKUP(C319,'BG 032022'!A:C,3,FALSE),0),0)</f>
        <v>0</v>
      </c>
      <c r="H319" s="139"/>
      <c r="I319" s="143">
        <f>IF(F319="I",IFERROR(VLOOKUP(C319,'BG 032022'!A:D,4,FALSE),0),0)</f>
        <v>0</v>
      </c>
      <c r="J319" s="142"/>
      <c r="K319" s="136">
        <f>IF(F319="I",SUMIF('BG 2021'!B:B,Clasificaciones!C319,'BG 2021'!D:D),0)</f>
        <v>0</v>
      </c>
      <c r="L319" s="142"/>
      <c r="M319" s="143">
        <f>IF(F319="I",SUMIF('BG 2021'!B:B,Clasificaciones!C319,'BG 2021'!E:E),0)</f>
        <v>0</v>
      </c>
      <c r="N319" s="142"/>
      <c r="O319" s="136">
        <f>IF(F319="I",SUMIF('BG 032021'!A:A,Clasificaciones!C319,'BG 032021'!C:C),0)</f>
        <v>0</v>
      </c>
      <c r="P319" s="142"/>
      <c r="Q319" s="143">
        <f>IF(F319="I",SUMIF('BG 032021'!A:A,Clasificaciones!C319,'BG 032021'!D:D),0)</f>
        <v>0</v>
      </c>
      <c r="R319" s="144" t="e">
        <f>+VLOOKUP(C319,'CA EFE'!A:A,1,FALSE)</f>
        <v>#N/A</v>
      </c>
    </row>
    <row r="320" spans="1:18" s="732" customFormat="1" ht="12" hidden="1" customHeight="1">
      <c r="A320" s="738" t="s">
        <v>3</v>
      </c>
      <c r="B320" s="738"/>
      <c r="C320" s="731">
        <v>1150206</v>
      </c>
      <c r="D320" s="731" t="s">
        <v>852</v>
      </c>
      <c r="E320" s="730" t="s">
        <v>6</v>
      </c>
      <c r="F320" s="730" t="s">
        <v>264</v>
      </c>
      <c r="G320" s="43">
        <f>IF(F320="I",IFERROR(VLOOKUP(C320,'BG 032022'!A:C,3,FALSE),0),0)</f>
        <v>0</v>
      </c>
      <c r="H320" s="738"/>
      <c r="I320" s="59">
        <f>IF(F320="I",IFERROR(VLOOKUP(C320,'BG 032022'!A:D,4,FALSE),0),0)</f>
        <v>0</v>
      </c>
      <c r="J320" s="38"/>
      <c r="K320" s="43">
        <f>IF(F320="I",SUMIF('BG 2021'!B:B,Clasificaciones!C320,'BG 2021'!D:D),0)</f>
        <v>0</v>
      </c>
      <c r="L320" s="38"/>
      <c r="M320" s="59">
        <f>IF(F320="I",SUMIF('BG 2021'!B:B,Clasificaciones!C320,'BG 2021'!E:E),0)</f>
        <v>0</v>
      </c>
      <c r="N320" s="38"/>
      <c r="O320" s="43">
        <f>IF(F320="I",SUMIF('BG 032021'!A:A,Clasificaciones!C320,'BG 032021'!C:C),0)</f>
        <v>0</v>
      </c>
      <c r="P320" s="38"/>
      <c r="Q320" s="59">
        <f>IF(F320="I",SUMIF('BG 032021'!A:A,Clasificaciones!C320,'BG 032021'!D:D),0)</f>
        <v>0</v>
      </c>
    </row>
    <row r="321" spans="1:18" s="732" customFormat="1" ht="12" hidden="1" customHeight="1">
      <c r="A321" s="738" t="s">
        <v>3</v>
      </c>
      <c r="B321" s="738"/>
      <c r="C321" s="731">
        <v>12</v>
      </c>
      <c r="D321" s="731" t="s">
        <v>7</v>
      </c>
      <c r="E321" s="730" t="s">
        <v>6</v>
      </c>
      <c r="F321" s="730" t="s">
        <v>263</v>
      </c>
      <c r="G321" s="43">
        <f>IF(F321="I",IFERROR(VLOOKUP(C321,'BG 032022'!A:C,3,FALSE),0),0)</f>
        <v>0</v>
      </c>
      <c r="H321" s="738"/>
      <c r="I321" s="59">
        <f>IF(F321="I",IFERROR(VLOOKUP(C321,'BG 032022'!A:D,4,FALSE),0),0)</f>
        <v>0</v>
      </c>
      <c r="J321" s="38"/>
      <c r="K321" s="43">
        <f>IF(F321="I",SUMIF('BG 2021'!B:B,Clasificaciones!C321,'BG 2021'!D:D),0)</f>
        <v>0</v>
      </c>
      <c r="L321" s="38"/>
      <c r="M321" s="59">
        <f>IF(F321="I",SUMIF('BG 2021'!B:B,Clasificaciones!C321,'BG 2021'!E:E),0)</f>
        <v>0</v>
      </c>
      <c r="N321" s="38"/>
      <c r="O321" s="43">
        <f>IF(F321="I",SUMIF('BG 032021'!A:A,Clasificaciones!C321,'BG 032021'!C:C),0)</f>
        <v>0</v>
      </c>
      <c r="P321" s="38"/>
      <c r="Q321" s="59">
        <f>IF(F321="I",SUMIF('BG 032021'!A:A,Clasificaciones!C321,'BG 032021'!D:D),0)</f>
        <v>0</v>
      </c>
    </row>
    <row r="322" spans="1:18" s="732" customFormat="1" ht="12" hidden="1" customHeight="1">
      <c r="A322" s="738" t="s">
        <v>3</v>
      </c>
      <c r="B322" s="738"/>
      <c r="C322" s="731">
        <v>121</v>
      </c>
      <c r="D322" s="731" t="s">
        <v>150</v>
      </c>
      <c r="E322" s="730" t="s">
        <v>6</v>
      </c>
      <c r="F322" s="730" t="s">
        <v>263</v>
      </c>
      <c r="G322" s="43">
        <f>IF(F322="I",IFERROR(VLOOKUP(C322,'BG 032022'!A:C,3,FALSE),0),0)</f>
        <v>0</v>
      </c>
      <c r="H322" s="738"/>
      <c r="I322" s="59">
        <f>IF(F322="I",IFERROR(VLOOKUP(C322,'BG 032022'!A:D,4,FALSE),0),0)</f>
        <v>0</v>
      </c>
      <c r="J322" s="38"/>
      <c r="K322" s="43">
        <f>IF(F322="I",SUMIF('BG 2021'!B:B,Clasificaciones!C322,'BG 2021'!D:D),0)</f>
        <v>0</v>
      </c>
      <c r="L322" s="38"/>
      <c r="M322" s="59">
        <f>IF(F322="I",SUMIF('BG 2021'!B:B,Clasificaciones!C322,'BG 2021'!E:E),0)</f>
        <v>0</v>
      </c>
      <c r="N322" s="38"/>
      <c r="O322" s="43">
        <f>IF(F322="I",SUMIF('BG 032021'!A:A,Clasificaciones!C322,'BG 032021'!C:C),0)</f>
        <v>0</v>
      </c>
      <c r="P322" s="38"/>
      <c r="Q322" s="59">
        <f>IF(F322="I",SUMIF('BG 032021'!A:A,Clasificaciones!C322,'BG 032021'!D:D),0)</f>
        <v>0</v>
      </c>
    </row>
    <row r="323" spans="1:18" s="732" customFormat="1" ht="12" hidden="1" customHeight="1">
      <c r="A323" s="738" t="s">
        <v>3</v>
      </c>
      <c r="B323" s="738"/>
      <c r="C323" s="731">
        <v>12101</v>
      </c>
      <c r="D323" s="731" t="s">
        <v>589</v>
      </c>
      <c r="E323" s="730" t="s">
        <v>6</v>
      </c>
      <c r="F323" s="730" t="s">
        <v>263</v>
      </c>
      <c r="G323" s="43">
        <f>IF(F323="I",IFERROR(VLOOKUP(C323,'BG 032022'!A:C,3,FALSE),0),0)</f>
        <v>0</v>
      </c>
      <c r="H323" s="738"/>
      <c r="I323" s="59">
        <f>IF(F323="I",IFERROR(VLOOKUP(C323,'BG 032022'!A:D,4,FALSE),0),0)</f>
        <v>0</v>
      </c>
      <c r="J323" s="38"/>
      <c r="K323" s="43">
        <f>IF(F323="I",SUMIF('BG 2021'!B:B,Clasificaciones!C323,'BG 2021'!D:D),0)</f>
        <v>0</v>
      </c>
      <c r="L323" s="38"/>
      <c r="M323" s="59">
        <f>IF(F323="I",SUMIF('BG 2021'!B:B,Clasificaciones!C323,'BG 2021'!E:E),0)</f>
        <v>0</v>
      </c>
      <c r="N323" s="38"/>
      <c r="O323" s="43">
        <f>IF(F323="I",SUMIF('BG 032021'!A:A,Clasificaciones!C323,'BG 032021'!C:C),0)</f>
        <v>0</v>
      </c>
      <c r="P323" s="38"/>
      <c r="Q323" s="59">
        <f>IF(F323="I",SUMIF('BG 032021'!A:A,Clasificaciones!C323,'BG 032021'!D:D),0)</f>
        <v>0</v>
      </c>
    </row>
    <row r="324" spans="1:18" s="732" customFormat="1" ht="12" hidden="1" customHeight="1">
      <c r="A324" s="738" t="s">
        <v>3</v>
      </c>
      <c r="B324" s="738"/>
      <c r="C324" s="731">
        <v>121011</v>
      </c>
      <c r="D324" s="731" t="s">
        <v>590</v>
      </c>
      <c r="E324" s="730" t="s">
        <v>6</v>
      </c>
      <c r="F324" s="730" t="s">
        <v>263</v>
      </c>
      <c r="G324" s="43">
        <f>IF(F324="I",IFERROR(VLOOKUP(C324,'BG 032022'!A:C,3,FALSE),0),0)</f>
        <v>0</v>
      </c>
      <c r="H324" s="738"/>
      <c r="I324" s="59">
        <f>IF(F324="I",IFERROR(VLOOKUP(C324,'BG 032022'!A:D,4,FALSE),0),0)</f>
        <v>0</v>
      </c>
      <c r="J324" s="38"/>
      <c r="K324" s="43">
        <f>IF(F324="I",SUMIF('BG 2021'!B:B,Clasificaciones!C324,'BG 2021'!D:D),0)</f>
        <v>0</v>
      </c>
      <c r="L324" s="38"/>
      <c r="M324" s="59">
        <f>IF(F324="I",SUMIF('BG 2021'!B:B,Clasificaciones!C324,'BG 2021'!E:E),0)</f>
        <v>0</v>
      </c>
      <c r="N324" s="38"/>
      <c r="O324" s="43">
        <f>IF(F324="I",SUMIF('BG 032021'!A:A,Clasificaciones!C324,'BG 032021'!C:C),0)</f>
        <v>0</v>
      </c>
      <c r="P324" s="38"/>
      <c r="Q324" s="59">
        <f>IF(F324="I",SUMIF('BG 032021'!A:A,Clasificaciones!C324,'BG 032021'!D:D),0)</f>
        <v>0</v>
      </c>
    </row>
    <row r="325" spans="1:18" s="732" customFormat="1" ht="12" hidden="1" customHeight="1">
      <c r="A325" s="738" t="s">
        <v>3</v>
      </c>
      <c r="B325" s="738"/>
      <c r="C325" s="731">
        <v>12101101</v>
      </c>
      <c r="D325" s="731" t="s">
        <v>541</v>
      </c>
      <c r="E325" s="730" t="s">
        <v>6</v>
      </c>
      <c r="F325" s="730" t="s">
        <v>263</v>
      </c>
      <c r="G325" s="43">
        <f>IF(F325="I",IFERROR(VLOOKUP(C325,'BG 032022'!A:C,3,FALSE),0),0)</f>
        <v>0</v>
      </c>
      <c r="H325" s="738"/>
      <c r="I325" s="59">
        <f>IF(F325="I",IFERROR(VLOOKUP(C325,'BG 032022'!A:D,4,FALSE),0),0)</f>
        <v>0</v>
      </c>
      <c r="J325" s="38"/>
      <c r="K325" s="43">
        <f>IF(F325="I",SUMIF('BG 2021'!B:B,Clasificaciones!C325,'BG 2021'!D:D),0)</f>
        <v>0</v>
      </c>
      <c r="L325" s="38"/>
      <c r="M325" s="59">
        <f>IF(F325="I",SUMIF('BG 2021'!B:B,Clasificaciones!C325,'BG 2021'!E:E),0)</f>
        <v>0</v>
      </c>
      <c r="N325" s="38"/>
      <c r="O325" s="43">
        <f>IF(F325="I",SUMIF('BG 032021'!A:A,Clasificaciones!C325,'BG 032021'!C:C),0)</f>
        <v>0</v>
      </c>
      <c r="P325" s="38"/>
      <c r="Q325" s="59">
        <f>IF(F325="I",SUMIF('BG 032021'!A:A,Clasificaciones!C325,'BG 032021'!D:D),0)</f>
        <v>0</v>
      </c>
    </row>
    <row r="326" spans="1:18" s="732" customFormat="1" ht="12" hidden="1" customHeight="1">
      <c r="A326" s="738" t="s">
        <v>3</v>
      </c>
      <c r="B326" s="738"/>
      <c r="C326" s="731">
        <v>12101102</v>
      </c>
      <c r="D326" s="731" t="s">
        <v>545</v>
      </c>
      <c r="E326" s="730" t="s">
        <v>6</v>
      </c>
      <c r="F326" s="730" t="s">
        <v>263</v>
      </c>
      <c r="G326" s="43">
        <f>IF(F326="I",IFERROR(VLOOKUP(C326,'BG 032022'!A:C,3,FALSE),0),0)</f>
        <v>0</v>
      </c>
      <c r="H326" s="738"/>
      <c r="I326" s="59">
        <f>IF(F326="I",IFERROR(VLOOKUP(C326,'BG 032022'!A:D,4,FALSE),0),0)</f>
        <v>0</v>
      </c>
      <c r="J326" s="38"/>
      <c r="K326" s="43">
        <f>IF(F326="I",SUMIF('BG 2021'!B:B,Clasificaciones!C326,'BG 2021'!D:D),0)</f>
        <v>0</v>
      </c>
      <c r="L326" s="38"/>
      <c r="M326" s="59">
        <f>IF(F326="I",SUMIF('BG 2021'!B:B,Clasificaciones!C326,'BG 2021'!E:E),0)</f>
        <v>0</v>
      </c>
      <c r="N326" s="38"/>
      <c r="O326" s="43">
        <f>IF(F326="I",SUMIF('BG 032021'!A:A,Clasificaciones!C326,'BG 032021'!C:C),0)</f>
        <v>0</v>
      </c>
      <c r="P326" s="38"/>
      <c r="Q326" s="59">
        <f>IF(F326="I",SUMIF('BG 032021'!A:A,Clasificaciones!C326,'BG 032021'!D:D),0)</f>
        <v>0</v>
      </c>
    </row>
    <row r="327" spans="1:18" s="732" customFormat="1" ht="12" hidden="1" customHeight="1">
      <c r="A327" s="738" t="s">
        <v>3</v>
      </c>
      <c r="B327" s="738"/>
      <c r="C327" s="731">
        <v>12101103</v>
      </c>
      <c r="D327" s="731" t="s">
        <v>550</v>
      </c>
      <c r="E327" s="730" t="s">
        <v>6</v>
      </c>
      <c r="F327" s="730" t="s">
        <v>263</v>
      </c>
      <c r="G327" s="43">
        <f>IF(F327="I",IFERROR(VLOOKUP(C327,'BG 032022'!A:C,3,FALSE),0),0)</f>
        <v>0</v>
      </c>
      <c r="H327" s="738"/>
      <c r="I327" s="59">
        <f>IF(F327="I",IFERROR(VLOOKUP(C327,'BG 032022'!A:D,4,FALSE),0),0)</f>
        <v>0</v>
      </c>
      <c r="J327" s="38"/>
      <c r="K327" s="43">
        <f>IF(F327="I",SUMIF('BG 2021'!B:B,Clasificaciones!C327,'BG 2021'!D:D),0)</f>
        <v>0</v>
      </c>
      <c r="L327" s="38"/>
      <c r="M327" s="59">
        <f>IF(F327="I",SUMIF('BG 2021'!B:B,Clasificaciones!C327,'BG 2021'!E:E),0)</f>
        <v>0</v>
      </c>
      <c r="N327" s="38"/>
      <c r="O327" s="43">
        <f>IF(F327="I",SUMIF('BG 032021'!A:A,Clasificaciones!C327,'BG 032021'!C:C),0)</f>
        <v>0</v>
      </c>
      <c r="P327" s="38"/>
      <c r="Q327" s="59">
        <f>IF(F327="I",SUMIF('BG 032021'!A:A,Clasificaciones!C327,'BG 032021'!D:D),0)</f>
        <v>0</v>
      </c>
    </row>
    <row r="328" spans="1:18" s="144" customFormat="1" ht="12" hidden="1" customHeight="1">
      <c r="A328" s="139" t="s">
        <v>3</v>
      </c>
      <c r="B328" s="139" t="s">
        <v>431</v>
      </c>
      <c r="C328" s="140">
        <v>1210110301</v>
      </c>
      <c r="D328" s="140" t="s">
        <v>350</v>
      </c>
      <c r="E328" s="141" t="s">
        <v>6</v>
      </c>
      <c r="F328" s="141" t="s">
        <v>264</v>
      </c>
      <c r="G328" s="136">
        <f>IF(F328="I",IFERROR(VLOOKUP(C328,'BG 032022'!A:C,3,FALSE),0),0)</f>
        <v>900000000</v>
      </c>
      <c r="H328" s="139"/>
      <c r="I328" s="143">
        <f>IF(F328="I",IFERROR(VLOOKUP(C328,'BG 032022'!A:D,4,FALSE),0),0)</f>
        <v>130029.23999999999</v>
      </c>
      <c r="J328" s="142"/>
      <c r="K328" s="136">
        <f>IF(F328="I",SUMIF('BG 2021'!B:B,Clasificaciones!C328,'BG 2021'!D:D),0)</f>
        <v>900000000</v>
      </c>
      <c r="L328" s="142"/>
      <c r="M328" s="143">
        <f>IF(F328="I",SUMIF('BG 2021'!B:B,Clasificaciones!C328,'BG 2021'!E:E),0)</f>
        <v>130651.79</v>
      </c>
      <c r="N328" s="142"/>
      <c r="O328" s="136">
        <f>IF(F328="I",SUMIF('BG 032021'!A:A,Clasificaciones!C328,'BG 032021'!C:C),0)</f>
        <v>900000000</v>
      </c>
      <c r="P328" s="142"/>
      <c r="Q328" s="143">
        <f>IF(F328="I",SUMIF('BG 032021'!A:A,Clasificaciones!C328,'BG 032021'!D:D),0)</f>
        <v>130029.23999999999</v>
      </c>
      <c r="R328" s="144">
        <f>+VLOOKUP(C328,'CA EFE'!A:A,1,FALSE)</f>
        <v>1210110301</v>
      </c>
    </row>
    <row r="329" spans="1:18" s="732" customFormat="1" ht="12" hidden="1" customHeight="1">
      <c r="A329" s="738" t="s">
        <v>3</v>
      </c>
      <c r="B329" s="738"/>
      <c r="C329" s="731">
        <v>12101104</v>
      </c>
      <c r="D329" s="731" t="s">
        <v>767</v>
      </c>
      <c r="E329" s="730" t="s">
        <v>6</v>
      </c>
      <c r="F329" s="730" t="s">
        <v>263</v>
      </c>
      <c r="G329" s="43">
        <f>IF(F329="I",IFERROR(VLOOKUP(C329,'BG 032022'!A:C,3,FALSE),0),0)</f>
        <v>0</v>
      </c>
      <c r="H329" s="738"/>
      <c r="I329" s="59">
        <f>IF(F329="I",IFERROR(VLOOKUP(C329,'BG 032022'!A:D,4,FALSE),0),0)</f>
        <v>0</v>
      </c>
      <c r="J329" s="38"/>
      <c r="K329" s="43">
        <f>IF(F329="I",SUMIF('BG 2021'!B:B,Clasificaciones!C329,'BG 2021'!D:D),0)</f>
        <v>0</v>
      </c>
      <c r="L329" s="38"/>
      <c r="M329" s="59">
        <f>IF(F329="I",SUMIF('BG 2021'!B:B,Clasificaciones!C329,'BG 2021'!E:E),0)</f>
        <v>0</v>
      </c>
      <c r="N329" s="38"/>
      <c r="O329" s="43">
        <f>IF(F329="I",SUMIF('BG 032021'!A:A,Clasificaciones!C329,'BG 032021'!C:C),0)</f>
        <v>0</v>
      </c>
      <c r="P329" s="38"/>
      <c r="Q329" s="59">
        <f>IF(F329="I",SUMIF('BG 032021'!A:A,Clasificaciones!C329,'BG 032021'!D:D),0)</f>
        <v>0</v>
      </c>
    </row>
    <row r="330" spans="1:18" s="732" customFormat="1" ht="12" hidden="1" customHeight="1">
      <c r="A330" s="738" t="s">
        <v>3</v>
      </c>
      <c r="B330" s="738"/>
      <c r="C330" s="731">
        <v>12101105</v>
      </c>
      <c r="D330" s="731" t="s">
        <v>853</v>
      </c>
      <c r="E330" s="730" t="s">
        <v>6</v>
      </c>
      <c r="F330" s="730" t="s">
        <v>263</v>
      </c>
      <c r="G330" s="43">
        <f>IF(F330="I",IFERROR(VLOOKUP(C330,'BG 032022'!A:C,3,FALSE),0),0)</f>
        <v>0</v>
      </c>
      <c r="H330" s="738"/>
      <c r="I330" s="59">
        <f>IF(F330="I",IFERROR(VLOOKUP(C330,'BG 032022'!A:D,4,FALSE),0),0)</f>
        <v>0</v>
      </c>
      <c r="J330" s="38"/>
      <c r="K330" s="43">
        <f>IF(F330="I",SUMIF('BG 2021'!B:B,Clasificaciones!C330,'BG 2021'!D:D),0)</f>
        <v>0</v>
      </c>
      <c r="L330" s="38"/>
      <c r="M330" s="59">
        <f>IF(F330="I",SUMIF('BG 2021'!B:B,Clasificaciones!C330,'BG 2021'!E:E),0)</f>
        <v>0</v>
      </c>
      <c r="N330" s="38"/>
      <c r="O330" s="43">
        <f>IF(F330="I",SUMIF('BG 032021'!A:A,Clasificaciones!C330,'BG 032021'!C:C),0)</f>
        <v>0</v>
      </c>
      <c r="P330" s="38"/>
      <c r="Q330" s="59">
        <f>IF(F330="I",SUMIF('BG 032021'!A:A,Clasificaciones!C330,'BG 032021'!D:D),0)</f>
        <v>0</v>
      </c>
    </row>
    <row r="331" spans="1:18" s="732" customFormat="1" ht="12" hidden="1" customHeight="1">
      <c r="A331" s="738" t="s">
        <v>3</v>
      </c>
      <c r="B331" s="738"/>
      <c r="C331" s="731">
        <v>12101106</v>
      </c>
      <c r="D331" s="731" t="s">
        <v>854</v>
      </c>
      <c r="E331" s="730" t="s">
        <v>6</v>
      </c>
      <c r="F331" s="730" t="s">
        <v>263</v>
      </c>
      <c r="G331" s="43">
        <f>IF(F331="I",IFERROR(VLOOKUP(C331,'BG 032022'!A:C,3,FALSE),0),0)</f>
        <v>0</v>
      </c>
      <c r="H331" s="738"/>
      <c r="I331" s="59">
        <f>IF(F331="I",IFERROR(VLOOKUP(C331,'BG 032022'!A:D,4,FALSE),0),0)</f>
        <v>0</v>
      </c>
      <c r="J331" s="38"/>
      <c r="K331" s="43">
        <f>IF(F331="I",SUMIF('BG 2021'!B:B,Clasificaciones!C331,'BG 2021'!D:D),0)</f>
        <v>0</v>
      </c>
      <c r="L331" s="38"/>
      <c r="M331" s="59">
        <f>IF(F331="I",SUMIF('BG 2021'!B:B,Clasificaciones!C331,'BG 2021'!E:E),0)</f>
        <v>0</v>
      </c>
      <c r="N331" s="38"/>
      <c r="O331" s="43">
        <f>IF(F331="I",SUMIF('BG 032021'!A:A,Clasificaciones!C331,'BG 032021'!C:C),0)</f>
        <v>0</v>
      </c>
      <c r="P331" s="38"/>
      <c r="Q331" s="59">
        <f>IF(F331="I",SUMIF('BG 032021'!A:A,Clasificaciones!C331,'BG 032021'!D:D),0)</f>
        <v>0</v>
      </c>
    </row>
    <row r="332" spans="1:18" s="732" customFormat="1" ht="12" hidden="1" customHeight="1">
      <c r="A332" s="738" t="s">
        <v>3</v>
      </c>
      <c r="B332" s="738"/>
      <c r="C332" s="731">
        <v>12101107</v>
      </c>
      <c r="D332" s="731" t="s">
        <v>855</v>
      </c>
      <c r="E332" s="730" t="s">
        <v>6</v>
      </c>
      <c r="F332" s="730" t="s">
        <v>263</v>
      </c>
      <c r="G332" s="43">
        <f>IF(F332="I",IFERROR(VLOOKUP(C332,'BG 032022'!A:C,3,FALSE),0),0)</f>
        <v>0</v>
      </c>
      <c r="H332" s="738"/>
      <c r="I332" s="59">
        <f>IF(F332="I",IFERROR(VLOOKUP(C332,'BG 032022'!A:D,4,FALSE),0),0)</f>
        <v>0</v>
      </c>
      <c r="J332" s="38"/>
      <c r="K332" s="43">
        <f>IF(F332="I",SUMIF('BG 2021'!B:B,Clasificaciones!C332,'BG 2021'!D:D),0)</f>
        <v>0</v>
      </c>
      <c r="L332" s="38"/>
      <c r="M332" s="59">
        <f>IF(F332="I",SUMIF('BG 2021'!B:B,Clasificaciones!C332,'BG 2021'!E:E),0)</f>
        <v>0</v>
      </c>
      <c r="N332" s="38"/>
      <c r="O332" s="43">
        <f>IF(F332="I",SUMIF('BG 032021'!A:A,Clasificaciones!C332,'BG 032021'!C:C),0)</f>
        <v>0</v>
      </c>
      <c r="P332" s="38"/>
      <c r="Q332" s="59">
        <f>IF(F332="I",SUMIF('BG 032021'!A:A,Clasificaciones!C332,'BG 032021'!D:D),0)</f>
        <v>0</v>
      </c>
    </row>
    <row r="333" spans="1:18" s="732" customFormat="1" ht="12" hidden="1" customHeight="1">
      <c r="A333" s="738" t="s">
        <v>3</v>
      </c>
      <c r="B333" s="738"/>
      <c r="C333" s="731">
        <v>12101108</v>
      </c>
      <c r="D333" s="731" t="s">
        <v>421</v>
      </c>
      <c r="E333" s="730" t="s">
        <v>6</v>
      </c>
      <c r="F333" s="730" t="s">
        <v>263</v>
      </c>
      <c r="G333" s="43">
        <f>IF(F333="I",IFERROR(VLOOKUP(C333,'BG 032022'!A:C,3,FALSE),0),0)</f>
        <v>0</v>
      </c>
      <c r="H333" s="738"/>
      <c r="I333" s="59">
        <f>IF(F333="I",IFERROR(VLOOKUP(C333,'BG 032022'!A:D,4,FALSE),0),0)</f>
        <v>0</v>
      </c>
      <c r="J333" s="38"/>
      <c r="K333" s="43">
        <f>IF(F333="I",SUMIF('BG 2021'!B:B,Clasificaciones!C333,'BG 2021'!D:D),0)</f>
        <v>0</v>
      </c>
      <c r="L333" s="38"/>
      <c r="M333" s="59">
        <f>IF(F333="I",SUMIF('BG 2021'!B:B,Clasificaciones!C333,'BG 2021'!E:E),0)</f>
        <v>0</v>
      </c>
      <c r="N333" s="38"/>
      <c r="O333" s="43">
        <f>IF(F333="I",SUMIF('BG 032021'!A:A,Clasificaciones!C333,'BG 032021'!C:C),0)</f>
        <v>0</v>
      </c>
      <c r="P333" s="38"/>
      <c r="Q333" s="59">
        <f>IF(F333="I",SUMIF('BG 032021'!A:A,Clasificaciones!C333,'BG 032021'!D:D),0)</f>
        <v>0</v>
      </c>
    </row>
    <row r="334" spans="1:18" s="144" customFormat="1" ht="12" hidden="1" customHeight="1">
      <c r="A334" s="139" t="s">
        <v>3</v>
      </c>
      <c r="B334" s="139" t="s">
        <v>431</v>
      </c>
      <c r="C334" s="140">
        <v>1210110801</v>
      </c>
      <c r="D334" s="140" t="s">
        <v>334</v>
      </c>
      <c r="E334" s="141" t="s">
        <v>6</v>
      </c>
      <c r="F334" s="141" t="s">
        <v>264</v>
      </c>
      <c r="G334" s="136">
        <f>IF(F334="I",IFERROR(VLOOKUP(C334,'BG 032022'!A:C,3,FALSE),0),0)</f>
        <v>0</v>
      </c>
      <c r="H334" s="139"/>
      <c r="I334" s="143">
        <f>IF(F334="I",IFERROR(VLOOKUP(C334,'BG 032022'!A:D,4,FALSE),0),0)</f>
        <v>0</v>
      </c>
      <c r="J334" s="142"/>
      <c r="K334" s="136">
        <f>IF(F334="I",SUMIF('BG 2021'!B:B,Clasificaciones!C334,'BG 2021'!D:D),0)</f>
        <v>0</v>
      </c>
      <c r="L334" s="142"/>
      <c r="M334" s="143">
        <f>IF(F334="I",SUMIF('BG 2021'!B:B,Clasificaciones!C334,'BG 2021'!E:E),0)</f>
        <v>0</v>
      </c>
      <c r="N334" s="142"/>
      <c r="O334" s="136">
        <f>IF(F334="I",SUMIF('BG 032021'!A:A,Clasificaciones!C334,'BG 032021'!C:C),0)</f>
        <v>0</v>
      </c>
      <c r="P334" s="142"/>
      <c r="Q334" s="143">
        <f>IF(F334="I",SUMIF('BG 032021'!A:A,Clasificaciones!C334,'BG 032021'!D:D),0)</f>
        <v>0</v>
      </c>
      <c r="R334" s="144" t="e">
        <f>+VLOOKUP(C334,'CA EFE'!A:A,1,FALSE)</f>
        <v>#N/A</v>
      </c>
    </row>
    <row r="335" spans="1:18" s="732" customFormat="1" ht="12" hidden="1" customHeight="1">
      <c r="A335" s="738" t="s">
        <v>3</v>
      </c>
      <c r="B335" s="741"/>
      <c r="C335" s="731">
        <v>12101109</v>
      </c>
      <c r="D335" s="731" t="s">
        <v>856</v>
      </c>
      <c r="E335" s="730" t="s">
        <v>6</v>
      </c>
      <c r="F335" s="730" t="s">
        <v>263</v>
      </c>
      <c r="G335" s="43">
        <f>IF(F335="I",IFERROR(VLOOKUP(C335,'BG 032022'!A:C,3,FALSE),0),0)</f>
        <v>0</v>
      </c>
      <c r="H335" s="741"/>
      <c r="I335" s="59">
        <f>IF(F335="I",IFERROR(VLOOKUP(C335,'BG 032022'!A:D,4,FALSE),0),0)</f>
        <v>0</v>
      </c>
      <c r="J335" s="38"/>
      <c r="K335" s="43">
        <f>IF(F335="I",SUMIF('BG 2021'!B:B,Clasificaciones!C335,'BG 2021'!D:D),0)</f>
        <v>0</v>
      </c>
      <c r="L335" s="38"/>
      <c r="M335" s="59">
        <f>IF(F335="I",SUMIF('BG 2021'!B:B,Clasificaciones!C335,'BG 2021'!E:E),0)</f>
        <v>0</v>
      </c>
      <c r="N335" s="38"/>
      <c r="O335" s="43">
        <f>IF(F335="I",SUMIF('BG 032021'!A:A,Clasificaciones!C335,'BG 032021'!C:C),0)</f>
        <v>0</v>
      </c>
      <c r="P335" s="38"/>
      <c r="Q335" s="59">
        <f>IF(F335="I",SUMIF('BG 032021'!A:A,Clasificaciones!C335,'BG 032021'!D:D),0)</f>
        <v>0</v>
      </c>
    </row>
    <row r="336" spans="1:18" s="732" customFormat="1" ht="12" hidden="1" customHeight="1">
      <c r="A336" s="738" t="s">
        <v>3</v>
      </c>
      <c r="B336" s="738"/>
      <c r="C336" s="731">
        <v>121012</v>
      </c>
      <c r="D336" s="731" t="s">
        <v>857</v>
      </c>
      <c r="E336" s="730" t="s">
        <v>6</v>
      </c>
      <c r="F336" s="730" t="s">
        <v>263</v>
      </c>
      <c r="G336" s="43">
        <f>IF(F336="I",IFERROR(VLOOKUP(C336,'BG 032022'!A:C,3,FALSE),0),0)</f>
        <v>0</v>
      </c>
      <c r="H336" s="738"/>
      <c r="I336" s="59">
        <f>IF(F336="I",IFERROR(VLOOKUP(C336,'BG 032022'!A:D,4,FALSE),0),0)</f>
        <v>0</v>
      </c>
      <c r="J336" s="38"/>
      <c r="K336" s="43">
        <f>IF(F336="I",SUMIF('BG 2021'!B:B,Clasificaciones!C336,'BG 2021'!D:D),0)</f>
        <v>0</v>
      </c>
      <c r="L336" s="38"/>
      <c r="M336" s="59">
        <f>IF(F336="I",SUMIF('BG 2021'!B:B,Clasificaciones!C336,'BG 2021'!E:E),0)</f>
        <v>0</v>
      </c>
      <c r="N336" s="38"/>
      <c r="O336" s="43">
        <f>IF(F336="I",SUMIF('BG 032021'!A:A,Clasificaciones!C336,'BG 032021'!C:C),0)</f>
        <v>0</v>
      </c>
      <c r="P336" s="38"/>
      <c r="Q336" s="59">
        <f>IF(F336="I",SUMIF('BG 032021'!A:A,Clasificaciones!C336,'BG 032021'!D:D),0)</f>
        <v>0</v>
      </c>
    </row>
    <row r="337" spans="1:17" s="732" customFormat="1" ht="12" hidden="1" customHeight="1">
      <c r="A337" s="738" t="s">
        <v>3</v>
      </c>
      <c r="B337" s="738"/>
      <c r="C337" s="731">
        <v>12101201</v>
      </c>
      <c r="D337" s="731" t="s">
        <v>541</v>
      </c>
      <c r="E337" s="730" t="s">
        <v>6</v>
      </c>
      <c r="F337" s="730" t="s">
        <v>263</v>
      </c>
      <c r="G337" s="43">
        <f>IF(F337="I",IFERROR(VLOOKUP(C337,'BG 032022'!A:C,3,FALSE),0),0)</f>
        <v>0</v>
      </c>
      <c r="H337" s="738"/>
      <c r="I337" s="59">
        <f>IF(F337="I",IFERROR(VLOOKUP(C337,'BG 032022'!A:D,4,FALSE),0),0)</f>
        <v>0</v>
      </c>
      <c r="J337" s="38"/>
      <c r="K337" s="43">
        <f>IF(F337="I",SUMIF('BG 2021'!B:B,Clasificaciones!C337,'BG 2021'!D:D),0)</f>
        <v>0</v>
      </c>
      <c r="L337" s="38"/>
      <c r="M337" s="59">
        <f>IF(F337="I",SUMIF('BG 2021'!B:B,Clasificaciones!C337,'BG 2021'!E:E),0)</f>
        <v>0</v>
      </c>
      <c r="N337" s="38"/>
      <c r="O337" s="43">
        <f>IF(F337="I",SUMIF('BG 032021'!A:A,Clasificaciones!C337,'BG 032021'!C:C),0)</f>
        <v>0</v>
      </c>
      <c r="P337" s="38"/>
      <c r="Q337" s="59">
        <f>IF(F337="I",SUMIF('BG 032021'!A:A,Clasificaciones!C337,'BG 032021'!D:D),0)</f>
        <v>0</v>
      </c>
    </row>
    <row r="338" spans="1:17" s="732" customFormat="1" ht="12" hidden="1" customHeight="1">
      <c r="A338" s="738" t="s">
        <v>3</v>
      </c>
      <c r="B338" s="738"/>
      <c r="C338" s="731">
        <v>12101202</v>
      </c>
      <c r="D338" s="731" t="s">
        <v>545</v>
      </c>
      <c r="E338" s="730" t="s">
        <v>6</v>
      </c>
      <c r="F338" s="730" t="s">
        <v>263</v>
      </c>
      <c r="G338" s="43">
        <f>IF(F338="I",IFERROR(VLOOKUP(C338,'BG 032022'!A:C,3,FALSE),0),0)</f>
        <v>0</v>
      </c>
      <c r="H338" s="738"/>
      <c r="I338" s="59">
        <f>IF(F338="I",IFERROR(VLOOKUP(C338,'BG 032022'!A:D,4,FALSE),0),0)</f>
        <v>0</v>
      </c>
      <c r="J338" s="38"/>
      <c r="K338" s="43">
        <f>IF(F338="I",SUMIF('BG 2021'!B:B,Clasificaciones!C338,'BG 2021'!D:D),0)</f>
        <v>0</v>
      </c>
      <c r="L338" s="38"/>
      <c r="M338" s="59">
        <f>IF(F338="I",SUMIF('BG 2021'!B:B,Clasificaciones!C338,'BG 2021'!E:E),0)</f>
        <v>0</v>
      </c>
      <c r="N338" s="38"/>
      <c r="O338" s="43">
        <f>IF(F338="I",SUMIF('BG 032021'!A:A,Clasificaciones!C338,'BG 032021'!C:C),0)</f>
        <v>0</v>
      </c>
      <c r="P338" s="38"/>
      <c r="Q338" s="59">
        <f>IF(F338="I",SUMIF('BG 032021'!A:A,Clasificaciones!C338,'BG 032021'!D:D),0)</f>
        <v>0</v>
      </c>
    </row>
    <row r="339" spans="1:17" s="732" customFormat="1" ht="12" hidden="1" customHeight="1">
      <c r="A339" s="738" t="s">
        <v>3</v>
      </c>
      <c r="B339" s="738"/>
      <c r="C339" s="731">
        <v>12101203</v>
      </c>
      <c r="D339" s="731" t="s">
        <v>550</v>
      </c>
      <c r="E339" s="730" t="s">
        <v>6</v>
      </c>
      <c r="F339" s="730" t="s">
        <v>263</v>
      </c>
      <c r="G339" s="43">
        <f>IF(F339="I",IFERROR(VLOOKUP(C339,'BG 032022'!A:C,3,FALSE),0),0)</f>
        <v>0</v>
      </c>
      <c r="H339" s="738"/>
      <c r="I339" s="59">
        <f>IF(F339="I",IFERROR(VLOOKUP(C339,'BG 032022'!A:D,4,FALSE),0),0)</f>
        <v>0</v>
      </c>
      <c r="J339" s="38"/>
      <c r="K339" s="43">
        <f>IF(F339="I",SUMIF('BG 2021'!B:B,Clasificaciones!C339,'BG 2021'!D:D),0)</f>
        <v>0</v>
      </c>
      <c r="L339" s="38"/>
      <c r="M339" s="59">
        <f>IF(F339="I",SUMIF('BG 2021'!B:B,Clasificaciones!C339,'BG 2021'!E:E),0)</f>
        <v>0</v>
      </c>
      <c r="N339" s="38"/>
      <c r="O339" s="43">
        <f>IF(F339="I",SUMIF('BG 032021'!A:A,Clasificaciones!C339,'BG 032021'!C:C),0)</f>
        <v>0</v>
      </c>
      <c r="P339" s="38"/>
      <c r="Q339" s="59">
        <f>IF(F339="I",SUMIF('BG 032021'!A:A,Clasificaciones!C339,'BG 032021'!D:D),0)</f>
        <v>0</v>
      </c>
    </row>
    <row r="340" spans="1:17" s="732" customFormat="1" ht="12" hidden="1" customHeight="1">
      <c r="A340" s="738" t="s">
        <v>3</v>
      </c>
      <c r="B340" s="738"/>
      <c r="C340" s="731">
        <v>12101204</v>
      </c>
      <c r="D340" s="731" t="s">
        <v>767</v>
      </c>
      <c r="E340" s="730" t="s">
        <v>6</v>
      </c>
      <c r="F340" s="730" t="s">
        <v>263</v>
      </c>
      <c r="G340" s="43">
        <f>IF(F340="I",IFERROR(VLOOKUP(C340,'BG 032022'!A:C,3,FALSE),0),0)</f>
        <v>0</v>
      </c>
      <c r="H340" s="738"/>
      <c r="I340" s="59">
        <f>IF(F340="I",IFERROR(VLOOKUP(C340,'BG 032022'!A:D,4,FALSE),0),0)</f>
        <v>0</v>
      </c>
      <c r="J340" s="38"/>
      <c r="K340" s="43">
        <f>IF(F340="I",SUMIF('BG 2021'!B:B,Clasificaciones!C340,'BG 2021'!D:D),0)</f>
        <v>0</v>
      </c>
      <c r="L340" s="38"/>
      <c r="M340" s="59">
        <f>IF(F340="I",SUMIF('BG 2021'!B:B,Clasificaciones!C340,'BG 2021'!E:E),0)</f>
        <v>0</v>
      </c>
      <c r="N340" s="38"/>
      <c r="O340" s="43">
        <f>IF(F340="I",SUMIF('BG 032021'!A:A,Clasificaciones!C340,'BG 032021'!C:C),0)</f>
        <v>0</v>
      </c>
      <c r="P340" s="38"/>
      <c r="Q340" s="59">
        <f>IF(F340="I",SUMIF('BG 032021'!A:A,Clasificaciones!C340,'BG 032021'!D:D),0)</f>
        <v>0</v>
      </c>
    </row>
    <row r="341" spans="1:17" s="732" customFormat="1" ht="12" hidden="1" customHeight="1">
      <c r="A341" s="738" t="s">
        <v>3</v>
      </c>
      <c r="B341" s="738"/>
      <c r="C341" s="731">
        <v>12101205</v>
      </c>
      <c r="D341" s="731" t="s">
        <v>813</v>
      </c>
      <c r="E341" s="730" t="s">
        <v>6</v>
      </c>
      <c r="F341" s="730" t="s">
        <v>263</v>
      </c>
      <c r="G341" s="43">
        <f>IF(F341="I",IFERROR(VLOOKUP(C341,'BG 032022'!A:C,3,FALSE),0),0)</f>
        <v>0</v>
      </c>
      <c r="H341" s="738"/>
      <c r="I341" s="59">
        <f>IF(F341="I",IFERROR(VLOOKUP(C341,'BG 032022'!A:D,4,FALSE),0),0)</f>
        <v>0</v>
      </c>
      <c r="J341" s="38"/>
      <c r="K341" s="43">
        <f>IF(F341="I",SUMIF('BG 2021'!B:B,Clasificaciones!C341,'BG 2021'!D:D),0)</f>
        <v>0</v>
      </c>
      <c r="L341" s="38"/>
      <c r="M341" s="59">
        <f>IF(F341="I",SUMIF('BG 2021'!B:B,Clasificaciones!C341,'BG 2021'!E:E),0)</f>
        <v>0</v>
      </c>
      <c r="N341" s="38"/>
      <c r="O341" s="43">
        <f>IF(F341="I",SUMIF('BG 032021'!A:A,Clasificaciones!C341,'BG 032021'!C:C),0)</f>
        <v>0</v>
      </c>
      <c r="P341" s="38"/>
      <c r="Q341" s="59">
        <f>IF(F341="I",SUMIF('BG 032021'!A:A,Clasificaciones!C341,'BG 032021'!D:D),0)</f>
        <v>0</v>
      </c>
    </row>
    <row r="342" spans="1:17" s="732" customFormat="1" ht="12" hidden="1" customHeight="1">
      <c r="A342" s="738" t="s">
        <v>3</v>
      </c>
      <c r="B342" s="738"/>
      <c r="C342" s="731">
        <v>12101206</v>
      </c>
      <c r="D342" s="731" t="s">
        <v>858</v>
      </c>
      <c r="E342" s="730" t="s">
        <v>6</v>
      </c>
      <c r="F342" s="730" t="s">
        <v>263</v>
      </c>
      <c r="G342" s="43">
        <f>IF(F342="I",IFERROR(VLOOKUP(C342,'BG 032022'!A:C,3,FALSE),0),0)</f>
        <v>0</v>
      </c>
      <c r="H342" s="738"/>
      <c r="I342" s="59">
        <f>IF(F342="I",IFERROR(VLOOKUP(C342,'BG 032022'!A:D,4,FALSE),0),0)</f>
        <v>0</v>
      </c>
      <c r="J342" s="38"/>
      <c r="K342" s="43">
        <f>IF(F342="I",SUMIF('BG 2021'!B:B,Clasificaciones!C342,'BG 2021'!D:D),0)</f>
        <v>0</v>
      </c>
      <c r="L342" s="38"/>
      <c r="M342" s="59">
        <f>IF(F342="I",SUMIF('BG 2021'!B:B,Clasificaciones!C342,'BG 2021'!E:E),0)</f>
        <v>0</v>
      </c>
      <c r="N342" s="38"/>
      <c r="O342" s="43">
        <f>IF(F342="I",SUMIF('BG 032021'!A:A,Clasificaciones!C342,'BG 032021'!C:C),0)</f>
        <v>0</v>
      </c>
      <c r="P342" s="38"/>
      <c r="Q342" s="59">
        <f>IF(F342="I",SUMIF('BG 032021'!A:A,Clasificaciones!C342,'BG 032021'!D:D),0)</f>
        <v>0</v>
      </c>
    </row>
    <row r="343" spans="1:17" s="732" customFormat="1" ht="12" hidden="1" customHeight="1">
      <c r="A343" s="738" t="s">
        <v>3</v>
      </c>
      <c r="B343" s="738"/>
      <c r="C343" s="731">
        <v>12102</v>
      </c>
      <c r="D343" s="731" t="s">
        <v>859</v>
      </c>
      <c r="E343" s="730" t="s">
        <v>6</v>
      </c>
      <c r="F343" s="730" t="s">
        <v>263</v>
      </c>
      <c r="G343" s="43">
        <f>IF(F343="I",IFERROR(VLOOKUP(C343,'BG 032022'!A:C,3,FALSE),0),0)</f>
        <v>0</v>
      </c>
      <c r="H343" s="738"/>
      <c r="I343" s="59">
        <f>IF(F343="I",IFERROR(VLOOKUP(C343,'BG 032022'!A:D,4,FALSE),0),0)</f>
        <v>0</v>
      </c>
      <c r="J343" s="38"/>
      <c r="K343" s="43">
        <f>IF(F343="I",SUMIF('BG 2021'!B:B,Clasificaciones!C343,'BG 2021'!D:D),0)</f>
        <v>0</v>
      </c>
      <c r="L343" s="38"/>
      <c r="M343" s="59">
        <f>IF(F343="I",SUMIF('BG 2021'!B:B,Clasificaciones!C343,'BG 2021'!E:E),0)</f>
        <v>0</v>
      </c>
      <c r="N343" s="38"/>
      <c r="O343" s="43">
        <f>IF(F343="I",SUMIF('BG 032021'!A:A,Clasificaciones!C343,'BG 032021'!C:C),0)</f>
        <v>0</v>
      </c>
      <c r="P343" s="38"/>
      <c r="Q343" s="59">
        <f>IF(F343="I",SUMIF('BG 032021'!A:A,Clasificaciones!C343,'BG 032021'!D:D),0)</f>
        <v>0</v>
      </c>
    </row>
    <row r="344" spans="1:17" s="732" customFormat="1" ht="12" hidden="1" customHeight="1">
      <c r="A344" s="738" t="s">
        <v>3</v>
      </c>
      <c r="B344" s="738"/>
      <c r="C344" s="731">
        <v>121021</v>
      </c>
      <c r="D344" s="731" t="s">
        <v>860</v>
      </c>
      <c r="E344" s="730" t="s">
        <v>6</v>
      </c>
      <c r="F344" s="730" t="s">
        <v>263</v>
      </c>
      <c r="G344" s="43">
        <f>IF(F344="I",IFERROR(VLOOKUP(C344,'BG 032022'!A:C,3,FALSE),0),0)</f>
        <v>0</v>
      </c>
      <c r="H344" s="738"/>
      <c r="I344" s="59">
        <f>IF(F344="I",IFERROR(VLOOKUP(C344,'BG 032022'!A:D,4,FALSE),0),0)</f>
        <v>0</v>
      </c>
      <c r="J344" s="38"/>
      <c r="K344" s="43">
        <f>IF(F344="I",SUMIF('BG 2021'!B:B,Clasificaciones!C344,'BG 2021'!D:D),0)</f>
        <v>0</v>
      </c>
      <c r="L344" s="38"/>
      <c r="M344" s="59">
        <f>IF(F344="I",SUMIF('BG 2021'!B:B,Clasificaciones!C344,'BG 2021'!E:E),0)</f>
        <v>0</v>
      </c>
      <c r="N344" s="38"/>
      <c r="O344" s="43">
        <f>IF(F344="I",SUMIF('BG 032021'!A:A,Clasificaciones!C344,'BG 032021'!C:C),0)</f>
        <v>0</v>
      </c>
      <c r="P344" s="38"/>
      <c r="Q344" s="59">
        <f>IF(F344="I",SUMIF('BG 032021'!A:A,Clasificaciones!C344,'BG 032021'!D:D),0)</f>
        <v>0</v>
      </c>
    </row>
    <row r="345" spans="1:17" s="732" customFormat="1" ht="12" hidden="1" customHeight="1">
      <c r="A345" s="738" t="s">
        <v>3</v>
      </c>
      <c r="B345" s="741"/>
      <c r="C345" s="731">
        <v>1210211</v>
      </c>
      <c r="D345" s="731" t="s">
        <v>538</v>
      </c>
      <c r="E345" s="730" t="s">
        <v>6</v>
      </c>
      <c r="F345" s="730" t="s">
        <v>263</v>
      </c>
      <c r="G345" s="43">
        <f>IF(F345="I",IFERROR(VLOOKUP(C345,'BG 032022'!A:C,3,FALSE),0),0)</f>
        <v>0</v>
      </c>
      <c r="H345" s="741"/>
      <c r="I345" s="59">
        <f>IF(F345="I",IFERROR(VLOOKUP(C345,'BG 032022'!A:D,4,FALSE),0),0)</f>
        <v>0</v>
      </c>
      <c r="J345" s="38"/>
      <c r="K345" s="43">
        <f>IF(F345="I",SUMIF('BG 2021'!B:B,Clasificaciones!C345,'BG 2021'!D:D),0)</f>
        <v>0</v>
      </c>
      <c r="L345" s="38"/>
      <c r="M345" s="59">
        <f>IF(F345="I",SUMIF('BG 2021'!B:B,Clasificaciones!C345,'BG 2021'!E:E),0)</f>
        <v>0</v>
      </c>
      <c r="N345" s="38"/>
      <c r="O345" s="43">
        <f>IF(F345="I",SUMIF('BG 032021'!A:A,Clasificaciones!C345,'BG 032021'!C:C),0)</f>
        <v>0</v>
      </c>
      <c r="P345" s="38"/>
      <c r="Q345" s="59">
        <f>IF(F345="I",SUMIF('BG 032021'!A:A,Clasificaciones!C345,'BG 032021'!D:D),0)</f>
        <v>0</v>
      </c>
    </row>
    <row r="346" spans="1:17" s="732" customFormat="1" ht="12" hidden="1" customHeight="1">
      <c r="A346" s="738" t="s">
        <v>3</v>
      </c>
      <c r="B346" s="738"/>
      <c r="C346" s="731">
        <v>1210212</v>
      </c>
      <c r="D346" s="731" t="s">
        <v>541</v>
      </c>
      <c r="E346" s="730" t="s">
        <v>6</v>
      </c>
      <c r="F346" s="730" t="s">
        <v>263</v>
      </c>
      <c r="G346" s="43">
        <f>IF(F346="I",IFERROR(VLOOKUP(C346,'BG 032022'!A:C,3,FALSE),0),0)</f>
        <v>0</v>
      </c>
      <c r="H346" s="738"/>
      <c r="I346" s="59">
        <f>IF(F346="I",IFERROR(VLOOKUP(C346,'BG 032022'!A:D,4,FALSE),0),0)</f>
        <v>0</v>
      </c>
      <c r="J346" s="38"/>
      <c r="K346" s="43">
        <f>IF(F346="I",SUMIF('BG 2021'!B:B,Clasificaciones!C346,'BG 2021'!D:D),0)</f>
        <v>0</v>
      </c>
      <c r="L346" s="38"/>
      <c r="M346" s="59">
        <f>IF(F346="I",SUMIF('BG 2021'!B:B,Clasificaciones!C346,'BG 2021'!E:E),0)</f>
        <v>0</v>
      </c>
      <c r="N346" s="38"/>
      <c r="O346" s="43">
        <f>IF(F346="I",SUMIF('BG 032021'!A:A,Clasificaciones!C346,'BG 032021'!C:C),0)</f>
        <v>0</v>
      </c>
      <c r="P346" s="38"/>
      <c r="Q346" s="59">
        <f>IF(F346="I",SUMIF('BG 032021'!A:A,Clasificaciones!C346,'BG 032021'!D:D),0)</f>
        <v>0</v>
      </c>
    </row>
    <row r="347" spans="1:17" s="732" customFormat="1" ht="12" hidden="1" customHeight="1">
      <c r="A347" s="738" t="s">
        <v>3</v>
      </c>
      <c r="B347" s="738" t="s">
        <v>82</v>
      </c>
      <c r="C347" s="731">
        <v>121021201</v>
      </c>
      <c r="D347" s="731" t="s">
        <v>1108</v>
      </c>
      <c r="E347" s="730" t="s">
        <v>6</v>
      </c>
      <c r="F347" s="730" t="s">
        <v>264</v>
      </c>
      <c r="G347" s="43">
        <f>IF(F347="I",IFERROR(VLOOKUP(C347,'BG 032022'!A:C,3,FALSE),0),0)</f>
        <v>692152000</v>
      </c>
      <c r="H347" s="738"/>
      <c r="I347" s="59">
        <f>IF(F347="I",IFERROR(VLOOKUP(C347,'BG 032022'!A:D,4,FALSE),0),0)</f>
        <v>100000</v>
      </c>
      <c r="J347" s="38"/>
      <c r="K347" s="43">
        <f>IF(F347="I",SUMIF('BG 2021'!B:B,Clasificaciones!C347,'BG 2021'!D:D),0)</f>
        <v>687081000</v>
      </c>
      <c r="L347" s="38"/>
      <c r="M347" s="59">
        <f>IF(F347="I",SUMIF('BG 2021'!B:B,Clasificaciones!C347,'BG 2021'!E:E),0)</f>
        <v>100000</v>
      </c>
      <c r="N347" s="38"/>
      <c r="O347" s="43">
        <f>IF(F347="I",SUMIF('BG 032021'!A:A,Clasificaciones!C347,'BG 032021'!C:C),0)</f>
        <v>692152000</v>
      </c>
      <c r="P347" s="38"/>
      <c r="Q347" s="59">
        <f>IF(F347="I",SUMIF('BG 032021'!A:A,Clasificaciones!C347,'BG 032021'!D:D),0)</f>
        <v>100000</v>
      </c>
    </row>
    <row r="348" spans="1:17" s="732" customFormat="1" ht="12" hidden="1" customHeight="1">
      <c r="A348" s="738" t="s">
        <v>3</v>
      </c>
      <c r="B348" s="738"/>
      <c r="C348" s="731">
        <v>1210213</v>
      </c>
      <c r="D348" s="731" t="s">
        <v>545</v>
      </c>
      <c r="E348" s="730" t="s">
        <v>6</v>
      </c>
      <c r="F348" s="730" t="s">
        <v>263</v>
      </c>
      <c r="G348" s="43">
        <f>IF(F348="I",IFERROR(VLOOKUP(C348,'BG 032022'!A:C,3,FALSE),0),0)</f>
        <v>0</v>
      </c>
      <c r="H348" s="738"/>
      <c r="I348" s="59">
        <f>IF(F348="I",IFERROR(VLOOKUP(C348,'BG 032022'!A:D,4,FALSE),0),0)</f>
        <v>0</v>
      </c>
      <c r="J348" s="38"/>
      <c r="K348" s="43">
        <f>IF(F348="I",SUMIF('BG 2021'!B:B,Clasificaciones!C348,'BG 2021'!D:D),0)</f>
        <v>0</v>
      </c>
      <c r="L348" s="38"/>
      <c r="M348" s="59">
        <f>IF(F348="I",SUMIF('BG 2021'!B:B,Clasificaciones!C348,'BG 2021'!E:E),0)</f>
        <v>0</v>
      </c>
      <c r="N348" s="38"/>
      <c r="O348" s="43">
        <f>IF(F348="I",SUMIF('BG 032021'!A:A,Clasificaciones!C348,'BG 032021'!C:C),0)</f>
        <v>0</v>
      </c>
      <c r="P348" s="38"/>
      <c r="Q348" s="59">
        <f>IF(F348="I",SUMIF('BG 032021'!A:A,Clasificaciones!C348,'BG 032021'!D:D),0)</f>
        <v>0</v>
      </c>
    </row>
    <row r="349" spans="1:17" s="732" customFormat="1" ht="12" hidden="1" customHeight="1">
      <c r="A349" s="738" t="s">
        <v>3</v>
      </c>
      <c r="B349" s="738"/>
      <c r="C349" s="731">
        <v>1210214</v>
      </c>
      <c r="D349" s="731" t="s">
        <v>550</v>
      </c>
      <c r="E349" s="730" t="s">
        <v>6</v>
      </c>
      <c r="F349" s="730" t="s">
        <v>263</v>
      </c>
      <c r="G349" s="43">
        <f>IF(F349="I",IFERROR(VLOOKUP(C349,'BG 032022'!A:C,3,FALSE),0),0)</f>
        <v>0</v>
      </c>
      <c r="H349" s="738"/>
      <c r="I349" s="59">
        <f>IF(F349="I",IFERROR(VLOOKUP(C349,'BG 032022'!A:D,4,FALSE),0),0)</f>
        <v>0</v>
      </c>
      <c r="J349" s="38"/>
      <c r="K349" s="43">
        <f>IF(F349="I",SUMIF('BG 2021'!B:B,Clasificaciones!C349,'BG 2021'!D:D),0)</f>
        <v>0</v>
      </c>
      <c r="L349" s="38"/>
      <c r="M349" s="59">
        <f>IF(F349="I",SUMIF('BG 2021'!B:B,Clasificaciones!C349,'BG 2021'!E:E),0)</f>
        <v>0</v>
      </c>
      <c r="N349" s="38"/>
      <c r="O349" s="43">
        <f>IF(F349="I",SUMIF('BG 032021'!A:A,Clasificaciones!C349,'BG 032021'!C:C),0)</f>
        <v>0</v>
      </c>
      <c r="P349" s="38"/>
      <c r="Q349" s="59">
        <f>IF(F349="I",SUMIF('BG 032021'!A:A,Clasificaciones!C349,'BG 032021'!D:D),0)</f>
        <v>0</v>
      </c>
    </row>
    <row r="350" spans="1:17" s="732" customFormat="1" ht="12" hidden="1" customHeight="1">
      <c r="A350" s="738" t="s">
        <v>3</v>
      </c>
      <c r="B350" s="738"/>
      <c r="C350" s="731">
        <v>1210215</v>
      </c>
      <c r="D350" s="731" t="s">
        <v>764</v>
      </c>
      <c r="E350" s="730" t="s">
        <v>6</v>
      </c>
      <c r="F350" s="730" t="s">
        <v>263</v>
      </c>
      <c r="G350" s="43">
        <f>IF(F350="I",IFERROR(VLOOKUP(C350,'BG 032022'!A:C,3,FALSE),0),0)</f>
        <v>0</v>
      </c>
      <c r="H350" s="738"/>
      <c r="I350" s="59">
        <f>IF(F350="I",IFERROR(VLOOKUP(C350,'BG 032022'!A:D,4,FALSE),0),0)</f>
        <v>0</v>
      </c>
      <c r="J350" s="38"/>
      <c r="K350" s="43">
        <f>IF(F350="I",SUMIF('BG 2021'!B:B,Clasificaciones!C350,'BG 2021'!D:D),0)</f>
        <v>0</v>
      </c>
      <c r="L350" s="38"/>
      <c r="M350" s="59">
        <f>IF(F350="I",SUMIF('BG 2021'!B:B,Clasificaciones!C350,'BG 2021'!E:E),0)</f>
        <v>0</v>
      </c>
      <c r="N350" s="38"/>
      <c r="O350" s="43">
        <f>IF(F350="I",SUMIF('BG 032021'!A:A,Clasificaciones!C350,'BG 032021'!C:C),0)</f>
        <v>0</v>
      </c>
      <c r="P350" s="38"/>
      <c r="Q350" s="59">
        <f>IF(F350="I",SUMIF('BG 032021'!A:A,Clasificaciones!C350,'BG 032021'!D:D),0)</f>
        <v>0</v>
      </c>
    </row>
    <row r="351" spans="1:17" s="732" customFormat="1" ht="12" hidden="1" customHeight="1">
      <c r="A351" s="738" t="s">
        <v>3</v>
      </c>
      <c r="B351" s="738"/>
      <c r="C351" s="731">
        <v>1210216</v>
      </c>
      <c r="D351" s="731" t="s">
        <v>767</v>
      </c>
      <c r="E351" s="730" t="s">
        <v>6</v>
      </c>
      <c r="F351" s="730" t="s">
        <v>263</v>
      </c>
      <c r="G351" s="43">
        <f>IF(F351="I",IFERROR(VLOOKUP(C351,'BG 032022'!A:C,3,FALSE),0),0)</f>
        <v>0</v>
      </c>
      <c r="H351" s="738"/>
      <c r="I351" s="59">
        <f>IF(F351="I",IFERROR(VLOOKUP(C351,'BG 032022'!A:D,4,FALSE),0),0)</f>
        <v>0</v>
      </c>
      <c r="J351" s="38"/>
      <c r="K351" s="43">
        <f>IF(F351="I",SUMIF('BG 2021'!B:B,Clasificaciones!C351,'BG 2021'!D:D),0)</f>
        <v>0</v>
      </c>
      <c r="L351" s="38"/>
      <c r="M351" s="59">
        <f>IF(F351="I",SUMIF('BG 2021'!B:B,Clasificaciones!C351,'BG 2021'!E:E),0)</f>
        <v>0</v>
      </c>
      <c r="N351" s="38"/>
      <c r="O351" s="43">
        <f>IF(F351="I",SUMIF('BG 032021'!A:A,Clasificaciones!C351,'BG 032021'!C:C),0)</f>
        <v>0</v>
      </c>
      <c r="P351" s="38"/>
      <c r="Q351" s="59">
        <f>IF(F351="I",SUMIF('BG 032021'!A:A,Clasificaciones!C351,'BG 032021'!D:D),0)</f>
        <v>0</v>
      </c>
    </row>
    <row r="352" spans="1:17" s="732" customFormat="1" ht="12" hidden="1" customHeight="1">
      <c r="A352" s="738" t="s">
        <v>3</v>
      </c>
      <c r="B352" s="738"/>
      <c r="C352" s="731">
        <v>1210218</v>
      </c>
      <c r="D352" s="731" t="s">
        <v>552</v>
      </c>
      <c r="E352" s="730" t="s">
        <v>6</v>
      </c>
      <c r="F352" s="730" t="s">
        <v>263</v>
      </c>
      <c r="G352" s="43">
        <f>IF(F352="I",IFERROR(VLOOKUP(C352,'BG 032022'!A:C,3,FALSE),0),0)</f>
        <v>0</v>
      </c>
      <c r="H352" s="738"/>
      <c r="I352" s="59">
        <f>IF(F352="I",IFERROR(VLOOKUP(C352,'BG 032022'!A:D,4,FALSE),0),0)</f>
        <v>0</v>
      </c>
      <c r="J352" s="38"/>
      <c r="K352" s="43">
        <f>IF(F352="I",SUMIF('BG 2021'!B:B,Clasificaciones!C352,'BG 2021'!D:D),0)</f>
        <v>0</v>
      </c>
      <c r="L352" s="38"/>
      <c r="M352" s="59">
        <f>IF(F352="I",SUMIF('BG 2021'!B:B,Clasificaciones!C352,'BG 2021'!E:E),0)</f>
        <v>0</v>
      </c>
      <c r="N352" s="38"/>
      <c r="O352" s="43">
        <f>IF(F352="I",SUMIF('BG 032021'!A:A,Clasificaciones!C352,'BG 032021'!C:C),0)</f>
        <v>0</v>
      </c>
      <c r="P352" s="38"/>
      <c r="Q352" s="59">
        <f>IF(F352="I",SUMIF('BG 032021'!A:A,Clasificaciones!C352,'BG 032021'!D:D),0)</f>
        <v>0</v>
      </c>
    </row>
    <row r="353" spans="1:17" s="732" customFormat="1" ht="12" hidden="1" customHeight="1">
      <c r="A353" s="738" t="s">
        <v>3</v>
      </c>
      <c r="B353" s="738"/>
      <c r="C353" s="731">
        <v>12102181</v>
      </c>
      <c r="D353" s="731" t="s">
        <v>553</v>
      </c>
      <c r="E353" s="730" t="s">
        <v>6</v>
      </c>
      <c r="F353" s="730" t="s">
        <v>263</v>
      </c>
      <c r="G353" s="43">
        <f>IF(F353="I",IFERROR(VLOOKUP(C353,'BG 032022'!A:C,3,FALSE),0),0)</f>
        <v>0</v>
      </c>
      <c r="H353" s="738"/>
      <c r="I353" s="59">
        <f>IF(F353="I",IFERROR(VLOOKUP(C353,'BG 032022'!A:D,4,FALSE),0),0)</f>
        <v>0</v>
      </c>
      <c r="J353" s="38"/>
      <c r="K353" s="43">
        <f>IF(F353="I",SUMIF('BG 2021'!B:B,Clasificaciones!C353,'BG 2021'!D:D),0)</f>
        <v>0</v>
      </c>
      <c r="L353" s="38"/>
      <c r="M353" s="59">
        <f>IF(F353="I",SUMIF('BG 2021'!B:B,Clasificaciones!C353,'BG 2021'!E:E),0)</f>
        <v>0</v>
      </c>
      <c r="N353" s="38"/>
      <c r="O353" s="43">
        <f>IF(F353="I",SUMIF('BG 032021'!A:A,Clasificaciones!C353,'BG 032021'!C:C),0)</f>
        <v>0</v>
      </c>
      <c r="P353" s="38"/>
      <c r="Q353" s="59">
        <f>IF(F353="I",SUMIF('BG 032021'!A:A,Clasificaciones!C353,'BG 032021'!D:D),0)</f>
        <v>0</v>
      </c>
    </row>
    <row r="354" spans="1:17" s="732" customFormat="1" ht="12" hidden="1" customHeight="1">
      <c r="A354" s="738" t="s">
        <v>3</v>
      </c>
      <c r="B354" s="738" t="s">
        <v>82</v>
      </c>
      <c r="C354" s="731">
        <v>1210218101</v>
      </c>
      <c r="D354" s="731" t="s">
        <v>1282</v>
      </c>
      <c r="E354" s="730" t="s">
        <v>6</v>
      </c>
      <c r="F354" s="730" t="s">
        <v>264</v>
      </c>
      <c r="G354" s="43">
        <f>IF(F354="I",IFERROR(VLOOKUP(C354,'BG 032022'!A:C,3,FALSE),0),0)</f>
        <v>22231922</v>
      </c>
      <c r="H354" s="738"/>
      <c r="I354" s="59">
        <f>IF(F354="I",IFERROR(VLOOKUP(C354,'BG 032022'!A:D,4,FALSE),0),0)</f>
        <v>3212</v>
      </c>
      <c r="J354" s="38"/>
      <c r="K354" s="43">
        <f>IF(F354="I",SUMIF('BG 2021'!B:B,Clasificaciones!C354,'BG 2021'!D:D),0)</f>
        <v>25271732</v>
      </c>
      <c r="L354" s="38"/>
      <c r="M354" s="59">
        <f>IF(F354="I",SUMIF('BG 2021'!B:B,Clasificaciones!C354,'BG 2021'!E:E),0)</f>
        <v>3678.13</v>
      </c>
      <c r="N354" s="38"/>
      <c r="O354" s="43">
        <f>IF(F354="I",SUMIF('BG 032021'!A:A,Clasificaciones!C354,'BG 032021'!C:C),0)</f>
        <v>22231922</v>
      </c>
      <c r="P354" s="38"/>
      <c r="Q354" s="59">
        <f>IF(F354="I",SUMIF('BG 032021'!A:A,Clasificaciones!C354,'BG 032021'!D:D),0)</f>
        <v>3212</v>
      </c>
    </row>
    <row r="355" spans="1:17" s="732" customFormat="1" ht="12" hidden="1" customHeight="1">
      <c r="A355" s="738" t="s">
        <v>3</v>
      </c>
      <c r="B355" s="738"/>
      <c r="C355" s="731">
        <v>12102182</v>
      </c>
      <c r="D355" s="731" t="s">
        <v>560</v>
      </c>
      <c r="E355" s="730" t="s">
        <v>6</v>
      </c>
      <c r="F355" s="730" t="s">
        <v>263</v>
      </c>
      <c r="G355" s="43">
        <f>IF(F355="I",IFERROR(VLOOKUP(C355,'BG 032022'!A:C,3,FALSE),0),0)</f>
        <v>0</v>
      </c>
      <c r="H355" s="738"/>
      <c r="I355" s="59">
        <f>IF(F355="I",IFERROR(VLOOKUP(C355,'BG 032022'!A:D,4,FALSE),0),0)</f>
        <v>0</v>
      </c>
      <c r="J355" s="38"/>
      <c r="K355" s="43">
        <f>IF(F355="I",SUMIF('BG 2021'!B:B,Clasificaciones!C355,'BG 2021'!D:D),0)</f>
        <v>0</v>
      </c>
      <c r="L355" s="38"/>
      <c r="M355" s="59">
        <f>IF(F355="I",SUMIF('BG 2021'!B:B,Clasificaciones!C355,'BG 2021'!E:E),0)</f>
        <v>0</v>
      </c>
      <c r="N355" s="38"/>
      <c r="O355" s="43">
        <f>IF(F355="I",SUMIF('BG 032021'!A:A,Clasificaciones!C355,'BG 032021'!C:C),0)</f>
        <v>0</v>
      </c>
      <c r="P355" s="38"/>
      <c r="Q355" s="59">
        <f>IF(F355="I",SUMIF('BG 032021'!A:A,Clasificaciones!C355,'BG 032021'!D:D),0)</f>
        <v>0</v>
      </c>
    </row>
    <row r="356" spans="1:17" s="732" customFormat="1" ht="12" hidden="1" customHeight="1">
      <c r="A356" s="738" t="s">
        <v>3</v>
      </c>
      <c r="B356" s="738" t="s">
        <v>82</v>
      </c>
      <c r="C356" s="731">
        <v>1210218201</v>
      </c>
      <c r="D356" s="731" t="s">
        <v>1127</v>
      </c>
      <c r="E356" s="730" t="s">
        <v>6</v>
      </c>
      <c r="F356" s="730" t="s">
        <v>264</v>
      </c>
      <c r="G356" s="43">
        <f>IF(F356="I",IFERROR(VLOOKUP(C356,'BG 032022'!A:C,3,FALSE),0),0)</f>
        <v>-20695414</v>
      </c>
      <c r="H356" s="738"/>
      <c r="I356" s="59">
        <f>IF(F356="I",IFERROR(VLOOKUP(C356,'BG 032022'!A:D,4,FALSE),0),0)</f>
        <v>-2990.01</v>
      </c>
      <c r="J356" s="38"/>
      <c r="K356" s="43">
        <f>IF(F356="I",SUMIF('BG 2021'!B:B,Clasificaciones!C356,'BG 2021'!D:D),0)</f>
        <v>-26549550</v>
      </c>
      <c r="L356" s="38"/>
      <c r="M356" s="59">
        <f>IF(F356="I",SUMIF('BG 2021'!B:B,Clasificaciones!C356,'BG 2021'!E:E),0)</f>
        <v>-3854.8</v>
      </c>
      <c r="N356" s="38"/>
      <c r="O356" s="43">
        <f>IF(F356="I",SUMIF('BG 032021'!A:A,Clasificaciones!C356,'BG 032021'!C:C),0)</f>
        <v>-20695414</v>
      </c>
      <c r="P356" s="38"/>
      <c r="Q356" s="59">
        <f>IF(F356="I",SUMIF('BG 032021'!A:A,Clasificaciones!C356,'BG 032021'!D:D),0)</f>
        <v>-2990.01</v>
      </c>
    </row>
    <row r="357" spans="1:17" s="732" customFormat="1" ht="12" hidden="1" customHeight="1">
      <c r="A357" s="738" t="s">
        <v>3</v>
      </c>
      <c r="B357" s="738"/>
      <c r="C357" s="731">
        <v>1210219</v>
      </c>
      <c r="D357" s="731" t="s">
        <v>858</v>
      </c>
      <c r="E357" s="730" t="s">
        <v>6</v>
      </c>
      <c r="F357" s="730" t="s">
        <v>263</v>
      </c>
      <c r="G357" s="43">
        <f>IF(F357="I",IFERROR(VLOOKUP(C357,'BG 032022'!A:C,3,FALSE),0),0)</f>
        <v>0</v>
      </c>
      <c r="H357" s="738"/>
      <c r="I357" s="59">
        <f>IF(F357="I",IFERROR(VLOOKUP(C357,'BG 032022'!A:D,4,FALSE),0),0)</f>
        <v>0</v>
      </c>
      <c r="J357" s="38"/>
      <c r="K357" s="43">
        <f>IF(F357="I",SUMIF('BG 2021'!B:B,Clasificaciones!C357,'BG 2021'!D:D),0)</f>
        <v>0</v>
      </c>
      <c r="L357" s="38"/>
      <c r="M357" s="59">
        <f>IF(F357="I",SUMIF('BG 2021'!B:B,Clasificaciones!C357,'BG 2021'!E:E),0)</f>
        <v>0</v>
      </c>
      <c r="N357" s="38"/>
      <c r="O357" s="43">
        <f>IF(F357="I",SUMIF('BG 032021'!A:A,Clasificaciones!C357,'BG 032021'!C:C),0)</f>
        <v>0</v>
      </c>
      <c r="P357" s="38"/>
      <c r="Q357" s="59">
        <f>IF(F357="I",SUMIF('BG 032021'!A:A,Clasificaciones!C357,'BG 032021'!D:D),0)</f>
        <v>0</v>
      </c>
    </row>
    <row r="358" spans="1:17" s="732" customFormat="1" ht="12" hidden="1" customHeight="1">
      <c r="A358" s="738" t="s">
        <v>3</v>
      </c>
      <c r="B358" s="738"/>
      <c r="C358" s="731">
        <v>121022</v>
      </c>
      <c r="D358" s="731" t="s">
        <v>808</v>
      </c>
      <c r="E358" s="730" t="s">
        <v>6</v>
      </c>
      <c r="F358" s="730" t="s">
        <v>263</v>
      </c>
      <c r="G358" s="43">
        <f>IF(F358="I",IFERROR(VLOOKUP(C358,'BG 032022'!A:C,3,FALSE),0),0)</f>
        <v>0</v>
      </c>
      <c r="H358" s="738"/>
      <c r="I358" s="59">
        <f>IF(F358="I",IFERROR(VLOOKUP(C358,'BG 032022'!A:D,4,FALSE),0),0)</f>
        <v>0</v>
      </c>
      <c r="J358" s="38"/>
      <c r="K358" s="43">
        <f>IF(F358="I",SUMIF('BG 2021'!B:B,Clasificaciones!C358,'BG 2021'!D:D),0)</f>
        <v>0</v>
      </c>
      <c r="L358" s="38"/>
      <c r="M358" s="59">
        <f>IF(F358="I",SUMIF('BG 2021'!B:B,Clasificaciones!C358,'BG 2021'!E:E),0)</f>
        <v>0</v>
      </c>
      <c r="N358" s="38"/>
      <c r="O358" s="43">
        <f>IF(F358="I",SUMIF('BG 032021'!A:A,Clasificaciones!C358,'BG 032021'!C:C),0)</f>
        <v>0</v>
      </c>
      <c r="P358" s="38"/>
      <c r="Q358" s="59">
        <f>IF(F358="I",SUMIF('BG 032021'!A:A,Clasificaciones!C358,'BG 032021'!D:D),0)</f>
        <v>0</v>
      </c>
    </row>
    <row r="359" spans="1:17" s="732" customFormat="1" ht="12" hidden="1" customHeight="1">
      <c r="A359" s="738" t="s">
        <v>3</v>
      </c>
      <c r="B359" s="738"/>
      <c r="C359" s="731">
        <v>1210221</v>
      </c>
      <c r="D359" s="731" t="s">
        <v>538</v>
      </c>
      <c r="E359" s="730" t="s">
        <v>6</v>
      </c>
      <c r="F359" s="730" t="s">
        <v>263</v>
      </c>
      <c r="G359" s="43">
        <f>IF(F359="I",IFERROR(VLOOKUP(C359,'BG 032022'!A:C,3,FALSE),0),0)</f>
        <v>0</v>
      </c>
      <c r="H359" s="738"/>
      <c r="I359" s="59">
        <f>IF(F359="I",IFERROR(VLOOKUP(C359,'BG 032022'!A:D,4,FALSE),0),0)</f>
        <v>0</v>
      </c>
      <c r="J359" s="38"/>
      <c r="K359" s="43">
        <f>IF(F359="I",SUMIF('BG 2021'!B:B,Clasificaciones!C359,'BG 2021'!D:D),0)</f>
        <v>0</v>
      </c>
      <c r="L359" s="38"/>
      <c r="M359" s="59">
        <f>IF(F359="I",SUMIF('BG 2021'!B:B,Clasificaciones!C359,'BG 2021'!E:E),0)</f>
        <v>0</v>
      </c>
      <c r="N359" s="38"/>
      <c r="O359" s="43">
        <f>IF(F359="I",SUMIF('BG 032021'!A:A,Clasificaciones!C359,'BG 032021'!C:C),0)</f>
        <v>0</v>
      </c>
      <c r="P359" s="38"/>
      <c r="Q359" s="59">
        <f>IF(F359="I",SUMIF('BG 032021'!A:A,Clasificaciones!C359,'BG 032021'!D:D),0)</f>
        <v>0</v>
      </c>
    </row>
    <row r="360" spans="1:17" s="732" customFormat="1" ht="12" hidden="1" customHeight="1">
      <c r="A360" s="738" t="s">
        <v>3</v>
      </c>
      <c r="B360" s="738"/>
      <c r="C360" s="731">
        <v>1210222</v>
      </c>
      <c r="D360" s="731" t="s">
        <v>541</v>
      </c>
      <c r="E360" s="730" t="s">
        <v>6</v>
      </c>
      <c r="F360" s="730" t="s">
        <v>263</v>
      </c>
      <c r="G360" s="43">
        <f>IF(F360="I",IFERROR(VLOOKUP(C360,'BG 032022'!A:C,3,FALSE),0),0)</f>
        <v>0</v>
      </c>
      <c r="H360" s="738"/>
      <c r="I360" s="59">
        <f>IF(F360="I",IFERROR(VLOOKUP(C360,'BG 032022'!A:D,4,FALSE),0),0)</f>
        <v>0</v>
      </c>
      <c r="J360" s="38"/>
      <c r="K360" s="43">
        <f>IF(F360="I",SUMIF('BG 2021'!B:B,Clasificaciones!C360,'BG 2021'!D:D),0)</f>
        <v>0</v>
      </c>
      <c r="L360" s="38"/>
      <c r="M360" s="59">
        <f>IF(F360="I",SUMIF('BG 2021'!B:B,Clasificaciones!C360,'BG 2021'!E:E),0)</f>
        <v>0</v>
      </c>
      <c r="N360" s="38"/>
      <c r="O360" s="43">
        <f>IF(F360="I",SUMIF('BG 032021'!A:A,Clasificaciones!C360,'BG 032021'!C:C),0)</f>
        <v>0</v>
      </c>
      <c r="P360" s="38"/>
      <c r="Q360" s="59">
        <f>IF(F360="I",SUMIF('BG 032021'!A:A,Clasificaciones!C360,'BG 032021'!D:D),0)</f>
        <v>0</v>
      </c>
    </row>
    <row r="361" spans="1:17" s="732" customFormat="1" ht="12" hidden="1" customHeight="1">
      <c r="A361" s="738" t="s">
        <v>3</v>
      </c>
      <c r="B361" s="738"/>
      <c r="C361" s="731">
        <v>1210223</v>
      </c>
      <c r="D361" s="731" t="s">
        <v>545</v>
      </c>
      <c r="E361" s="730" t="s">
        <v>6</v>
      </c>
      <c r="F361" s="730" t="s">
        <v>263</v>
      </c>
      <c r="G361" s="43">
        <f>IF(F361="I",IFERROR(VLOOKUP(C361,'BG 032022'!A:C,3,FALSE),0),0)</f>
        <v>0</v>
      </c>
      <c r="H361" s="738"/>
      <c r="I361" s="59">
        <f>IF(F361="I",IFERROR(VLOOKUP(C361,'BG 032022'!A:D,4,FALSE),0),0)</f>
        <v>0</v>
      </c>
      <c r="J361" s="38"/>
      <c r="K361" s="43">
        <f>IF(F361="I",SUMIF('BG 2021'!B:B,Clasificaciones!C361,'BG 2021'!D:D),0)</f>
        <v>0</v>
      </c>
      <c r="L361" s="38"/>
      <c r="M361" s="59">
        <f>IF(F361="I",SUMIF('BG 2021'!B:B,Clasificaciones!C361,'BG 2021'!E:E),0)</f>
        <v>0</v>
      </c>
      <c r="N361" s="38"/>
      <c r="O361" s="43">
        <f>IF(F361="I",SUMIF('BG 032021'!A:A,Clasificaciones!C361,'BG 032021'!C:C),0)</f>
        <v>0</v>
      </c>
      <c r="P361" s="38"/>
      <c r="Q361" s="59">
        <f>IF(F361="I",SUMIF('BG 032021'!A:A,Clasificaciones!C361,'BG 032021'!D:D),0)</f>
        <v>0</v>
      </c>
    </row>
    <row r="362" spans="1:17" s="732" customFormat="1" ht="12" hidden="1" customHeight="1">
      <c r="A362" s="738" t="s">
        <v>3</v>
      </c>
      <c r="B362" s="738"/>
      <c r="C362" s="731">
        <v>1210224</v>
      </c>
      <c r="D362" s="731" t="s">
        <v>550</v>
      </c>
      <c r="E362" s="730" t="s">
        <v>6</v>
      </c>
      <c r="F362" s="730" t="s">
        <v>263</v>
      </c>
      <c r="G362" s="43">
        <f>IF(F362="I",IFERROR(VLOOKUP(C362,'BG 032022'!A:C,3,FALSE),0),0)</f>
        <v>0</v>
      </c>
      <c r="H362" s="738"/>
      <c r="I362" s="59">
        <f>IF(F362="I",IFERROR(VLOOKUP(C362,'BG 032022'!A:D,4,FALSE),0),0)</f>
        <v>0</v>
      </c>
      <c r="J362" s="38"/>
      <c r="K362" s="43">
        <f>IF(F362="I",SUMIF('BG 2021'!B:B,Clasificaciones!C362,'BG 2021'!D:D),0)</f>
        <v>0</v>
      </c>
      <c r="L362" s="38"/>
      <c r="M362" s="59">
        <f>IF(F362="I",SUMIF('BG 2021'!B:B,Clasificaciones!C362,'BG 2021'!E:E),0)</f>
        <v>0</v>
      </c>
      <c r="N362" s="38"/>
      <c r="O362" s="43">
        <f>IF(F362="I",SUMIF('BG 032021'!A:A,Clasificaciones!C362,'BG 032021'!C:C),0)</f>
        <v>0</v>
      </c>
      <c r="P362" s="38"/>
      <c r="Q362" s="59">
        <f>IF(F362="I",SUMIF('BG 032021'!A:A,Clasificaciones!C362,'BG 032021'!D:D),0)</f>
        <v>0</v>
      </c>
    </row>
    <row r="363" spans="1:17" s="732" customFormat="1" ht="12" hidden="1" customHeight="1">
      <c r="A363" s="738" t="s">
        <v>3</v>
      </c>
      <c r="B363" s="738"/>
      <c r="C363" s="731">
        <v>1210225</v>
      </c>
      <c r="D363" s="731" t="s">
        <v>767</v>
      </c>
      <c r="E363" s="730" t="s">
        <v>6</v>
      </c>
      <c r="F363" s="730" t="s">
        <v>263</v>
      </c>
      <c r="G363" s="43">
        <f>IF(F363="I",IFERROR(VLOOKUP(C363,'BG 032022'!A:C,3,FALSE),0),0)</f>
        <v>0</v>
      </c>
      <c r="H363" s="738"/>
      <c r="I363" s="59">
        <f>IF(F363="I",IFERROR(VLOOKUP(C363,'BG 032022'!A:D,4,FALSE),0),0)</f>
        <v>0</v>
      </c>
      <c r="J363" s="38"/>
      <c r="K363" s="43">
        <f>IF(F363="I",SUMIF('BG 2021'!B:B,Clasificaciones!C363,'BG 2021'!D:D),0)</f>
        <v>0</v>
      </c>
      <c r="L363" s="38"/>
      <c r="M363" s="59">
        <f>IF(F363="I",SUMIF('BG 2021'!B:B,Clasificaciones!C363,'BG 2021'!E:E),0)</f>
        <v>0</v>
      </c>
      <c r="N363" s="38"/>
      <c r="O363" s="43">
        <f>IF(F363="I",SUMIF('BG 032021'!A:A,Clasificaciones!C363,'BG 032021'!C:C),0)</f>
        <v>0</v>
      </c>
      <c r="P363" s="38"/>
      <c r="Q363" s="59">
        <f>IF(F363="I",SUMIF('BG 032021'!A:A,Clasificaciones!C363,'BG 032021'!D:D),0)</f>
        <v>0</v>
      </c>
    </row>
    <row r="364" spans="1:17" s="732" customFormat="1" ht="12" hidden="1" customHeight="1">
      <c r="A364" s="738" t="s">
        <v>3</v>
      </c>
      <c r="B364" s="738"/>
      <c r="C364" s="731">
        <v>1210226</v>
      </c>
      <c r="D364" s="731" t="s">
        <v>861</v>
      </c>
      <c r="E364" s="730" t="s">
        <v>6</v>
      </c>
      <c r="F364" s="730" t="s">
        <v>263</v>
      </c>
      <c r="G364" s="43">
        <f>IF(F364="I",IFERROR(VLOOKUP(C364,'BG 032022'!A:C,3,FALSE),0),0)</f>
        <v>0</v>
      </c>
      <c r="H364" s="738"/>
      <c r="I364" s="59">
        <f>IF(F364="I",IFERROR(VLOOKUP(C364,'BG 032022'!A:D,4,FALSE),0),0)</f>
        <v>0</v>
      </c>
      <c r="J364" s="38"/>
      <c r="K364" s="43">
        <f>IF(F364="I",SUMIF('BG 2021'!B:B,Clasificaciones!C364,'BG 2021'!D:D),0)</f>
        <v>0</v>
      </c>
      <c r="L364" s="38"/>
      <c r="M364" s="59">
        <f>IF(F364="I",SUMIF('BG 2021'!B:B,Clasificaciones!C364,'BG 2021'!E:E),0)</f>
        <v>0</v>
      </c>
      <c r="N364" s="38"/>
      <c r="O364" s="43">
        <f>IF(F364="I",SUMIF('BG 032021'!A:A,Clasificaciones!C364,'BG 032021'!C:C),0)</f>
        <v>0</v>
      </c>
      <c r="P364" s="38"/>
      <c r="Q364" s="59">
        <f>IF(F364="I",SUMIF('BG 032021'!A:A,Clasificaciones!C364,'BG 032021'!D:D),0)</f>
        <v>0</v>
      </c>
    </row>
    <row r="365" spans="1:17" s="732" customFormat="1" ht="12" hidden="1" customHeight="1">
      <c r="A365" s="738" t="s">
        <v>3</v>
      </c>
      <c r="B365" s="738"/>
      <c r="C365" s="731">
        <v>1210227</v>
      </c>
      <c r="D365" s="731" t="s">
        <v>552</v>
      </c>
      <c r="E365" s="730" t="s">
        <v>6</v>
      </c>
      <c r="F365" s="730" t="s">
        <v>263</v>
      </c>
      <c r="G365" s="43">
        <f>IF(F365="I",IFERROR(VLOOKUP(C365,'BG 032022'!A:C,3,FALSE),0),0)</f>
        <v>0</v>
      </c>
      <c r="H365" s="738"/>
      <c r="I365" s="59">
        <f>IF(F365="I",IFERROR(VLOOKUP(C365,'BG 032022'!A:D,4,FALSE),0),0)</f>
        <v>0</v>
      </c>
      <c r="J365" s="38"/>
      <c r="K365" s="43">
        <f>IF(F365="I",SUMIF('BG 2021'!B:B,Clasificaciones!C365,'BG 2021'!D:D),0)</f>
        <v>0</v>
      </c>
      <c r="L365" s="38"/>
      <c r="M365" s="59">
        <f>IF(F365="I",SUMIF('BG 2021'!B:B,Clasificaciones!C365,'BG 2021'!E:E),0)</f>
        <v>0</v>
      </c>
      <c r="N365" s="38"/>
      <c r="O365" s="43">
        <f>IF(F365="I",SUMIF('BG 032021'!A:A,Clasificaciones!C365,'BG 032021'!C:C),0)</f>
        <v>0</v>
      </c>
      <c r="P365" s="38"/>
      <c r="Q365" s="59">
        <f>IF(F365="I",SUMIF('BG 032021'!A:A,Clasificaciones!C365,'BG 032021'!D:D),0)</f>
        <v>0</v>
      </c>
    </row>
    <row r="366" spans="1:17" s="732" customFormat="1" ht="12" hidden="1" customHeight="1">
      <c r="A366" s="738" t="s">
        <v>3</v>
      </c>
      <c r="B366" s="738"/>
      <c r="C366" s="731">
        <v>12102271</v>
      </c>
      <c r="D366" s="731" t="s">
        <v>553</v>
      </c>
      <c r="E366" s="730" t="s">
        <v>6</v>
      </c>
      <c r="F366" s="730" t="s">
        <v>263</v>
      </c>
      <c r="G366" s="43">
        <f>IF(F366="I",IFERROR(VLOOKUP(C366,'BG 032022'!A:C,3,FALSE),0),0)</f>
        <v>0</v>
      </c>
      <c r="H366" s="738"/>
      <c r="I366" s="59">
        <f>IF(F366="I",IFERROR(VLOOKUP(C366,'BG 032022'!A:D,4,FALSE),0),0)</f>
        <v>0</v>
      </c>
      <c r="J366" s="38"/>
      <c r="K366" s="43">
        <f>IF(F366="I",SUMIF('BG 2021'!B:B,Clasificaciones!C366,'BG 2021'!D:D),0)</f>
        <v>0</v>
      </c>
      <c r="L366" s="38"/>
      <c r="M366" s="59">
        <f>IF(F366="I",SUMIF('BG 2021'!B:B,Clasificaciones!C366,'BG 2021'!E:E),0)</f>
        <v>0</v>
      </c>
      <c r="N366" s="38"/>
      <c r="O366" s="43">
        <f>IF(F366="I",SUMIF('BG 032021'!A:A,Clasificaciones!C366,'BG 032021'!C:C),0)</f>
        <v>0</v>
      </c>
      <c r="P366" s="38"/>
      <c r="Q366" s="59">
        <f>IF(F366="I",SUMIF('BG 032021'!A:A,Clasificaciones!C366,'BG 032021'!D:D),0)</f>
        <v>0</v>
      </c>
    </row>
    <row r="367" spans="1:17" s="732" customFormat="1" ht="12" hidden="1" customHeight="1">
      <c r="A367" s="738" t="s">
        <v>3</v>
      </c>
      <c r="B367" s="738"/>
      <c r="C367" s="731">
        <v>12102272</v>
      </c>
      <c r="D367" s="731" t="s">
        <v>560</v>
      </c>
      <c r="E367" s="730" t="s">
        <v>6</v>
      </c>
      <c r="F367" s="730" t="s">
        <v>263</v>
      </c>
      <c r="G367" s="43">
        <f>IF(F367="I",IFERROR(VLOOKUP(C367,'BG 032022'!A:C,3,FALSE),0),0)</f>
        <v>0</v>
      </c>
      <c r="H367" s="738"/>
      <c r="I367" s="59">
        <f>IF(F367="I",IFERROR(VLOOKUP(C367,'BG 032022'!A:D,4,FALSE),0),0)</f>
        <v>0</v>
      </c>
      <c r="J367" s="38"/>
      <c r="K367" s="43">
        <f>IF(F367="I",SUMIF('BG 2021'!B:B,Clasificaciones!C367,'BG 2021'!D:D),0)</f>
        <v>0</v>
      </c>
      <c r="L367" s="38"/>
      <c r="M367" s="59">
        <f>IF(F367="I",SUMIF('BG 2021'!B:B,Clasificaciones!C367,'BG 2021'!E:E),0)</f>
        <v>0</v>
      </c>
      <c r="N367" s="38"/>
      <c r="O367" s="43">
        <f>IF(F367="I",SUMIF('BG 032021'!A:A,Clasificaciones!C367,'BG 032021'!C:C),0)</f>
        <v>0</v>
      </c>
      <c r="P367" s="38"/>
      <c r="Q367" s="59">
        <f>IF(F367="I",SUMIF('BG 032021'!A:A,Clasificaciones!C367,'BG 032021'!D:D),0)</f>
        <v>0</v>
      </c>
    </row>
    <row r="368" spans="1:17" s="732" customFormat="1" ht="12" hidden="1" customHeight="1">
      <c r="A368" s="738" t="s">
        <v>3</v>
      </c>
      <c r="B368" s="738"/>
      <c r="C368" s="731">
        <v>1210228</v>
      </c>
      <c r="D368" s="731" t="s">
        <v>858</v>
      </c>
      <c r="E368" s="730" t="s">
        <v>6</v>
      </c>
      <c r="F368" s="730" t="s">
        <v>263</v>
      </c>
      <c r="G368" s="43">
        <f>IF(F368="I",IFERROR(VLOOKUP(C368,'BG 032022'!A:C,3,FALSE),0),0)</f>
        <v>0</v>
      </c>
      <c r="H368" s="738"/>
      <c r="I368" s="59">
        <f>IF(F368="I",IFERROR(VLOOKUP(C368,'BG 032022'!A:D,4,FALSE),0),0)</f>
        <v>0</v>
      </c>
      <c r="J368" s="38"/>
      <c r="K368" s="43">
        <f>IF(F368="I",SUMIF('BG 2021'!B:B,Clasificaciones!C368,'BG 2021'!D:D),0)</f>
        <v>0</v>
      </c>
      <c r="L368" s="38"/>
      <c r="M368" s="59">
        <f>IF(F368="I",SUMIF('BG 2021'!B:B,Clasificaciones!C368,'BG 2021'!E:E),0)</f>
        <v>0</v>
      </c>
      <c r="N368" s="38"/>
      <c r="O368" s="43">
        <f>IF(F368="I",SUMIF('BG 032021'!A:A,Clasificaciones!C368,'BG 032021'!C:C),0)</f>
        <v>0</v>
      </c>
      <c r="P368" s="38"/>
      <c r="Q368" s="59">
        <f>IF(F368="I",SUMIF('BG 032021'!A:A,Clasificaciones!C368,'BG 032021'!D:D),0)</f>
        <v>0</v>
      </c>
    </row>
    <row r="369" spans="1:18" s="732" customFormat="1" ht="12" hidden="1" customHeight="1">
      <c r="A369" s="738" t="s">
        <v>3</v>
      </c>
      <c r="B369" s="738"/>
      <c r="C369" s="731">
        <v>12103</v>
      </c>
      <c r="D369" s="731" t="s">
        <v>591</v>
      </c>
      <c r="E369" s="730" t="s">
        <v>6</v>
      </c>
      <c r="F369" s="730" t="s">
        <v>263</v>
      </c>
      <c r="G369" s="43">
        <f>IF(F369="I",IFERROR(VLOOKUP(C369,'BG 032022'!A:C,3,FALSE),0),0)</f>
        <v>0</v>
      </c>
      <c r="H369" s="738"/>
      <c r="I369" s="59">
        <f>IF(F369="I",IFERROR(VLOOKUP(C369,'BG 032022'!A:D,4,FALSE),0),0)</f>
        <v>0</v>
      </c>
      <c r="J369" s="38"/>
      <c r="K369" s="43">
        <f>IF(F369="I",SUMIF('BG 2021'!B:B,Clasificaciones!C369,'BG 2021'!D:D),0)</f>
        <v>0</v>
      </c>
      <c r="L369" s="38"/>
      <c r="M369" s="59">
        <f>IF(F369="I",SUMIF('BG 2021'!B:B,Clasificaciones!C369,'BG 2021'!E:E),0)</f>
        <v>0</v>
      </c>
      <c r="N369" s="38"/>
      <c r="O369" s="43">
        <f>IF(F369="I",SUMIF('BG 032021'!A:A,Clasificaciones!C369,'BG 032021'!C:C),0)</f>
        <v>0</v>
      </c>
      <c r="P369" s="38"/>
      <c r="Q369" s="59">
        <f>IF(F369="I",SUMIF('BG 032021'!A:A,Clasificaciones!C369,'BG 032021'!D:D),0)</f>
        <v>0</v>
      </c>
    </row>
    <row r="370" spans="1:18" s="144" customFormat="1" ht="12" hidden="1" customHeight="1">
      <c r="A370" s="139" t="s">
        <v>3</v>
      </c>
      <c r="B370" s="139" t="s">
        <v>72</v>
      </c>
      <c r="C370" s="140">
        <v>1210301</v>
      </c>
      <c r="D370" s="140" t="s">
        <v>592</v>
      </c>
      <c r="E370" s="141" t="s">
        <v>6</v>
      </c>
      <c r="F370" s="141" t="s">
        <v>264</v>
      </c>
      <c r="G370" s="136">
        <f>IF(F370="I",IFERROR(VLOOKUP(C370,'BG 032022'!A:C,3,FALSE),0),0)</f>
        <v>0</v>
      </c>
      <c r="H370" s="139"/>
      <c r="I370" s="143">
        <f>IF(F370="I",IFERROR(VLOOKUP(C370,'BG 032022'!A:D,4,FALSE),0),0)</f>
        <v>0</v>
      </c>
      <c r="J370" s="142"/>
      <c r="K370" s="136">
        <f>IF(F370="I",SUMIF('BG 2021'!B:B,Clasificaciones!C370,'BG 2021'!D:D),0)</f>
        <v>0</v>
      </c>
      <c r="L370" s="142"/>
      <c r="M370" s="143">
        <f>IF(F370="I",SUMIF('BG 2021'!B:B,Clasificaciones!C370,'BG 2021'!E:E),0)</f>
        <v>0</v>
      </c>
      <c r="N370" s="142"/>
      <c r="O370" s="136">
        <f>IF(F370="I",SUMIF('BG 032021'!A:A,Clasificaciones!C370,'BG 032021'!C:C),0)</f>
        <v>0</v>
      </c>
      <c r="P370" s="142"/>
      <c r="Q370" s="143">
        <f>IF(F370="I",SUMIF('BG 032021'!A:A,Clasificaciones!C370,'BG 032021'!D:D),0)</f>
        <v>0</v>
      </c>
      <c r="R370" s="144" t="e">
        <f>+VLOOKUP(C370,'CA EFE'!A:A,1,FALSE)</f>
        <v>#N/A</v>
      </c>
    </row>
    <row r="371" spans="1:18" s="732" customFormat="1" ht="12" hidden="1" customHeight="1">
      <c r="A371" s="738" t="s">
        <v>3</v>
      </c>
      <c r="B371" s="738"/>
      <c r="C371" s="731">
        <v>127</v>
      </c>
      <c r="D371" s="731" t="s">
        <v>593</v>
      </c>
      <c r="E371" s="730" t="s">
        <v>6</v>
      </c>
      <c r="F371" s="730" t="s">
        <v>263</v>
      </c>
      <c r="G371" s="43">
        <f>IF(F371="I",IFERROR(VLOOKUP(C371,'BG 032022'!A:C,3,FALSE),0),0)</f>
        <v>0</v>
      </c>
      <c r="H371" s="738"/>
      <c r="I371" s="59">
        <f>IF(F371="I",IFERROR(VLOOKUP(C371,'BG 032022'!A:D,4,FALSE),0),0)</f>
        <v>0</v>
      </c>
      <c r="J371" s="38"/>
      <c r="K371" s="43">
        <f>IF(F371="I",SUMIF('BG 2021'!B:B,Clasificaciones!C371,'BG 2021'!D:D),0)</f>
        <v>0</v>
      </c>
      <c r="L371" s="38"/>
      <c r="M371" s="59">
        <f>IF(F371="I",SUMIF('BG 2021'!B:B,Clasificaciones!C371,'BG 2021'!E:E),0)</f>
        <v>0</v>
      </c>
      <c r="N371" s="38"/>
      <c r="O371" s="43">
        <f>IF(F371="I",SUMIF('BG 032021'!A:A,Clasificaciones!C371,'BG 032021'!C:C),0)</f>
        <v>0</v>
      </c>
      <c r="P371" s="38"/>
      <c r="Q371" s="59">
        <f>IF(F371="I",SUMIF('BG 032021'!A:A,Clasificaciones!C371,'BG 032021'!D:D),0)</f>
        <v>0</v>
      </c>
    </row>
    <row r="372" spans="1:18" s="732" customFormat="1" ht="12" hidden="1" customHeight="1">
      <c r="A372" s="738" t="s">
        <v>3</v>
      </c>
      <c r="B372" s="738"/>
      <c r="C372" s="731">
        <v>12701</v>
      </c>
      <c r="D372" s="731" t="s">
        <v>594</v>
      </c>
      <c r="E372" s="730" t="s">
        <v>6</v>
      </c>
      <c r="F372" s="730" t="s">
        <v>263</v>
      </c>
      <c r="G372" s="43">
        <f>IF(F372="I",IFERROR(VLOOKUP(C372,'BG 032022'!A:C,3,FALSE),0),0)</f>
        <v>0</v>
      </c>
      <c r="H372" s="738"/>
      <c r="I372" s="59">
        <f>IF(F372="I",IFERROR(VLOOKUP(C372,'BG 032022'!A:D,4,FALSE),0),0)</f>
        <v>0</v>
      </c>
      <c r="J372" s="38"/>
      <c r="K372" s="43">
        <f>IF(F372="I",SUMIF('BG 2021'!B:B,Clasificaciones!C372,'BG 2021'!D:D),0)</f>
        <v>0</v>
      </c>
      <c r="L372" s="38"/>
      <c r="M372" s="59">
        <f>IF(F372="I",SUMIF('BG 2021'!B:B,Clasificaciones!C372,'BG 2021'!E:E),0)</f>
        <v>0</v>
      </c>
      <c r="N372" s="38"/>
      <c r="O372" s="43">
        <f>IF(F372="I",SUMIF('BG 032021'!A:A,Clasificaciones!C372,'BG 032021'!C:C),0)</f>
        <v>0</v>
      </c>
      <c r="P372" s="38"/>
      <c r="Q372" s="59">
        <f>IF(F372="I",SUMIF('BG 032021'!A:A,Clasificaciones!C372,'BG 032021'!D:D),0)</f>
        <v>0</v>
      </c>
    </row>
    <row r="373" spans="1:18" s="732" customFormat="1" ht="12" hidden="1" customHeight="1">
      <c r="A373" s="738" t="s">
        <v>3</v>
      </c>
      <c r="B373" s="738"/>
      <c r="C373" s="731">
        <v>1270101</v>
      </c>
      <c r="D373" s="731" t="s">
        <v>862</v>
      </c>
      <c r="E373" s="730" t="s">
        <v>6</v>
      </c>
      <c r="F373" s="730" t="s">
        <v>264</v>
      </c>
      <c r="G373" s="43">
        <f>IF(F373="I",IFERROR(VLOOKUP(C373,'BG 032022'!A:C,3,FALSE),0),0)</f>
        <v>0</v>
      </c>
      <c r="H373" s="738"/>
      <c r="I373" s="59">
        <f>IF(F373="I",IFERROR(VLOOKUP(C373,'BG 032022'!A:D,4,FALSE),0),0)</f>
        <v>0</v>
      </c>
      <c r="J373" s="38"/>
      <c r="K373" s="43">
        <f>IF(F373="I",SUMIF('BG 2021'!B:B,Clasificaciones!C373,'BG 2021'!D:D),0)</f>
        <v>0</v>
      </c>
      <c r="L373" s="38"/>
      <c r="M373" s="59">
        <f>IF(F373="I",SUMIF('BG 2021'!B:B,Clasificaciones!C373,'BG 2021'!E:E),0)</f>
        <v>0</v>
      </c>
      <c r="N373" s="38"/>
      <c r="O373" s="43">
        <f>IF(F373="I",SUMIF('BG 032021'!A:A,Clasificaciones!C373,'BG 032021'!C:C),0)</f>
        <v>0</v>
      </c>
      <c r="P373" s="38"/>
      <c r="Q373" s="59">
        <f>IF(F373="I",SUMIF('BG 032021'!A:A,Clasificaciones!C373,'BG 032021'!D:D),0)</f>
        <v>0</v>
      </c>
    </row>
    <row r="374" spans="1:18" s="144" customFormat="1" ht="12" hidden="1" customHeight="1">
      <c r="A374" s="139" t="s">
        <v>3</v>
      </c>
      <c r="B374" s="139" t="s">
        <v>1081</v>
      </c>
      <c r="C374" s="140">
        <v>1270102</v>
      </c>
      <c r="D374" s="140" t="s">
        <v>151</v>
      </c>
      <c r="E374" s="141" t="s">
        <v>6</v>
      </c>
      <c r="F374" s="141" t="s">
        <v>264</v>
      </c>
      <c r="G374" s="136">
        <f>IF(F374="I",IFERROR(VLOOKUP(C374,'BG 032022'!A:C,3,FALSE),0),0)</f>
        <v>32272727</v>
      </c>
      <c r="H374" s="139"/>
      <c r="I374" s="143">
        <f>IF(F374="I",IFERROR(VLOOKUP(C374,'BG 032022'!A:D,4,FALSE),0),0)</f>
        <v>5081.26</v>
      </c>
      <c r="J374" s="142"/>
      <c r="K374" s="136">
        <f>IF(F374="I",SUMIF('BG 2021'!B:B,Clasificaciones!C374,'BG 2021'!D:D),0)</f>
        <v>32272727</v>
      </c>
      <c r="L374" s="142"/>
      <c r="M374" s="143">
        <f>IF(F374="I",SUMIF('BG 2021'!B:B,Clasificaciones!C374,'BG 2021'!E:E),0)</f>
        <v>5081.26</v>
      </c>
      <c r="N374" s="142"/>
      <c r="O374" s="136">
        <f>IF(F374="I",SUMIF('BG 032021'!A:A,Clasificaciones!C374,'BG 032021'!C:C),0)</f>
        <v>32272727</v>
      </c>
      <c r="P374" s="142"/>
      <c r="Q374" s="143">
        <f>IF(F374="I",SUMIF('BG 032021'!A:A,Clasificaciones!C374,'BG 032021'!D:D),0)</f>
        <v>5081.26</v>
      </c>
      <c r="R374" s="144">
        <f>+VLOOKUP(C374,'CA EFE'!A:A,1,FALSE)</f>
        <v>1270102</v>
      </c>
    </row>
    <row r="375" spans="1:18" s="144" customFormat="1" ht="12" hidden="1" customHeight="1">
      <c r="A375" s="139" t="s">
        <v>3</v>
      </c>
      <c r="B375" s="139" t="s">
        <v>1081</v>
      </c>
      <c r="C375" s="140">
        <v>1270103</v>
      </c>
      <c r="D375" s="140" t="s">
        <v>595</v>
      </c>
      <c r="E375" s="141" t="s">
        <v>6</v>
      </c>
      <c r="F375" s="141" t="s">
        <v>264</v>
      </c>
      <c r="G375" s="136">
        <f>IF(F375="I",IFERROR(VLOOKUP(C375,'BG 032022'!A:C,3,FALSE),0),0)</f>
        <v>32908364</v>
      </c>
      <c r="H375" s="139"/>
      <c r="I375" s="143">
        <f>IF(F375="I",IFERROR(VLOOKUP(C375,'BG 032022'!A:D,4,FALSE),0),0)</f>
        <v>4987.9399999999996</v>
      </c>
      <c r="J375" s="142"/>
      <c r="K375" s="136">
        <f>IF(F375="I",SUMIF('BG 2021'!B:B,Clasificaciones!C375,'BG 2021'!D:D),0)</f>
        <v>32908364</v>
      </c>
      <c r="L375" s="142"/>
      <c r="M375" s="143">
        <f>IF(F375="I",SUMIF('BG 2021'!B:B,Clasificaciones!C375,'BG 2021'!E:E),0)</f>
        <v>4987.9399999999996</v>
      </c>
      <c r="N375" s="142"/>
      <c r="O375" s="136">
        <f>IF(F375="I",SUMIF('BG 032021'!A:A,Clasificaciones!C375,'BG 032021'!C:C),0)</f>
        <v>32908364</v>
      </c>
      <c r="P375" s="142"/>
      <c r="Q375" s="143">
        <f>IF(F375="I",SUMIF('BG 032021'!A:A,Clasificaciones!C375,'BG 032021'!D:D),0)</f>
        <v>4987.9399999999996</v>
      </c>
      <c r="R375" s="144">
        <f>+VLOOKUP(C375,'CA EFE'!A:A,1,FALSE)</f>
        <v>1270103</v>
      </c>
    </row>
    <row r="376" spans="1:18" s="144" customFormat="1" ht="12" hidden="1" customHeight="1">
      <c r="A376" s="139" t="s">
        <v>3</v>
      </c>
      <c r="B376" s="139" t="s">
        <v>1081</v>
      </c>
      <c r="C376" s="140">
        <v>1270104</v>
      </c>
      <c r="D376" s="140" t="s">
        <v>596</v>
      </c>
      <c r="E376" s="141" t="s">
        <v>6</v>
      </c>
      <c r="F376" s="141" t="s">
        <v>264</v>
      </c>
      <c r="G376" s="136">
        <f>IF(F376="I",IFERROR(VLOOKUP(C376,'BG 032022'!A:C,3,FALSE),0),0)</f>
        <v>24392332</v>
      </c>
      <c r="H376" s="139"/>
      <c r="I376" s="143">
        <f>IF(F376="I",IFERROR(VLOOKUP(C376,'BG 032022'!A:D,4,FALSE),0),0)</f>
        <v>3604.59</v>
      </c>
      <c r="J376" s="142"/>
      <c r="K376" s="136">
        <f>IF(F376="I",SUMIF('BG 2021'!B:B,Clasificaciones!C376,'BG 2021'!D:D),0)</f>
        <v>24392332</v>
      </c>
      <c r="L376" s="142"/>
      <c r="M376" s="143">
        <f>IF(F376="I",SUMIF('BG 2021'!B:B,Clasificaciones!C376,'BG 2021'!E:E),0)</f>
        <v>3604.59</v>
      </c>
      <c r="N376" s="142"/>
      <c r="O376" s="136">
        <f>IF(F376="I",SUMIF('BG 032021'!A:A,Clasificaciones!C376,'BG 032021'!C:C),0)</f>
        <v>24392332</v>
      </c>
      <c r="P376" s="142"/>
      <c r="Q376" s="143">
        <f>IF(F376="I",SUMIF('BG 032021'!A:A,Clasificaciones!C376,'BG 032021'!D:D),0)</f>
        <v>3604.59</v>
      </c>
      <c r="R376" s="144">
        <f>+VLOOKUP(C376,'CA EFE'!A:A,1,FALSE)</f>
        <v>1270104</v>
      </c>
    </row>
    <row r="377" spans="1:18" s="732" customFormat="1" hidden="1">
      <c r="A377" s="738" t="s">
        <v>3</v>
      </c>
      <c r="B377" s="738"/>
      <c r="C377" s="731">
        <v>1270105</v>
      </c>
      <c r="D377" s="731" t="s">
        <v>863</v>
      </c>
      <c r="E377" s="730" t="s">
        <v>6</v>
      </c>
      <c r="F377" s="730" t="s">
        <v>264</v>
      </c>
      <c r="G377" s="43">
        <f>IF(F377="I",IFERROR(VLOOKUP(C377,'BG 032022'!A:C,3,FALSE),0),0)</f>
        <v>0</v>
      </c>
      <c r="H377" s="738"/>
      <c r="I377" s="59">
        <f>IF(F377="I",IFERROR(VLOOKUP(C377,'BG 032022'!A:D,4,FALSE),0),0)</f>
        <v>0</v>
      </c>
      <c r="J377" s="38"/>
      <c r="K377" s="43">
        <f>IF(F377="I",SUMIF('BG 2021'!B:B,Clasificaciones!C377,'BG 2021'!D:D),0)</f>
        <v>0</v>
      </c>
      <c r="L377" s="38"/>
      <c r="M377" s="59">
        <f>IF(F377="I",SUMIF('BG 2021'!B:B,Clasificaciones!C377,'BG 2021'!E:E),0)</f>
        <v>0</v>
      </c>
      <c r="N377" s="38"/>
      <c r="O377" s="43">
        <f>IF(F377="I",SUMIF('BG 032021'!A:A,Clasificaciones!C377,'BG 032021'!C:C),0)</f>
        <v>0</v>
      </c>
      <c r="P377" s="38"/>
      <c r="Q377" s="59">
        <f>IF(F377="I",SUMIF('BG 032021'!A:A,Clasificaciones!C377,'BG 032021'!D:D),0)</f>
        <v>0</v>
      </c>
    </row>
    <row r="378" spans="1:18" s="732" customFormat="1" hidden="1">
      <c r="A378" s="738" t="s">
        <v>3</v>
      </c>
      <c r="B378" s="738"/>
      <c r="C378" s="731">
        <v>1270106</v>
      </c>
      <c r="D378" s="731" t="s">
        <v>864</v>
      </c>
      <c r="E378" s="730" t="s">
        <v>6</v>
      </c>
      <c r="F378" s="730" t="s">
        <v>264</v>
      </c>
      <c r="G378" s="43">
        <f>IF(F378="I",IFERROR(VLOOKUP(C378,'BG 032022'!A:C,3,FALSE),0),0)</f>
        <v>0</v>
      </c>
      <c r="H378" s="738"/>
      <c r="I378" s="59">
        <f>IF(F378="I",IFERROR(VLOOKUP(C378,'BG 032022'!A:D,4,FALSE),0),0)</f>
        <v>0</v>
      </c>
      <c r="J378" s="38"/>
      <c r="K378" s="43">
        <f>IF(F378="I",SUMIF('BG 2021'!B:B,Clasificaciones!C378,'BG 2021'!D:D),0)</f>
        <v>0</v>
      </c>
      <c r="L378" s="38"/>
      <c r="M378" s="59">
        <f>IF(F378="I",SUMIF('BG 2021'!B:B,Clasificaciones!C378,'BG 2021'!E:E),0)</f>
        <v>0</v>
      </c>
      <c r="N378" s="38"/>
      <c r="O378" s="43">
        <f>IF(F378="I",SUMIF('BG 032021'!A:A,Clasificaciones!C378,'BG 032021'!C:C),0)</f>
        <v>0</v>
      </c>
      <c r="P378" s="38"/>
      <c r="Q378" s="59">
        <f>IF(F378="I",SUMIF('BG 032021'!A:A,Clasificaciones!C378,'BG 032021'!D:D),0)</f>
        <v>0</v>
      </c>
    </row>
    <row r="379" spans="1:18" s="144" customFormat="1" hidden="1">
      <c r="A379" s="139" t="s">
        <v>3</v>
      </c>
      <c r="B379" s="139" t="s">
        <v>1081</v>
      </c>
      <c r="C379" s="140">
        <v>1270107</v>
      </c>
      <c r="D379" s="140" t="s">
        <v>873</v>
      </c>
      <c r="E379" s="141" t="s">
        <v>6</v>
      </c>
      <c r="F379" s="141" t="s">
        <v>264</v>
      </c>
      <c r="G379" s="136">
        <f>IF(F379="I",IFERROR(VLOOKUP(C379,'BG 032022'!A:C,3,FALSE),0),0)</f>
        <v>14410909</v>
      </c>
      <c r="H379" s="139"/>
      <c r="I379" s="143">
        <f>IF(F379="I",IFERROR(VLOOKUP(C379,'BG 032022'!A:D,4,FALSE),0),0)</f>
        <v>2090.9699999999998</v>
      </c>
      <c r="J379" s="142"/>
      <c r="K379" s="136">
        <f>IF(F379="I",SUMIF('BG 2021'!B:B,Clasificaciones!C379,'BG 2021'!D:D),0)</f>
        <v>14410909</v>
      </c>
      <c r="L379" s="142"/>
      <c r="M379" s="143">
        <f>IF(F379="I",SUMIF('BG 2021'!B:B,Clasificaciones!C379,'BG 2021'!E:E),0)</f>
        <v>2090.9699999999998</v>
      </c>
      <c r="N379" s="142"/>
      <c r="O379" s="136">
        <f>IF(F379="I",SUMIF('BG 032021'!A:A,Clasificaciones!C379,'BG 032021'!C:C),0)</f>
        <v>14410909</v>
      </c>
      <c r="P379" s="142"/>
      <c r="Q379" s="143">
        <f>IF(F379="I",SUMIF('BG 032021'!A:A,Clasificaciones!C379,'BG 032021'!D:D),0)</f>
        <v>2090.9699999999998</v>
      </c>
      <c r="R379" s="144">
        <f>+VLOOKUP(C379,'CA EFE'!A:A,1,FALSE)</f>
        <v>1270107</v>
      </c>
    </row>
    <row r="380" spans="1:18" s="732" customFormat="1" hidden="1">
      <c r="A380" s="738" t="s">
        <v>3</v>
      </c>
      <c r="B380" s="738"/>
      <c r="C380" s="731">
        <v>1270120</v>
      </c>
      <c r="D380" s="731" t="s">
        <v>597</v>
      </c>
      <c r="E380" s="730" t="s">
        <v>6</v>
      </c>
      <c r="F380" s="730" t="s">
        <v>263</v>
      </c>
      <c r="G380" s="43">
        <f>IF(F380="I",IFERROR(VLOOKUP(C380,'BG 032022'!A:C,3,FALSE),0),0)</f>
        <v>0</v>
      </c>
      <c r="H380" s="738"/>
      <c r="I380" s="59">
        <f>IF(F380="I",IFERROR(VLOOKUP(C380,'BG 032022'!A:D,4,FALSE),0),0)</f>
        <v>0</v>
      </c>
      <c r="J380" s="38"/>
      <c r="K380" s="43">
        <f>IF(F380="I",SUMIF('BG 2021'!B:B,Clasificaciones!C380,'BG 2021'!D:D),0)</f>
        <v>0</v>
      </c>
      <c r="L380" s="38"/>
      <c r="M380" s="59">
        <f>IF(F380="I",SUMIF('BG 2021'!B:B,Clasificaciones!C380,'BG 2021'!E:E),0)</f>
        <v>0</v>
      </c>
      <c r="N380" s="38"/>
      <c r="O380" s="43">
        <f>IF(F380="I",SUMIF('BG 032021'!A:A,Clasificaciones!C380,'BG 032021'!C:C),0)</f>
        <v>0</v>
      </c>
      <c r="P380" s="38"/>
      <c r="Q380" s="59">
        <f>IF(F380="I",SUMIF('BG 032021'!A:A,Clasificaciones!C380,'BG 032021'!D:D),0)</f>
        <v>0</v>
      </c>
    </row>
    <row r="381" spans="1:18" s="732" customFormat="1" ht="12" hidden="1" customHeight="1">
      <c r="A381" s="738" t="s">
        <v>3</v>
      </c>
      <c r="B381" s="738"/>
      <c r="C381" s="731">
        <v>127012001</v>
      </c>
      <c r="D381" s="731" t="s">
        <v>865</v>
      </c>
      <c r="E381" s="730" t="s">
        <v>6</v>
      </c>
      <c r="F381" s="730" t="s">
        <v>264</v>
      </c>
      <c r="G381" s="43">
        <f>IF(F381="I",IFERROR(VLOOKUP(C381,'BG 032022'!A:C,3,FALSE),0),0)</f>
        <v>0</v>
      </c>
      <c r="H381" s="738"/>
      <c r="I381" s="59">
        <f>IF(F381="I",IFERROR(VLOOKUP(C381,'BG 032022'!A:D,4,FALSE),0),0)</f>
        <v>0</v>
      </c>
      <c r="J381" s="38"/>
      <c r="K381" s="43">
        <f>IF(F381="I",SUMIF('BG 2021'!B:B,Clasificaciones!C381,'BG 2021'!D:D),0)</f>
        <v>0</v>
      </c>
      <c r="L381" s="38"/>
      <c r="M381" s="59">
        <f>IF(F381="I",SUMIF('BG 2021'!B:B,Clasificaciones!C381,'BG 2021'!E:E),0)</f>
        <v>0</v>
      </c>
      <c r="N381" s="38"/>
      <c r="O381" s="43">
        <f>IF(F381="I",SUMIF('BG 032021'!A:A,Clasificaciones!C381,'BG 032021'!C:C),0)</f>
        <v>0</v>
      </c>
      <c r="P381" s="38"/>
      <c r="Q381" s="59">
        <f>IF(F381="I",SUMIF('BG 032021'!A:A,Clasificaciones!C381,'BG 032021'!D:D),0)</f>
        <v>0</v>
      </c>
    </row>
    <row r="382" spans="1:18" s="144" customFormat="1" ht="12" hidden="1" customHeight="1">
      <c r="A382" s="139" t="s">
        <v>3</v>
      </c>
      <c r="B382" s="139" t="s">
        <v>1082</v>
      </c>
      <c r="C382" s="140">
        <v>127012002</v>
      </c>
      <c r="D382" s="140" t="s">
        <v>866</v>
      </c>
      <c r="E382" s="141" t="s">
        <v>6</v>
      </c>
      <c r="F382" s="141" t="s">
        <v>264</v>
      </c>
      <c r="G382" s="136">
        <f>IF(F382="I",IFERROR(VLOOKUP(C382,'BG 032022'!A:C,3,FALSE),0),0)</f>
        <v>-806817</v>
      </c>
      <c r="H382" s="139"/>
      <c r="I382" s="143">
        <f>IF(F382="I",IFERROR(VLOOKUP(C382,'BG 032022'!A:D,4,FALSE),0),0)</f>
        <v>-115.3</v>
      </c>
      <c r="J382" s="142"/>
      <c r="K382" s="136">
        <f>IF(F382="I",SUMIF('BG 2021'!B:B,Clasificaciones!C382,'BG 2021'!D:D),0)</f>
        <v>0</v>
      </c>
      <c r="L382" s="142"/>
      <c r="M382" s="143">
        <f>IF(F382="I",SUMIF('BG 2021'!B:B,Clasificaciones!C382,'BG 2021'!E:E),0)</f>
        <v>0</v>
      </c>
      <c r="N382" s="142"/>
      <c r="O382" s="136">
        <f>IF(F382="I",SUMIF('BG 032021'!A:A,Clasificaciones!C382,'BG 032021'!C:C),0)</f>
        <v>-806817</v>
      </c>
      <c r="P382" s="142"/>
      <c r="Q382" s="143">
        <f>IF(F382="I",SUMIF('BG 032021'!A:A,Clasificaciones!C382,'BG 032021'!D:D),0)</f>
        <v>-115.3</v>
      </c>
      <c r="R382" s="144">
        <f>+VLOOKUP(C382,'CA EFE'!A:A,1,FALSE)</f>
        <v>127012002</v>
      </c>
    </row>
    <row r="383" spans="1:18" s="144" customFormat="1" ht="12" hidden="1" customHeight="1">
      <c r="A383" s="139" t="s">
        <v>3</v>
      </c>
      <c r="B383" s="139" t="s">
        <v>1082</v>
      </c>
      <c r="C383" s="140">
        <v>127012003</v>
      </c>
      <c r="D383" s="140" t="s">
        <v>598</v>
      </c>
      <c r="E383" s="141" t="s">
        <v>6</v>
      </c>
      <c r="F383" s="141" t="s">
        <v>264</v>
      </c>
      <c r="G383" s="136">
        <f>IF(F383="I",IFERROR(VLOOKUP(C383,'BG 032022'!A:C,3,FALSE),0),0)</f>
        <v>-4941076</v>
      </c>
      <c r="H383" s="139"/>
      <c r="I383" s="143">
        <f>IF(F383="I",IFERROR(VLOOKUP(C383,'BG 032022'!A:D,4,FALSE),0),0)</f>
        <v>-723.57</v>
      </c>
      <c r="J383" s="142"/>
      <c r="K383" s="136">
        <f>IF(F383="I",SUMIF('BG 2021'!B:B,Clasificaciones!C383,'BG 2021'!D:D),0)</f>
        <v>-4162633</v>
      </c>
      <c r="L383" s="142"/>
      <c r="M383" s="143">
        <f>IF(F383="I",SUMIF('BG 2021'!B:B,Clasificaciones!C383,'BG 2021'!E:E),0)</f>
        <v>-612.33000000000004</v>
      </c>
      <c r="N383" s="142"/>
      <c r="O383" s="136">
        <f>IF(F383="I",SUMIF('BG 032021'!A:A,Clasificaciones!C383,'BG 032021'!C:C),0)</f>
        <v>-4941076</v>
      </c>
      <c r="P383" s="142"/>
      <c r="Q383" s="143">
        <f>IF(F383="I",SUMIF('BG 032021'!A:A,Clasificaciones!C383,'BG 032021'!D:D),0)</f>
        <v>-723.57</v>
      </c>
      <c r="R383" s="144">
        <f>+VLOOKUP(C383,'CA EFE'!A:A,1,FALSE)</f>
        <v>127012003</v>
      </c>
    </row>
    <row r="384" spans="1:18" s="144" customFormat="1" ht="12" hidden="1" customHeight="1">
      <c r="A384" s="139" t="s">
        <v>3</v>
      </c>
      <c r="B384" s="139" t="s">
        <v>1082</v>
      </c>
      <c r="C384" s="140">
        <v>127012004</v>
      </c>
      <c r="D384" s="140" t="s">
        <v>599</v>
      </c>
      <c r="E384" s="141" t="s">
        <v>6</v>
      </c>
      <c r="F384" s="141" t="s">
        <v>264</v>
      </c>
      <c r="G384" s="136">
        <f>IF(F384="I",IFERROR(VLOOKUP(C384,'BG 032022'!A:C,3,FALSE),0),0)</f>
        <v>-1634610</v>
      </c>
      <c r="H384" s="139"/>
      <c r="I384" s="143">
        <f>IF(F384="I",IFERROR(VLOOKUP(C384,'BG 032022'!A:D,4,FALSE),0),0)</f>
        <v>-233.57</v>
      </c>
      <c r="J384" s="142"/>
      <c r="K384" s="136">
        <f>IF(F384="I",SUMIF('BG 2021'!B:B,Clasificaciones!C384,'BG 2021'!D:D),0)</f>
        <v>0</v>
      </c>
      <c r="L384" s="142"/>
      <c r="M384" s="143">
        <f>IF(F384="I",SUMIF('BG 2021'!B:B,Clasificaciones!C384,'BG 2021'!E:E),0)</f>
        <v>0</v>
      </c>
      <c r="N384" s="142"/>
      <c r="O384" s="136">
        <f>IF(F384="I",SUMIF('BG 032021'!A:A,Clasificaciones!C384,'BG 032021'!C:C),0)</f>
        <v>-1634610</v>
      </c>
      <c r="P384" s="142"/>
      <c r="Q384" s="143">
        <f>IF(F384="I",SUMIF('BG 032021'!A:A,Clasificaciones!C384,'BG 032021'!D:D),0)</f>
        <v>-233.57</v>
      </c>
      <c r="R384" s="144">
        <f>+VLOOKUP(C384,'CA EFE'!A:A,1,FALSE)</f>
        <v>127012004</v>
      </c>
    </row>
    <row r="385" spans="1:18" s="732" customFormat="1" ht="12" hidden="1" customHeight="1">
      <c r="A385" s="738" t="s">
        <v>3</v>
      </c>
      <c r="B385" s="738"/>
      <c r="C385" s="731">
        <v>127012005</v>
      </c>
      <c r="D385" s="731" t="s">
        <v>867</v>
      </c>
      <c r="E385" s="730" t="s">
        <v>6</v>
      </c>
      <c r="F385" s="730" t="s">
        <v>264</v>
      </c>
      <c r="G385" s="43">
        <f>IF(F385="I",IFERROR(VLOOKUP(C385,'BG 032022'!A:C,3,FALSE),0),0)</f>
        <v>0</v>
      </c>
      <c r="H385" s="738"/>
      <c r="I385" s="59">
        <f>IF(F385="I",IFERROR(VLOOKUP(C385,'BG 032022'!A:D,4,FALSE),0),0)</f>
        <v>0</v>
      </c>
      <c r="J385" s="38"/>
      <c r="K385" s="43">
        <f>IF(F385="I",SUMIF('BG 2021'!B:B,Clasificaciones!C385,'BG 2021'!D:D),0)</f>
        <v>0</v>
      </c>
      <c r="L385" s="38"/>
      <c r="M385" s="59">
        <f>IF(F385="I",SUMIF('BG 2021'!B:B,Clasificaciones!C385,'BG 2021'!E:E),0)</f>
        <v>0</v>
      </c>
      <c r="N385" s="38"/>
      <c r="O385" s="43">
        <f>IF(F385="I",SUMIF('BG 032021'!A:A,Clasificaciones!C385,'BG 032021'!C:C),0)</f>
        <v>0</v>
      </c>
      <c r="P385" s="38"/>
      <c r="Q385" s="59">
        <f>IF(F385="I",SUMIF('BG 032021'!A:A,Clasificaciones!C385,'BG 032021'!D:D),0)</f>
        <v>0</v>
      </c>
    </row>
    <row r="386" spans="1:18" s="144" customFormat="1" ht="12" hidden="1" customHeight="1">
      <c r="A386" s="139" t="s">
        <v>3</v>
      </c>
      <c r="B386" s="139" t="s">
        <v>1082</v>
      </c>
      <c r="C386" s="140">
        <v>127012006</v>
      </c>
      <c r="D386" s="140" t="s">
        <v>1195</v>
      </c>
      <c r="E386" s="141" t="s">
        <v>6</v>
      </c>
      <c r="F386" s="141" t="s">
        <v>264</v>
      </c>
      <c r="G386" s="136">
        <f>IF(F386="I",IFERROR(VLOOKUP(C386,'BG 032022'!A:C,3,FALSE),0),0)</f>
        <v>-3287488</v>
      </c>
      <c r="H386" s="139"/>
      <c r="I386" s="143">
        <f>IF(F386="I",IFERROR(VLOOKUP(C386,'BG 032022'!A:D,4,FALSE),0),0)</f>
        <v>-476.15</v>
      </c>
      <c r="J386" s="142"/>
      <c r="K386" s="136">
        <f>IF(F386="I",SUMIF('BG 2021'!B:B,Clasificaciones!C386,'BG 2021'!D:D),0)</f>
        <v>-2882182</v>
      </c>
      <c r="L386" s="142"/>
      <c r="M386" s="143">
        <f>IF(F386="I",SUMIF('BG 2021'!B:B,Clasificaciones!C386,'BG 2021'!E:E),0)</f>
        <v>-418.24</v>
      </c>
      <c r="N386" s="142"/>
      <c r="O386" s="136">
        <f>IF(F386="I",SUMIF('BG 032021'!A:A,Clasificaciones!C386,'BG 032021'!C:C),0)</f>
        <v>-3287488</v>
      </c>
      <c r="P386" s="142"/>
      <c r="Q386" s="143">
        <f>IF(F386="I",SUMIF('BG 032021'!A:A,Clasificaciones!C386,'BG 032021'!D:D),0)</f>
        <v>-476.15</v>
      </c>
      <c r="R386" s="144">
        <f>+VLOOKUP(C386,'CA EFE'!A:A,1,FALSE)</f>
        <v>127012006</v>
      </c>
    </row>
    <row r="387" spans="1:18" s="732" customFormat="1" ht="12" hidden="1" customHeight="1">
      <c r="A387" s="738" t="s">
        <v>3</v>
      </c>
      <c r="B387" s="738"/>
      <c r="C387" s="731">
        <v>12702</v>
      </c>
      <c r="D387" s="731" t="s">
        <v>868</v>
      </c>
      <c r="E387" s="730" t="s">
        <v>6</v>
      </c>
      <c r="F387" s="730" t="s">
        <v>263</v>
      </c>
      <c r="G387" s="43">
        <f>IF(F387="I",IFERROR(VLOOKUP(C387,'BG 032022'!A:C,3,FALSE),0),0)</f>
        <v>0</v>
      </c>
      <c r="H387" s="738"/>
      <c r="I387" s="59">
        <f>IF(F387="I",IFERROR(VLOOKUP(C387,'BG 032022'!A:D,4,FALSE),0),0)</f>
        <v>0</v>
      </c>
      <c r="J387" s="38"/>
      <c r="K387" s="43">
        <f>IF(F387="I",SUMIF('BG 2021'!B:B,Clasificaciones!C387,'BG 2021'!D:D),0)</f>
        <v>0</v>
      </c>
      <c r="L387" s="38"/>
      <c r="M387" s="59">
        <f>IF(F387="I",SUMIF('BG 2021'!B:B,Clasificaciones!C387,'BG 2021'!E:E),0)</f>
        <v>0</v>
      </c>
      <c r="N387" s="38"/>
      <c r="O387" s="43">
        <f>IF(F387="I",SUMIF('BG 032021'!A:A,Clasificaciones!C387,'BG 032021'!C:C),0)</f>
        <v>0</v>
      </c>
      <c r="P387" s="38"/>
      <c r="Q387" s="59">
        <f>IF(F387="I",SUMIF('BG 032021'!A:A,Clasificaciones!C387,'BG 032021'!D:D),0)</f>
        <v>0</v>
      </c>
    </row>
    <row r="388" spans="1:18" s="732" customFormat="1" ht="12" hidden="1" customHeight="1">
      <c r="A388" s="738" t="s">
        <v>3</v>
      </c>
      <c r="B388" s="738"/>
      <c r="C388" s="731">
        <v>1270201</v>
      </c>
      <c r="D388" s="731" t="s">
        <v>869</v>
      </c>
      <c r="E388" s="730" t="s">
        <v>6</v>
      </c>
      <c r="F388" s="730" t="s">
        <v>264</v>
      </c>
      <c r="G388" s="43">
        <f>IF(F388="I",IFERROR(VLOOKUP(C388,'BG 032022'!A:C,3,FALSE),0),0)</f>
        <v>0</v>
      </c>
      <c r="H388" s="738"/>
      <c r="I388" s="59">
        <f>IF(F388="I",IFERROR(VLOOKUP(C388,'BG 032022'!A:D,4,FALSE),0),0)</f>
        <v>0</v>
      </c>
      <c r="J388" s="38"/>
      <c r="K388" s="43">
        <f>IF(F388="I",SUMIF('BG 2021'!B:B,Clasificaciones!C388,'BG 2021'!D:D),0)</f>
        <v>0</v>
      </c>
      <c r="L388" s="38"/>
      <c r="M388" s="59">
        <f>IF(F388="I",SUMIF('BG 2021'!B:B,Clasificaciones!C388,'BG 2021'!E:E),0)</f>
        <v>0</v>
      </c>
      <c r="N388" s="38"/>
      <c r="O388" s="43">
        <f>IF(F388="I",SUMIF('BG 032021'!A:A,Clasificaciones!C388,'BG 032021'!C:C),0)</f>
        <v>0</v>
      </c>
      <c r="P388" s="38"/>
      <c r="Q388" s="59">
        <f>IF(F388="I",SUMIF('BG 032021'!A:A,Clasificaciones!C388,'BG 032021'!D:D),0)</f>
        <v>0</v>
      </c>
    </row>
    <row r="389" spans="1:18" s="732" customFormat="1" ht="12" hidden="1" customHeight="1">
      <c r="A389" s="738" t="s">
        <v>3</v>
      </c>
      <c r="B389" s="738"/>
      <c r="C389" s="731">
        <v>1270202</v>
      </c>
      <c r="D389" s="731" t="s">
        <v>870</v>
      </c>
      <c r="E389" s="730" t="s">
        <v>6</v>
      </c>
      <c r="F389" s="730" t="s">
        <v>264</v>
      </c>
      <c r="G389" s="43">
        <f>IF(F389="I",IFERROR(VLOOKUP(C389,'BG 032022'!A:C,3,FALSE),0),0)</f>
        <v>0</v>
      </c>
      <c r="H389" s="738"/>
      <c r="I389" s="59">
        <f>IF(F389="I",IFERROR(VLOOKUP(C389,'BG 032022'!A:D,4,FALSE),0),0)</f>
        <v>0</v>
      </c>
      <c r="J389" s="38"/>
      <c r="K389" s="43">
        <f>IF(F389="I",SUMIF('BG 2021'!B:B,Clasificaciones!C389,'BG 2021'!D:D),0)</f>
        <v>0</v>
      </c>
      <c r="L389" s="38"/>
      <c r="M389" s="59">
        <f>IF(F389="I",SUMIF('BG 2021'!B:B,Clasificaciones!C389,'BG 2021'!E:E),0)</f>
        <v>0</v>
      </c>
      <c r="N389" s="38"/>
      <c r="O389" s="43">
        <f>IF(F389="I",SUMIF('BG 032021'!A:A,Clasificaciones!C389,'BG 032021'!C:C),0)</f>
        <v>0</v>
      </c>
      <c r="P389" s="38"/>
      <c r="Q389" s="59">
        <f>IF(F389="I",SUMIF('BG 032021'!A:A,Clasificaciones!C389,'BG 032021'!D:D),0)</f>
        <v>0</v>
      </c>
    </row>
    <row r="390" spans="1:18" s="732" customFormat="1" ht="12" hidden="1" customHeight="1">
      <c r="A390" s="738" t="s">
        <v>3</v>
      </c>
      <c r="B390" s="738"/>
      <c r="C390" s="731">
        <v>1270203</v>
      </c>
      <c r="D390" s="731" t="s">
        <v>871</v>
      </c>
      <c r="E390" s="730" t="s">
        <v>6</v>
      </c>
      <c r="F390" s="730" t="s">
        <v>264</v>
      </c>
      <c r="G390" s="43">
        <f>IF(F390="I",IFERROR(VLOOKUP(C390,'BG 032022'!A:C,3,FALSE),0),0)</f>
        <v>0</v>
      </c>
      <c r="H390" s="738"/>
      <c r="I390" s="59">
        <f>IF(F390="I",IFERROR(VLOOKUP(C390,'BG 032022'!A:D,4,FALSE),0),0)</f>
        <v>0</v>
      </c>
      <c r="J390" s="38"/>
      <c r="K390" s="43">
        <f>IF(F390="I",SUMIF('BG 2021'!B:B,Clasificaciones!C390,'BG 2021'!D:D),0)</f>
        <v>0</v>
      </c>
      <c r="L390" s="38"/>
      <c r="M390" s="59">
        <f>IF(F390="I",SUMIF('BG 2021'!B:B,Clasificaciones!C390,'BG 2021'!E:E),0)</f>
        <v>0</v>
      </c>
      <c r="N390" s="38"/>
      <c r="O390" s="43">
        <f>IF(F390="I",SUMIF('BG 032021'!A:A,Clasificaciones!C390,'BG 032021'!C:C),0)</f>
        <v>0</v>
      </c>
      <c r="P390" s="38"/>
      <c r="Q390" s="59">
        <f>IF(F390="I",SUMIF('BG 032021'!A:A,Clasificaciones!C390,'BG 032021'!D:D),0)</f>
        <v>0</v>
      </c>
    </row>
    <row r="391" spans="1:18" s="732" customFormat="1" ht="12" hidden="1" customHeight="1">
      <c r="A391" s="738" t="s">
        <v>3</v>
      </c>
      <c r="B391" s="738"/>
      <c r="C391" s="731">
        <v>1270220</v>
      </c>
      <c r="D391" s="731" t="s">
        <v>597</v>
      </c>
      <c r="E391" s="730" t="s">
        <v>6</v>
      </c>
      <c r="F391" s="730" t="s">
        <v>264</v>
      </c>
      <c r="G391" s="43">
        <f>IF(F391="I",IFERROR(VLOOKUP(C391,'BG 032022'!A:C,3,FALSE),0),0)</f>
        <v>0</v>
      </c>
      <c r="H391" s="738"/>
      <c r="I391" s="59">
        <f>IF(F391="I",IFERROR(VLOOKUP(C391,'BG 032022'!A:D,4,FALSE),0),0)</f>
        <v>0</v>
      </c>
      <c r="J391" s="38"/>
      <c r="K391" s="43">
        <f>IF(F391="I",SUMIF('BG 2021'!B:B,Clasificaciones!C391,'BG 2021'!D:D),0)</f>
        <v>0</v>
      </c>
      <c r="L391" s="38"/>
      <c r="M391" s="59">
        <f>IF(F391="I",SUMIF('BG 2021'!B:B,Clasificaciones!C391,'BG 2021'!E:E),0)</f>
        <v>0</v>
      </c>
      <c r="N391" s="38"/>
      <c r="O391" s="43">
        <f>IF(F391="I",SUMIF('BG 032021'!A:A,Clasificaciones!C391,'BG 032021'!C:C),0)</f>
        <v>0</v>
      </c>
      <c r="P391" s="38"/>
      <c r="Q391" s="59">
        <f>IF(F391="I",SUMIF('BG 032021'!A:A,Clasificaciones!C391,'BG 032021'!D:D),0)</f>
        <v>0</v>
      </c>
    </row>
    <row r="392" spans="1:18" s="732" customFormat="1" ht="12" hidden="1" customHeight="1">
      <c r="A392" s="738" t="s">
        <v>3</v>
      </c>
      <c r="B392" s="738"/>
      <c r="C392" s="731">
        <v>128</v>
      </c>
      <c r="D392" s="731" t="s">
        <v>600</v>
      </c>
      <c r="E392" s="730" t="s">
        <v>6</v>
      </c>
      <c r="F392" s="730" t="s">
        <v>263</v>
      </c>
      <c r="G392" s="43">
        <f>IF(F392="I",IFERROR(VLOOKUP(C392,'BG 032022'!A:C,3,FALSE),0),0)</f>
        <v>0</v>
      </c>
      <c r="H392" s="738"/>
      <c r="I392" s="59">
        <f>IF(F392="I",IFERROR(VLOOKUP(C392,'BG 032022'!A:D,4,FALSE),0),0)</f>
        <v>0</v>
      </c>
      <c r="J392" s="38"/>
      <c r="K392" s="43">
        <f>IF(F392="I",SUMIF('BG 2021'!B:B,Clasificaciones!C392,'BG 2021'!D:D),0)</f>
        <v>0</v>
      </c>
      <c r="L392" s="38"/>
      <c r="M392" s="59">
        <f>IF(F392="I",SUMIF('BG 2021'!B:B,Clasificaciones!C392,'BG 2021'!E:E),0)</f>
        <v>0</v>
      </c>
      <c r="N392" s="38"/>
      <c r="O392" s="43">
        <f>IF(F392="I",SUMIF('BG 032021'!A:A,Clasificaciones!C392,'BG 032021'!C:C),0)</f>
        <v>0</v>
      </c>
      <c r="P392" s="38"/>
      <c r="Q392" s="59">
        <f>IF(F392="I",SUMIF('BG 032021'!A:A,Clasificaciones!C392,'BG 032021'!D:D),0)</f>
        <v>0</v>
      </c>
    </row>
    <row r="393" spans="1:18" s="732" customFormat="1" ht="12" hidden="1" customHeight="1">
      <c r="A393" s="738" t="s">
        <v>3</v>
      </c>
      <c r="B393" s="738"/>
      <c r="C393" s="731">
        <v>12801</v>
      </c>
      <c r="D393" s="731" t="s">
        <v>93</v>
      </c>
      <c r="E393" s="730" t="s">
        <v>6</v>
      </c>
      <c r="F393" s="730" t="s">
        <v>263</v>
      </c>
      <c r="G393" s="43">
        <f>IF(F393="I",IFERROR(VLOOKUP(C393,'BG 032022'!A:C,3,FALSE),0),0)</f>
        <v>0</v>
      </c>
      <c r="H393" s="738"/>
      <c r="I393" s="59">
        <f>IF(F393="I",IFERROR(VLOOKUP(C393,'BG 032022'!A:D,4,FALSE),0),0)</f>
        <v>0</v>
      </c>
      <c r="J393" s="38"/>
      <c r="K393" s="43">
        <f>IF(F393="I",SUMIF('BG 2021'!B:B,Clasificaciones!C393,'BG 2021'!D:D),0)</f>
        <v>0</v>
      </c>
      <c r="L393" s="38"/>
      <c r="M393" s="59">
        <f>IF(F393="I",SUMIF('BG 2021'!B:B,Clasificaciones!C393,'BG 2021'!E:E),0)</f>
        <v>0</v>
      </c>
      <c r="N393" s="38"/>
      <c r="O393" s="43">
        <f>IF(F393="I",SUMIF('BG 032021'!A:A,Clasificaciones!C393,'BG 032021'!C:C),0)</f>
        <v>0</v>
      </c>
      <c r="P393" s="38"/>
      <c r="Q393" s="59">
        <f>IF(F393="I",SUMIF('BG 032021'!A:A,Clasificaciones!C393,'BG 032021'!D:D),0)</f>
        <v>0</v>
      </c>
    </row>
    <row r="394" spans="1:18" s="732" customFormat="1" ht="12" hidden="1" customHeight="1">
      <c r="A394" s="738" t="s">
        <v>3</v>
      </c>
      <c r="B394" s="738"/>
      <c r="C394" s="731">
        <v>1280101</v>
      </c>
      <c r="D394" s="731" t="s">
        <v>872</v>
      </c>
      <c r="E394" s="730" t="s">
        <v>6</v>
      </c>
      <c r="F394" s="730" t="s">
        <v>264</v>
      </c>
      <c r="G394" s="43">
        <f>IF(F394="I",IFERROR(VLOOKUP(C394,'BG 032022'!A:C,3,FALSE),0),0)</f>
        <v>0</v>
      </c>
      <c r="H394" s="738"/>
      <c r="I394" s="59">
        <f>IF(F394="I",IFERROR(VLOOKUP(C394,'BG 032022'!A:D,4,FALSE),0),0)</f>
        <v>0</v>
      </c>
      <c r="J394" s="38"/>
      <c r="K394" s="43">
        <f>IF(F394="I",SUMIF('BG 2021'!B:B,Clasificaciones!C394,'BG 2021'!D:D),0)</f>
        <v>0</v>
      </c>
      <c r="L394" s="38"/>
      <c r="M394" s="59">
        <f>IF(F394="I",SUMIF('BG 2021'!B:B,Clasificaciones!C394,'BG 2021'!E:E),0)</f>
        <v>0</v>
      </c>
      <c r="N394" s="38"/>
      <c r="O394" s="43">
        <f>IF(F394="I",SUMIF('BG 032021'!A:A,Clasificaciones!C394,'BG 032021'!C:C),0)</f>
        <v>0</v>
      </c>
      <c r="P394" s="38"/>
      <c r="Q394" s="59">
        <f>IF(F394="I",SUMIF('BG 032021'!A:A,Clasificaciones!C394,'BG 032021'!D:D),0)</f>
        <v>0</v>
      </c>
    </row>
    <row r="395" spans="1:18" s="144" customFormat="1" ht="12" hidden="1" customHeight="1">
      <c r="A395" s="139" t="s">
        <v>3</v>
      </c>
      <c r="B395" s="139" t="s">
        <v>93</v>
      </c>
      <c r="C395" s="140">
        <v>1280102</v>
      </c>
      <c r="D395" s="140" t="s">
        <v>1134</v>
      </c>
      <c r="E395" s="141" t="s">
        <v>183</v>
      </c>
      <c r="F395" s="141" t="s">
        <v>264</v>
      </c>
      <c r="G395" s="136">
        <f>IF(F395="I",IFERROR(VLOOKUP(C395,'BG 032022'!A:C,3,FALSE),0),0)</f>
        <v>0</v>
      </c>
      <c r="H395" s="139"/>
      <c r="I395" s="143">
        <f>IF(F395="I",IFERROR(VLOOKUP(C395,'BG 032022'!A:D,4,FALSE),0),0)</f>
        <v>0</v>
      </c>
      <c r="J395" s="142"/>
      <c r="K395" s="136">
        <f>IF(F395="I",SUMIF('BG 2021'!B:B,Clasificaciones!C395,'BG 2021'!D:D),0)</f>
        <v>0</v>
      </c>
      <c r="L395" s="142"/>
      <c r="M395" s="143">
        <f>IF(F395="I",SUMIF('BG 2021'!B:B,Clasificaciones!C395,'BG 2021'!E:E),0)</f>
        <v>0</v>
      </c>
      <c r="N395" s="142"/>
      <c r="O395" s="136">
        <f>IF(F395="I",SUMIF('BG 032021'!A:A,Clasificaciones!C395,'BG 032021'!C:C),0)</f>
        <v>0</v>
      </c>
      <c r="P395" s="142"/>
      <c r="Q395" s="143">
        <f>IF(F395="I",SUMIF('BG 032021'!A:A,Clasificaciones!C395,'BG 032021'!D:D),0)</f>
        <v>0</v>
      </c>
      <c r="R395" s="144" t="e">
        <f>+VLOOKUP(C395,'CA EFE'!A:A,1,FALSE)</f>
        <v>#N/A</v>
      </c>
    </row>
    <row r="396" spans="1:18" s="144" customFormat="1" ht="12" hidden="1" customHeight="1">
      <c r="A396" s="139" t="s">
        <v>3</v>
      </c>
      <c r="B396" s="139" t="s">
        <v>604</v>
      </c>
      <c r="C396" s="140">
        <v>12802</v>
      </c>
      <c r="D396" s="140" t="s">
        <v>601</v>
      </c>
      <c r="E396" s="141" t="s">
        <v>6</v>
      </c>
      <c r="F396" s="141" t="s">
        <v>264</v>
      </c>
      <c r="G396" s="136">
        <f>IF(F396="I",IFERROR(VLOOKUP(C396,'BG 032022'!A:C,3,FALSE),0),0)</f>
        <v>0</v>
      </c>
      <c r="H396" s="139"/>
      <c r="I396" s="143">
        <f>IF(F396="I",IFERROR(VLOOKUP(C396,'BG 032022'!A:D,4,FALSE),0),0)</f>
        <v>0</v>
      </c>
      <c r="J396" s="142"/>
      <c r="K396" s="136">
        <f>IF(F396="I",SUMIF('BG 2021'!B:B,Clasificaciones!C396,'BG 2021'!D:D),0)</f>
        <v>0</v>
      </c>
      <c r="L396" s="142"/>
      <c r="M396" s="143">
        <f>IF(F396="I",SUMIF('BG 2021'!B:B,Clasificaciones!C396,'BG 2021'!E:E),0)</f>
        <v>0</v>
      </c>
      <c r="N396" s="142"/>
      <c r="O396" s="136">
        <f>IF(F396="I",SUMIF('BG 032021'!A:A,Clasificaciones!C396,'BG 032021'!C:C),0)</f>
        <v>0</v>
      </c>
      <c r="P396" s="142"/>
      <c r="Q396" s="143">
        <f>IF(F396="I",SUMIF('BG 032021'!A:A,Clasificaciones!C396,'BG 032021'!D:D),0)</f>
        <v>0</v>
      </c>
      <c r="R396" s="144" t="e">
        <f>+VLOOKUP(C396,'CA EFE'!A:A,1,FALSE)</f>
        <v>#N/A</v>
      </c>
    </row>
    <row r="397" spans="1:18" s="144" customFormat="1" ht="12" hidden="1" customHeight="1">
      <c r="A397" s="139" t="s">
        <v>3</v>
      </c>
      <c r="B397" s="139" t="s">
        <v>94</v>
      </c>
      <c r="C397" s="140">
        <v>12803</v>
      </c>
      <c r="D397" s="140" t="s">
        <v>94</v>
      </c>
      <c r="E397" s="141" t="s">
        <v>6</v>
      </c>
      <c r="F397" s="141" t="s">
        <v>264</v>
      </c>
      <c r="G397" s="136">
        <f>IF(F397="I",IFERROR(VLOOKUP(C397,'BG 032022'!A:C,3,FALSE),0),0)</f>
        <v>0</v>
      </c>
      <c r="H397" s="139"/>
      <c r="I397" s="143">
        <f>IF(F397="I",IFERROR(VLOOKUP(C397,'BG 032022'!A:D,4,FALSE),0),0)</f>
        <v>0</v>
      </c>
      <c r="J397" s="142"/>
      <c r="K397" s="136">
        <f>IF(F397="I",SUMIF('BG 2021'!B:B,Clasificaciones!C397,'BG 2021'!D:D),0)</f>
        <v>0</v>
      </c>
      <c r="L397" s="142"/>
      <c r="M397" s="143">
        <f>IF(F397="I",SUMIF('BG 2021'!B:B,Clasificaciones!C397,'BG 2021'!E:E),0)</f>
        <v>0</v>
      </c>
      <c r="N397" s="142"/>
      <c r="O397" s="136">
        <f>IF(F397="I",SUMIF('BG 032021'!A:A,Clasificaciones!C397,'BG 032021'!C:C),0)</f>
        <v>0</v>
      </c>
      <c r="P397" s="142"/>
      <c r="Q397" s="143">
        <f>IF(F397="I",SUMIF('BG 032021'!A:A,Clasificaciones!C397,'BG 032021'!D:D),0)</f>
        <v>0</v>
      </c>
      <c r="R397" s="144" t="e">
        <f>+VLOOKUP(C397,'CA EFE'!A:A,1,FALSE)</f>
        <v>#N/A</v>
      </c>
    </row>
    <row r="398" spans="1:18" s="732" customFormat="1" ht="12" hidden="1" customHeight="1">
      <c r="A398" s="738" t="s">
        <v>3</v>
      </c>
      <c r="B398" s="738"/>
      <c r="C398" s="731">
        <v>12804</v>
      </c>
      <c r="D398" s="731" t="s">
        <v>257</v>
      </c>
      <c r="E398" s="730" t="s">
        <v>6</v>
      </c>
      <c r="F398" s="730" t="s">
        <v>263</v>
      </c>
      <c r="G398" s="43">
        <f>IF(F398="I",IFERROR(VLOOKUP(C398,'BG 032022'!A:C,3,FALSE),0),0)</f>
        <v>0</v>
      </c>
      <c r="H398" s="738"/>
      <c r="I398" s="59">
        <f>IF(F398="I",IFERROR(VLOOKUP(C398,'BG 032022'!A:D,4,FALSE),0),0)</f>
        <v>0</v>
      </c>
      <c r="J398" s="38"/>
      <c r="K398" s="43">
        <f>IF(F398="I",SUMIF('BG 2021'!B:B,Clasificaciones!C398,'BG 2021'!D:D),0)</f>
        <v>0</v>
      </c>
      <c r="L398" s="38"/>
      <c r="M398" s="59">
        <f>IF(F398="I",SUMIF('BG 2021'!B:B,Clasificaciones!C398,'BG 2021'!E:E),0)</f>
        <v>0</v>
      </c>
      <c r="N398" s="38"/>
      <c r="O398" s="43">
        <f>IF(F398="I",SUMIF('BG 032021'!A:A,Clasificaciones!C398,'BG 032021'!C:C),0)</f>
        <v>0</v>
      </c>
      <c r="P398" s="38"/>
      <c r="Q398" s="59">
        <f>IF(F398="I",SUMIF('BG 032021'!A:A,Clasificaciones!C398,'BG 032021'!D:D),0)</f>
        <v>0</v>
      </c>
    </row>
    <row r="399" spans="1:18" s="144" customFormat="1" ht="12" hidden="1" customHeight="1">
      <c r="A399" s="139" t="s">
        <v>3</v>
      </c>
      <c r="B399" s="139" t="s">
        <v>257</v>
      </c>
      <c r="C399" s="140">
        <v>1280401</v>
      </c>
      <c r="D399" s="140" t="s">
        <v>152</v>
      </c>
      <c r="E399" s="141" t="s">
        <v>6</v>
      </c>
      <c r="F399" s="141" t="s">
        <v>264</v>
      </c>
      <c r="G399" s="136">
        <f>IF(F399="I",IFERROR(VLOOKUP(C399,'BG 032022'!A:C,3,FALSE),0),0)</f>
        <v>0</v>
      </c>
      <c r="H399" s="139"/>
      <c r="I399" s="143">
        <f>IF(F399="I",IFERROR(VLOOKUP(C399,'BG 032022'!A:D,4,FALSE),0),0)</f>
        <v>0</v>
      </c>
      <c r="J399" s="142"/>
      <c r="K399" s="136">
        <f>IF(F399="I",SUMIF('BG 2021'!B:B,Clasificaciones!C399,'BG 2021'!D:D),0)</f>
        <v>0</v>
      </c>
      <c r="L399" s="142"/>
      <c r="M399" s="143">
        <f>IF(F399="I",SUMIF('BG 2021'!B:B,Clasificaciones!C399,'BG 2021'!E:E),0)</f>
        <v>0</v>
      </c>
      <c r="N399" s="142"/>
      <c r="O399" s="136">
        <f>IF(F399="I",SUMIF('BG 032021'!A:A,Clasificaciones!C399,'BG 032021'!C:C),0)</f>
        <v>0</v>
      </c>
      <c r="P399" s="142"/>
      <c r="Q399" s="143">
        <f>IF(F399="I",SUMIF('BG 032021'!A:A,Clasificaciones!C399,'BG 032021'!D:D),0)</f>
        <v>0</v>
      </c>
      <c r="R399" s="144" t="e">
        <f>+VLOOKUP(C399,'CA EFE'!A:A,1,FALSE)</f>
        <v>#N/A</v>
      </c>
    </row>
    <row r="400" spans="1:18" s="732" customFormat="1" ht="12" hidden="1" customHeight="1">
      <c r="A400" s="738" t="s">
        <v>3</v>
      </c>
      <c r="B400" s="738"/>
      <c r="C400" s="731">
        <v>12805</v>
      </c>
      <c r="D400" s="731" t="s">
        <v>873</v>
      </c>
      <c r="E400" s="730" t="s">
        <v>6</v>
      </c>
      <c r="F400" s="730" t="s">
        <v>264</v>
      </c>
      <c r="G400" s="43">
        <f>IF(F400="I",IFERROR(VLOOKUP(C400,'BG 032022'!A:C,3,FALSE),0),0)</f>
        <v>0</v>
      </c>
      <c r="H400" s="738"/>
      <c r="I400" s="59">
        <f>IF(F400="I",IFERROR(VLOOKUP(C400,'BG 032022'!A:D,4,FALSE),0),0)</f>
        <v>0</v>
      </c>
      <c r="J400" s="38"/>
      <c r="K400" s="43">
        <f>IF(F400="I",SUMIF('BG 2021'!B:B,Clasificaciones!C400,'BG 2021'!D:D),0)</f>
        <v>0</v>
      </c>
      <c r="L400" s="38"/>
      <c r="M400" s="59">
        <f>IF(F400="I",SUMIF('BG 2021'!B:B,Clasificaciones!C400,'BG 2021'!E:E),0)</f>
        <v>0</v>
      </c>
      <c r="N400" s="38"/>
      <c r="O400" s="43">
        <f>IF(F400="I",SUMIF('BG 032021'!A:A,Clasificaciones!C400,'BG 032021'!C:C),0)</f>
        <v>0</v>
      </c>
      <c r="P400" s="38"/>
      <c r="Q400" s="59">
        <f>IF(F400="I",SUMIF('BG 032021'!A:A,Clasificaciones!C400,'BG 032021'!D:D),0)</f>
        <v>0</v>
      </c>
    </row>
    <row r="401" spans="1:18" s="732" customFormat="1" ht="12" hidden="1" customHeight="1">
      <c r="A401" s="738" t="s">
        <v>3</v>
      </c>
      <c r="B401" s="738"/>
      <c r="C401" s="731">
        <v>12806</v>
      </c>
      <c r="D401" s="731" t="s">
        <v>874</v>
      </c>
      <c r="E401" s="730" t="s">
        <v>6</v>
      </c>
      <c r="F401" s="730" t="s">
        <v>264</v>
      </c>
      <c r="G401" s="43">
        <f>IF(F401="I",IFERROR(VLOOKUP(C401,'BG 032022'!A:C,3,FALSE),0),0)</f>
        <v>0</v>
      </c>
      <c r="H401" s="738"/>
      <c r="I401" s="59">
        <f>IF(F401="I",IFERROR(VLOOKUP(C401,'BG 032022'!A:D,4,FALSE),0),0)</f>
        <v>0</v>
      </c>
      <c r="J401" s="38"/>
      <c r="K401" s="43">
        <f>IF(F401="I",SUMIF('BG 2021'!B:B,Clasificaciones!C401,'BG 2021'!D:D),0)</f>
        <v>0</v>
      </c>
      <c r="L401" s="38"/>
      <c r="M401" s="59">
        <f>IF(F401="I",SUMIF('BG 2021'!B:B,Clasificaciones!C401,'BG 2021'!E:E),0)</f>
        <v>0</v>
      </c>
      <c r="N401" s="38"/>
      <c r="O401" s="43">
        <f>IF(F401="I",SUMIF('BG 032021'!A:A,Clasificaciones!C401,'BG 032021'!C:C),0)</f>
        <v>0</v>
      </c>
      <c r="P401" s="38"/>
      <c r="Q401" s="59">
        <f>IF(F401="I",SUMIF('BG 032021'!A:A,Clasificaciones!C401,'BG 032021'!D:D),0)</f>
        <v>0</v>
      </c>
    </row>
    <row r="402" spans="1:18" s="732" customFormat="1" ht="12" hidden="1" customHeight="1">
      <c r="A402" s="738" t="s">
        <v>3</v>
      </c>
      <c r="B402" s="738" t="s">
        <v>18</v>
      </c>
      <c r="C402" s="731">
        <v>12807</v>
      </c>
      <c r="D402" s="731" t="s">
        <v>602</v>
      </c>
      <c r="E402" s="730" t="s">
        <v>6</v>
      </c>
      <c r="F402" s="730" t="s">
        <v>264</v>
      </c>
      <c r="G402" s="43">
        <f>IF(F402="I",IFERROR(VLOOKUP(C402,'BG 032022'!A:C,3,FALSE),0),0)</f>
        <v>0</v>
      </c>
      <c r="H402" s="738"/>
      <c r="I402" s="59">
        <f>IF(F402="I",IFERROR(VLOOKUP(C402,'BG 032022'!A:D,4,FALSE),0),0)</f>
        <v>0</v>
      </c>
      <c r="J402" s="38"/>
      <c r="K402" s="43">
        <f>IF(F402="I",SUMIF('BG 2021'!B:B,Clasificaciones!C402,'BG 2021'!D:D),0)</f>
        <v>0</v>
      </c>
      <c r="L402" s="38"/>
      <c r="M402" s="59">
        <f>IF(F402="I",SUMIF('BG 2021'!B:B,Clasificaciones!C402,'BG 2021'!E:E),0)</f>
        <v>0</v>
      </c>
      <c r="N402" s="38"/>
      <c r="O402" s="43">
        <f>IF(F402="I",SUMIF('BG 032021'!A:A,Clasificaciones!C402,'BG 032021'!C:C),0)</f>
        <v>0</v>
      </c>
      <c r="P402" s="38"/>
      <c r="Q402" s="59">
        <f>IF(F402="I",SUMIF('BG 032021'!A:A,Clasificaciones!C402,'BG 032021'!D:D),0)</f>
        <v>0</v>
      </c>
    </row>
    <row r="403" spans="1:18" s="144" customFormat="1" ht="12" hidden="1" customHeight="1">
      <c r="A403" s="139" t="s">
        <v>3</v>
      </c>
      <c r="B403" s="139" t="s">
        <v>604</v>
      </c>
      <c r="C403" s="140">
        <v>12808</v>
      </c>
      <c r="D403" s="140" t="s">
        <v>1067</v>
      </c>
      <c r="E403" s="141" t="s">
        <v>183</v>
      </c>
      <c r="F403" s="141" t="s">
        <v>264</v>
      </c>
      <c r="G403" s="136">
        <f>IF(F403="I",IFERROR(VLOOKUP(C403,'BG 032022'!A:C,3,FALSE),0),0)</f>
        <v>4101789</v>
      </c>
      <c r="H403" s="139"/>
      <c r="I403" s="143">
        <f>IF(F403="I",IFERROR(VLOOKUP(C403,'BG 032022'!A:D,4,FALSE),0),0)</f>
        <v>590.44000000000005</v>
      </c>
      <c r="J403" s="142"/>
      <c r="K403" s="136">
        <f>IF(F403="I",SUMIF('BG 2021'!B:B,Clasificaciones!C403,'BG 2021'!D:D),0)</f>
        <v>0</v>
      </c>
      <c r="L403" s="142"/>
      <c r="M403" s="143">
        <f>IF(F403="I",SUMIF('BG 2021'!B:B,Clasificaciones!C403,'BG 2021'!E:E),0)</f>
        <v>0</v>
      </c>
      <c r="N403" s="142"/>
      <c r="O403" s="136">
        <f>IF(F403="I",SUMIF('BG 032021'!A:A,Clasificaciones!C403,'BG 032021'!C:C),0)</f>
        <v>4101789</v>
      </c>
      <c r="P403" s="142"/>
      <c r="Q403" s="143">
        <f>IF(F403="I",SUMIF('BG 032021'!A:A,Clasificaciones!C403,'BG 032021'!D:D),0)</f>
        <v>590.44000000000005</v>
      </c>
      <c r="R403" s="144">
        <f>+VLOOKUP(C403,'CA EFE'!A:A,1,FALSE)</f>
        <v>12808</v>
      </c>
    </row>
    <row r="404" spans="1:18" s="732" customFormat="1" ht="12" hidden="1" customHeight="1">
      <c r="A404" s="738" t="s">
        <v>3</v>
      </c>
      <c r="B404" s="738"/>
      <c r="C404" s="731">
        <v>12820</v>
      </c>
      <c r="D404" s="731" t="s">
        <v>603</v>
      </c>
      <c r="E404" s="730" t="s">
        <v>6</v>
      </c>
      <c r="F404" s="730" t="s">
        <v>263</v>
      </c>
      <c r="G404" s="43">
        <f>IF(F404="I",IFERROR(VLOOKUP(C404,'BG 032022'!A:C,3,FALSE),0),0)</f>
        <v>0</v>
      </c>
      <c r="H404" s="738"/>
      <c r="I404" s="59">
        <f>IF(F404="I",IFERROR(VLOOKUP(C404,'BG 032022'!A:D,4,FALSE),0),0)</f>
        <v>0</v>
      </c>
      <c r="J404" s="38"/>
      <c r="K404" s="43">
        <f>IF(F404="I",SUMIF('BG 2021'!B:B,Clasificaciones!C404,'BG 2021'!D:D),0)</f>
        <v>0</v>
      </c>
      <c r="L404" s="38"/>
      <c r="M404" s="59">
        <f>IF(F404="I",SUMIF('BG 2021'!B:B,Clasificaciones!C404,'BG 2021'!E:E),0)</f>
        <v>0</v>
      </c>
      <c r="N404" s="38"/>
      <c r="O404" s="43">
        <f>IF(F404="I",SUMIF('BG 032021'!A:A,Clasificaciones!C404,'BG 032021'!C:C),0)</f>
        <v>0</v>
      </c>
      <c r="P404" s="38"/>
      <c r="Q404" s="59">
        <f>IF(F404="I",SUMIF('BG 032021'!A:A,Clasificaciones!C404,'BG 032021'!D:D),0)</f>
        <v>0</v>
      </c>
    </row>
    <row r="405" spans="1:18" s="144" customFormat="1" ht="12" hidden="1" customHeight="1">
      <c r="A405" s="139" t="s">
        <v>3</v>
      </c>
      <c r="B405" s="139" t="s">
        <v>1083</v>
      </c>
      <c r="C405" s="140">
        <v>1282001</v>
      </c>
      <c r="D405" s="140" t="s">
        <v>93</v>
      </c>
      <c r="E405" s="141" t="s">
        <v>6</v>
      </c>
      <c r="F405" s="141" t="s">
        <v>264</v>
      </c>
      <c r="G405" s="136">
        <f>IF(F405="I",IFERROR(VLOOKUP(C405,'BG 032022'!A:C,3,FALSE),0),0)</f>
        <v>0</v>
      </c>
      <c r="H405" s="139"/>
      <c r="I405" s="143">
        <f>IF(F405="I",IFERROR(VLOOKUP(C405,'BG 032022'!A:D,4,FALSE),0),0)</f>
        <v>0</v>
      </c>
      <c r="J405" s="142"/>
      <c r="K405" s="136">
        <f>IF(F405="I",SUMIF('BG 2021'!B:B,Clasificaciones!C405,'BG 2021'!D:D),0)</f>
        <v>0</v>
      </c>
      <c r="L405" s="142"/>
      <c r="M405" s="143">
        <f>IF(F405="I",SUMIF('BG 2021'!B:B,Clasificaciones!C405,'BG 2021'!E:E),0)</f>
        <v>0</v>
      </c>
      <c r="N405" s="142"/>
      <c r="O405" s="136">
        <f>IF(F405="I",SUMIF('BG 032021'!A:A,Clasificaciones!C405,'BG 032021'!C:C),0)</f>
        <v>0</v>
      </c>
      <c r="P405" s="142"/>
      <c r="Q405" s="143">
        <f>IF(F405="I",SUMIF('BG 032021'!A:A,Clasificaciones!C405,'BG 032021'!D:D),0)</f>
        <v>0</v>
      </c>
      <c r="R405" s="144" t="e">
        <f>+VLOOKUP(C405,'CA EFE'!A:A,1,FALSE)</f>
        <v>#N/A</v>
      </c>
    </row>
    <row r="406" spans="1:18" s="144" customFormat="1" ht="12" hidden="1" customHeight="1">
      <c r="A406" s="139" t="s">
        <v>3</v>
      </c>
      <c r="B406" s="139" t="s">
        <v>1083</v>
      </c>
      <c r="C406" s="140">
        <v>1282002</v>
      </c>
      <c r="D406" s="140" t="s">
        <v>94</v>
      </c>
      <c r="E406" s="141" t="s">
        <v>6</v>
      </c>
      <c r="F406" s="141" t="s">
        <v>264</v>
      </c>
      <c r="G406" s="136">
        <f>IF(F406="I",IFERROR(VLOOKUP(C406,'BG 032022'!A:C,3,FALSE),0),0)</f>
        <v>0</v>
      </c>
      <c r="H406" s="139"/>
      <c r="I406" s="143">
        <f>IF(F406="I",IFERROR(VLOOKUP(C406,'BG 032022'!A:D,4,FALSE),0),0)</f>
        <v>0</v>
      </c>
      <c r="J406" s="142"/>
      <c r="K406" s="136">
        <f>IF(F406="I",SUMIF('BG 2021'!B:B,Clasificaciones!C406,'BG 2021'!D:D),0)</f>
        <v>0</v>
      </c>
      <c r="L406" s="142"/>
      <c r="M406" s="143">
        <f>IF(F406="I",SUMIF('BG 2021'!B:B,Clasificaciones!C406,'BG 2021'!E:E),0)</f>
        <v>0</v>
      </c>
      <c r="N406" s="142"/>
      <c r="O406" s="136">
        <f>IF(F406="I",SUMIF('BG 032021'!A:A,Clasificaciones!C406,'BG 032021'!C:C),0)</f>
        <v>0</v>
      </c>
      <c r="P406" s="142"/>
      <c r="Q406" s="143">
        <f>IF(F406="I",SUMIF('BG 032021'!A:A,Clasificaciones!C406,'BG 032021'!D:D),0)</f>
        <v>0</v>
      </c>
      <c r="R406" s="144" t="e">
        <f>+VLOOKUP(C406,'CA EFE'!A:A,1,FALSE)</f>
        <v>#N/A</v>
      </c>
    </row>
    <row r="407" spans="1:18" s="144" customFormat="1" ht="12" hidden="1" customHeight="1">
      <c r="A407" s="139" t="s">
        <v>3</v>
      </c>
      <c r="B407" s="139" t="s">
        <v>1083</v>
      </c>
      <c r="C407" s="140">
        <v>1282003</v>
      </c>
      <c r="D407" s="140" t="s">
        <v>152</v>
      </c>
      <c r="E407" s="141" t="s">
        <v>6</v>
      </c>
      <c r="F407" s="141" t="s">
        <v>264</v>
      </c>
      <c r="G407" s="136">
        <f>IF(F407="I",IFERROR(VLOOKUP(C407,'BG 032022'!A:C,3,FALSE),0),0)</f>
        <v>0</v>
      </c>
      <c r="H407" s="139"/>
      <c r="I407" s="143">
        <f>IF(F407="I",IFERROR(VLOOKUP(C407,'BG 032022'!A:D,4,FALSE),0),0)</f>
        <v>0</v>
      </c>
      <c r="J407" s="142"/>
      <c r="K407" s="136">
        <f>IF(F407="I",SUMIF('BG 2021'!B:B,Clasificaciones!C407,'BG 2021'!D:D),0)</f>
        <v>0</v>
      </c>
      <c r="L407" s="142"/>
      <c r="M407" s="143">
        <f>IF(F407="I",SUMIF('BG 2021'!B:B,Clasificaciones!C407,'BG 2021'!E:E),0)</f>
        <v>0</v>
      </c>
      <c r="N407" s="142"/>
      <c r="O407" s="136">
        <f>IF(F407="I",SUMIF('BG 032021'!A:A,Clasificaciones!C407,'BG 032021'!C:C),0)</f>
        <v>0</v>
      </c>
      <c r="P407" s="142"/>
      <c r="Q407" s="143">
        <f>IF(F407="I",SUMIF('BG 032021'!A:A,Clasificaciones!C407,'BG 032021'!D:D),0)</f>
        <v>0</v>
      </c>
      <c r="R407" s="144" t="e">
        <f>+VLOOKUP(C407,'CA EFE'!A:A,1,FALSE)</f>
        <v>#N/A</v>
      </c>
    </row>
    <row r="408" spans="1:18" s="144" customFormat="1" ht="12" hidden="1" customHeight="1">
      <c r="A408" s="139" t="s">
        <v>3</v>
      </c>
      <c r="B408" s="139" t="s">
        <v>1083</v>
      </c>
      <c r="C408" s="140">
        <v>1282004</v>
      </c>
      <c r="D408" s="140" t="s">
        <v>604</v>
      </c>
      <c r="E408" s="141" t="s">
        <v>6</v>
      </c>
      <c r="F408" s="141" t="s">
        <v>264</v>
      </c>
      <c r="G408" s="136">
        <f>IF(F408="I",IFERROR(VLOOKUP(C408,'BG 032022'!A:C,3,FALSE),0),0)</f>
        <v>0</v>
      </c>
      <c r="H408" s="139"/>
      <c r="I408" s="143">
        <f>IF(F408="I",IFERROR(VLOOKUP(C408,'BG 032022'!A:D,4,FALSE),0),0)</f>
        <v>0</v>
      </c>
      <c r="J408" s="142"/>
      <c r="K408" s="136">
        <f>IF(F408="I",SUMIF('BG 2021'!B:B,Clasificaciones!C408,'BG 2021'!D:D),0)</f>
        <v>0</v>
      </c>
      <c r="L408" s="142"/>
      <c r="M408" s="143">
        <f>IF(F408="I",SUMIF('BG 2021'!B:B,Clasificaciones!C408,'BG 2021'!E:E),0)</f>
        <v>0</v>
      </c>
      <c r="N408" s="142"/>
      <c r="O408" s="136">
        <f>IF(F408="I",SUMIF('BG 032021'!A:A,Clasificaciones!C408,'BG 032021'!C:C),0)</f>
        <v>0</v>
      </c>
      <c r="P408" s="142"/>
      <c r="Q408" s="143">
        <f>IF(F408="I",SUMIF('BG 032021'!A:A,Clasificaciones!C408,'BG 032021'!D:D),0)</f>
        <v>0</v>
      </c>
      <c r="R408" s="144" t="e">
        <f>+VLOOKUP(C408,'CA EFE'!A:A,1,FALSE)</f>
        <v>#N/A</v>
      </c>
    </row>
    <row r="409" spans="1:18" s="732" customFormat="1" ht="12" hidden="1" customHeight="1">
      <c r="A409" s="738" t="s">
        <v>3</v>
      </c>
      <c r="B409" s="738"/>
      <c r="C409" s="731">
        <v>1282005</v>
      </c>
      <c r="D409" s="731" t="s">
        <v>874</v>
      </c>
      <c r="E409" s="730" t="s">
        <v>6</v>
      </c>
      <c r="F409" s="730" t="s">
        <v>264</v>
      </c>
      <c r="G409" s="43">
        <f>IF(F409="I",IFERROR(VLOOKUP(C409,'BG 032022'!A:C,3,FALSE),0),0)</f>
        <v>0</v>
      </c>
      <c r="H409" s="738"/>
      <c r="I409" s="59">
        <f>IF(F409="I",IFERROR(VLOOKUP(C409,'BG 032022'!A:D,4,FALSE),0),0)</f>
        <v>0</v>
      </c>
      <c r="J409" s="38"/>
      <c r="K409" s="43">
        <f>IF(F409="I",SUMIF('BG 2021'!B:B,Clasificaciones!C409,'BG 2021'!D:D),0)</f>
        <v>0</v>
      </c>
      <c r="L409" s="38"/>
      <c r="M409" s="59">
        <f>IF(F409="I",SUMIF('BG 2021'!B:B,Clasificaciones!C409,'BG 2021'!E:E),0)</f>
        <v>0</v>
      </c>
      <c r="N409" s="38"/>
      <c r="O409" s="43">
        <f>IF(F409="I",SUMIF('BG 032021'!A:A,Clasificaciones!C409,'BG 032021'!C:C),0)</f>
        <v>0</v>
      </c>
      <c r="P409" s="38"/>
      <c r="Q409" s="59">
        <f>IF(F409="I",SUMIF('BG 032021'!A:A,Clasificaciones!C409,'BG 032021'!D:D),0)</f>
        <v>0</v>
      </c>
    </row>
    <row r="410" spans="1:18" s="732" customFormat="1" ht="12" hidden="1" customHeight="1">
      <c r="A410" s="738" t="s">
        <v>3</v>
      </c>
      <c r="B410" s="738"/>
      <c r="C410" s="731">
        <v>129</v>
      </c>
      <c r="D410" s="731" t="s">
        <v>1038</v>
      </c>
      <c r="E410" s="730" t="s">
        <v>183</v>
      </c>
      <c r="F410" s="730" t="s">
        <v>263</v>
      </c>
      <c r="G410" s="43">
        <f>IF(F410="I",IFERROR(VLOOKUP(C410,'BG 032022'!A:C,3,FALSE),0),0)</f>
        <v>0</v>
      </c>
      <c r="H410" s="738"/>
      <c r="I410" s="59">
        <f>IF(F410="I",IFERROR(VLOOKUP(C410,'BG 032022'!A:D,4,FALSE),0),0)</f>
        <v>0</v>
      </c>
      <c r="J410" s="38"/>
      <c r="K410" s="43">
        <f>IF(F410="I",SUMIF('BG 2021'!B:B,Clasificaciones!C410,'BG 2021'!D:D),0)</f>
        <v>0</v>
      </c>
      <c r="L410" s="38"/>
      <c r="M410" s="59">
        <f>IF(F410="I",SUMIF('BG 2021'!B:B,Clasificaciones!C410,'BG 2021'!E:E),0)</f>
        <v>0</v>
      </c>
      <c r="N410" s="38"/>
      <c r="O410" s="43">
        <f>IF(F410="I",SUMIF('BG 032021'!A:A,Clasificaciones!C410,'BG 032021'!C:C),0)</f>
        <v>0</v>
      </c>
      <c r="P410" s="38"/>
      <c r="Q410" s="59">
        <f>IF(F410="I",SUMIF('BG 032021'!A:A,Clasificaciones!C410,'BG 032021'!D:D),0)</f>
        <v>0</v>
      </c>
    </row>
    <row r="411" spans="1:18" s="144" customFormat="1" ht="12" hidden="1" customHeight="1">
      <c r="A411" s="139" t="s">
        <v>3</v>
      </c>
      <c r="B411" s="139" t="s">
        <v>1050</v>
      </c>
      <c r="C411" s="140">
        <v>12901</v>
      </c>
      <c r="D411" s="140" t="s">
        <v>1039</v>
      </c>
      <c r="E411" s="141" t="s">
        <v>183</v>
      </c>
      <c r="F411" s="141" t="s">
        <v>264</v>
      </c>
      <c r="G411" s="136">
        <f>IF(F411="I",IFERROR(VLOOKUP(C411,'BG 032022'!A:C,3,FALSE),0),0)</f>
        <v>21872718</v>
      </c>
      <c r="H411" s="139"/>
      <c r="I411" s="143">
        <f>IF(F411="I",IFERROR(VLOOKUP(C411,'BG 032022'!A:D,4,FALSE),0),0)</f>
        <v>3336</v>
      </c>
      <c r="J411" s="142"/>
      <c r="K411" s="136">
        <f>IF(F411="I",SUMIF('BG 2021'!B:B,Clasificaciones!C411,'BG 2021'!D:D),0)</f>
        <v>21872718</v>
      </c>
      <c r="L411" s="142"/>
      <c r="M411" s="143">
        <f>IF(F411="I",SUMIF('BG 2021'!B:B,Clasificaciones!C411,'BG 2021'!E:E),0)</f>
        <v>3336</v>
      </c>
      <c r="N411" s="142"/>
      <c r="O411" s="136">
        <f>IF(F411="I",SUMIF('BG 032021'!A:A,Clasificaciones!C411,'BG 032021'!C:C),0)</f>
        <v>21872718</v>
      </c>
      <c r="P411" s="142"/>
      <c r="Q411" s="143">
        <f>IF(F411="I",SUMIF('BG 032021'!A:A,Clasificaciones!C411,'BG 032021'!D:D),0)</f>
        <v>3336</v>
      </c>
      <c r="R411" s="144">
        <f>+VLOOKUP(C411,'CA EFE'!A:A,1,FALSE)</f>
        <v>12901</v>
      </c>
    </row>
    <row r="412" spans="1:18" s="732" customFormat="1" ht="12" hidden="1" customHeight="1">
      <c r="A412" s="738" t="s">
        <v>8</v>
      </c>
      <c r="B412" s="738"/>
      <c r="C412" s="731">
        <v>2</v>
      </c>
      <c r="D412" s="731" t="s">
        <v>8</v>
      </c>
      <c r="E412" s="730" t="s">
        <v>6</v>
      </c>
      <c r="F412" s="730" t="s">
        <v>263</v>
      </c>
      <c r="G412" s="43">
        <f>-IF(F412="I",IFERROR(VLOOKUP(C412,'BG 032022'!A:C,3,FALSE),0),0)</f>
        <v>0</v>
      </c>
      <c r="H412" s="738"/>
      <c r="I412" s="59">
        <f>-IF(F412="I",IFERROR(VLOOKUP(C412,'BG 032022'!A:D,4,FALSE),0),0)</f>
        <v>0</v>
      </c>
      <c r="J412" s="38"/>
      <c r="K412" s="43">
        <f>-IF(F412="I",SUMIF('BG 2021'!B:B,Clasificaciones!C412,'BG 2021'!D:D),0)</f>
        <v>0</v>
      </c>
      <c r="L412" s="38"/>
      <c r="M412" s="59">
        <f>-IF(F412="I",SUMIF('BG 2021'!B:B,Clasificaciones!C412,'BG 2021'!E:E),0)</f>
        <v>0</v>
      </c>
      <c r="N412" s="38"/>
      <c r="O412" s="43">
        <f>IF(F412="I",SUMIF('BG 032021'!A:A,Clasificaciones!C412,'BG 032021'!C:C),0)</f>
        <v>0</v>
      </c>
      <c r="P412" s="38"/>
      <c r="Q412" s="59">
        <f>IF(F412="I",SUMIF('BG 032021'!A:A,Clasificaciones!C412,'BG 032021'!D:D),0)</f>
        <v>0</v>
      </c>
    </row>
    <row r="413" spans="1:18" s="732" customFormat="1" ht="12" hidden="1" customHeight="1">
      <c r="A413" s="738" t="s">
        <v>8</v>
      </c>
      <c r="B413" s="738"/>
      <c r="C413" s="731">
        <v>21</v>
      </c>
      <c r="D413" s="731" t="s">
        <v>9</v>
      </c>
      <c r="E413" s="730" t="s">
        <v>6</v>
      </c>
      <c r="F413" s="730" t="s">
        <v>263</v>
      </c>
      <c r="G413" s="43">
        <f>-IF(F413="I",IFERROR(VLOOKUP(C413,'BG 032022'!A:C,3,FALSE),0),0)</f>
        <v>0</v>
      </c>
      <c r="H413" s="738"/>
      <c r="I413" s="59">
        <f>-IF(F413="I",IFERROR(VLOOKUP(C413,'BG 032022'!A:D,4,FALSE),0),0)</f>
        <v>0</v>
      </c>
      <c r="J413" s="38"/>
      <c r="K413" s="43">
        <f>-IF(F413="I",SUMIF('BG 2021'!B:B,Clasificaciones!C413,'BG 2021'!D:D),0)</f>
        <v>0</v>
      </c>
      <c r="L413" s="38"/>
      <c r="M413" s="59">
        <f>-IF(F413="I",SUMIF('BG 2021'!B:B,Clasificaciones!C413,'BG 2021'!E:E),0)</f>
        <v>0</v>
      </c>
      <c r="N413" s="38"/>
      <c r="O413" s="43">
        <f>IF(F413="I",SUMIF('BG 032021'!A:A,Clasificaciones!C413,'BG 032021'!C:C),0)</f>
        <v>0</v>
      </c>
      <c r="P413" s="38"/>
      <c r="Q413" s="59">
        <f>IF(F413="I",SUMIF('BG 032021'!A:A,Clasificaciones!C413,'BG 032021'!D:D),0)</f>
        <v>0</v>
      </c>
    </row>
    <row r="414" spans="1:18" s="732" customFormat="1" ht="12" hidden="1" customHeight="1">
      <c r="A414" s="738" t="s">
        <v>8</v>
      </c>
      <c r="B414" s="738"/>
      <c r="C414" s="731">
        <v>211</v>
      </c>
      <c r="D414" s="731" t="s">
        <v>605</v>
      </c>
      <c r="E414" s="730" t="s">
        <v>6</v>
      </c>
      <c r="F414" s="730" t="s">
        <v>263</v>
      </c>
      <c r="G414" s="43">
        <f>-IF(F414="I",IFERROR(VLOOKUP(C414,'BG 032022'!A:C,3,FALSE),0),0)</f>
        <v>0</v>
      </c>
      <c r="H414" s="738"/>
      <c r="I414" s="59">
        <f>-IF(F414="I",IFERROR(VLOOKUP(C414,'BG 032022'!A:D,4,FALSE),0),0)</f>
        <v>0</v>
      </c>
      <c r="J414" s="38"/>
      <c r="K414" s="43">
        <f>-IF(F414="I",SUMIF('BG 2021'!B:B,Clasificaciones!C414,'BG 2021'!D:D),0)</f>
        <v>0</v>
      </c>
      <c r="L414" s="38"/>
      <c r="M414" s="59">
        <f>-IF(F414="I",SUMIF('BG 2021'!B:B,Clasificaciones!C414,'BG 2021'!E:E),0)</f>
        <v>0</v>
      </c>
      <c r="N414" s="38"/>
      <c r="O414" s="43">
        <f>IF(F414="I",SUMIF('BG 032021'!A:A,Clasificaciones!C414,'BG 032021'!C:C),0)</f>
        <v>0</v>
      </c>
      <c r="P414" s="38"/>
      <c r="Q414" s="59">
        <f>IF(F414="I",SUMIF('BG 032021'!A:A,Clasificaciones!C414,'BG 032021'!D:D),0)</f>
        <v>0</v>
      </c>
    </row>
    <row r="415" spans="1:18" s="732" customFormat="1" ht="12" hidden="1" customHeight="1">
      <c r="A415" s="738" t="s">
        <v>8</v>
      </c>
      <c r="B415" s="738"/>
      <c r="C415" s="731">
        <v>21101</v>
      </c>
      <c r="D415" s="731" t="s">
        <v>606</v>
      </c>
      <c r="E415" s="730" t="s">
        <v>6</v>
      </c>
      <c r="F415" s="730" t="s">
        <v>263</v>
      </c>
      <c r="G415" s="43">
        <f>-IF(F415="I",IFERROR(VLOOKUP(C415,'BG 032022'!A:C,3,FALSE),0),0)</f>
        <v>0</v>
      </c>
      <c r="H415" s="738"/>
      <c r="I415" s="59">
        <f>-IF(F415="I",IFERROR(VLOOKUP(C415,'BG 032022'!A:D,4,FALSE),0),0)</f>
        <v>0</v>
      </c>
      <c r="J415" s="38"/>
      <c r="K415" s="43">
        <f>-IF(F415="I",SUMIF('BG 2021'!B:B,Clasificaciones!C415,'BG 2021'!D:D),0)</f>
        <v>0</v>
      </c>
      <c r="L415" s="38"/>
      <c r="M415" s="59">
        <f>-IF(F415="I",SUMIF('BG 2021'!B:B,Clasificaciones!C415,'BG 2021'!E:E),0)</f>
        <v>0</v>
      </c>
      <c r="N415" s="38"/>
      <c r="O415" s="43">
        <f>IF(F415="I",SUMIF('BG 032021'!A:A,Clasificaciones!C415,'BG 032021'!C:C),0)</f>
        <v>0</v>
      </c>
      <c r="P415" s="38"/>
      <c r="Q415" s="59">
        <f>IF(F415="I",SUMIF('BG 032021'!A:A,Clasificaciones!C415,'BG 032021'!D:D),0)</f>
        <v>0</v>
      </c>
    </row>
    <row r="416" spans="1:18" s="732" customFormat="1" ht="12" hidden="1" customHeight="1">
      <c r="A416" s="738" t="s">
        <v>8</v>
      </c>
      <c r="B416" s="738"/>
      <c r="C416" s="731">
        <v>2110101</v>
      </c>
      <c r="D416" s="731" t="s">
        <v>425</v>
      </c>
      <c r="E416" s="730" t="s">
        <v>6</v>
      </c>
      <c r="F416" s="730" t="s">
        <v>263</v>
      </c>
      <c r="G416" s="43">
        <f>-IF(F416="I",IFERROR(VLOOKUP(C416,'BG 032022'!A:C,3,FALSE),0),0)</f>
        <v>0</v>
      </c>
      <c r="H416" s="738"/>
      <c r="I416" s="59">
        <f>-IF(F416="I",IFERROR(VLOOKUP(C416,'BG 032022'!A:D,4,FALSE),0),0)</f>
        <v>0</v>
      </c>
      <c r="J416" s="38"/>
      <c r="K416" s="43">
        <f>-IF(F416="I",SUMIF('BG 2021'!B:B,Clasificaciones!C416,'BG 2021'!D:D),0)</f>
        <v>0</v>
      </c>
      <c r="L416" s="38"/>
      <c r="M416" s="59">
        <f>-IF(F416="I",SUMIF('BG 2021'!B:B,Clasificaciones!C416,'BG 2021'!E:E),0)</f>
        <v>0</v>
      </c>
      <c r="N416" s="38"/>
      <c r="O416" s="43">
        <f>IF(F416="I",SUMIF('BG 032021'!A:A,Clasificaciones!C416,'BG 032021'!C:C),0)</f>
        <v>0</v>
      </c>
      <c r="P416" s="38"/>
      <c r="Q416" s="59">
        <f>IF(F416="I",SUMIF('BG 032021'!A:A,Clasificaciones!C416,'BG 032021'!D:D),0)</f>
        <v>0</v>
      </c>
    </row>
    <row r="417" spans="1:18" s="144" customFormat="1" ht="12" hidden="1" customHeight="1">
      <c r="A417" s="139" t="s">
        <v>8</v>
      </c>
      <c r="B417" s="139" t="s">
        <v>501</v>
      </c>
      <c r="C417" s="140">
        <v>211010101</v>
      </c>
      <c r="D417" s="140" t="s">
        <v>1113</v>
      </c>
      <c r="E417" s="141" t="s">
        <v>6</v>
      </c>
      <c r="F417" s="141" t="s">
        <v>264</v>
      </c>
      <c r="G417" s="136">
        <f>-IF(F417="I",IFERROR(VLOOKUP(C417,'BG 032022'!A:C,3,FALSE),0),0)</f>
        <v>-510412</v>
      </c>
      <c r="H417" s="139"/>
      <c r="I417" s="143">
        <f>-IF(F417="I",IFERROR(VLOOKUP(C417,'BG 032022'!A:D,4,FALSE),0),0)</f>
        <v>-73.6400000000001</v>
      </c>
      <c r="J417" s="142"/>
      <c r="K417" s="136">
        <f>-IF(F417="I",SUMIF('BG 2021'!B:B,Clasificaciones!C417,'BG 2021'!D:D),0)</f>
        <v>0</v>
      </c>
      <c r="L417" s="142"/>
      <c r="M417" s="143">
        <f>-IF(F417="I",SUMIF('BG 2021'!B:B,Clasificaciones!C417,'BG 2021'!E:E),0)</f>
        <v>0</v>
      </c>
      <c r="N417" s="142"/>
      <c r="O417" s="136">
        <f>IF(F417="I",SUMIF('BG 032021'!A:A,Clasificaciones!C417,'BG 032021'!C:C),0)</f>
        <v>510412</v>
      </c>
      <c r="P417" s="142"/>
      <c r="Q417" s="143">
        <f>IF(F417="I",SUMIF('BG 032021'!A:A,Clasificaciones!C417,'BG 032021'!D:D),0)</f>
        <v>73.6400000000001</v>
      </c>
      <c r="R417" s="144">
        <f>+VLOOKUP(C417,'CA EFE'!A:A,1,FALSE)</f>
        <v>211010101</v>
      </c>
    </row>
    <row r="418" spans="1:18" s="700" customFormat="1" ht="12" hidden="1" customHeight="1">
      <c r="A418" s="694" t="s">
        <v>8</v>
      </c>
      <c r="B418" s="694" t="s">
        <v>501</v>
      </c>
      <c r="C418" s="695">
        <v>211010102</v>
      </c>
      <c r="D418" s="695" t="s">
        <v>1135</v>
      </c>
      <c r="E418" s="696" t="s">
        <v>183</v>
      </c>
      <c r="F418" s="696" t="s">
        <v>264</v>
      </c>
      <c r="G418" s="697">
        <f>-IF(F418="I",IFERROR(VLOOKUP(C418,'BG 032022'!A:C,3,FALSE),0),0)</f>
        <v>0</v>
      </c>
      <c r="H418" s="694"/>
      <c r="I418" s="698">
        <f>-IF(F418="I",IFERROR(VLOOKUP(C418,'BG 032022'!A:D,4,FALSE),0),0)</f>
        <v>0</v>
      </c>
      <c r="J418" s="699"/>
      <c r="K418" s="697">
        <f>-IF(F418="I",SUMIF('BG 2021'!B:B,Clasificaciones!C418,'BG 2021'!D:D),0)</f>
        <v>0</v>
      </c>
      <c r="L418" s="699"/>
      <c r="M418" s="698">
        <f>-IF(F418="I",SUMIF('BG 2021'!B:B,Clasificaciones!C418,'BG 2021'!E:E),0)</f>
        <v>0</v>
      </c>
      <c r="N418" s="699"/>
      <c r="O418" s="697">
        <f>IF(F418="I",SUMIF('BG 032021'!A:A,Clasificaciones!C418,'BG 032021'!C:C),0)</f>
        <v>0</v>
      </c>
      <c r="P418" s="699"/>
      <c r="Q418" s="698">
        <f>IF(F418="I",SUMIF('BG 032021'!A:A,Clasificaciones!C418,'BG 032021'!D:D),0)</f>
        <v>0</v>
      </c>
      <c r="R418" s="700" t="e">
        <f>+VLOOKUP(C418,'CA EFE'!A:A,1,FALSE)</f>
        <v>#N/A</v>
      </c>
    </row>
    <row r="419" spans="1:18" s="144" customFormat="1" ht="12" hidden="1" customHeight="1">
      <c r="A419" s="139" t="s">
        <v>8</v>
      </c>
      <c r="B419" s="139" t="s">
        <v>501</v>
      </c>
      <c r="C419" s="140">
        <v>211010103</v>
      </c>
      <c r="D419" s="140" t="s">
        <v>1040</v>
      </c>
      <c r="E419" s="141" t="s">
        <v>6</v>
      </c>
      <c r="F419" s="141" t="s">
        <v>264</v>
      </c>
      <c r="G419" s="136">
        <f>-IF(F419="I",IFERROR(VLOOKUP(C419,'BG 032022'!A:C,3,FALSE),0),0)</f>
        <v>0</v>
      </c>
      <c r="H419" s="139"/>
      <c r="I419" s="143">
        <f>-IF(F419="I",IFERROR(VLOOKUP(C419,'BG 032022'!A:D,4,FALSE),0),0)</f>
        <v>0</v>
      </c>
      <c r="J419" s="142"/>
      <c r="K419" s="136">
        <f>-IF(F419="I",SUMIF('BG 2021'!B:B,Clasificaciones!C419,'BG 2021'!D:D),0)</f>
        <v>0</v>
      </c>
      <c r="L419" s="142"/>
      <c r="M419" s="143">
        <f>-IF(F419="I",SUMIF('BG 2021'!B:B,Clasificaciones!C419,'BG 2021'!E:E),0)</f>
        <v>0</v>
      </c>
      <c r="N419" s="142"/>
      <c r="O419" s="136">
        <f>IF(F419="I",SUMIF('BG 032021'!A:A,Clasificaciones!C419,'BG 032021'!C:C),0)</f>
        <v>0</v>
      </c>
      <c r="P419" s="142"/>
      <c r="Q419" s="143">
        <f>IF(F419="I",SUMIF('BG 032021'!A:A,Clasificaciones!C419,'BG 032021'!D:D),0)</f>
        <v>0</v>
      </c>
      <c r="R419" s="144" t="e">
        <f>+VLOOKUP(C419,'CA EFE'!A:A,1,FALSE)</f>
        <v>#N/A</v>
      </c>
    </row>
    <row r="420" spans="1:18" s="700" customFormat="1" ht="12" hidden="1" customHeight="1">
      <c r="A420" s="694" t="s">
        <v>8</v>
      </c>
      <c r="B420" s="694" t="s">
        <v>501</v>
      </c>
      <c r="C420" s="695">
        <v>211010104</v>
      </c>
      <c r="D420" s="695" t="s">
        <v>1116</v>
      </c>
      <c r="E420" s="696" t="s">
        <v>183</v>
      </c>
      <c r="F420" s="696" t="s">
        <v>264</v>
      </c>
      <c r="G420" s="697">
        <f>-IF(F420="I",IFERROR(VLOOKUP(C420,'BG 032022'!A:C,3,FALSE),0),0)</f>
        <v>0</v>
      </c>
      <c r="H420" s="694"/>
      <c r="I420" s="698">
        <f>-IF(F420="I",IFERROR(VLOOKUP(C420,'BG 032022'!A:D,4,FALSE),0),0)</f>
        <v>0</v>
      </c>
      <c r="J420" s="699"/>
      <c r="K420" s="697">
        <f>-IF(F420="I",SUMIF('BG 2021'!B:B,Clasificaciones!C420,'BG 2021'!D:D),0)</f>
        <v>0</v>
      </c>
      <c r="L420" s="699"/>
      <c r="M420" s="698">
        <f>-IF(F420="I",SUMIF('BG 2021'!B:B,Clasificaciones!C420,'BG 2021'!E:E),0)</f>
        <v>0</v>
      </c>
      <c r="N420" s="699"/>
      <c r="O420" s="697">
        <f>IF(F420="I",SUMIF('BG 032021'!A:A,Clasificaciones!C420,'BG 032021'!C:C),0)</f>
        <v>0</v>
      </c>
      <c r="P420" s="699"/>
      <c r="Q420" s="698">
        <f>IF(F420="I",SUMIF('BG 032021'!A:A,Clasificaciones!C420,'BG 032021'!D:D),0)</f>
        <v>0</v>
      </c>
      <c r="R420" s="700" t="e">
        <f>+VLOOKUP(C420,'CA EFE'!A:A,1,FALSE)</f>
        <v>#N/A</v>
      </c>
    </row>
    <row r="421" spans="1:18" s="732" customFormat="1" ht="12" hidden="1" customHeight="1">
      <c r="A421" s="738" t="s">
        <v>8</v>
      </c>
      <c r="B421" s="738"/>
      <c r="C421" s="731">
        <v>2110102</v>
      </c>
      <c r="D421" s="731" t="s">
        <v>875</v>
      </c>
      <c r="E421" s="730" t="s">
        <v>6</v>
      </c>
      <c r="F421" s="730" t="s">
        <v>263</v>
      </c>
      <c r="G421" s="43">
        <f>-IF(F421="I",IFERROR(VLOOKUP(C421,'BG 032022'!A:C,3,FALSE),0),0)</f>
        <v>0</v>
      </c>
      <c r="H421" s="738"/>
      <c r="I421" s="59">
        <f>-IF(F421="I",IFERROR(VLOOKUP(C421,'BG 032022'!A:D,4,FALSE),0),0)</f>
        <v>0</v>
      </c>
      <c r="J421" s="38"/>
      <c r="K421" s="43">
        <f>-IF(F421="I",SUMIF('BG 2021'!B:B,Clasificaciones!C421,'BG 2021'!D:D),0)</f>
        <v>0</v>
      </c>
      <c r="L421" s="38"/>
      <c r="M421" s="59">
        <f>-IF(F421="I",SUMIF('BG 2021'!B:B,Clasificaciones!C421,'BG 2021'!E:E),0)</f>
        <v>0</v>
      </c>
      <c r="N421" s="38"/>
      <c r="O421" s="43">
        <f>IF(F421="I",SUMIF('BG 032021'!A:A,Clasificaciones!C421,'BG 032021'!C:C),0)</f>
        <v>0</v>
      </c>
      <c r="P421" s="38"/>
      <c r="Q421" s="59">
        <f>IF(F421="I",SUMIF('BG 032021'!A:A,Clasificaciones!C421,'BG 032021'!D:D),0)</f>
        <v>0</v>
      </c>
    </row>
    <row r="422" spans="1:18" s="732" customFormat="1" ht="12" hidden="1" customHeight="1">
      <c r="A422" s="738" t="s">
        <v>8</v>
      </c>
      <c r="B422" s="738" t="s">
        <v>501</v>
      </c>
      <c r="C422" s="731">
        <v>211010201</v>
      </c>
      <c r="D422" s="731" t="s">
        <v>876</v>
      </c>
      <c r="E422" s="730" t="s">
        <v>6</v>
      </c>
      <c r="F422" s="730" t="s">
        <v>264</v>
      </c>
      <c r="G422" s="43">
        <f>-IF(F422="I",IFERROR(VLOOKUP(C422,'BG 032022'!A:C,3,FALSE),0),0)</f>
        <v>0</v>
      </c>
      <c r="H422" s="738"/>
      <c r="I422" s="59">
        <f>-IF(F422="I",IFERROR(VLOOKUP(C422,'BG 032022'!A:D,4,FALSE),0),0)</f>
        <v>0</v>
      </c>
      <c r="J422" s="38"/>
      <c r="K422" s="43">
        <f>-IF(F422="I",SUMIF('BG 2021'!B:B,Clasificaciones!C422,'BG 2021'!D:D),0)</f>
        <v>0</v>
      </c>
      <c r="L422" s="38"/>
      <c r="M422" s="59">
        <f>-IF(F422="I",SUMIF('BG 2021'!B:B,Clasificaciones!C422,'BG 2021'!E:E),0)</f>
        <v>0</v>
      </c>
      <c r="N422" s="38"/>
      <c r="O422" s="43">
        <f>IF(F422="I",SUMIF('BG 032021'!A:A,Clasificaciones!C422,'BG 032021'!C:C),0)</f>
        <v>0</v>
      </c>
      <c r="P422" s="38"/>
      <c r="Q422" s="59">
        <f>IF(F422="I",SUMIF('BG 032021'!A:A,Clasificaciones!C422,'BG 032021'!D:D),0)</f>
        <v>0</v>
      </c>
    </row>
    <row r="423" spans="1:18" s="700" customFormat="1" ht="12" hidden="1" customHeight="1">
      <c r="A423" s="694" t="s">
        <v>8</v>
      </c>
      <c r="B423" s="694" t="s">
        <v>501</v>
      </c>
      <c r="C423" s="695">
        <v>211010202</v>
      </c>
      <c r="D423" s="695" t="s">
        <v>877</v>
      </c>
      <c r="E423" s="696" t="s">
        <v>183</v>
      </c>
      <c r="F423" s="696" t="s">
        <v>264</v>
      </c>
      <c r="G423" s="697">
        <f>-IF(F423="I",IFERROR(VLOOKUP(C423,'BG 032022'!A:C,3,FALSE),0),0)</f>
        <v>0</v>
      </c>
      <c r="H423" s="694"/>
      <c r="I423" s="698">
        <f>-IF(F423="I",IFERROR(VLOOKUP(C423,'BG 032022'!A:D,4,FALSE),0),0)</f>
        <v>0</v>
      </c>
      <c r="J423" s="699"/>
      <c r="K423" s="697">
        <f>-IF(F423="I",SUMIF('BG 2021'!B:B,Clasificaciones!C423,'BG 2021'!D:D),0)</f>
        <v>0</v>
      </c>
      <c r="L423" s="699"/>
      <c r="M423" s="698">
        <f>-IF(F423="I",SUMIF('BG 2021'!B:B,Clasificaciones!C423,'BG 2021'!E:E),0)</f>
        <v>0</v>
      </c>
      <c r="N423" s="699"/>
      <c r="O423" s="697">
        <f>IF(F423="I",SUMIF('BG 032021'!A:A,Clasificaciones!C423,'BG 032021'!C:C),0)</f>
        <v>0</v>
      </c>
      <c r="P423" s="699"/>
      <c r="Q423" s="698">
        <f>IF(F423="I",SUMIF('BG 032021'!A:A,Clasificaciones!C423,'BG 032021'!D:D),0)</f>
        <v>0</v>
      </c>
      <c r="R423" s="700" t="e">
        <f>+VLOOKUP(C423,'CA EFE'!A:A,1,FALSE)</f>
        <v>#N/A</v>
      </c>
    </row>
    <row r="424" spans="1:18" s="732" customFormat="1" ht="12" hidden="1" customHeight="1">
      <c r="A424" s="738" t="s">
        <v>8</v>
      </c>
      <c r="B424" s="738"/>
      <c r="C424" s="731">
        <v>2110103</v>
      </c>
      <c r="D424" s="731" t="s">
        <v>607</v>
      </c>
      <c r="E424" s="730" t="s">
        <v>6</v>
      </c>
      <c r="F424" s="730" t="s">
        <v>263</v>
      </c>
      <c r="G424" s="43">
        <f>-IF(F424="I",IFERROR(VLOOKUP(C424,'BG 032022'!A:C,3,FALSE),0),0)</f>
        <v>0</v>
      </c>
      <c r="H424" s="738"/>
      <c r="I424" s="59">
        <f>-IF(F424="I",IFERROR(VLOOKUP(C424,'BG 032022'!A:D,4,FALSE),0),0)</f>
        <v>0</v>
      </c>
      <c r="J424" s="38"/>
      <c r="K424" s="43">
        <f>-IF(F424="I",SUMIF('BG 2021'!B:B,Clasificaciones!C424,'BG 2021'!D:D),0)</f>
        <v>0</v>
      </c>
      <c r="L424" s="38"/>
      <c r="M424" s="59">
        <f>-IF(F424="I",SUMIF('BG 2021'!B:B,Clasificaciones!C424,'BG 2021'!E:E),0)</f>
        <v>0</v>
      </c>
      <c r="N424" s="38"/>
      <c r="O424" s="43">
        <f>IF(F424="I",SUMIF('BG 032021'!A:A,Clasificaciones!C424,'BG 032021'!C:C),0)</f>
        <v>0</v>
      </c>
      <c r="P424" s="38"/>
      <c r="Q424" s="59">
        <f>IF(F424="I",SUMIF('BG 032021'!A:A,Clasificaciones!C424,'BG 032021'!D:D),0)</f>
        <v>0</v>
      </c>
    </row>
    <row r="425" spans="1:18" s="144" customFormat="1" ht="12" hidden="1" customHeight="1">
      <c r="A425" s="139" t="s">
        <v>8</v>
      </c>
      <c r="B425" s="139" t="s">
        <v>501</v>
      </c>
      <c r="C425" s="140">
        <v>211010301</v>
      </c>
      <c r="D425" s="140" t="s">
        <v>1112</v>
      </c>
      <c r="E425" s="141" t="s">
        <v>6</v>
      </c>
      <c r="F425" s="141" t="s">
        <v>264</v>
      </c>
      <c r="G425" s="136">
        <f>-IF(F425="I",IFERROR(VLOOKUP(C425,'BG 032022'!A:C,3,FALSE),0),0)</f>
        <v>0</v>
      </c>
      <c r="H425" s="139"/>
      <c r="I425" s="143">
        <f>-IF(F425="I",IFERROR(VLOOKUP(C425,'BG 032022'!A:D,4,FALSE),0),0)</f>
        <v>0</v>
      </c>
      <c r="J425" s="142"/>
      <c r="K425" s="136">
        <f>-IF(F425="I",SUMIF('BG 2021'!B:B,Clasificaciones!C425,'BG 2021'!D:D),0)</f>
        <v>0</v>
      </c>
      <c r="L425" s="142"/>
      <c r="M425" s="143">
        <f>-IF(F425="I",SUMIF('BG 2021'!B:B,Clasificaciones!C425,'BG 2021'!E:E),0)</f>
        <v>0</v>
      </c>
      <c r="N425" s="142"/>
      <c r="O425" s="136">
        <f>IF(F425="I",SUMIF('BG 032021'!A:A,Clasificaciones!C425,'BG 032021'!C:C),0)</f>
        <v>0</v>
      </c>
      <c r="P425" s="142"/>
      <c r="Q425" s="143">
        <f>IF(F425="I",SUMIF('BG 032021'!A:A,Clasificaciones!C425,'BG 032021'!D:D),0)</f>
        <v>0</v>
      </c>
      <c r="R425" s="144" t="e">
        <f>+VLOOKUP(C425,'CA EFE'!A:A,1,FALSE)</f>
        <v>#N/A</v>
      </c>
    </row>
    <row r="426" spans="1:18" s="732" customFormat="1" ht="12" hidden="1" customHeight="1">
      <c r="A426" s="738" t="s">
        <v>8</v>
      </c>
      <c r="B426" s="738" t="s">
        <v>501</v>
      </c>
      <c r="C426" s="731">
        <v>211010302</v>
      </c>
      <c r="D426" s="731" t="s">
        <v>352</v>
      </c>
      <c r="E426" s="730" t="s">
        <v>183</v>
      </c>
      <c r="F426" s="730" t="s">
        <v>264</v>
      </c>
      <c r="G426" s="43">
        <f>-IF(F426="I",IFERROR(VLOOKUP(C426,'BG 032022'!A:C,3,FALSE),0),0)</f>
        <v>0</v>
      </c>
      <c r="H426" s="738"/>
      <c r="I426" s="59">
        <f>-IF(F426="I",IFERROR(VLOOKUP(C426,'BG 032022'!A:D,4,FALSE),0),0)</f>
        <v>0</v>
      </c>
      <c r="J426" s="38"/>
      <c r="K426" s="43">
        <f>-IF(F426="I",SUMIF('BG 2021'!B:B,Clasificaciones!C426,'BG 2021'!D:D),0)</f>
        <v>0</v>
      </c>
      <c r="L426" s="38"/>
      <c r="M426" s="59">
        <f>-IF(F426="I",SUMIF('BG 2021'!B:B,Clasificaciones!C426,'BG 2021'!E:E),0)</f>
        <v>0</v>
      </c>
      <c r="N426" s="38"/>
      <c r="O426" s="43">
        <f>IF(F426="I",SUMIF('BG 032021'!A:A,Clasificaciones!C426,'BG 032021'!C:C),0)</f>
        <v>0</v>
      </c>
      <c r="P426" s="38"/>
      <c r="Q426" s="59">
        <f>IF(F426="I",SUMIF('BG 032021'!A:A,Clasificaciones!C426,'BG 032021'!D:D),0)</f>
        <v>0</v>
      </c>
    </row>
    <row r="427" spans="1:18" s="732" customFormat="1" ht="12" hidden="1" customHeight="1">
      <c r="A427" s="738" t="s">
        <v>8</v>
      </c>
      <c r="B427" s="738"/>
      <c r="C427" s="731">
        <v>2110121</v>
      </c>
      <c r="D427" s="731" t="s">
        <v>878</v>
      </c>
      <c r="E427" s="730" t="s">
        <v>6</v>
      </c>
      <c r="F427" s="730" t="s">
        <v>263</v>
      </c>
      <c r="G427" s="43">
        <f>-IF(F427="I",IFERROR(VLOOKUP(C427,'BG 032022'!A:C,3,FALSE),0),0)</f>
        <v>0</v>
      </c>
      <c r="H427" s="738"/>
      <c r="I427" s="59">
        <f>-IF(F427="I",IFERROR(VLOOKUP(C427,'BG 032022'!A:D,4,FALSE),0),0)</f>
        <v>0</v>
      </c>
      <c r="J427" s="38"/>
      <c r="K427" s="43">
        <f>-IF(F427="I",SUMIF('BG 2021'!B:B,Clasificaciones!C427,'BG 2021'!D:D),0)</f>
        <v>0</v>
      </c>
      <c r="L427" s="38"/>
      <c r="M427" s="59">
        <f>-IF(F427="I",SUMIF('BG 2021'!B:B,Clasificaciones!C427,'BG 2021'!E:E),0)</f>
        <v>0</v>
      </c>
      <c r="N427" s="38"/>
      <c r="O427" s="43">
        <f>IF(F427="I",SUMIF('BG 032021'!A:A,Clasificaciones!C427,'BG 032021'!C:C),0)</f>
        <v>0</v>
      </c>
      <c r="P427" s="38"/>
      <c r="Q427" s="59">
        <f>IF(F427="I",SUMIF('BG 032021'!A:A,Clasificaciones!C427,'BG 032021'!D:D),0)</f>
        <v>0</v>
      </c>
    </row>
    <row r="428" spans="1:18" s="732" customFormat="1" ht="12" hidden="1" customHeight="1">
      <c r="A428" s="738" t="s">
        <v>8</v>
      </c>
      <c r="B428" s="738"/>
      <c r="C428" s="731">
        <v>21103</v>
      </c>
      <c r="D428" s="731" t="s">
        <v>879</v>
      </c>
      <c r="E428" s="730" t="s">
        <v>6</v>
      </c>
      <c r="F428" s="730" t="s">
        <v>263</v>
      </c>
      <c r="G428" s="43">
        <f>-IF(F428="I",IFERROR(VLOOKUP(C428,'BG 032022'!A:C,3,FALSE),0),0)</f>
        <v>0</v>
      </c>
      <c r="H428" s="738"/>
      <c r="I428" s="59">
        <f>-IF(F428="I",IFERROR(VLOOKUP(C428,'BG 032022'!A:D,4,FALSE),0),0)</f>
        <v>0</v>
      </c>
      <c r="J428" s="38"/>
      <c r="K428" s="43">
        <f>-IF(F428="I",SUMIF('BG 2021'!B:B,Clasificaciones!C428,'BG 2021'!D:D),0)</f>
        <v>0</v>
      </c>
      <c r="L428" s="38"/>
      <c r="M428" s="59">
        <f>-IF(F428="I",SUMIF('BG 2021'!B:B,Clasificaciones!C428,'BG 2021'!E:E),0)</f>
        <v>0</v>
      </c>
      <c r="N428" s="38"/>
      <c r="O428" s="43">
        <f>IF(F428="I",SUMIF('BG 032021'!A:A,Clasificaciones!C428,'BG 032021'!C:C),0)</f>
        <v>0</v>
      </c>
      <c r="P428" s="38"/>
      <c r="Q428" s="59">
        <f>IF(F428="I",SUMIF('BG 032021'!A:A,Clasificaciones!C428,'BG 032021'!D:D),0)</f>
        <v>0</v>
      </c>
    </row>
    <row r="429" spans="1:18" s="144" customFormat="1" ht="12" hidden="1" customHeight="1">
      <c r="A429" s="139" t="s">
        <v>8</v>
      </c>
      <c r="B429" s="139" t="s">
        <v>1084</v>
      </c>
      <c r="C429" s="140">
        <v>211030101</v>
      </c>
      <c r="D429" s="140" t="s">
        <v>879</v>
      </c>
      <c r="E429" s="141" t="s">
        <v>6</v>
      </c>
      <c r="F429" s="141" t="s">
        <v>264</v>
      </c>
      <c r="G429" s="136">
        <f>-IF(F429="I",IFERROR(VLOOKUP(C429,'BG 032022'!A:C,3,FALSE),0),0)</f>
        <v>0</v>
      </c>
      <c r="H429" s="139"/>
      <c r="I429" s="143">
        <f>-IF(F429="I",IFERROR(VLOOKUP(C429,'BG 032022'!A:D,4,FALSE),0),0)</f>
        <v>0</v>
      </c>
      <c r="J429" s="142"/>
      <c r="K429" s="136">
        <f>-IF(F429="I",SUMIF('BG 2021'!B:B,Clasificaciones!C429,'BG 2021'!D:D),0)</f>
        <v>0</v>
      </c>
      <c r="L429" s="142"/>
      <c r="M429" s="143">
        <f>-IF(F429="I",SUMIF('BG 2021'!B:B,Clasificaciones!C429,'BG 2021'!E:E),0)</f>
        <v>0</v>
      </c>
      <c r="N429" s="142"/>
      <c r="O429" s="136">
        <f>IF(F429="I",SUMIF('BG 032021'!A:A,Clasificaciones!C429,'BG 032021'!C:C),0)</f>
        <v>0</v>
      </c>
      <c r="P429" s="142"/>
      <c r="Q429" s="143">
        <f>IF(F429="I",SUMIF('BG 032021'!A:A,Clasificaciones!C429,'BG 032021'!D:D),0)</f>
        <v>0</v>
      </c>
      <c r="R429" s="144" t="e">
        <f>+VLOOKUP(C429,'CA EFE'!A:A,1,FALSE)</f>
        <v>#N/A</v>
      </c>
    </row>
    <row r="430" spans="1:18" s="732" customFormat="1" ht="12" hidden="1" customHeight="1">
      <c r="A430" s="738" t="s">
        <v>8</v>
      </c>
      <c r="B430" s="738"/>
      <c r="C430" s="731">
        <v>211030102</v>
      </c>
      <c r="D430" s="731" t="s">
        <v>879</v>
      </c>
      <c r="E430" s="730" t="s">
        <v>183</v>
      </c>
      <c r="F430" s="730" t="s">
        <v>264</v>
      </c>
      <c r="G430" s="43">
        <f>-IF(F430="I",IFERROR(VLOOKUP(C430,'BG 032022'!A:C,3,FALSE),0),0)</f>
        <v>0</v>
      </c>
      <c r="H430" s="738"/>
      <c r="I430" s="59">
        <f>-IF(F430="I",IFERROR(VLOOKUP(C430,'BG 032022'!A:D,4,FALSE),0),0)</f>
        <v>0</v>
      </c>
      <c r="J430" s="38"/>
      <c r="K430" s="43">
        <f>-IF(F430="I",SUMIF('BG 2021'!B:B,Clasificaciones!C430,'BG 2021'!D:D),0)</f>
        <v>0</v>
      </c>
      <c r="L430" s="38"/>
      <c r="M430" s="59">
        <f>-IF(F430="I",SUMIF('BG 2021'!B:B,Clasificaciones!C430,'BG 2021'!E:E),0)</f>
        <v>0</v>
      </c>
      <c r="N430" s="38"/>
      <c r="O430" s="43">
        <f>IF(F430="I",SUMIF('BG 032021'!A:A,Clasificaciones!C430,'BG 032021'!C:C),0)</f>
        <v>0</v>
      </c>
      <c r="P430" s="38"/>
      <c r="Q430" s="59">
        <f>IF(F430="I",SUMIF('BG 032021'!A:A,Clasificaciones!C430,'BG 032021'!D:D),0)</f>
        <v>0</v>
      </c>
    </row>
    <row r="431" spans="1:18" s="144" customFormat="1" ht="12" hidden="1" customHeight="1">
      <c r="A431" s="139" t="s">
        <v>8</v>
      </c>
      <c r="B431" s="139" t="s">
        <v>1084</v>
      </c>
      <c r="C431" s="140">
        <v>211030103</v>
      </c>
      <c r="D431" s="140" t="s">
        <v>1058</v>
      </c>
      <c r="E431" s="141" t="s">
        <v>6</v>
      </c>
      <c r="F431" s="141" t="s">
        <v>264</v>
      </c>
      <c r="G431" s="136">
        <f>-IF(F431="I",IFERROR(VLOOKUP(C431,'BG 032022'!A:C,3,FALSE),0),0)</f>
        <v>0</v>
      </c>
      <c r="H431" s="139"/>
      <c r="I431" s="143">
        <f>-IF(F431="I",IFERROR(VLOOKUP(C431,'BG 032022'!A:D,4,FALSE),0),0)</f>
        <v>0</v>
      </c>
      <c r="J431" s="142"/>
      <c r="K431" s="136">
        <f>-IF(F431="I",SUMIF('BG 2021'!B:B,Clasificaciones!C431,'BG 2021'!D:D),0)</f>
        <v>0</v>
      </c>
      <c r="L431" s="142"/>
      <c r="M431" s="143">
        <f>-IF(F431="I",SUMIF('BG 2021'!B:B,Clasificaciones!C431,'BG 2021'!E:E),0)</f>
        <v>0</v>
      </c>
      <c r="N431" s="142"/>
      <c r="O431" s="136">
        <f>IF(F431="I",SUMIF('BG 032021'!A:A,Clasificaciones!C431,'BG 032021'!C:C),0)</f>
        <v>0</v>
      </c>
      <c r="P431" s="142"/>
      <c r="Q431" s="143">
        <f>IF(F431="I",SUMIF('BG 032021'!A:A,Clasificaciones!C431,'BG 032021'!D:D),0)</f>
        <v>0</v>
      </c>
      <c r="R431" s="144" t="e">
        <f>+VLOOKUP(C431,'CA EFE'!A:A,1,FALSE)</f>
        <v>#N/A</v>
      </c>
    </row>
    <row r="432" spans="1:18" s="144" customFormat="1" ht="12" hidden="1" customHeight="1">
      <c r="A432" s="139" t="s">
        <v>8</v>
      </c>
      <c r="B432" s="139" t="s">
        <v>1084</v>
      </c>
      <c r="C432" s="140">
        <v>211030104</v>
      </c>
      <c r="D432" s="140" t="s">
        <v>1308</v>
      </c>
      <c r="E432" s="141" t="s">
        <v>6</v>
      </c>
      <c r="F432" s="141" t="s">
        <v>264</v>
      </c>
      <c r="G432" s="136">
        <f>-IF(F432="I",IFERROR(VLOOKUP(C432,'BG 032022'!A:C,3,FALSE),0),0)</f>
        <v>-1034855485</v>
      </c>
      <c r="H432" s="139"/>
      <c r="I432" s="143">
        <f>-IF(F432="I",IFERROR(VLOOKUP(C432,'BG 032022'!A:D,4,FALSE),0),0)</f>
        <v>-149298.13</v>
      </c>
      <c r="J432" s="142"/>
      <c r="K432" s="136">
        <f>-IF(F432="I",SUMIF('BG 2021'!B:B,Clasificaciones!C432,'BG 2021'!D:D),0)</f>
        <v>-680822277</v>
      </c>
      <c r="L432" s="142"/>
      <c r="M432" s="143">
        <f>-IF(F432="I",SUMIF('BG 2021'!B:B,Clasificaciones!C432,'BG 2021'!E:E),0)</f>
        <v>-100369.23</v>
      </c>
      <c r="N432" s="142"/>
      <c r="O432" s="136">
        <f>IF(F432="I",SUMIF('BG 032021'!A:A,Clasificaciones!C432,'BG 032021'!C:C),0)</f>
        <v>1034855485</v>
      </c>
      <c r="P432" s="142"/>
      <c r="Q432" s="143">
        <f>IF(F432="I",SUMIF('BG 032021'!A:A,Clasificaciones!C432,'BG 032021'!D:D),0)</f>
        <v>149298.13</v>
      </c>
      <c r="R432" s="144">
        <f>+VLOOKUP(C432,'CA EFE'!A:A,1,FALSE)</f>
        <v>211030104</v>
      </c>
    </row>
    <row r="433" spans="1:18" s="732" customFormat="1" ht="12" hidden="1" customHeight="1">
      <c r="A433" s="738" t="s">
        <v>8</v>
      </c>
      <c r="B433" s="738"/>
      <c r="C433" s="731">
        <v>21104</v>
      </c>
      <c r="D433" s="731" t="s">
        <v>880</v>
      </c>
      <c r="E433" s="730" t="s">
        <v>6</v>
      </c>
      <c r="F433" s="730" t="s">
        <v>264</v>
      </c>
      <c r="G433" s="43">
        <f>-IF(F433="I",IFERROR(VLOOKUP(C433,'BG 032022'!A:C,3,FALSE),0),0)</f>
        <v>0</v>
      </c>
      <c r="H433" s="738"/>
      <c r="I433" s="59">
        <f>-IF(F433="I",IFERROR(VLOOKUP(C433,'BG 032022'!A:D,4,FALSE),0),0)</f>
        <v>0</v>
      </c>
      <c r="J433" s="38"/>
      <c r="K433" s="43">
        <f>-IF(F433="I",SUMIF('BG 2021'!B:B,Clasificaciones!C433,'BG 2021'!D:D),0)</f>
        <v>0</v>
      </c>
      <c r="L433" s="38"/>
      <c r="M433" s="59">
        <f>-IF(F433="I",SUMIF('BG 2021'!B:B,Clasificaciones!C433,'BG 2021'!E:E),0)</f>
        <v>0</v>
      </c>
      <c r="N433" s="38"/>
      <c r="O433" s="43">
        <f>IF(F433="I",SUMIF('BG 032021'!A:A,Clasificaciones!C433,'BG 032021'!C:C),0)</f>
        <v>0</v>
      </c>
      <c r="P433" s="38"/>
      <c r="Q433" s="59">
        <f>IF(F433="I",SUMIF('BG 032021'!A:A,Clasificaciones!C433,'BG 032021'!D:D),0)</f>
        <v>0</v>
      </c>
    </row>
    <row r="434" spans="1:18" s="732" customFormat="1" ht="12" hidden="1" customHeight="1">
      <c r="A434" s="738" t="s">
        <v>8</v>
      </c>
      <c r="B434" s="738"/>
      <c r="C434" s="731">
        <v>21105</v>
      </c>
      <c r="D434" s="731" t="s">
        <v>881</v>
      </c>
      <c r="E434" s="730" t="s">
        <v>6</v>
      </c>
      <c r="F434" s="730" t="s">
        <v>264</v>
      </c>
      <c r="G434" s="43">
        <f>-IF(F434="I",IFERROR(VLOOKUP(C434,'BG 032022'!A:C,3,FALSE),0),0)</f>
        <v>0</v>
      </c>
      <c r="H434" s="738"/>
      <c r="I434" s="59">
        <f>-IF(F434="I",IFERROR(VLOOKUP(C434,'BG 032022'!A:D,4,FALSE),0),0)</f>
        <v>0</v>
      </c>
      <c r="J434" s="38"/>
      <c r="K434" s="43">
        <f>-IF(F434="I",SUMIF('BG 2021'!B:B,Clasificaciones!C434,'BG 2021'!D:D),0)</f>
        <v>0</v>
      </c>
      <c r="L434" s="38"/>
      <c r="M434" s="59">
        <f>-IF(F434="I",SUMIF('BG 2021'!B:B,Clasificaciones!C434,'BG 2021'!E:E),0)</f>
        <v>0</v>
      </c>
      <c r="N434" s="38"/>
      <c r="O434" s="43">
        <f>IF(F434="I",SUMIF('BG 032021'!A:A,Clasificaciones!C434,'BG 032021'!C:C),0)</f>
        <v>0</v>
      </c>
      <c r="P434" s="38"/>
      <c r="Q434" s="59">
        <f>IF(F434="I",SUMIF('BG 032021'!A:A,Clasificaciones!C434,'BG 032021'!D:D),0)</f>
        <v>0</v>
      </c>
    </row>
    <row r="435" spans="1:18" s="732" customFormat="1" ht="12" hidden="1" customHeight="1">
      <c r="A435" s="738" t="s">
        <v>8</v>
      </c>
      <c r="B435" s="738"/>
      <c r="C435" s="731">
        <v>21106</v>
      </c>
      <c r="D435" s="731" t="s">
        <v>268</v>
      </c>
      <c r="E435" s="730" t="s">
        <v>6</v>
      </c>
      <c r="F435" s="730" t="s">
        <v>263</v>
      </c>
      <c r="G435" s="43">
        <f>-IF(F435="I",IFERROR(VLOOKUP(C435,'BG 032022'!A:C,3,FALSE),0),0)</f>
        <v>0</v>
      </c>
      <c r="H435" s="738"/>
      <c r="I435" s="59">
        <f>-IF(F435="I",IFERROR(VLOOKUP(C435,'BG 032022'!A:D,4,FALSE),0),0)</f>
        <v>0</v>
      </c>
      <c r="J435" s="38"/>
      <c r="K435" s="43">
        <f>-IF(F435="I",SUMIF('BG 2021'!B:B,Clasificaciones!C435,'BG 2021'!D:D),0)</f>
        <v>0</v>
      </c>
      <c r="L435" s="38"/>
      <c r="M435" s="59">
        <f>-IF(F435="I",SUMIF('BG 2021'!B:B,Clasificaciones!C435,'BG 2021'!E:E),0)</f>
        <v>0</v>
      </c>
      <c r="N435" s="38"/>
      <c r="O435" s="43">
        <f>IF(F435="I",SUMIF('BG 032021'!A:A,Clasificaciones!C435,'BG 032021'!C:C),0)</f>
        <v>0</v>
      </c>
      <c r="P435" s="38"/>
      <c r="Q435" s="59">
        <f>IF(F435="I",SUMIF('BG 032021'!A:A,Clasificaciones!C435,'BG 032021'!D:D),0)</f>
        <v>0</v>
      </c>
    </row>
    <row r="436" spans="1:18" s="732" customFormat="1" ht="12" hidden="1" customHeight="1">
      <c r="A436" s="738" t="s">
        <v>8</v>
      </c>
      <c r="B436" s="738"/>
      <c r="C436" s="731">
        <v>2110601</v>
      </c>
      <c r="D436" s="731" t="s">
        <v>882</v>
      </c>
      <c r="E436" s="730" t="s">
        <v>6</v>
      </c>
      <c r="F436" s="730" t="s">
        <v>264</v>
      </c>
      <c r="G436" s="43">
        <f>-IF(F436="I",IFERROR(VLOOKUP(C436,'BG 032022'!A:C,3,FALSE),0),0)</f>
        <v>0</v>
      </c>
      <c r="H436" s="738"/>
      <c r="I436" s="59">
        <f>-IF(F436="I",IFERROR(VLOOKUP(C436,'BG 032022'!A:D,4,FALSE),0),0)</f>
        <v>0</v>
      </c>
      <c r="J436" s="38"/>
      <c r="K436" s="43">
        <f>-IF(F436="I",SUMIF('BG 2021'!B:B,Clasificaciones!C436,'BG 2021'!D:D),0)</f>
        <v>0</v>
      </c>
      <c r="L436" s="38"/>
      <c r="M436" s="59">
        <f>-IF(F436="I",SUMIF('BG 2021'!B:B,Clasificaciones!C436,'BG 2021'!E:E),0)</f>
        <v>0</v>
      </c>
      <c r="N436" s="38"/>
      <c r="O436" s="43">
        <f>IF(F436="I",SUMIF('BG 032021'!A:A,Clasificaciones!C436,'BG 032021'!C:C),0)</f>
        <v>0</v>
      </c>
      <c r="P436" s="38"/>
      <c r="Q436" s="59">
        <f>IF(F436="I",SUMIF('BG 032021'!A:A,Clasificaciones!C436,'BG 032021'!D:D),0)</f>
        <v>0</v>
      </c>
    </row>
    <row r="437" spans="1:18" s="732" customFormat="1" ht="12" hidden="1" customHeight="1">
      <c r="A437" s="738" t="s">
        <v>8</v>
      </c>
      <c r="B437" s="738"/>
      <c r="C437" s="731">
        <v>21107</v>
      </c>
      <c r="D437" s="731" t="s">
        <v>608</v>
      </c>
      <c r="E437" s="730" t="s">
        <v>6</v>
      </c>
      <c r="F437" s="730" t="s">
        <v>263</v>
      </c>
      <c r="G437" s="43">
        <f>-IF(F437="I",IFERROR(VLOOKUP(C437,'BG 032022'!A:C,3,FALSE),0),0)</f>
        <v>0</v>
      </c>
      <c r="H437" s="738"/>
      <c r="I437" s="59">
        <f>-IF(F437="I",IFERROR(VLOOKUP(C437,'BG 032022'!A:D,4,FALSE),0),0)</f>
        <v>0</v>
      </c>
      <c r="J437" s="38"/>
      <c r="K437" s="43">
        <f>-IF(F437="I",SUMIF('BG 2021'!B:B,Clasificaciones!C437,'BG 2021'!D:D),0)</f>
        <v>0</v>
      </c>
      <c r="L437" s="38"/>
      <c r="M437" s="59">
        <f>-IF(F437="I",SUMIF('BG 2021'!B:B,Clasificaciones!C437,'BG 2021'!E:E),0)</f>
        <v>0</v>
      </c>
      <c r="N437" s="38"/>
      <c r="O437" s="43">
        <f>IF(F437="I",SUMIF('BG 032021'!A:A,Clasificaciones!C437,'BG 032021'!C:C),0)</f>
        <v>0</v>
      </c>
      <c r="P437" s="38"/>
      <c r="Q437" s="59">
        <f>IF(F437="I",SUMIF('BG 032021'!A:A,Clasificaciones!C437,'BG 032021'!D:D),0)</f>
        <v>0</v>
      </c>
    </row>
    <row r="438" spans="1:18" s="144" customFormat="1" ht="12" hidden="1" customHeight="1">
      <c r="A438" s="139" t="s">
        <v>8</v>
      </c>
      <c r="B438" s="139" t="s">
        <v>268</v>
      </c>
      <c r="C438" s="140">
        <v>2110701</v>
      </c>
      <c r="D438" s="140" t="s">
        <v>1016</v>
      </c>
      <c r="E438" s="141" t="s">
        <v>6</v>
      </c>
      <c r="F438" s="141" t="s">
        <v>264</v>
      </c>
      <c r="G438" s="136">
        <f>-IF(F438="I",IFERROR(VLOOKUP(C438,'BG 032022'!A:C,3,FALSE),0),0)</f>
        <v>-2083900</v>
      </c>
      <c r="H438" s="139"/>
      <c r="I438" s="143">
        <f>-IF(F438="I",IFERROR(VLOOKUP(C438,'BG 032022'!A:D,4,FALSE),0),0)</f>
        <v>-300.64999999999782</v>
      </c>
      <c r="J438" s="142"/>
      <c r="K438" s="136">
        <f>-IF(F438="I",SUMIF('BG 2021'!B:B,Clasificaciones!C438,'BG 2021'!D:D),0)</f>
        <v>-16417600</v>
      </c>
      <c r="L438" s="142"/>
      <c r="M438" s="143">
        <f>-IF(F438="I",SUMIF('BG 2021'!B:B,Clasificaciones!C438,'BG 2021'!E:E),0)</f>
        <v>-2407.15</v>
      </c>
      <c r="N438" s="142"/>
      <c r="O438" s="136">
        <f>IF(F438="I",SUMIF('BG 032021'!A:A,Clasificaciones!C438,'BG 032021'!C:C),0)</f>
        <v>2083900</v>
      </c>
      <c r="P438" s="142"/>
      <c r="Q438" s="143">
        <f>IF(F438="I",SUMIF('BG 032021'!A:A,Clasificaciones!C438,'BG 032021'!D:D),0)</f>
        <v>300.64999999999782</v>
      </c>
      <c r="R438" s="144">
        <f>+VLOOKUP(C438,'CA EFE'!A:A,1,FALSE)</f>
        <v>2110701</v>
      </c>
    </row>
    <row r="439" spans="1:18" s="700" customFormat="1" ht="12" hidden="1" customHeight="1">
      <c r="A439" s="694" t="s">
        <v>8</v>
      </c>
      <c r="B439" s="694" t="s">
        <v>268</v>
      </c>
      <c r="C439" s="695">
        <v>2110702</v>
      </c>
      <c r="D439" s="695" t="s">
        <v>1115</v>
      </c>
      <c r="E439" s="696" t="s">
        <v>183</v>
      </c>
      <c r="F439" s="696" t="s">
        <v>264</v>
      </c>
      <c r="G439" s="697">
        <f>-IF(F439="I",IFERROR(VLOOKUP(C439,'BG 032022'!A:C,3,FALSE),0),0)</f>
        <v>-20726065</v>
      </c>
      <c r="H439" s="694"/>
      <c r="I439" s="698">
        <f>-IF(F439="I",IFERROR(VLOOKUP(C439,'BG 032022'!A:D,4,FALSE),0),0)</f>
        <v>-2990.1399999999994</v>
      </c>
      <c r="J439" s="699"/>
      <c r="K439" s="697">
        <f>-IF(F439="I",SUMIF('BG 2021'!B:B,Clasificaciones!C439,'BG 2021'!D:D),0)</f>
        <v>0</v>
      </c>
      <c r="L439" s="699"/>
      <c r="M439" s="698">
        <f>-IF(F439="I",SUMIF('BG 2021'!B:B,Clasificaciones!C439,'BG 2021'!E:E),0)</f>
        <v>0</v>
      </c>
      <c r="N439" s="699"/>
      <c r="O439" s="697">
        <f>IF(F439="I",SUMIF('BG 032021'!A:A,Clasificaciones!C439,'BG 032021'!C:C),0)</f>
        <v>20726065</v>
      </c>
      <c r="P439" s="699"/>
      <c r="Q439" s="698">
        <f>IF(F439="I",SUMIF('BG 032021'!A:A,Clasificaciones!C439,'BG 032021'!D:D),0)</f>
        <v>2990.1399999999994</v>
      </c>
      <c r="R439" s="700">
        <f>+VLOOKUP(C439,'CA EFE'!A:A,1,FALSE)</f>
        <v>2110702</v>
      </c>
    </row>
    <row r="440" spans="1:18" s="700" customFormat="1" ht="12" hidden="1" customHeight="1">
      <c r="A440" s="694" t="s">
        <v>8</v>
      </c>
      <c r="B440" s="694" t="s">
        <v>268</v>
      </c>
      <c r="C440" s="695">
        <v>2110703</v>
      </c>
      <c r="D440" s="695" t="s">
        <v>1114</v>
      </c>
      <c r="E440" s="696" t="s">
        <v>183</v>
      </c>
      <c r="F440" s="696" t="s">
        <v>264</v>
      </c>
      <c r="G440" s="697">
        <f>-IF(F440="I",IFERROR(VLOOKUP(C440,'BG 032022'!A:C,3,FALSE),0),0)</f>
        <v>0</v>
      </c>
      <c r="H440" s="694"/>
      <c r="I440" s="698">
        <f>-IF(F440="I",IFERROR(VLOOKUP(C440,'BG 032022'!A:D,4,FALSE),0),0)</f>
        <v>0</v>
      </c>
      <c r="J440" s="699"/>
      <c r="K440" s="697">
        <f>-IF(F440="I",SUMIF('BG 2021'!B:B,Clasificaciones!C440,'BG 2021'!D:D),0)</f>
        <v>0</v>
      </c>
      <c r="L440" s="699"/>
      <c r="M440" s="698">
        <f>-IF(F440="I",SUMIF('BG 2021'!B:B,Clasificaciones!C440,'BG 2021'!E:E),0)</f>
        <v>0</v>
      </c>
      <c r="N440" s="699"/>
      <c r="O440" s="697">
        <f>IF(F440="I",SUMIF('BG 032021'!A:A,Clasificaciones!C440,'BG 032021'!C:C),0)</f>
        <v>0</v>
      </c>
      <c r="P440" s="699"/>
      <c r="Q440" s="698">
        <f>IF(F440="I",SUMIF('BG 032021'!A:A,Clasificaciones!C440,'BG 032021'!D:D),0)</f>
        <v>0</v>
      </c>
      <c r="R440" s="700" t="e">
        <f>+VLOOKUP(C440,'CA EFE'!A:A,1,FALSE)</f>
        <v>#N/A</v>
      </c>
    </row>
    <row r="441" spans="1:18" s="732" customFormat="1" ht="12" hidden="1" customHeight="1">
      <c r="A441" s="738" t="s">
        <v>8</v>
      </c>
      <c r="B441" s="738"/>
      <c r="C441" s="731">
        <v>212</v>
      </c>
      <c r="D441" s="731" t="s">
        <v>883</v>
      </c>
      <c r="E441" s="730" t="s">
        <v>6</v>
      </c>
      <c r="F441" s="730" t="s">
        <v>263</v>
      </c>
      <c r="G441" s="43">
        <f>-IF(F441="I",IFERROR(VLOOKUP(C441,'BG 032022'!A:C,3,FALSE),0),0)</f>
        <v>0</v>
      </c>
      <c r="H441" s="738"/>
      <c r="I441" s="59">
        <f>-IF(F441="I",IFERROR(VLOOKUP(C441,'BG 032022'!A:D,4,FALSE),0),0)</f>
        <v>0</v>
      </c>
      <c r="J441" s="38"/>
      <c r="K441" s="43">
        <f>-IF(F441="I",SUMIF('BG 2021'!B:B,Clasificaciones!C441,'BG 2021'!D:D),0)</f>
        <v>0</v>
      </c>
      <c r="L441" s="38"/>
      <c r="M441" s="59">
        <f>-IF(F441="I",SUMIF('BG 2021'!B:B,Clasificaciones!C441,'BG 2021'!E:E),0)</f>
        <v>0</v>
      </c>
      <c r="N441" s="38"/>
      <c r="O441" s="43">
        <f>IF(F441="I",SUMIF('BG 032021'!A:A,Clasificaciones!C441,'BG 032021'!C:C),0)</f>
        <v>0</v>
      </c>
      <c r="P441" s="38"/>
      <c r="Q441" s="59">
        <f>IF(F441="I",SUMIF('BG 032021'!A:A,Clasificaciones!C441,'BG 032021'!D:D),0)</f>
        <v>0</v>
      </c>
    </row>
    <row r="442" spans="1:18" s="732" customFormat="1" ht="12" hidden="1" customHeight="1">
      <c r="A442" s="738" t="s">
        <v>8</v>
      </c>
      <c r="B442" s="738"/>
      <c r="C442" s="731">
        <v>21201</v>
      </c>
      <c r="D442" s="731" t="s">
        <v>880</v>
      </c>
      <c r="E442" s="730" t="s">
        <v>6</v>
      </c>
      <c r="F442" s="730" t="s">
        <v>264</v>
      </c>
      <c r="G442" s="43">
        <f>-IF(F442="I",IFERROR(VLOOKUP(C442,'BG 032022'!A:C,3,FALSE),0),0)</f>
        <v>0</v>
      </c>
      <c r="H442" s="738"/>
      <c r="I442" s="59">
        <f>-IF(F442="I",IFERROR(VLOOKUP(C442,'BG 032022'!A:D,4,FALSE),0),0)</f>
        <v>0</v>
      </c>
      <c r="J442" s="38"/>
      <c r="K442" s="43">
        <f>-IF(F442="I",SUMIF('BG 2021'!B:B,Clasificaciones!C442,'BG 2021'!D:D),0)</f>
        <v>0</v>
      </c>
      <c r="L442" s="38"/>
      <c r="M442" s="59">
        <f>-IF(F442="I",SUMIF('BG 2021'!B:B,Clasificaciones!C442,'BG 2021'!E:E),0)</f>
        <v>0</v>
      </c>
      <c r="N442" s="38"/>
      <c r="O442" s="43">
        <f>IF(F442="I",SUMIF('BG 032021'!A:A,Clasificaciones!C442,'BG 032021'!C:C),0)</f>
        <v>0</v>
      </c>
      <c r="P442" s="38"/>
      <c r="Q442" s="59">
        <f>IF(F442="I",SUMIF('BG 032021'!A:A,Clasificaciones!C442,'BG 032021'!D:D),0)</f>
        <v>0</v>
      </c>
    </row>
    <row r="443" spans="1:18" s="732" customFormat="1" ht="12" hidden="1" customHeight="1">
      <c r="A443" s="738" t="s">
        <v>8</v>
      </c>
      <c r="B443" s="738"/>
      <c r="C443" s="731">
        <v>21202</v>
      </c>
      <c r="D443" s="731" t="s">
        <v>606</v>
      </c>
      <c r="E443" s="730" t="s">
        <v>6</v>
      </c>
      <c r="F443" s="730" t="s">
        <v>264</v>
      </c>
      <c r="G443" s="43">
        <f>-IF(F443="I",IFERROR(VLOOKUP(C443,'BG 032022'!A:C,3,FALSE),0),0)</f>
        <v>0</v>
      </c>
      <c r="H443" s="738"/>
      <c r="I443" s="59">
        <f>-IF(F443="I",IFERROR(VLOOKUP(C443,'BG 032022'!A:D,4,FALSE),0),0)</f>
        <v>0</v>
      </c>
      <c r="J443" s="38"/>
      <c r="K443" s="43">
        <f>-IF(F443="I",SUMIF('BG 2021'!B:B,Clasificaciones!C443,'BG 2021'!D:D),0)</f>
        <v>0</v>
      </c>
      <c r="L443" s="38"/>
      <c r="M443" s="59">
        <f>-IF(F443="I",SUMIF('BG 2021'!B:B,Clasificaciones!C443,'BG 2021'!E:E),0)</f>
        <v>0</v>
      </c>
      <c r="N443" s="38"/>
      <c r="O443" s="43">
        <f>IF(F443="I",SUMIF('BG 032021'!A:A,Clasificaciones!C443,'BG 032021'!C:C),0)</f>
        <v>0</v>
      </c>
      <c r="P443" s="38"/>
      <c r="Q443" s="59">
        <f>IF(F443="I",SUMIF('BG 032021'!A:A,Clasificaciones!C443,'BG 032021'!D:D),0)</f>
        <v>0</v>
      </c>
    </row>
    <row r="444" spans="1:18" s="732" customFormat="1" ht="12" hidden="1" customHeight="1">
      <c r="A444" s="738" t="s">
        <v>8</v>
      </c>
      <c r="B444" s="738"/>
      <c r="C444" s="731">
        <v>21203</v>
      </c>
      <c r="D444" s="731" t="s">
        <v>881</v>
      </c>
      <c r="E444" s="730" t="s">
        <v>6</v>
      </c>
      <c r="F444" s="730" t="s">
        <v>264</v>
      </c>
      <c r="G444" s="43">
        <f>-IF(F444="I",IFERROR(VLOOKUP(C444,'BG 032022'!A:C,3,FALSE),0),0)</f>
        <v>0</v>
      </c>
      <c r="H444" s="738"/>
      <c r="I444" s="59">
        <f>-IF(F444="I",IFERROR(VLOOKUP(C444,'BG 032022'!A:D,4,FALSE),0),0)</f>
        <v>0</v>
      </c>
      <c r="J444" s="38"/>
      <c r="K444" s="43">
        <f>-IF(F444="I",SUMIF('BG 2021'!B:B,Clasificaciones!C444,'BG 2021'!D:D),0)</f>
        <v>0</v>
      </c>
      <c r="L444" s="38"/>
      <c r="M444" s="59">
        <f>-IF(F444="I",SUMIF('BG 2021'!B:B,Clasificaciones!C444,'BG 2021'!E:E),0)</f>
        <v>0</v>
      </c>
      <c r="N444" s="38"/>
      <c r="O444" s="43">
        <f>IF(F444="I",SUMIF('BG 032021'!A:A,Clasificaciones!C444,'BG 032021'!C:C),0)</f>
        <v>0</v>
      </c>
      <c r="P444" s="38"/>
      <c r="Q444" s="59">
        <f>IF(F444="I",SUMIF('BG 032021'!A:A,Clasificaciones!C444,'BG 032021'!D:D),0)</f>
        <v>0</v>
      </c>
    </row>
    <row r="445" spans="1:18" s="732" customFormat="1" ht="12" hidden="1" customHeight="1">
      <c r="A445" s="738" t="s">
        <v>8</v>
      </c>
      <c r="B445" s="738"/>
      <c r="C445" s="731">
        <v>21204</v>
      </c>
      <c r="D445" s="731" t="s">
        <v>879</v>
      </c>
      <c r="E445" s="730" t="s">
        <v>6</v>
      </c>
      <c r="F445" s="730" t="s">
        <v>264</v>
      </c>
      <c r="G445" s="43">
        <f>-IF(F445="I",IFERROR(VLOOKUP(C445,'BG 032022'!A:C,3,FALSE),0),0)</f>
        <v>0</v>
      </c>
      <c r="H445" s="738"/>
      <c r="I445" s="59">
        <f>-IF(F445="I",IFERROR(VLOOKUP(C445,'BG 032022'!A:D,4,FALSE),0),0)</f>
        <v>0</v>
      </c>
      <c r="J445" s="38"/>
      <c r="K445" s="43">
        <f>-IF(F445="I",SUMIF('BG 2021'!B:B,Clasificaciones!C445,'BG 2021'!D:D),0)</f>
        <v>0</v>
      </c>
      <c r="L445" s="38"/>
      <c r="M445" s="59">
        <f>-IF(F445="I",SUMIF('BG 2021'!B:B,Clasificaciones!C445,'BG 2021'!E:E),0)</f>
        <v>0</v>
      </c>
      <c r="N445" s="38"/>
      <c r="O445" s="43">
        <f>IF(F445="I",SUMIF('BG 032021'!A:A,Clasificaciones!C445,'BG 032021'!C:C),0)</f>
        <v>0</v>
      </c>
      <c r="P445" s="38"/>
      <c r="Q445" s="59">
        <f>IF(F445="I",SUMIF('BG 032021'!A:A,Clasificaciones!C445,'BG 032021'!D:D),0)</f>
        <v>0</v>
      </c>
    </row>
    <row r="446" spans="1:18" s="732" customFormat="1" ht="12" hidden="1" customHeight="1">
      <c r="A446" s="738" t="s">
        <v>8</v>
      </c>
      <c r="B446" s="738"/>
      <c r="C446" s="731">
        <v>21205</v>
      </c>
      <c r="D446" s="731" t="s">
        <v>268</v>
      </c>
      <c r="E446" s="730" t="s">
        <v>6</v>
      </c>
      <c r="F446" s="730" t="s">
        <v>263</v>
      </c>
      <c r="G446" s="43">
        <f>-IF(F446="I",IFERROR(VLOOKUP(C446,'BG 032022'!A:C,3,FALSE),0),0)</f>
        <v>0</v>
      </c>
      <c r="H446" s="738"/>
      <c r="I446" s="59">
        <f>-IF(F446="I",IFERROR(VLOOKUP(C446,'BG 032022'!A:D,4,FALSE),0),0)</f>
        <v>0</v>
      </c>
      <c r="J446" s="38"/>
      <c r="K446" s="43">
        <f>-IF(F446="I",SUMIF('BG 2021'!B:B,Clasificaciones!C446,'BG 2021'!D:D),0)</f>
        <v>0</v>
      </c>
      <c r="L446" s="38"/>
      <c r="M446" s="59">
        <f>-IF(F446="I",SUMIF('BG 2021'!B:B,Clasificaciones!C446,'BG 2021'!E:E),0)</f>
        <v>0</v>
      </c>
      <c r="N446" s="38"/>
      <c r="O446" s="43">
        <f>IF(F446="I",SUMIF('BG 032021'!A:A,Clasificaciones!C446,'BG 032021'!C:C),0)</f>
        <v>0</v>
      </c>
      <c r="P446" s="38"/>
      <c r="Q446" s="59">
        <f>IF(F446="I",SUMIF('BG 032021'!A:A,Clasificaciones!C446,'BG 032021'!D:D),0)</f>
        <v>0</v>
      </c>
    </row>
    <row r="447" spans="1:18" s="732" customFormat="1" ht="12" hidden="1" customHeight="1">
      <c r="A447" s="738" t="s">
        <v>8</v>
      </c>
      <c r="B447" s="738"/>
      <c r="C447" s="731">
        <v>2120501</v>
      </c>
      <c r="D447" s="731" t="s">
        <v>884</v>
      </c>
      <c r="E447" s="730" t="s">
        <v>6</v>
      </c>
      <c r="F447" s="730" t="s">
        <v>263</v>
      </c>
      <c r="G447" s="43">
        <f>-IF(F447="I",IFERROR(VLOOKUP(C447,'BG 032022'!A:C,3,FALSE),0),0)</f>
        <v>0</v>
      </c>
      <c r="H447" s="738"/>
      <c r="I447" s="59">
        <f>-IF(F447="I",IFERROR(VLOOKUP(C447,'BG 032022'!A:D,4,FALSE),0),0)</f>
        <v>0</v>
      </c>
      <c r="J447" s="38"/>
      <c r="K447" s="43">
        <f>-IF(F447="I",SUMIF('BG 2021'!B:B,Clasificaciones!C447,'BG 2021'!D:D),0)</f>
        <v>0</v>
      </c>
      <c r="L447" s="38"/>
      <c r="M447" s="59">
        <f>-IF(F447="I",SUMIF('BG 2021'!B:B,Clasificaciones!C447,'BG 2021'!E:E),0)</f>
        <v>0</v>
      </c>
      <c r="N447" s="38"/>
      <c r="O447" s="43">
        <f>IF(F447="I",SUMIF('BG 032021'!A:A,Clasificaciones!C447,'BG 032021'!C:C),0)</f>
        <v>0</v>
      </c>
      <c r="P447" s="38"/>
      <c r="Q447" s="59">
        <f>IF(F447="I",SUMIF('BG 032021'!A:A,Clasificaciones!C447,'BG 032021'!D:D),0)</f>
        <v>0</v>
      </c>
    </row>
    <row r="448" spans="1:18" s="732" customFormat="1" ht="12" hidden="1" customHeight="1">
      <c r="A448" s="738" t="s">
        <v>8</v>
      </c>
      <c r="B448" s="738"/>
      <c r="C448" s="731">
        <v>212050101</v>
      </c>
      <c r="D448" s="731" t="s">
        <v>885</v>
      </c>
      <c r="E448" s="730" t="s">
        <v>6</v>
      </c>
      <c r="F448" s="730" t="s">
        <v>264</v>
      </c>
      <c r="G448" s="43">
        <f>-IF(F448="I",IFERROR(VLOOKUP(C448,'BG 032022'!A:C,3,FALSE),0),0)</f>
        <v>0</v>
      </c>
      <c r="H448" s="738"/>
      <c r="I448" s="59">
        <f>-IF(F448="I",IFERROR(VLOOKUP(C448,'BG 032022'!A:D,4,FALSE),0),0)</f>
        <v>0</v>
      </c>
      <c r="J448" s="38"/>
      <c r="K448" s="43">
        <f>-IF(F448="I",SUMIF('BG 2021'!B:B,Clasificaciones!C448,'BG 2021'!D:D),0)</f>
        <v>0</v>
      </c>
      <c r="L448" s="38"/>
      <c r="M448" s="59">
        <f>-IF(F448="I",SUMIF('BG 2021'!B:B,Clasificaciones!C448,'BG 2021'!E:E),0)</f>
        <v>0</v>
      </c>
      <c r="N448" s="38"/>
      <c r="O448" s="43">
        <f>IF(F448="I",SUMIF('BG 032021'!A:A,Clasificaciones!C448,'BG 032021'!C:C),0)</f>
        <v>0</v>
      </c>
      <c r="P448" s="38"/>
      <c r="Q448" s="59">
        <f>IF(F448="I",SUMIF('BG 032021'!A:A,Clasificaciones!C448,'BG 032021'!D:D),0)</f>
        <v>0</v>
      </c>
    </row>
    <row r="449" spans="1:17" s="732" customFormat="1" ht="12" hidden="1" customHeight="1">
      <c r="A449" s="738" t="s">
        <v>8</v>
      </c>
      <c r="B449" s="738"/>
      <c r="C449" s="731">
        <v>212050102</v>
      </c>
      <c r="D449" s="731" t="s">
        <v>886</v>
      </c>
      <c r="E449" s="730" t="s">
        <v>183</v>
      </c>
      <c r="F449" s="730" t="s">
        <v>264</v>
      </c>
      <c r="G449" s="43">
        <f>-IF(F449="I",IFERROR(VLOOKUP(C449,'BG 032022'!A:C,3,FALSE),0),0)</f>
        <v>0</v>
      </c>
      <c r="H449" s="738"/>
      <c r="I449" s="59">
        <f>-IF(F449="I",IFERROR(VLOOKUP(C449,'BG 032022'!A:D,4,FALSE),0),0)</f>
        <v>0</v>
      </c>
      <c r="J449" s="38"/>
      <c r="K449" s="43">
        <f>-IF(F449="I",SUMIF('BG 2021'!B:B,Clasificaciones!C449,'BG 2021'!D:D),0)</f>
        <v>0</v>
      </c>
      <c r="L449" s="38"/>
      <c r="M449" s="59">
        <f>-IF(F449="I",SUMIF('BG 2021'!B:B,Clasificaciones!C449,'BG 2021'!E:E),0)</f>
        <v>0</v>
      </c>
      <c r="N449" s="38"/>
      <c r="O449" s="43">
        <f>IF(F449="I",SUMIF('BG 032021'!A:A,Clasificaciones!C449,'BG 032021'!C:C),0)</f>
        <v>0</v>
      </c>
      <c r="P449" s="38"/>
      <c r="Q449" s="59">
        <f>IF(F449="I",SUMIF('BG 032021'!A:A,Clasificaciones!C449,'BG 032021'!D:D),0)</f>
        <v>0</v>
      </c>
    </row>
    <row r="450" spans="1:17" s="732" customFormat="1" ht="12" hidden="1" customHeight="1">
      <c r="A450" s="738" t="s">
        <v>8</v>
      </c>
      <c r="B450" s="738"/>
      <c r="C450" s="731">
        <v>213</v>
      </c>
      <c r="D450" s="731" t="s">
        <v>611</v>
      </c>
      <c r="E450" s="730" t="s">
        <v>6</v>
      </c>
      <c r="F450" s="730" t="s">
        <v>263</v>
      </c>
      <c r="G450" s="43">
        <f>-IF(F450="I",IFERROR(VLOOKUP(C450,'BG 032022'!A:C,3,FALSE),0),0)</f>
        <v>0</v>
      </c>
      <c r="H450" s="738"/>
      <c r="I450" s="59">
        <f>-IF(F450="I",IFERROR(VLOOKUP(C450,'BG 032022'!A:D,4,FALSE),0),0)</f>
        <v>0</v>
      </c>
      <c r="J450" s="38"/>
      <c r="K450" s="43">
        <f>-IF(F450="I",SUMIF('BG 2021'!B:B,Clasificaciones!C450,'BG 2021'!D:D),0)</f>
        <v>0</v>
      </c>
      <c r="L450" s="38"/>
      <c r="M450" s="59">
        <f>-IF(F450="I",SUMIF('BG 2021'!B:B,Clasificaciones!C450,'BG 2021'!E:E),0)</f>
        <v>0</v>
      </c>
      <c r="N450" s="38"/>
      <c r="O450" s="43">
        <f>IF(F450="I",SUMIF('BG 032021'!A:A,Clasificaciones!C450,'BG 032021'!C:C),0)</f>
        <v>0</v>
      </c>
      <c r="P450" s="38"/>
      <c r="Q450" s="59">
        <f>IF(F450="I",SUMIF('BG 032021'!A:A,Clasificaciones!C450,'BG 032021'!D:D),0)</f>
        <v>0</v>
      </c>
    </row>
    <row r="451" spans="1:17" s="732" customFormat="1" ht="12" hidden="1" customHeight="1">
      <c r="A451" s="738" t="s">
        <v>8</v>
      </c>
      <c r="B451" s="738"/>
      <c r="C451" s="731">
        <v>21301</v>
      </c>
      <c r="D451" s="731" t="s">
        <v>502</v>
      </c>
      <c r="E451" s="730" t="s">
        <v>6</v>
      </c>
      <c r="F451" s="730" t="s">
        <v>263</v>
      </c>
      <c r="G451" s="43">
        <f>-IF(F451="I",IFERROR(VLOOKUP(C451,'BG 032022'!A:C,3,FALSE),0),0)</f>
        <v>0</v>
      </c>
      <c r="H451" s="738"/>
      <c r="I451" s="59">
        <f>-IF(F451="I",IFERROR(VLOOKUP(C451,'BG 032022'!A:D,4,FALSE),0),0)</f>
        <v>0</v>
      </c>
      <c r="J451" s="38"/>
      <c r="K451" s="43">
        <f>-IF(F451="I",SUMIF('BG 2021'!B:B,Clasificaciones!C451,'BG 2021'!D:D),0)</f>
        <v>0</v>
      </c>
      <c r="L451" s="38"/>
      <c r="M451" s="59">
        <f>-IF(F451="I",SUMIF('BG 2021'!B:B,Clasificaciones!C451,'BG 2021'!E:E),0)</f>
        <v>0</v>
      </c>
      <c r="N451" s="38"/>
      <c r="O451" s="43">
        <f>IF(F451="I",SUMIF('BG 032021'!A:A,Clasificaciones!C451,'BG 032021'!C:C),0)</f>
        <v>0</v>
      </c>
      <c r="P451" s="38"/>
      <c r="Q451" s="59">
        <f>IF(F451="I",SUMIF('BG 032021'!A:A,Clasificaciones!C451,'BG 032021'!D:D),0)</f>
        <v>0</v>
      </c>
    </row>
    <row r="452" spans="1:17" s="732" customFormat="1" ht="12" hidden="1" customHeight="1">
      <c r="A452" s="738" t="s">
        <v>8</v>
      </c>
      <c r="B452" s="738"/>
      <c r="C452" s="731">
        <v>2130101</v>
      </c>
      <c r="D452" s="731" t="s">
        <v>612</v>
      </c>
      <c r="E452" s="730" t="s">
        <v>6</v>
      </c>
      <c r="F452" s="730" t="s">
        <v>263</v>
      </c>
      <c r="G452" s="43">
        <f>-IF(F452="I",IFERROR(VLOOKUP(C452,'BG 032022'!A:C,3,FALSE),0),0)</f>
        <v>0</v>
      </c>
      <c r="H452" s="738"/>
      <c r="I452" s="59">
        <f>-IF(F452="I",IFERROR(VLOOKUP(C452,'BG 032022'!A:D,4,FALSE),0),0)</f>
        <v>0</v>
      </c>
      <c r="J452" s="38"/>
      <c r="K452" s="43">
        <f>-IF(F452="I",SUMIF('BG 2021'!B:B,Clasificaciones!C452,'BG 2021'!D:D),0)</f>
        <v>0</v>
      </c>
      <c r="L452" s="38"/>
      <c r="M452" s="59">
        <f>-IF(F452="I",SUMIF('BG 2021'!B:B,Clasificaciones!C452,'BG 2021'!E:E),0)</f>
        <v>0</v>
      </c>
      <c r="N452" s="38"/>
      <c r="O452" s="43">
        <f>IF(F452="I",SUMIF('BG 032021'!A:A,Clasificaciones!C452,'BG 032021'!C:C),0)</f>
        <v>0</v>
      </c>
      <c r="P452" s="38"/>
      <c r="Q452" s="59">
        <f>IF(F452="I",SUMIF('BG 032021'!A:A,Clasificaciones!C452,'BG 032021'!D:D),0)</f>
        <v>0</v>
      </c>
    </row>
    <row r="453" spans="1:17" s="732" customFormat="1" ht="12" hidden="1" customHeight="1">
      <c r="A453" s="738" t="s">
        <v>8</v>
      </c>
      <c r="B453" s="738" t="s">
        <v>502</v>
      </c>
      <c r="C453" s="731">
        <v>213010101</v>
      </c>
      <c r="D453" s="731" t="s">
        <v>613</v>
      </c>
      <c r="E453" s="730" t="s">
        <v>6</v>
      </c>
      <c r="F453" s="730" t="s">
        <v>264</v>
      </c>
      <c r="G453" s="43">
        <f>-IF(F453="I",IFERROR(VLOOKUP(C453,'BG 032022'!A:C,3,FALSE),0),0)</f>
        <v>0</v>
      </c>
      <c r="H453" s="738"/>
      <c r="I453" s="59">
        <f>-IF(F453="I",IFERROR(VLOOKUP(C453,'BG 032022'!A:D,4,FALSE),0),0)</f>
        <v>0</v>
      </c>
      <c r="J453" s="38"/>
      <c r="K453" s="43">
        <f>-IF(F453="I",SUMIF('BG 2021'!B:B,Clasificaciones!C453,'BG 2021'!D:D),0)</f>
        <v>0</v>
      </c>
      <c r="L453" s="38"/>
      <c r="M453" s="59">
        <f>-IF(F453="I",SUMIF('BG 2021'!B:B,Clasificaciones!C453,'BG 2021'!E:E),0)</f>
        <v>0</v>
      </c>
      <c r="N453" s="38"/>
      <c r="O453" s="43">
        <f>IF(F453="I",SUMIF('BG 032021'!A:A,Clasificaciones!C453,'BG 032021'!C:C),0)</f>
        <v>0</v>
      </c>
      <c r="P453" s="38"/>
      <c r="Q453" s="59">
        <f>IF(F453="I",SUMIF('BG 032021'!A:A,Clasificaciones!C453,'BG 032021'!D:D),0)</f>
        <v>0</v>
      </c>
    </row>
    <row r="454" spans="1:17" s="732" customFormat="1" ht="12" hidden="1" customHeight="1">
      <c r="A454" s="738" t="s">
        <v>8</v>
      </c>
      <c r="B454" s="738" t="s">
        <v>502</v>
      </c>
      <c r="C454" s="731">
        <v>213010102</v>
      </c>
      <c r="D454" s="731" t="s">
        <v>887</v>
      </c>
      <c r="E454" s="730" t="s">
        <v>6</v>
      </c>
      <c r="F454" s="730" t="s">
        <v>264</v>
      </c>
      <c r="G454" s="43">
        <f>-IF(F454="I",IFERROR(VLOOKUP(C454,'BG 032022'!A:C,3,FALSE),0),0)</f>
        <v>0</v>
      </c>
      <c r="H454" s="738"/>
      <c r="I454" s="59">
        <f>-IF(F454="I",IFERROR(VLOOKUP(C454,'BG 032022'!A:D,4,FALSE),0),0)</f>
        <v>0</v>
      </c>
      <c r="J454" s="38"/>
      <c r="K454" s="43">
        <f>-IF(F454="I",SUMIF('BG 2021'!B:B,Clasificaciones!C454,'BG 2021'!D:D),0)</f>
        <v>0</v>
      </c>
      <c r="L454" s="38"/>
      <c r="M454" s="59">
        <f>-IF(F454="I",SUMIF('BG 2021'!B:B,Clasificaciones!C454,'BG 2021'!E:E),0)</f>
        <v>0</v>
      </c>
      <c r="N454" s="38"/>
      <c r="O454" s="43">
        <f>IF(F454="I",SUMIF('BG 032021'!A:A,Clasificaciones!C454,'BG 032021'!C:C),0)</f>
        <v>0</v>
      </c>
      <c r="P454" s="38"/>
      <c r="Q454" s="59">
        <f>IF(F454="I",SUMIF('BG 032021'!A:A,Clasificaciones!C454,'BG 032021'!D:D),0)</f>
        <v>0</v>
      </c>
    </row>
    <row r="455" spans="1:17" s="732" customFormat="1" ht="12" hidden="1" customHeight="1">
      <c r="A455" s="738" t="s">
        <v>8</v>
      </c>
      <c r="B455" s="738"/>
      <c r="C455" s="731">
        <v>2130102</v>
      </c>
      <c r="D455" s="731" t="s">
        <v>614</v>
      </c>
      <c r="E455" s="730" t="s">
        <v>183</v>
      </c>
      <c r="F455" s="730" t="s">
        <v>263</v>
      </c>
      <c r="G455" s="43">
        <f>-IF(F455="I",IFERROR(VLOOKUP(C455,'BG 032022'!A:C,3,FALSE),0),0)</f>
        <v>0</v>
      </c>
      <c r="H455" s="738"/>
      <c r="I455" s="59">
        <f>-IF(F455="I",IFERROR(VLOOKUP(C455,'BG 032022'!A:D,4,FALSE),0),0)</f>
        <v>0</v>
      </c>
      <c r="J455" s="38"/>
      <c r="K455" s="43">
        <f>-IF(F455="I",SUMIF('BG 2021'!B:B,Clasificaciones!C455,'BG 2021'!D:D),0)</f>
        <v>0</v>
      </c>
      <c r="L455" s="38"/>
      <c r="M455" s="59">
        <f>-IF(F455="I",SUMIF('BG 2021'!B:B,Clasificaciones!C455,'BG 2021'!E:E),0)</f>
        <v>0</v>
      </c>
      <c r="N455" s="38"/>
      <c r="O455" s="43">
        <f>IF(F455="I",SUMIF('BG 032021'!A:A,Clasificaciones!C455,'BG 032021'!C:C),0)</f>
        <v>0</v>
      </c>
      <c r="P455" s="38"/>
      <c r="Q455" s="59">
        <f>IF(F455="I",SUMIF('BG 032021'!A:A,Clasificaciones!C455,'BG 032021'!D:D),0)</f>
        <v>0</v>
      </c>
    </row>
    <row r="456" spans="1:17" s="144" customFormat="1" ht="12" hidden="1" customHeight="1">
      <c r="A456" s="139" t="s">
        <v>8</v>
      </c>
      <c r="B456" s="139" t="s">
        <v>502</v>
      </c>
      <c r="C456" s="140">
        <v>213010201</v>
      </c>
      <c r="D456" s="140" t="s">
        <v>615</v>
      </c>
      <c r="E456" s="141" t="s">
        <v>183</v>
      </c>
      <c r="F456" s="141" t="s">
        <v>264</v>
      </c>
      <c r="G456" s="136">
        <f>-IF(F456="I",IFERROR(VLOOKUP(C456,'BG 032022'!A:C,3,FALSE),0),0)</f>
        <v>0</v>
      </c>
      <c r="H456" s="139"/>
      <c r="I456" s="143">
        <f>-IF(F456="I",IFERROR(VLOOKUP(C456,'BG 032022'!A:D,4,FALSE),0),0)</f>
        <v>0</v>
      </c>
      <c r="J456" s="142"/>
      <c r="K456" s="136">
        <f>-IF(F456="I",SUMIF('BG 2021'!B:B,Clasificaciones!C456,'BG 2021'!D:D),0)</f>
        <v>0</v>
      </c>
      <c r="L456" s="142"/>
      <c r="M456" s="143">
        <f>-IF(F456="I",SUMIF('BG 2021'!B:B,Clasificaciones!C456,'BG 2021'!E:E),0)</f>
        <v>0</v>
      </c>
      <c r="N456" s="142"/>
      <c r="O456" s="136">
        <f>IF(F456="I",SUMIF('BG 032021'!A:A,Clasificaciones!C456,'BG 032021'!C:C),0)</f>
        <v>0</v>
      </c>
      <c r="P456" s="142"/>
      <c r="Q456" s="143">
        <f>IF(F456="I",SUMIF('BG 032021'!A:A,Clasificaciones!C456,'BG 032021'!D:D),0)</f>
        <v>0</v>
      </c>
    </row>
    <row r="457" spans="1:17" s="732" customFormat="1" ht="12" hidden="1" customHeight="1">
      <c r="A457" s="738" t="s">
        <v>8</v>
      </c>
      <c r="B457" s="738"/>
      <c r="C457" s="731">
        <v>21302</v>
      </c>
      <c r="D457" s="731" t="s">
        <v>888</v>
      </c>
      <c r="E457" s="730" t="s">
        <v>6</v>
      </c>
      <c r="F457" s="730" t="s">
        <v>263</v>
      </c>
      <c r="G457" s="43">
        <f>-IF(F457="I",IFERROR(VLOOKUP(C457,'BG 032022'!A:C,3,FALSE),0),0)</f>
        <v>0</v>
      </c>
      <c r="H457" s="738"/>
      <c r="I457" s="59">
        <f>-IF(F457="I",IFERROR(VLOOKUP(C457,'BG 032022'!A:D,4,FALSE),0),0)</f>
        <v>0</v>
      </c>
      <c r="J457" s="38"/>
      <c r="K457" s="43">
        <f>-IF(F457="I",SUMIF('BG 2021'!B:B,Clasificaciones!C457,'BG 2021'!D:D),0)</f>
        <v>0</v>
      </c>
      <c r="L457" s="38"/>
      <c r="M457" s="59">
        <f>-IF(F457="I",SUMIF('BG 2021'!B:B,Clasificaciones!C457,'BG 2021'!E:E),0)</f>
        <v>0</v>
      </c>
      <c r="N457" s="38"/>
      <c r="O457" s="43">
        <f>IF(F457="I",SUMIF('BG 032021'!A:A,Clasificaciones!C457,'BG 032021'!C:C),0)</f>
        <v>0</v>
      </c>
      <c r="P457" s="38"/>
      <c r="Q457" s="59">
        <f>IF(F457="I",SUMIF('BG 032021'!A:A,Clasificaciones!C457,'BG 032021'!D:D),0)</f>
        <v>0</v>
      </c>
    </row>
    <row r="458" spans="1:17" s="732" customFormat="1" ht="12" hidden="1" customHeight="1">
      <c r="A458" s="738" t="s">
        <v>8</v>
      </c>
      <c r="B458" s="738"/>
      <c r="C458" s="731">
        <v>2130201</v>
      </c>
      <c r="D458" s="731" t="s">
        <v>889</v>
      </c>
      <c r="E458" s="730" t="s">
        <v>6</v>
      </c>
      <c r="F458" s="730" t="s">
        <v>263</v>
      </c>
      <c r="G458" s="43">
        <f>-IF(F458="I",IFERROR(VLOOKUP(C458,'BG 032022'!A:C,3,FALSE),0),0)</f>
        <v>0</v>
      </c>
      <c r="H458" s="738"/>
      <c r="I458" s="59">
        <f>-IF(F458="I",IFERROR(VLOOKUP(C458,'BG 032022'!A:D,4,FALSE),0),0)</f>
        <v>0</v>
      </c>
      <c r="J458" s="38"/>
      <c r="K458" s="43">
        <f>-IF(F458="I",SUMIF('BG 2021'!B:B,Clasificaciones!C458,'BG 2021'!D:D),0)</f>
        <v>0</v>
      </c>
      <c r="L458" s="38"/>
      <c r="M458" s="59">
        <f>-IF(F458="I",SUMIF('BG 2021'!B:B,Clasificaciones!C458,'BG 2021'!E:E),0)</f>
        <v>0</v>
      </c>
      <c r="N458" s="38"/>
      <c r="O458" s="43">
        <f>IF(F458="I",SUMIF('BG 032021'!A:A,Clasificaciones!C458,'BG 032021'!C:C),0)</f>
        <v>0</v>
      </c>
      <c r="P458" s="38"/>
      <c r="Q458" s="59">
        <f>IF(F458="I",SUMIF('BG 032021'!A:A,Clasificaciones!C458,'BG 032021'!D:D),0)</f>
        <v>0</v>
      </c>
    </row>
    <row r="459" spans="1:17" s="732" customFormat="1" ht="12" hidden="1" customHeight="1">
      <c r="A459" s="738" t="s">
        <v>8</v>
      </c>
      <c r="B459" s="738"/>
      <c r="C459" s="731">
        <v>213020101</v>
      </c>
      <c r="D459" s="731" t="s">
        <v>890</v>
      </c>
      <c r="E459" s="730" t="s">
        <v>6</v>
      </c>
      <c r="F459" s="730" t="s">
        <v>263</v>
      </c>
      <c r="G459" s="43">
        <f>-IF(F459="I",IFERROR(VLOOKUP(C459,'BG 032022'!A:C,3,FALSE),0),0)</f>
        <v>0</v>
      </c>
      <c r="H459" s="738"/>
      <c r="I459" s="59">
        <f>-IF(F459="I",IFERROR(VLOOKUP(C459,'BG 032022'!A:D,4,FALSE),0),0)</f>
        <v>0</v>
      </c>
      <c r="J459" s="38"/>
      <c r="K459" s="43">
        <f>-IF(F459="I",SUMIF('BG 2021'!B:B,Clasificaciones!C459,'BG 2021'!D:D),0)</f>
        <v>0</v>
      </c>
      <c r="L459" s="38"/>
      <c r="M459" s="59">
        <f>-IF(F459="I",SUMIF('BG 2021'!B:B,Clasificaciones!C459,'BG 2021'!E:E),0)</f>
        <v>0</v>
      </c>
      <c r="N459" s="38"/>
      <c r="O459" s="43">
        <f>IF(F459="I",SUMIF('BG 032021'!A:A,Clasificaciones!C459,'BG 032021'!C:C),0)</f>
        <v>0</v>
      </c>
      <c r="P459" s="38"/>
      <c r="Q459" s="59">
        <f>IF(F459="I",SUMIF('BG 032021'!A:A,Clasificaciones!C459,'BG 032021'!D:D),0)</f>
        <v>0</v>
      </c>
    </row>
    <row r="460" spans="1:17" s="732" customFormat="1" ht="12" hidden="1" customHeight="1">
      <c r="A460" s="738" t="s">
        <v>8</v>
      </c>
      <c r="B460" s="738"/>
      <c r="C460" s="731">
        <v>21302010101</v>
      </c>
      <c r="D460" s="731" t="s">
        <v>890</v>
      </c>
      <c r="E460" s="730" t="s">
        <v>6</v>
      </c>
      <c r="F460" s="730" t="s">
        <v>264</v>
      </c>
      <c r="G460" s="43">
        <f>-IF(F460="I",IFERROR(VLOOKUP(C460,'BG 032022'!A:C,3,FALSE),0),0)</f>
        <v>0</v>
      </c>
      <c r="H460" s="738"/>
      <c r="I460" s="59">
        <f>-IF(F460="I",IFERROR(VLOOKUP(C460,'BG 032022'!A:D,4,FALSE),0),0)</f>
        <v>0</v>
      </c>
      <c r="J460" s="38"/>
      <c r="K460" s="43">
        <f>-IF(F460="I",SUMIF('BG 2021'!B:B,Clasificaciones!C460,'BG 2021'!D:D),0)</f>
        <v>0</v>
      </c>
      <c r="L460" s="38"/>
      <c r="M460" s="59">
        <f>-IF(F460="I",SUMIF('BG 2021'!B:B,Clasificaciones!C460,'BG 2021'!E:E),0)</f>
        <v>0</v>
      </c>
      <c r="N460" s="38"/>
      <c r="O460" s="43">
        <f>IF(F460="I",SUMIF('BG 032021'!A:A,Clasificaciones!C460,'BG 032021'!C:C),0)</f>
        <v>0</v>
      </c>
      <c r="P460" s="38"/>
      <c r="Q460" s="59">
        <f>IF(F460="I",SUMIF('BG 032021'!A:A,Clasificaciones!C460,'BG 032021'!D:D),0)</f>
        <v>0</v>
      </c>
    </row>
    <row r="461" spans="1:17" s="732" customFormat="1" ht="12" hidden="1" customHeight="1">
      <c r="A461" s="738" t="s">
        <v>8</v>
      </c>
      <c r="B461" s="738"/>
      <c r="C461" s="731">
        <v>21302010102</v>
      </c>
      <c r="D461" s="731" t="s">
        <v>890</v>
      </c>
      <c r="E461" s="730" t="s">
        <v>183</v>
      </c>
      <c r="F461" s="730" t="s">
        <v>264</v>
      </c>
      <c r="G461" s="43">
        <f>-IF(F461="I",IFERROR(VLOOKUP(C461,'BG 032022'!A:C,3,FALSE),0),0)</f>
        <v>0</v>
      </c>
      <c r="H461" s="738"/>
      <c r="I461" s="59">
        <f>-IF(F461="I",IFERROR(VLOOKUP(C461,'BG 032022'!A:D,4,FALSE),0),0)</f>
        <v>0</v>
      </c>
      <c r="J461" s="38"/>
      <c r="K461" s="43">
        <f>-IF(F461="I",SUMIF('BG 2021'!B:B,Clasificaciones!C461,'BG 2021'!D:D),0)</f>
        <v>0</v>
      </c>
      <c r="L461" s="38"/>
      <c r="M461" s="59">
        <f>-IF(F461="I",SUMIF('BG 2021'!B:B,Clasificaciones!C461,'BG 2021'!E:E),0)</f>
        <v>0</v>
      </c>
      <c r="N461" s="38"/>
      <c r="O461" s="43">
        <f>IF(F461="I",SUMIF('BG 032021'!A:A,Clasificaciones!C461,'BG 032021'!C:C),0)</f>
        <v>0</v>
      </c>
      <c r="P461" s="38"/>
      <c r="Q461" s="59">
        <f>IF(F461="I",SUMIF('BG 032021'!A:A,Clasificaciones!C461,'BG 032021'!D:D),0)</f>
        <v>0</v>
      </c>
    </row>
    <row r="462" spans="1:17" s="732" customFormat="1" ht="12" hidden="1" customHeight="1">
      <c r="A462" s="738" t="s">
        <v>8</v>
      </c>
      <c r="B462" s="738"/>
      <c r="C462" s="731">
        <v>213020102</v>
      </c>
      <c r="D462" s="731" t="s">
        <v>891</v>
      </c>
      <c r="E462" s="730" t="s">
        <v>6</v>
      </c>
      <c r="F462" s="730" t="s">
        <v>263</v>
      </c>
      <c r="G462" s="43">
        <f>-IF(F462="I",IFERROR(VLOOKUP(C462,'BG 032022'!A:C,3,FALSE),0),0)</f>
        <v>0</v>
      </c>
      <c r="H462" s="738"/>
      <c r="I462" s="59">
        <f>-IF(F462="I",IFERROR(VLOOKUP(C462,'BG 032022'!A:D,4,FALSE),0),0)</f>
        <v>0</v>
      </c>
      <c r="J462" s="38"/>
      <c r="K462" s="43">
        <f>-IF(F462="I",SUMIF('BG 2021'!B:B,Clasificaciones!C462,'BG 2021'!D:D),0)</f>
        <v>0</v>
      </c>
      <c r="L462" s="38"/>
      <c r="M462" s="59">
        <f>-IF(F462="I",SUMIF('BG 2021'!B:B,Clasificaciones!C462,'BG 2021'!E:E),0)</f>
        <v>0</v>
      </c>
      <c r="N462" s="38"/>
      <c r="O462" s="43">
        <f>IF(F462="I",SUMIF('BG 032021'!A:A,Clasificaciones!C462,'BG 032021'!C:C),0)</f>
        <v>0</v>
      </c>
      <c r="P462" s="38"/>
      <c r="Q462" s="59">
        <f>IF(F462="I",SUMIF('BG 032021'!A:A,Clasificaciones!C462,'BG 032021'!D:D),0)</f>
        <v>0</v>
      </c>
    </row>
    <row r="463" spans="1:17" s="732" customFormat="1" ht="12" hidden="1" customHeight="1">
      <c r="A463" s="738" t="s">
        <v>8</v>
      </c>
      <c r="B463" s="738"/>
      <c r="C463" s="731">
        <v>21302010201</v>
      </c>
      <c r="D463" s="731" t="s">
        <v>891</v>
      </c>
      <c r="E463" s="730" t="s">
        <v>6</v>
      </c>
      <c r="F463" s="730" t="s">
        <v>264</v>
      </c>
      <c r="G463" s="43">
        <f>-IF(F463="I",IFERROR(VLOOKUP(C463,'BG 032022'!A:C,3,FALSE),0),0)</f>
        <v>0</v>
      </c>
      <c r="H463" s="738"/>
      <c r="I463" s="59">
        <f>-IF(F463="I",IFERROR(VLOOKUP(C463,'BG 032022'!A:D,4,FALSE),0),0)</f>
        <v>0</v>
      </c>
      <c r="J463" s="38"/>
      <c r="K463" s="43">
        <f>-IF(F463="I",SUMIF('BG 2021'!B:B,Clasificaciones!C463,'BG 2021'!D:D),0)</f>
        <v>0</v>
      </c>
      <c r="L463" s="38"/>
      <c r="M463" s="59">
        <f>-IF(F463="I",SUMIF('BG 2021'!B:B,Clasificaciones!C463,'BG 2021'!E:E),0)</f>
        <v>0</v>
      </c>
      <c r="N463" s="38"/>
      <c r="O463" s="43">
        <f>IF(F463="I",SUMIF('BG 032021'!A:A,Clasificaciones!C463,'BG 032021'!C:C),0)</f>
        <v>0</v>
      </c>
      <c r="P463" s="38"/>
      <c r="Q463" s="59">
        <f>IF(F463="I",SUMIF('BG 032021'!A:A,Clasificaciones!C463,'BG 032021'!D:D),0)</f>
        <v>0</v>
      </c>
    </row>
    <row r="464" spans="1:17" s="732" customFormat="1" ht="12" hidden="1" customHeight="1">
      <c r="A464" s="738" t="s">
        <v>8</v>
      </c>
      <c r="B464" s="738"/>
      <c r="C464" s="731">
        <v>21302010202</v>
      </c>
      <c r="D464" s="731" t="s">
        <v>891</v>
      </c>
      <c r="E464" s="730" t="s">
        <v>183</v>
      </c>
      <c r="F464" s="730" t="s">
        <v>264</v>
      </c>
      <c r="G464" s="43">
        <f>-IF(F464="I",IFERROR(VLOOKUP(C464,'BG 032022'!A:C,3,FALSE),0),0)</f>
        <v>0</v>
      </c>
      <c r="H464" s="738"/>
      <c r="I464" s="59">
        <f>-IF(F464="I",IFERROR(VLOOKUP(C464,'BG 032022'!A:D,4,FALSE),0),0)</f>
        <v>0</v>
      </c>
      <c r="J464" s="38"/>
      <c r="K464" s="43">
        <f>-IF(F464="I",SUMIF('BG 2021'!B:B,Clasificaciones!C464,'BG 2021'!D:D),0)</f>
        <v>0</v>
      </c>
      <c r="L464" s="38"/>
      <c r="M464" s="59">
        <f>-IF(F464="I",SUMIF('BG 2021'!B:B,Clasificaciones!C464,'BG 2021'!E:E),0)</f>
        <v>0</v>
      </c>
      <c r="N464" s="38"/>
      <c r="O464" s="43">
        <f>IF(F464="I",SUMIF('BG 032021'!A:A,Clasificaciones!C464,'BG 032021'!C:C),0)</f>
        <v>0</v>
      </c>
      <c r="P464" s="38"/>
      <c r="Q464" s="59">
        <f>IF(F464="I",SUMIF('BG 032021'!A:A,Clasificaciones!C464,'BG 032021'!D:D),0)</f>
        <v>0</v>
      </c>
    </row>
    <row r="465" spans="1:18" s="732" customFormat="1" ht="12" hidden="1" customHeight="1">
      <c r="A465" s="738" t="s">
        <v>8</v>
      </c>
      <c r="B465" s="738"/>
      <c r="C465" s="731">
        <v>21303</v>
      </c>
      <c r="D465" s="731" t="s">
        <v>616</v>
      </c>
      <c r="E465" s="730" t="s">
        <v>6</v>
      </c>
      <c r="F465" s="730" t="s">
        <v>263</v>
      </c>
      <c r="G465" s="43">
        <f>-IF(F465="I",IFERROR(VLOOKUP(C465,'BG 032022'!A:C,3,FALSE),0),0)</f>
        <v>0</v>
      </c>
      <c r="H465" s="738"/>
      <c r="I465" s="59">
        <f>-IF(F465="I",IFERROR(VLOOKUP(C465,'BG 032022'!A:D,4,FALSE),0),0)</f>
        <v>0</v>
      </c>
      <c r="J465" s="38"/>
      <c r="K465" s="43">
        <f>-IF(F465="I",SUMIF('BG 2021'!B:B,Clasificaciones!C465,'BG 2021'!D:D),0)</f>
        <v>0</v>
      </c>
      <c r="L465" s="38"/>
      <c r="M465" s="59">
        <f>-IF(F465="I",SUMIF('BG 2021'!B:B,Clasificaciones!C465,'BG 2021'!E:E),0)</f>
        <v>0</v>
      </c>
      <c r="N465" s="38"/>
      <c r="O465" s="43">
        <f>IF(F465="I",SUMIF('BG 032021'!A:A,Clasificaciones!C465,'BG 032021'!C:C),0)</f>
        <v>0</v>
      </c>
      <c r="P465" s="38"/>
      <c r="Q465" s="59">
        <f>IF(F465="I",SUMIF('BG 032021'!A:A,Clasificaciones!C465,'BG 032021'!D:D),0)</f>
        <v>0</v>
      </c>
    </row>
    <row r="466" spans="1:18" s="732" customFormat="1" ht="12" hidden="1" customHeight="1">
      <c r="A466" s="738" t="s">
        <v>8</v>
      </c>
      <c r="B466" s="738"/>
      <c r="C466" s="731">
        <v>2130301</v>
      </c>
      <c r="D466" s="731" t="s">
        <v>617</v>
      </c>
      <c r="E466" s="730" t="s">
        <v>6</v>
      </c>
      <c r="F466" s="730" t="s">
        <v>263</v>
      </c>
      <c r="G466" s="43">
        <f>-IF(F466="I",IFERROR(VLOOKUP(C466,'BG 032022'!A:C,3,FALSE),0),0)</f>
        <v>0</v>
      </c>
      <c r="H466" s="738"/>
      <c r="I466" s="59">
        <f>-IF(F466="I",IFERROR(VLOOKUP(C466,'BG 032022'!A:D,4,FALSE),0),0)</f>
        <v>0</v>
      </c>
      <c r="J466" s="38"/>
      <c r="K466" s="43">
        <f>-IF(F466="I",SUMIF('BG 2021'!B:B,Clasificaciones!C466,'BG 2021'!D:D),0)</f>
        <v>0</v>
      </c>
      <c r="L466" s="38"/>
      <c r="M466" s="59">
        <f>-IF(F466="I",SUMIF('BG 2021'!B:B,Clasificaciones!C466,'BG 2021'!E:E),0)</f>
        <v>0</v>
      </c>
      <c r="N466" s="38"/>
      <c r="O466" s="43">
        <f>IF(F466="I",SUMIF('BG 032021'!A:A,Clasificaciones!C466,'BG 032021'!C:C),0)</f>
        <v>0</v>
      </c>
      <c r="P466" s="38"/>
      <c r="Q466" s="59">
        <f>IF(F466="I",SUMIF('BG 032021'!A:A,Clasificaciones!C466,'BG 032021'!D:D),0)</f>
        <v>0</v>
      </c>
    </row>
    <row r="467" spans="1:18" s="144" customFormat="1" ht="12" hidden="1" customHeight="1">
      <c r="A467" s="139" t="s">
        <v>8</v>
      </c>
      <c r="B467" s="139" t="s">
        <v>430</v>
      </c>
      <c r="C467" s="140">
        <v>213030101</v>
      </c>
      <c r="D467" s="140" t="s">
        <v>618</v>
      </c>
      <c r="E467" s="141" t="s">
        <v>6</v>
      </c>
      <c r="F467" s="141" t="s">
        <v>264</v>
      </c>
      <c r="G467" s="136">
        <f>-IF(F467="I",IFERROR(VLOOKUP(C467,'BG 032022'!A:C,3,FALSE),0),0)</f>
        <v>0</v>
      </c>
      <c r="H467" s="139"/>
      <c r="I467" s="143">
        <f>-IF(F467="I",IFERROR(VLOOKUP(C467,'BG 032022'!A:D,4,FALSE),0),0)</f>
        <v>0</v>
      </c>
      <c r="J467" s="142"/>
      <c r="K467" s="136">
        <f>-IF(F467="I",SUMIF('BG 2021'!B:B,Clasificaciones!C467,'BG 2021'!D:D),0)</f>
        <v>0</v>
      </c>
      <c r="L467" s="142"/>
      <c r="M467" s="143">
        <f>-IF(F467="I",SUMIF('BG 2021'!B:B,Clasificaciones!C467,'BG 2021'!E:E),0)</f>
        <v>0</v>
      </c>
      <c r="N467" s="142"/>
      <c r="O467" s="136">
        <f>IF(F467="I",SUMIF('BG 032021'!A:A,Clasificaciones!C467,'BG 032021'!C:C),0)</f>
        <v>36332893</v>
      </c>
      <c r="P467" s="142"/>
      <c r="Q467" s="143">
        <f>IF(F467="I",SUMIF('BG 032021'!A:A,Clasificaciones!C467,'BG 032021'!D:D),0)</f>
        <v>5720.5199999999995</v>
      </c>
      <c r="R467" s="144" t="e">
        <f>+VLOOKUP(C467,'CA EFE'!A:A,1,FALSE)</f>
        <v>#N/A</v>
      </c>
    </row>
    <row r="468" spans="1:18" s="700" customFormat="1" ht="12" hidden="1" customHeight="1">
      <c r="A468" s="694" t="s">
        <v>8</v>
      </c>
      <c r="B468" s="694" t="s">
        <v>430</v>
      </c>
      <c r="C468" s="695">
        <v>213030102</v>
      </c>
      <c r="D468" s="695" t="s">
        <v>892</v>
      </c>
      <c r="E468" s="696" t="s">
        <v>183</v>
      </c>
      <c r="F468" s="696" t="s">
        <v>264</v>
      </c>
      <c r="G468" s="697">
        <f>-IF(F468="I",IFERROR(VLOOKUP(C468,'BG 032022'!A:C,3,FALSE),0),0)</f>
        <v>0</v>
      </c>
      <c r="H468" s="694"/>
      <c r="I468" s="698">
        <f>-IF(F468="I",IFERROR(VLOOKUP(C468,'BG 032022'!A:D,4,FALSE),0),0)</f>
        <v>0</v>
      </c>
      <c r="J468" s="699"/>
      <c r="K468" s="697">
        <f>-IF(F468="I",SUMIF('BG 2021'!B:B,Clasificaciones!C468,'BG 2021'!D:D),0)</f>
        <v>0</v>
      </c>
      <c r="L468" s="699"/>
      <c r="M468" s="698">
        <f>-IF(F468="I",SUMIF('BG 2021'!B:B,Clasificaciones!C468,'BG 2021'!E:E),0)</f>
        <v>0</v>
      </c>
      <c r="N468" s="699"/>
      <c r="O468" s="697">
        <f>IF(F468="I",SUMIF('BG 032021'!A:A,Clasificaciones!C468,'BG 032021'!C:C),0)</f>
        <v>0</v>
      </c>
      <c r="P468" s="699"/>
      <c r="Q468" s="698">
        <f>IF(F468="I",SUMIF('BG 032021'!A:A,Clasificaciones!C468,'BG 032021'!D:D),0)</f>
        <v>0</v>
      </c>
      <c r="R468" s="700" t="e">
        <f>+VLOOKUP(C468,'CA EFE'!A:A,1,FALSE)</f>
        <v>#N/A</v>
      </c>
    </row>
    <row r="469" spans="1:18" s="144" customFormat="1" ht="12" hidden="1" customHeight="1">
      <c r="A469" s="139" t="s">
        <v>8</v>
      </c>
      <c r="B469" s="139" t="s">
        <v>430</v>
      </c>
      <c r="C469" s="140">
        <v>213030103</v>
      </c>
      <c r="D469" s="140" t="s">
        <v>1041</v>
      </c>
      <c r="E469" s="141" t="s">
        <v>6</v>
      </c>
      <c r="F469" s="141" t="s">
        <v>264</v>
      </c>
      <c r="G469" s="136">
        <f>-IF(F469="I",IFERROR(VLOOKUP(C469,'BG 032022'!A:C,3,FALSE),0),0)</f>
        <v>0</v>
      </c>
      <c r="H469" s="139"/>
      <c r="I469" s="143">
        <f>-IF(F469="I",IFERROR(VLOOKUP(C469,'BG 032022'!A:D,4,FALSE),0),0)</f>
        <v>0</v>
      </c>
      <c r="J469" s="142"/>
      <c r="K469" s="136">
        <f>-IF(F469="I",SUMIF('BG 2021'!B:B,Clasificaciones!C469,'BG 2021'!D:D),0)</f>
        <v>0</v>
      </c>
      <c r="L469" s="142"/>
      <c r="M469" s="143">
        <f>-IF(F469="I",SUMIF('BG 2021'!B:B,Clasificaciones!C469,'BG 2021'!E:E),0)</f>
        <v>0</v>
      </c>
      <c r="N469" s="142"/>
      <c r="O469" s="136">
        <f>IF(F469="I",SUMIF('BG 032021'!A:A,Clasificaciones!C469,'BG 032021'!C:C),0)</f>
        <v>0</v>
      </c>
      <c r="P469" s="142"/>
      <c r="Q469" s="143">
        <f>IF(F469="I",SUMIF('BG 032021'!A:A,Clasificaciones!C469,'BG 032021'!D:D),0)</f>
        <v>0</v>
      </c>
      <c r="R469" s="144" t="e">
        <f>+VLOOKUP(C469,'CA EFE'!A:A,1,FALSE)</f>
        <v>#N/A</v>
      </c>
    </row>
    <row r="470" spans="1:18" s="732" customFormat="1" ht="12" hidden="1" customHeight="1">
      <c r="A470" s="738" t="s">
        <v>8</v>
      </c>
      <c r="B470" s="738"/>
      <c r="C470" s="731">
        <v>2130302</v>
      </c>
      <c r="D470" s="731" t="s">
        <v>893</v>
      </c>
      <c r="E470" s="730" t="s">
        <v>6</v>
      </c>
      <c r="F470" s="730" t="s">
        <v>263</v>
      </c>
      <c r="G470" s="43">
        <f>-IF(F470="I",IFERROR(VLOOKUP(C470,'BG 032022'!A:C,3,FALSE),0),0)</f>
        <v>0</v>
      </c>
      <c r="H470" s="738"/>
      <c r="I470" s="59">
        <f>-IF(F470="I",IFERROR(VLOOKUP(C470,'BG 032022'!A:D,4,FALSE),0),0)</f>
        <v>0</v>
      </c>
      <c r="J470" s="38"/>
      <c r="K470" s="43">
        <f>-IF(F470="I",SUMIF('BG 2021'!B:B,Clasificaciones!C470,'BG 2021'!D:D),0)</f>
        <v>0</v>
      </c>
      <c r="L470" s="38"/>
      <c r="M470" s="59">
        <f>-IF(F470="I",SUMIF('BG 2021'!B:B,Clasificaciones!C470,'BG 2021'!E:E),0)</f>
        <v>0</v>
      </c>
      <c r="N470" s="38"/>
      <c r="O470" s="43">
        <f>IF(F470="I",SUMIF('BG 032021'!A:A,Clasificaciones!C470,'BG 032021'!C:C),0)</f>
        <v>0</v>
      </c>
      <c r="P470" s="38"/>
      <c r="Q470" s="59">
        <f>IF(F470="I",SUMIF('BG 032021'!A:A,Clasificaciones!C470,'BG 032021'!D:D),0)</f>
        <v>0</v>
      </c>
    </row>
    <row r="471" spans="1:18" s="144" customFormat="1" ht="12" hidden="1" customHeight="1">
      <c r="A471" s="139" t="s">
        <v>8</v>
      </c>
      <c r="B471" s="139" t="s">
        <v>430</v>
      </c>
      <c r="C471" s="140">
        <v>213030201</v>
      </c>
      <c r="D471" s="140" t="s">
        <v>894</v>
      </c>
      <c r="E471" s="141" t="s">
        <v>6</v>
      </c>
      <c r="F471" s="141" t="s">
        <v>264</v>
      </c>
      <c r="G471" s="136">
        <f>-IF(F471="I",IFERROR(VLOOKUP(C471,'BG 032022'!A:C,3,FALSE),0),0)</f>
        <v>0</v>
      </c>
      <c r="H471" s="139"/>
      <c r="I471" s="143">
        <f>-IF(F471="I",IFERROR(VLOOKUP(C471,'BG 032022'!A:D,4,FALSE),0),0)</f>
        <v>0</v>
      </c>
      <c r="J471" s="142"/>
      <c r="K471" s="136">
        <f>-IF(F471="I",SUMIF('BG 2021'!B:B,Clasificaciones!C471,'BG 2021'!D:D),0)</f>
        <v>0</v>
      </c>
      <c r="L471" s="142"/>
      <c r="M471" s="143">
        <f>-IF(F471="I",SUMIF('BG 2021'!B:B,Clasificaciones!C471,'BG 2021'!E:E),0)</f>
        <v>0</v>
      </c>
      <c r="N471" s="142"/>
      <c r="O471" s="136">
        <f>IF(F471="I",SUMIF('BG 032021'!A:A,Clasificaciones!C471,'BG 032021'!C:C),0)</f>
        <v>0</v>
      </c>
      <c r="P471" s="142"/>
      <c r="Q471" s="143">
        <f>IF(F471="I",SUMIF('BG 032021'!A:A,Clasificaciones!C471,'BG 032021'!D:D),0)</f>
        <v>0</v>
      </c>
      <c r="R471" s="144" t="e">
        <f>+VLOOKUP(C471,'CA EFE'!A:A,1,FALSE)</f>
        <v>#N/A</v>
      </c>
    </row>
    <row r="472" spans="1:18" s="700" customFormat="1" ht="12" hidden="1" customHeight="1">
      <c r="A472" s="694" t="s">
        <v>8</v>
      </c>
      <c r="B472" s="694" t="s">
        <v>430</v>
      </c>
      <c r="C472" s="695">
        <v>213030202</v>
      </c>
      <c r="D472" s="695" t="s">
        <v>895</v>
      </c>
      <c r="E472" s="696" t="s">
        <v>183</v>
      </c>
      <c r="F472" s="696" t="s">
        <v>264</v>
      </c>
      <c r="G472" s="697">
        <f>-IF(F472="I",IFERROR(VLOOKUP(C472,'BG 032022'!A:C,3,FALSE),0),0)</f>
        <v>0</v>
      </c>
      <c r="H472" s="694"/>
      <c r="I472" s="698">
        <f>-IF(F472="I",IFERROR(VLOOKUP(C472,'BG 032022'!A:D,4,FALSE),0),0)</f>
        <v>0</v>
      </c>
      <c r="J472" s="699"/>
      <c r="K472" s="697">
        <f>-IF(F472="I",SUMIF('BG 2021'!B:B,Clasificaciones!C472,'BG 2021'!D:D),0)</f>
        <v>0</v>
      </c>
      <c r="L472" s="699"/>
      <c r="M472" s="698">
        <f>-IF(F472="I",SUMIF('BG 2021'!B:B,Clasificaciones!C472,'BG 2021'!E:E),0)</f>
        <v>0</v>
      </c>
      <c r="N472" s="699"/>
      <c r="O472" s="697">
        <f>IF(F472="I",SUMIF('BG 032021'!A:A,Clasificaciones!C472,'BG 032021'!C:C),0)</f>
        <v>0</v>
      </c>
      <c r="P472" s="699"/>
      <c r="Q472" s="698">
        <f>IF(F472="I",SUMIF('BG 032021'!A:A,Clasificaciones!C472,'BG 032021'!D:D),0)</f>
        <v>0</v>
      </c>
      <c r="R472" s="700" t="e">
        <f>+VLOOKUP(C472,'CA EFE'!A:A,1,FALSE)</f>
        <v>#N/A</v>
      </c>
    </row>
    <row r="473" spans="1:18" s="144" customFormat="1" ht="12" hidden="1" customHeight="1">
      <c r="A473" s="139" t="s">
        <v>8</v>
      </c>
      <c r="B473" s="139" t="s">
        <v>430</v>
      </c>
      <c r="C473" s="140">
        <v>213030203</v>
      </c>
      <c r="D473" s="140" t="s">
        <v>1042</v>
      </c>
      <c r="E473" s="141" t="s">
        <v>6</v>
      </c>
      <c r="F473" s="141" t="s">
        <v>264</v>
      </c>
      <c r="G473" s="136">
        <f>-IF(F473="I",IFERROR(VLOOKUP(C473,'BG 032022'!A:C,3,FALSE),0),0)</f>
        <v>0</v>
      </c>
      <c r="H473" s="139"/>
      <c r="I473" s="143">
        <f>-IF(F473="I",IFERROR(VLOOKUP(C473,'BG 032022'!A:D,4,FALSE),0),0)</f>
        <v>0</v>
      </c>
      <c r="J473" s="142"/>
      <c r="K473" s="136">
        <f>-IF(F473="I",SUMIF('BG 2021'!B:B,Clasificaciones!C473,'BG 2021'!D:D),0)</f>
        <v>0</v>
      </c>
      <c r="L473" s="142"/>
      <c r="M473" s="143">
        <f>-IF(F473="I",SUMIF('BG 2021'!B:B,Clasificaciones!C473,'BG 2021'!E:E),0)</f>
        <v>0</v>
      </c>
      <c r="N473" s="142"/>
      <c r="O473" s="136">
        <f>IF(F473="I",SUMIF('BG 032021'!A:A,Clasificaciones!C473,'BG 032021'!C:C),0)</f>
        <v>0</v>
      </c>
      <c r="P473" s="142"/>
      <c r="Q473" s="143">
        <f>IF(F473="I",SUMIF('BG 032021'!A:A,Clasificaciones!C473,'BG 032021'!D:D),0)</f>
        <v>0</v>
      </c>
      <c r="R473" s="144" t="e">
        <f>+VLOOKUP(C473,'CA EFE'!A:A,1,FALSE)</f>
        <v>#N/A</v>
      </c>
    </row>
    <row r="474" spans="1:18" s="732" customFormat="1" ht="12" hidden="1" customHeight="1">
      <c r="A474" s="738" t="s">
        <v>8</v>
      </c>
      <c r="B474" s="738"/>
      <c r="C474" s="731">
        <v>2130303</v>
      </c>
      <c r="D474" s="731" t="s">
        <v>619</v>
      </c>
      <c r="E474" s="730" t="s">
        <v>6</v>
      </c>
      <c r="F474" s="730" t="s">
        <v>263</v>
      </c>
      <c r="G474" s="43">
        <f>-IF(F474="I",IFERROR(VLOOKUP(C474,'BG 032022'!A:C,3,FALSE),0),0)</f>
        <v>0</v>
      </c>
      <c r="H474" s="738"/>
      <c r="I474" s="59">
        <f>-IF(F474="I",IFERROR(VLOOKUP(C474,'BG 032022'!A:D,4,FALSE),0),0)</f>
        <v>0</v>
      </c>
      <c r="J474" s="38"/>
      <c r="K474" s="43">
        <f>-IF(F474="I",SUMIF('BG 2021'!B:B,Clasificaciones!C474,'BG 2021'!D:D),0)</f>
        <v>0</v>
      </c>
      <c r="L474" s="38"/>
      <c r="M474" s="59">
        <f>-IF(F474="I",SUMIF('BG 2021'!B:B,Clasificaciones!C474,'BG 2021'!E:E),0)</f>
        <v>0</v>
      </c>
      <c r="N474" s="38"/>
      <c r="O474" s="43">
        <f>IF(F474="I",SUMIF('BG 032021'!A:A,Clasificaciones!C474,'BG 032021'!C:C),0)</f>
        <v>0</v>
      </c>
      <c r="P474" s="38"/>
      <c r="Q474" s="59">
        <f>IF(F474="I",SUMIF('BG 032021'!A:A,Clasificaciones!C474,'BG 032021'!D:D),0)</f>
        <v>0</v>
      </c>
    </row>
    <row r="475" spans="1:18" s="144" customFormat="1" ht="12" hidden="1" customHeight="1">
      <c r="A475" s="139" t="s">
        <v>8</v>
      </c>
      <c r="B475" s="139" t="s">
        <v>430</v>
      </c>
      <c r="C475" s="140">
        <v>213030301</v>
      </c>
      <c r="D475" s="140" t="s">
        <v>620</v>
      </c>
      <c r="E475" s="141" t="s">
        <v>6</v>
      </c>
      <c r="F475" s="141" t="s">
        <v>264</v>
      </c>
      <c r="G475" s="136">
        <f>-IF(F475="I",IFERROR(VLOOKUP(C475,'BG 032022'!A:C,3,FALSE),0),0)</f>
        <v>0</v>
      </c>
      <c r="H475" s="139"/>
      <c r="I475" s="143">
        <f>-IF(F475="I",IFERROR(VLOOKUP(C475,'BG 032022'!A:D,4,FALSE),0),0)</f>
        <v>0</v>
      </c>
      <c r="J475" s="142"/>
      <c r="K475" s="136">
        <f>-IF(F475="I",SUMIF('BG 2021'!B:B,Clasificaciones!C475,'BG 2021'!D:D),0)</f>
        <v>0</v>
      </c>
      <c r="L475" s="142"/>
      <c r="M475" s="143">
        <f>-IF(F475="I",SUMIF('BG 2021'!B:B,Clasificaciones!C475,'BG 2021'!E:E),0)</f>
        <v>0</v>
      </c>
      <c r="N475" s="142"/>
      <c r="O475" s="136">
        <f>IF(F475="I",SUMIF('BG 032021'!A:A,Clasificaciones!C475,'BG 032021'!C:C),0)</f>
        <v>20861953874</v>
      </c>
      <c r="P475" s="142"/>
      <c r="Q475" s="143">
        <f>IF(F475="I",SUMIF('BG 032021'!A:A,Clasificaciones!C475,'BG 032021'!D:D),0)</f>
        <v>3284659.1</v>
      </c>
      <c r="R475" s="144" t="e">
        <f>+VLOOKUP(C475,'CA EFE'!A:A,1,FALSE)</f>
        <v>#N/A</v>
      </c>
    </row>
    <row r="476" spans="1:18" s="700" customFormat="1" ht="12" hidden="1" customHeight="1">
      <c r="A476" s="694" t="s">
        <v>8</v>
      </c>
      <c r="B476" s="694" t="s">
        <v>430</v>
      </c>
      <c r="C476" s="695">
        <v>213030302</v>
      </c>
      <c r="D476" s="695" t="s">
        <v>1148</v>
      </c>
      <c r="E476" s="696" t="s">
        <v>183</v>
      </c>
      <c r="F476" s="696" t="s">
        <v>264</v>
      </c>
      <c r="G476" s="697">
        <f>-IF(F476="I",IFERROR(VLOOKUP(C476,'BG 032022'!A:C,3,FALSE),0),0)</f>
        <v>0</v>
      </c>
      <c r="H476" s="694"/>
      <c r="I476" s="698">
        <f>-IF(F476="I",IFERROR(VLOOKUP(C476,'BG 032022'!A:D,4,FALSE),0),0)</f>
        <v>0</v>
      </c>
      <c r="J476" s="699"/>
      <c r="K476" s="697">
        <f>-IF(F476="I",SUMIF('BG 2021'!B:B,Clasificaciones!C476,'BG 2021'!D:D),0)</f>
        <v>0</v>
      </c>
      <c r="L476" s="699"/>
      <c r="M476" s="698">
        <f>-IF(F476="I",SUMIF('BG 2021'!B:B,Clasificaciones!C476,'BG 2021'!E:E),0)</f>
        <v>0</v>
      </c>
      <c r="N476" s="699"/>
      <c r="O476" s="697">
        <f>IF(F476="I",SUMIF('BG 032021'!A:A,Clasificaciones!C476,'BG 032021'!C:C),0)</f>
        <v>3175665000</v>
      </c>
      <c r="P476" s="699"/>
      <c r="Q476" s="698">
        <f>IF(F476="I",SUMIF('BG 032021'!A:A,Clasificaciones!C476,'BG 032021'!D:D),0)</f>
        <v>500000</v>
      </c>
      <c r="R476" s="700" t="e">
        <f>+VLOOKUP(C476,'CA EFE'!A:A,1,FALSE)</f>
        <v>#N/A</v>
      </c>
    </row>
    <row r="477" spans="1:18" s="144" customFormat="1" ht="12" hidden="1" customHeight="1">
      <c r="A477" s="139" t="s">
        <v>8</v>
      </c>
      <c r="B477" s="139" t="s">
        <v>430</v>
      </c>
      <c r="C477" s="140">
        <v>213030303</v>
      </c>
      <c r="D477" s="140" t="s">
        <v>1043</v>
      </c>
      <c r="E477" s="141" t="s">
        <v>6</v>
      </c>
      <c r="F477" s="141" t="s">
        <v>264</v>
      </c>
      <c r="G477" s="136">
        <f>-IF(F477="I",IFERROR(VLOOKUP(C477,'BG 032022'!A:C,3,FALSE),0),0)</f>
        <v>0</v>
      </c>
      <c r="H477" s="139"/>
      <c r="I477" s="143">
        <f>-IF(F477="I",IFERROR(VLOOKUP(C477,'BG 032022'!A:D,4,FALSE),0),0)</f>
        <v>0</v>
      </c>
      <c r="J477" s="142"/>
      <c r="K477" s="136">
        <f>-IF(F477="I",SUMIF('BG 2021'!B:B,Clasificaciones!C477,'BG 2021'!D:D),0)</f>
        <v>0</v>
      </c>
      <c r="L477" s="142"/>
      <c r="M477" s="143">
        <f>-IF(F477="I",SUMIF('BG 2021'!B:B,Clasificaciones!C477,'BG 2021'!E:E),0)</f>
        <v>0</v>
      </c>
      <c r="N477" s="142"/>
      <c r="O477" s="136">
        <f>IF(F477="I",SUMIF('BG 032021'!A:A,Clasificaciones!C477,'BG 032021'!C:C),0)</f>
        <v>0</v>
      </c>
      <c r="P477" s="142"/>
      <c r="Q477" s="143">
        <f>IF(F477="I",SUMIF('BG 032021'!A:A,Clasificaciones!C477,'BG 032021'!D:D),0)</f>
        <v>0</v>
      </c>
      <c r="R477" s="144" t="e">
        <f>+VLOOKUP(C477,'CA EFE'!A:A,1,FALSE)</f>
        <v>#N/A</v>
      </c>
    </row>
    <row r="478" spans="1:18" s="732" customFormat="1" ht="12" hidden="1" customHeight="1">
      <c r="A478" s="738" t="s">
        <v>8</v>
      </c>
      <c r="B478" s="738"/>
      <c r="C478" s="731">
        <v>2130340</v>
      </c>
      <c r="D478" s="731" t="s">
        <v>896</v>
      </c>
      <c r="E478" s="730" t="s">
        <v>6</v>
      </c>
      <c r="F478" s="730" t="s">
        <v>263</v>
      </c>
      <c r="G478" s="43">
        <f>-IF(F478="I",IFERROR(VLOOKUP(C478,'BG 032022'!A:C,3,FALSE),0),0)</f>
        <v>0</v>
      </c>
      <c r="H478" s="738"/>
      <c r="I478" s="59">
        <f>-IF(F478="I",IFERROR(VLOOKUP(C478,'BG 032022'!A:D,4,FALSE),0),0)</f>
        <v>0</v>
      </c>
      <c r="J478" s="38"/>
      <c r="K478" s="43">
        <f>-IF(F478="I",SUMIF('BG 2021'!B:B,Clasificaciones!C478,'BG 2021'!D:D),0)</f>
        <v>0</v>
      </c>
      <c r="L478" s="38"/>
      <c r="M478" s="59">
        <f>-IF(F478="I",SUMIF('BG 2021'!B:B,Clasificaciones!C478,'BG 2021'!E:E),0)</f>
        <v>0</v>
      </c>
      <c r="N478" s="38"/>
      <c r="O478" s="43">
        <f>IF(F478="I",SUMIF('BG 032021'!A:A,Clasificaciones!C478,'BG 032021'!C:C),0)</f>
        <v>0</v>
      </c>
      <c r="P478" s="38"/>
      <c r="Q478" s="59">
        <f>IF(F478="I",SUMIF('BG 032021'!A:A,Clasificaciones!C478,'BG 032021'!D:D),0)</f>
        <v>0</v>
      </c>
    </row>
    <row r="479" spans="1:18" s="732" customFormat="1" ht="12" hidden="1" customHeight="1">
      <c r="A479" s="738" t="s">
        <v>8</v>
      </c>
      <c r="B479" s="738"/>
      <c r="C479" s="731">
        <v>213034001</v>
      </c>
      <c r="D479" s="731" t="s">
        <v>890</v>
      </c>
      <c r="E479" s="730" t="s">
        <v>6</v>
      </c>
      <c r="F479" s="730" t="s">
        <v>263</v>
      </c>
      <c r="G479" s="43">
        <f>-IF(F479="I",IFERROR(VLOOKUP(C479,'BG 032022'!A:C,3,FALSE),0),0)</f>
        <v>0</v>
      </c>
      <c r="H479" s="738"/>
      <c r="I479" s="59">
        <f>-IF(F479="I",IFERROR(VLOOKUP(C479,'BG 032022'!A:D,4,FALSE),0),0)</f>
        <v>0</v>
      </c>
      <c r="J479" s="38"/>
      <c r="K479" s="43">
        <f>-IF(F479="I",SUMIF('BG 2021'!B:B,Clasificaciones!C479,'BG 2021'!D:D),0)</f>
        <v>0</v>
      </c>
      <c r="L479" s="38"/>
      <c r="M479" s="59">
        <f>-IF(F479="I",SUMIF('BG 2021'!B:B,Clasificaciones!C479,'BG 2021'!E:E),0)</f>
        <v>0</v>
      </c>
      <c r="N479" s="38"/>
      <c r="O479" s="43">
        <f>IF(F479="I",SUMIF('BG 032021'!A:A,Clasificaciones!C479,'BG 032021'!C:C),0)</f>
        <v>0</v>
      </c>
      <c r="P479" s="38"/>
      <c r="Q479" s="59">
        <f>IF(F479="I",SUMIF('BG 032021'!A:A,Clasificaciones!C479,'BG 032021'!D:D),0)</f>
        <v>0</v>
      </c>
    </row>
    <row r="480" spans="1:18" s="732" customFormat="1" ht="12" hidden="1" customHeight="1">
      <c r="A480" s="738" t="s">
        <v>8</v>
      </c>
      <c r="B480" s="738"/>
      <c r="C480" s="731">
        <v>21303400101</v>
      </c>
      <c r="D480" s="731" t="s">
        <v>890</v>
      </c>
      <c r="E480" s="730" t="s">
        <v>6</v>
      </c>
      <c r="F480" s="730" t="s">
        <v>264</v>
      </c>
      <c r="G480" s="43">
        <f>-IF(F480="I",IFERROR(VLOOKUP(C480,'BG 032022'!A:C,3,FALSE),0),0)</f>
        <v>0</v>
      </c>
      <c r="H480" s="738"/>
      <c r="I480" s="59">
        <f>-IF(F480="I",IFERROR(VLOOKUP(C480,'BG 032022'!A:D,4,FALSE),0),0)</f>
        <v>0</v>
      </c>
      <c r="J480" s="38"/>
      <c r="K480" s="43">
        <f>-IF(F480="I",SUMIF('BG 2021'!B:B,Clasificaciones!C480,'BG 2021'!D:D),0)</f>
        <v>0</v>
      </c>
      <c r="L480" s="38"/>
      <c r="M480" s="59">
        <f>-IF(F480="I",SUMIF('BG 2021'!B:B,Clasificaciones!C480,'BG 2021'!E:E),0)</f>
        <v>0</v>
      </c>
      <c r="N480" s="38"/>
      <c r="O480" s="43">
        <f>IF(F480="I",SUMIF('BG 032021'!A:A,Clasificaciones!C480,'BG 032021'!C:C),0)</f>
        <v>0</v>
      </c>
      <c r="P480" s="38"/>
      <c r="Q480" s="59">
        <f>IF(F480="I",SUMIF('BG 032021'!A:A,Clasificaciones!C480,'BG 032021'!D:D),0)</f>
        <v>0</v>
      </c>
    </row>
    <row r="481" spans="1:18" s="732" customFormat="1" ht="12" hidden="1" customHeight="1">
      <c r="A481" s="738" t="s">
        <v>8</v>
      </c>
      <c r="B481" s="738"/>
      <c r="C481" s="731">
        <v>21303400102</v>
      </c>
      <c r="D481" s="731" t="s">
        <v>890</v>
      </c>
      <c r="E481" s="730" t="s">
        <v>183</v>
      </c>
      <c r="F481" s="730" t="s">
        <v>264</v>
      </c>
      <c r="G481" s="43">
        <f>-IF(F481="I",IFERROR(VLOOKUP(C481,'BG 032022'!A:C,3,FALSE),0),0)</f>
        <v>0</v>
      </c>
      <c r="H481" s="738"/>
      <c r="I481" s="59">
        <f>-IF(F481="I",IFERROR(VLOOKUP(C481,'BG 032022'!A:D,4,FALSE),0),0)</f>
        <v>0</v>
      </c>
      <c r="J481" s="38"/>
      <c r="K481" s="43">
        <f>-IF(F481="I",SUMIF('BG 2021'!B:B,Clasificaciones!C481,'BG 2021'!D:D),0)</f>
        <v>0</v>
      </c>
      <c r="L481" s="38"/>
      <c r="M481" s="59">
        <f>-IF(F481="I",SUMIF('BG 2021'!B:B,Clasificaciones!C481,'BG 2021'!E:E),0)</f>
        <v>0</v>
      </c>
      <c r="N481" s="38"/>
      <c r="O481" s="43">
        <f>IF(F481="I",SUMIF('BG 032021'!A:A,Clasificaciones!C481,'BG 032021'!C:C),0)</f>
        <v>0</v>
      </c>
      <c r="P481" s="38"/>
      <c r="Q481" s="59">
        <f>IF(F481="I",SUMIF('BG 032021'!A:A,Clasificaciones!C481,'BG 032021'!D:D),0)</f>
        <v>0</v>
      </c>
    </row>
    <row r="482" spans="1:18" s="732" customFormat="1" ht="12" hidden="1" customHeight="1">
      <c r="A482" s="738" t="s">
        <v>8</v>
      </c>
      <c r="B482" s="738"/>
      <c r="C482" s="731">
        <v>213034002</v>
      </c>
      <c r="D482" s="731" t="s">
        <v>891</v>
      </c>
      <c r="E482" s="730" t="s">
        <v>6</v>
      </c>
      <c r="F482" s="730" t="s">
        <v>263</v>
      </c>
      <c r="G482" s="43">
        <f>-IF(F482="I",IFERROR(VLOOKUP(C482,'BG 032022'!A:C,3,FALSE),0),0)</f>
        <v>0</v>
      </c>
      <c r="H482" s="738"/>
      <c r="I482" s="59">
        <f>-IF(F482="I",IFERROR(VLOOKUP(C482,'BG 032022'!A:D,4,FALSE),0),0)</f>
        <v>0</v>
      </c>
      <c r="J482" s="38"/>
      <c r="K482" s="43">
        <f>-IF(F482="I",SUMIF('BG 2021'!B:B,Clasificaciones!C482,'BG 2021'!D:D),0)</f>
        <v>0</v>
      </c>
      <c r="L482" s="38"/>
      <c r="M482" s="59">
        <f>-IF(F482="I",SUMIF('BG 2021'!B:B,Clasificaciones!C482,'BG 2021'!E:E),0)</f>
        <v>0</v>
      </c>
      <c r="N482" s="38"/>
      <c r="O482" s="43">
        <f>IF(F482="I",SUMIF('BG 032021'!A:A,Clasificaciones!C482,'BG 032021'!C:C),0)</f>
        <v>0</v>
      </c>
      <c r="P482" s="38"/>
      <c r="Q482" s="59">
        <f>IF(F482="I",SUMIF('BG 032021'!A:A,Clasificaciones!C482,'BG 032021'!D:D),0)</f>
        <v>0</v>
      </c>
    </row>
    <row r="483" spans="1:18" s="732" customFormat="1" ht="12" hidden="1" customHeight="1">
      <c r="A483" s="738" t="s">
        <v>8</v>
      </c>
      <c r="B483" s="738"/>
      <c r="C483" s="731">
        <v>21303400201</v>
      </c>
      <c r="D483" s="731" t="s">
        <v>891</v>
      </c>
      <c r="E483" s="730" t="s">
        <v>6</v>
      </c>
      <c r="F483" s="730" t="s">
        <v>264</v>
      </c>
      <c r="G483" s="43">
        <f>-IF(F483="I",IFERROR(VLOOKUP(C483,'BG 032022'!A:C,3,FALSE),0),0)</f>
        <v>0</v>
      </c>
      <c r="H483" s="738"/>
      <c r="I483" s="59">
        <f>-IF(F483="I",IFERROR(VLOOKUP(C483,'BG 032022'!A:D,4,FALSE),0),0)</f>
        <v>0</v>
      </c>
      <c r="J483" s="38"/>
      <c r="K483" s="43">
        <f>-IF(F483="I",SUMIF('BG 2021'!B:B,Clasificaciones!C483,'BG 2021'!D:D),0)</f>
        <v>0</v>
      </c>
      <c r="L483" s="38"/>
      <c r="M483" s="59">
        <f>-IF(F483="I",SUMIF('BG 2021'!B:B,Clasificaciones!C483,'BG 2021'!E:E),0)</f>
        <v>0</v>
      </c>
      <c r="N483" s="38"/>
      <c r="O483" s="43">
        <f>IF(F483="I",SUMIF('BG 032021'!A:A,Clasificaciones!C483,'BG 032021'!C:C),0)</f>
        <v>0</v>
      </c>
      <c r="P483" s="38"/>
      <c r="Q483" s="59">
        <f>IF(F483="I",SUMIF('BG 032021'!A:A,Clasificaciones!C483,'BG 032021'!D:D),0)</f>
        <v>0</v>
      </c>
    </row>
    <row r="484" spans="1:18" s="732" customFormat="1" ht="12" hidden="1" customHeight="1">
      <c r="A484" s="738" t="s">
        <v>8</v>
      </c>
      <c r="B484" s="738"/>
      <c r="C484" s="731">
        <v>21303400202</v>
      </c>
      <c r="D484" s="731" t="s">
        <v>891</v>
      </c>
      <c r="E484" s="730" t="s">
        <v>183</v>
      </c>
      <c r="F484" s="730" t="s">
        <v>264</v>
      </c>
      <c r="G484" s="43">
        <f>-IF(F484="I",IFERROR(VLOOKUP(C484,'BG 032022'!A:C,3,FALSE),0),0)</f>
        <v>0</v>
      </c>
      <c r="H484" s="738"/>
      <c r="I484" s="59">
        <f>-IF(F484="I",IFERROR(VLOOKUP(C484,'BG 032022'!A:D,4,FALSE),0),0)</f>
        <v>0</v>
      </c>
      <c r="J484" s="38"/>
      <c r="K484" s="43">
        <f>-IF(F484="I",SUMIF('BG 2021'!B:B,Clasificaciones!C484,'BG 2021'!D:D),0)</f>
        <v>0</v>
      </c>
      <c r="L484" s="38"/>
      <c r="M484" s="59">
        <f>-IF(F484="I",SUMIF('BG 2021'!B:B,Clasificaciones!C484,'BG 2021'!E:E),0)</f>
        <v>0</v>
      </c>
      <c r="N484" s="38"/>
      <c r="O484" s="43">
        <f>IF(F484="I",SUMIF('BG 032021'!A:A,Clasificaciones!C484,'BG 032021'!C:C),0)</f>
        <v>0</v>
      </c>
      <c r="P484" s="38"/>
      <c r="Q484" s="59">
        <f>IF(F484="I",SUMIF('BG 032021'!A:A,Clasificaciones!C484,'BG 032021'!D:D),0)</f>
        <v>0</v>
      </c>
    </row>
    <row r="485" spans="1:18" s="732" customFormat="1" ht="12" hidden="1" customHeight="1">
      <c r="A485" s="738" t="s">
        <v>8</v>
      </c>
      <c r="B485" s="738"/>
      <c r="C485" s="731">
        <v>214</v>
      </c>
      <c r="D485" s="731" t="s">
        <v>10</v>
      </c>
      <c r="E485" s="730" t="s">
        <v>6</v>
      </c>
      <c r="F485" s="730" t="s">
        <v>263</v>
      </c>
      <c r="G485" s="43">
        <f>-IF(F485="I",IFERROR(VLOOKUP(C485,'BG 032022'!A:C,3,FALSE),0),0)</f>
        <v>0</v>
      </c>
      <c r="H485" s="738"/>
      <c r="I485" s="59">
        <f>-IF(F485="I",IFERROR(VLOOKUP(C485,'BG 032022'!A:D,4,FALSE),0),0)</f>
        <v>0</v>
      </c>
      <c r="J485" s="38"/>
      <c r="K485" s="43">
        <f>-IF(F485="I",SUMIF('BG 2021'!B:B,Clasificaciones!C485,'BG 2021'!D:D),0)</f>
        <v>0</v>
      </c>
      <c r="L485" s="38"/>
      <c r="M485" s="59">
        <f>-IF(F485="I",SUMIF('BG 2021'!B:B,Clasificaciones!C485,'BG 2021'!E:E),0)</f>
        <v>0</v>
      </c>
      <c r="N485" s="38"/>
      <c r="O485" s="43">
        <f>IF(F485="I",SUMIF('BG 032021'!A:A,Clasificaciones!C485,'BG 032021'!C:C),0)</f>
        <v>0</v>
      </c>
      <c r="P485" s="38"/>
      <c r="Q485" s="59">
        <f>IF(F485="I",SUMIF('BG 032021'!A:A,Clasificaciones!C485,'BG 032021'!D:D),0)</f>
        <v>0</v>
      </c>
    </row>
    <row r="486" spans="1:18" s="732" customFormat="1" ht="12" hidden="1" customHeight="1">
      <c r="A486" s="738" t="s">
        <v>8</v>
      </c>
      <c r="B486" s="738"/>
      <c r="C486" s="731">
        <v>21401</v>
      </c>
      <c r="D486" s="731" t="s">
        <v>622</v>
      </c>
      <c r="E486" s="730" t="s">
        <v>6</v>
      </c>
      <c r="F486" s="730" t="s">
        <v>263</v>
      </c>
      <c r="G486" s="43">
        <f>-IF(F486="I",IFERROR(VLOOKUP(C486,'BG 032022'!A:C,3,FALSE),0),0)</f>
        <v>0</v>
      </c>
      <c r="H486" s="738"/>
      <c r="I486" s="59">
        <f>-IF(F486="I",IFERROR(VLOOKUP(C486,'BG 032022'!A:D,4,FALSE),0),0)</f>
        <v>0</v>
      </c>
      <c r="J486" s="38"/>
      <c r="K486" s="43">
        <f>-IF(F486="I",SUMIF('BG 2021'!B:B,Clasificaciones!C486,'BG 2021'!D:D),0)</f>
        <v>0</v>
      </c>
      <c r="L486" s="38"/>
      <c r="M486" s="59">
        <f>-IF(F486="I",SUMIF('BG 2021'!B:B,Clasificaciones!C486,'BG 2021'!E:E),0)</f>
        <v>0</v>
      </c>
      <c r="N486" s="38"/>
      <c r="O486" s="43">
        <f>IF(F486="I",SUMIF('BG 032021'!A:A,Clasificaciones!C486,'BG 032021'!C:C),0)</f>
        <v>0</v>
      </c>
      <c r="P486" s="38"/>
      <c r="Q486" s="59">
        <f>IF(F486="I",SUMIF('BG 032021'!A:A,Clasificaciones!C486,'BG 032021'!D:D),0)</f>
        <v>0</v>
      </c>
    </row>
    <row r="487" spans="1:18" s="732" customFormat="1" ht="12" hidden="1" customHeight="1">
      <c r="A487" s="738" t="s">
        <v>8</v>
      </c>
      <c r="B487" s="738" t="s">
        <v>503</v>
      </c>
      <c r="C487" s="731">
        <v>2140101</v>
      </c>
      <c r="D487" s="731" t="s">
        <v>897</v>
      </c>
      <c r="E487" s="730" t="s">
        <v>183</v>
      </c>
      <c r="F487" s="730" t="s">
        <v>264</v>
      </c>
      <c r="G487" s="43">
        <f>-IF(F487="I",IFERROR(VLOOKUP(C487,'BG 032022'!A:C,3,FALSE),0),0)</f>
        <v>0</v>
      </c>
      <c r="H487" s="738"/>
      <c r="I487" s="59">
        <f>-IF(F487="I",IFERROR(VLOOKUP(C487,'BG 032022'!A:D,4,FALSE),0),0)</f>
        <v>0</v>
      </c>
      <c r="J487" s="38"/>
      <c r="K487" s="43">
        <f>-IF(F487="I",SUMIF('BG 2021'!B:B,Clasificaciones!C487,'BG 2021'!D:D),0)</f>
        <v>0</v>
      </c>
      <c r="L487" s="38"/>
      <c r="M487" s="59">
        <f>-IF(F487="I",SUMIF('BG 2021'!B:B,Clasificaciones!C487,'BG 2021'!E:E),0)</f>
        <v>0</v>
      </c>
      <c r="N487" s="38"/>
      <c r="O487" s="43">
        <f>IF(F487="I",SUMIF('BG 032021'!A:A,Clasificaciones!C487,'BG 032021'!C:C),0)</f>
        <v>0</v>
      </c>
      <c r="P487" s="38"/>
      <c r="Q487" s="59">
        <f>IF(F487="I",SUMIF('BG 032021'!A:A,Clasificaciones!C487,'BG 032021'!D:D),0)</f>
        <v>0</v>
      </c>
    </row>
    <row r="488" spans="1:18" s="732" customFormat="1" ht="12" hidden="1" customHeight="1">
      <c r="A488" s="738" t="s">
        <v>8</v>
      </c>
      <c r="B488" s="738"/>
      <c r="C488" s="731">
        <v>2140102</v>
      </c>
      <c r="D488" s="731" t="s">
        <v>898</v>
      </c>
      <c r="E488" s="730" t="s">
        <v>6</v>
      </c>
      <c r="F488" s="730" t="s">
        <v>264</v>
      </c>
      <c r="G488" s="43">
        <f>-IF(F488="I",IFERROR(VLOOKUP(C488,'BG 032022'!A:C,3,FALSE),0),0)</f>
        <v>0</v>
      </c>
      <c r="H488" s="738"/>
      <c r="I488" s="59">
        <f>-IF(F488="I",IFERROR(VLOOKUP(C488,'BG 032022'!A:D,4,FALSE),0),0)</f>
        <v>0</v>
      </c>
      <c r="J488" s="38"/>
      <c r="K488" s="43">
        <f>-IF(F488="I",SUMIF('BG 2021'!B:B,Clasificaciones!C488,'BG 2021'!D:D),0)</f>
        <v>0</v>
      </c>
      <c r="L488" s="38"/>
      <c r="M488" s="59">
        <f>-IF(F488="I",SUMIF('BG 2021'!B:B,Clasificaciones!C488,'BG 2021'!E:E),0)</f>
        <v>0</v>
      </c>
      <c r="N488" s="38"/>
      <c r="O488" s="43">
        <f>IF(F488="I",SUMIF('BG 032021'!A:A,Clasificaciones!C488,'BG 032021'!C:C),0)</f>
        <v>0</v>
      </c>
      <c r="P488" s="38"/>
      <c r="Q488" s="59">
        <f>IF(F488="I",SUMIF('BG 032021'!A:A,Clasificaciones!C488,'BG 032021'!D:D),0)</f>
        <v>0</v>
      </c>
    </row>
    <row r="489" spans="1:18" s="732" customFormat="1" ht="12" hidden="1" customHeight="1">
      <c r="A489" s="738" t="s">
        <v>8</v>
      </c>
      <c r="B489" s="738" t="s">
        <v>153</v>
      </c>
      <c r="C489" s="731">
        <v>2140103</v>
      </c>
      <c r="D489" s="731" t="s">
        <v>689</v>
      </c>
      <c r="E489" s="730" t="s">
        <v>6</v>
      </c>
      <c r="F489" s="730" t="s">
        <v>264</v>
      </c>
      <c r="G489" s="43">
        <f>-IF(F489="I",IFERROR(VLOOKUP(C489,'BG 032022'!A:C,3,FALSE),0),0)</f>
        <v>0</v>
      </c>
      <c r="H489" s="738"/>
      <c r="I489" s="59">
        <f>-IF(F489="I",IFERROR(VLOOKUP(C489,'BG 032022'!A:D,4,FALSE),0),0)</f>
        <v>0</v>
      </c>
      <c r="J489" s="38"/>
      <c r="K489" s="43">
        <f>-IF(F489="I",SUMIF('BG 2021'!B:B,Clasificaciones!C489,'BG 2021'!D:D),0)</f>
        <v>0</v>
      </c>
      <c r="L489" s="38"/>
      <c r="M489" s="59">
        <f>-IF(F489="I",SUMIF('BG 2021'!B:B,Clasificaciones!C489,'BG 2021'!E:E),0)</f>
        <v>0</v>
      </c>
      <c r="N489" s="38"/>
      <c r="O489" s="43">
        <f>IF(F489="I",SUMIF('BG 032021'!A:A,Clasificaciones!C489,'BG 032021'!C:C),0)</f>
        <v>0</v>
      </c>
      <c r="P489" s="38"/>
      <c r="Q489" s="59">
        <f>IF(F489="I",SUMIF('BG 032021'!A:A,Clasificaciones!C489,'BG 032021'!D:D),0)</f>
        <v>0</v>
      </c>
    </row>
    <row r="490" spans="1:18" s="144" customFormat="1" ht="12" hidden="1" customHeight="1">
      <c r="A490" s="139" t="s">
        <v>8</v>
      </c>
      <c r="B490" s="139" t="s">
        <v>503</v>
      </c>
      <c r="C490" s="140">
        <v>2140104</v>
      </c>
      <c r="D490" s="140" t="s">
        <v>426</v>
      </c>
      <c r="E490" s="141" t="s">
        <v>6</v>
      </c>
      <c r="F490" s="141" t="s">
        <v>264</v>
      </c>
      <c r="G490" s="136">
        <f>-IF(F490="I",IFERROR(VLOOKUP(C490,'BG 032022'!A:C,3,FALSE),0),0)</f>
        <v>0</v>
      </c>
      <c r="H490" s="139"/>
      <c r="I490" s="143">
        <f>-IF(F490="I",IFERROR(VLOOKUP(C490,'BG 032022'!A:D,4,FALSE),0),0)</f>
        <v>0</v>
      </c>
      <c r="J490" s="142"/>
      <c r="K490" s="136">
        <f>-IF(F490="I",SUMIF('BG 2021'!B:B,Clasificaciones!C490,'BG 2021'!D:D),0)</f>
        <v>0</v>
      </c>
      <c r="L490" s="142"/>
      <c r="M490" s="143">
        <f>-IF(F490="I",SUMIF('BG 2021'!B:B,Clasificaciones!C490,'BG 2021'!E:E),0)</f>
        <v>0</v>
      </c>
      <c r="N490" s="142"/>
      <c r="O490" s="136">
        <f>IF(F490="I",SUMIF('BG 032021'!A:A,Clasificaciones!C490,'BG 032021'!C:C),0)</f>
        <v>295300000</v>
      </c>
      <c r="P490" s="142"/>
      <c r="Q490" s="143">
        <f>IF(F490="I",SUMIF('BG 032021'!A:A,Clasificaciones!C490,'BG 032021'!D:D),0)</f>
        <v>46494.2</v>
      </c>
      <c r="R490" s="144" t="e">
        <f>+VLOOKUP(C490,'CA EFE'!A:A,1,FALSE)</f>
        <v>#N/A</v>
      </c>
    </row>
    <row r="491" spans="1:18" s="144" customFormat="1" ht="12" hidden="1" customHeight="1">
      <c r="A491" s="139" t="s">
        <v>8</v>
      </c>
      <c r="B491" s="139" t="s">
        <v>503</v>
      </c>
      <c r="C491" s="140">
        <v>2140105</v>
      </c>
      <c r="D491" s="140" t="s">
        <v>623</v>
      </c>
      <c r="E491" s="141" t="s">
        <v>6</v>
      </c>
      <c r="F491" s="141" t="s">
        <v>264</v>
      </c>
      <c r="G491" s="136">
        <f>-IF(F491="I",IFERROR(VLOOKUP(C491,'BG 032022'!A:C,3,FALSE),0),0)</f>
        <v>-2561915</v>
      </c>
      <c r="H491" s="139"/>
      <c r="I491" s="143">
        <f>-IF(F491="I",IFERROR(VLOOKUP(C491,'BG 032022'!A:D,4,FALSE),0),0)</f>
        <v>-369.61</v>
      </c>
      <c r="J491" s="142"/>
      <c r="K491" s="136">
        <f>-IF(F491="I",SUMIF('BG 2021'!B:B,Clasificaciones!C491,'BG 2021'!D:D),0)</f>
        <v>0</v>
      </c>
      <c r="L491" s="142"/>
      <c r="M491" s="143">
        <f>-IF(F491="I",SUMIF('BG 2021'!B:B,Clasificaciones!C491,'BG 2021'!E:E),0)</f>
        <v>0</v>
      </c>
      <c r="N491" s="142"/>
      <c r="O491" s="136">
        <f>IF(F491="I",SUMIF('BG 032021'!A:A,Clasificaciones!C491,'BG 032021'!C:C),0)</f>
        <v>43721568</v>
      </c>
      <c r="P491" s="142"/>
      <c r="Q491" s="143">
        <f>IF(F491="I",SUMIF('BG 032021'!A:A,Clasificaciones!C491,'BG 032021'!D:D),0)</f>
        <v>6850.0899999999992</v>
      </c>
      <c r="R491" s="144">
        <f>+VLOOKUP(C491,'CA EFE'!A:A,1,FALSE)</f>
        <v>2140105</v>
      </c>
    </row>
    <row r="492" spans="1:18" s="732" customFormat="1" ht="12" hidden="1" customHeight="1">
      <c r="A492" s="738" t="s">
        <v>8</v>
      </c>
      <c r="B492" s="738"/>
      <c r="C492" s="731">
        <v>2140106</v>
      </c>
      <c r="D492" s="731" t="s">
        <v>899</v>
      </c>
      <c r="E492" s="730" t="s">
        <v>6</v>
      </c>
      <c r="F492" s="730" t="s">
        <v>264</v>
      </c>
      <c r="G492" s="43">
        <f>-IF(F492="I",IFERROR(VLOOKUP(C492,'BG 032022'!A:C,3,FALSE),0),0)</f>
        <v>0</v>
      </c>
      <c r="H492" s="738"/>
      <c r="I492" s="59">
        <f>-IF(F492="I",IFERROR(VLOOKUP(C492,'BG 032022'!A:D,4,FALSE),0),0)</f>
        <v>0</v>
      </c>
      <c r="J492" s="38"/>
      <c r="K492" s="43">
        <f>-IF(F492="I",SUMIF('BG 2021'!B:B,Clasificaciones!C492,'BG 2021'!D:D),0)</f>
        <v>0</v>
      </c>
      <c r="L492" s="38"/>
      <c r="M492" s="59">
        <f>-IF(F492="I",SUMIF('BG 2021'!B:B,Clasificaciones!C492,'BG 2021'!E:E),0)</f>
        <v>0</v>
      </c>
      <c r="N492" s="38"/>
      <c r="O492" s="43">
        <f>IF(F492="I",SUMIF('BG 032021'!A:A,Clasificaciones!C492,'BG 032021'!C:C),0)</f>
        <v>0</v>
      </c>
      <c r="P492" s="38"/>
      <c r="Q492" s="59">
        <f>IF(F492="I",SUMIF('BG 032021'!A:A,Clasificaciones!C492,'BG 032021'!D:D),0)</f>
        <v>0</v>
      </c>
    </row>
    <row r="493" spans="1:18" s="144" customFormat="1" ht="12" hidden="1" customHeight="1">
      <c r="A493" s="139" t="s">
        <v>8</v>
      </c>
      <c r="B493" s="139" t="s">
        <v>153</v>
      </c>
      <c r="C493" s="140">
        <v>2140107</v>
      </c>
      <c r="D493" s="140" t="s">
        <v>153</v>
      </c>
      <c r="E493" s="141" t="s">
        <v>6</v>
      </c>
      <c r="F493" s="141" t="s">
        <v>264</v>
      </c>
      <c r="G493" s="136">
        <f>-IF(F493="I",IFERROR(VLOOKUP(C493,'BG 032022'!A:C,3,FALSE),0),0)</f>
        <v>-2668402</v>
      </c>
      <c r="H493" s="139"/>
      <c r="I493" s="143">
        <f>-IF(F493="I",IFERROR(VLOOKUP(C493,'BG 032022'!A:D,4,FALSE),0),0)</f>
        <v>-384.9699999999998</v>
      </c>
      <c r="J493" s="142"/>
      <c r="K493" s="136">
        <f>-IF(F493="I",SUMIF('BG 2021'!B:B,Clasificaciones!C493,'BG 2021'!D:D),0)</f>
        <v>-2585527</v>
      </c>
      <c r="L493" s="142"/>
      <c r="M493" s="143">
        <f>-IF(F493="I",SUMIF('BG 2021'!B:B,Clasificaciones!C493,'BG 2021'!E:E),0)</f>
        <v>-379.39</v>
      </c>
      <c r="N493" s="142"/>
      <c r="O493" s="136">
        <f>IF(F493="I",SUMIF('BG 032021'!A:A,Clasificaciones!C493,'BG 032021'!C:C),0)</f>
        <v>54181812</v>
      </c>
      <c r="P493" s="142"/>
      <c r="Q493" s="143">
        <f>IF(F493="I",SUMIF('BG 032021'!A:A,Clasificaciones!C493,'BG 032021'!D:D),0)</f>
        <v>8495.619999999999</v>
      </c>
      <c r="R493" s="144">
        <f>+VLOOKUP(C493,'CA EFE'!A:A,1,FALSE)</f>
        <v>2140107</v>
      </c>
    </row>
    <row r="494" spans="1:18" s="144" customFormat="1" ht="12" hidden="1" customHeight="1">
      <c r="A494" s="139" t="s">
        <v>8</v>
      </c>
      <c r="B494" s="139" t="s">
        <v>503</v>
      </c>
      <c r="C494" s="140">
        <v>2140108</v>
      </c>
      <c r="D494" s="140" t="s">
        <v>1068</v>
      </c>
      <c r="E494" s="141" t="s">
        <v>6</v>
      </c>
      <c r="F494" s="141" t="s">
        <v>264</v>
      </c>
      <c r="G494" s="136">
        <f>-IF(F494="I",IFERROR(VLOOKUP(C494,'BG 032022'!A:C,3,FALSE),0),0)</f>
        <v>0</v>
      </c>
      <c r="H494" s="139"/>
      <c r="I494" s="143">
        <f>-IF(F494="I",IFERROR(VLOOKUP(C494,'BG 032022'!A:D,4,FALSE),0),0)</f>
        <v>0</v>
      </c>
      <c r="J494" s="142"/>
      <c r="K494" s="136">
        <f>-IF(F494="I",SUMIF('BG 2021'!B:B,Clasificaciones!C494,'BG 2021'!D:D),0)</f>
        <v>0</v>
      </c>
      <c r="L494" s="142"/>
      <c r="M494" s="143">
        <f>-IF(F494="I",SUMIF('BG 2021'!B:B,Clasificaciones!C494,'BG 2021'!E:E),0)</f>
        <v>0</v>
      </c>
      <c r="N494" s="142"/>
      <c r="O494" s="136">
        <f>IF(F494="I",SUMIF('BG 032021'!A:A,Clasificaciones!C494,'BG 032021'!C:C),0)</f>
        <v>0</v>
      </c>
      <c r="P494" s="142"/>
      <c r="Q494" s="143">
        <f>IF(F494="I",SUMIF('BG 032021'!A:A,Clasificaciones!C494,'BG 032021'!D:D),0)</f>
        <v>0</v>
      </c>
      <c r="R494" s="144" t="e">
        <f>+VLOOKUP(C494,'CA EFE'!A:A,1,FALSE)</f>
        <v>#N/A</v>
      </c>
    </row>
    <row r="495" spans="1:18" s="732" customFormat="1" ht="12" hidden="1" customHeight="1">
      <c r="A495" s="738" t="s">
        <v>8</v>
      </c>
      <c r="B495" s="738" t="s">
        <v>503</v>
      </c>
      <c r="C495" s="731">
        <v>2140109</v>
      </c>
      <c r="D495" s="731" t="s">
        <v>900</v>
      </c>
      <c r="E495" s="730" t="s">
        <v>6</v>
      </c>
      <c r="F495" s="730" t="s">
        <v>264</v>
      </c>
      <c r="G495" s="43">
        <f>-IF(F495="I",IFERROR(VLOOKUP(C495,'BG 032022'!A:C,3,FALSE),0),0)</f>
        <v>0</v>
      </c>
      <c r="H495" s="738"/>
      <c r="I495" s="59">
        <f>-IF(F495="I",IFERROR(VLOOKUP(C495,'BG 032022'!A:D,4,FALSE),0),0)</f>
        <v>0</v>
      </c>
      <c r="J495" s="38"/>
      <c r="K495" s="43">
        <f>-IF(F495="I",SUMIF('BG 2021'!B:B,Clasificaciones!C495,'BG 2021'!D:D),0)</f>
        <v>0</v>
      </c>
      <c r="L495" s="38"/>
      <c r="M495" s="59">
        <f>-IF(F495="I",SUMIF('BG 2021'!B:B,Clasificaciones!C495,'BG 2021'!E:E),0)</f>
        <v>0</v>
      </c>
      <c r="N495" s="38"/>
      <c r="O495" s="43">
        <f>IF(F495="I",SUMIF('BG 032021'!A:A,Clasificaciones!C495,'BG 032021'!C:C),0)</f>
        <v>0</v>
      </c>
      <c r="P495" s="38"/>
      <c r="Q495" s="59">
        <f>IF(F495="I",SUMIF('BG 032021'!A:A,Clasificaciones!C495,'BG 032021'!D:D),0)</f>
        <v>0</v>
      </c>
    </row>
    <row r="496" spans="1:18" s="732" customFormat="1" ht="12" hidden="1" customHeight="1">
      <c r="A496" s="738" t="s">
        <v>8</v>
      </c>
      <c r="B496" s="738"/>
      <c r="C496" s="731">
        <v>2140110</v>
      </c>
      <c r="D496" s="731" t="s">
        <v>901</v>
      </c>
      <c r="E496" s="730" t="s">
        <v>6</v>
      </c>
      <c r="F496" s="730" t="s">
        <v>264</v>
      </c>
      <c r="G496" s="43">
        <f>-IF(F496="I",IFERROR(VLOOKUP(C496,'BG 032022'!A:C,3,FALSE),0),0)</f>
        <v>0</v>
      </c>
      <c r="H496" s="738"/>
      <c r="I496" s="59">
        <f>-IF(F496="I",IFERROR(VLOOKUP(C496,'BG 032022'!A:D,4,FALSE),0),0)</f>
        <v>0</v>
      </c>
      <c r="J496" s="38"/>
      <c r="K496" s="43">
        <f>-IF(F496="I",SUMIF('BG 2021'!B:B,Clasificaciones!C496,'BG 2021'!D:D),0)</f>
        <v>0</v>
      </c>
      <c r="L496" s="38"/>
      <c r="M496" s="59">
        <f>-IF(F496="I",SUMIF('BG 2021'!B:B,Clasificaciones!C496,'BG 2021'!E:E),0)</f>
        <v>0</v>
      </c>
      <c r="N496" s="38"/>
      <c r="O496" s="43">
        <f>IF(F496="I",SUMIF('BG 032021'!A:A,Clasificaciones!C496,'BG 032021'!C:C),0)</f>
        <v>0</v>
      </c>
      <c r="P496" s="38"/>
      <c r="Q496" s="59">
        <f>IF(F496="I",SUMIF('BG 032021'!A:A,Clasificaciones!C496,'BG 032021'!D:D),0)</f>
        <v>0</v>
      </c>
    </row>
    <row r="497" spans="1:18" s="732" customFormat="1" ht="12" hidden="1" customHeight="1">
      <c r="A497" s="738" t="s">
        <v>8</v>
      </c>
      <c r="B497" s="738"/>
      <c r="C497" s="731">
        <v>21402</v>
      </c>
      <c r="D497" s="731" t="s">
        <v>624</v>
      </c>
      <c r="E497" s="730" t="s">
        <v>6</v>
      </c>
      <c r="F497" s="730" t="s">
        <v>263</v>
      </c>
      <c r="G497" s="43">
        <f>-IF(F497="I",IFERROR(VLOOKUP(C497,'BG 032022'!A:C,3,FALSE),0),0)</f>
        <v>0</v>
      </c>
      <c r="H497" s="738"/>
      <c r="I497" s="59">
        <f>-IF(F497="I",IFERROR(VLOOKUP(C497,'BG 032022'!A:D,4,FALSE),0),0)</f>
        <v>0</v>
      </c>
      <c r="J497" s="38"/>
      <c r="K497" s="43">
        <f>-IF(F497="I",SUMIF('BG 2021'!B:B,Clasificaciones!C497,'BG 2021'!D:D),0)</f>
        <v>0</v>
      </c>
      <c r="L497" s="38"/>
      <c r="M497" s="59">
        <f>-IF(F497="I",SUMIF('BG 2021'!B:B,Clasificaciones!C497,'BG 2021'!E:E),0)</f>
        <v>0</v>
      </c>
      <c r="N497" s="38"/>
      <c r="O497" s="43">
        <f>IF(F497="I",SUMIF('BG 032021'!A:A,Clasificaciones!C497,'BG 032021'!C:C),0)</f>
        <v>0</v>
      </c>
      <c r="P497" s="38"/>
      <c r="Q497" s="59">
        <f>IF(F497="I",SUMIF('BG 032021'!A:A,Clasificaciones!C497,'BG 032021'!D:D),0)</f>
        <v>0</v>
      </c>
    </row>
    <row r="498" spans="1:18" s="144" customFormat="1" ht="12" hidden="1" customHeight="1">
      <c r="A498" s="139" t="s">
        <v>8</v>
      </c>
      <c r="B498" s="139" t="s">
        <v>83</v>
      </c>
      <c r="C498" s="140">
        <v>2140201</v>
      </c>
      <c r="D498" s="140" t="s">
        <v>83</v>
      </c>
      <c r="E498" s="141" t="s">
        <v>6</v>
      </c>
      <c r="F498" s="141" t="s">
        <v>264</v>
      </c>
      <c r="G498" s="136">
        <f>-IF(F498="I",IFERROR(VLOOKUP(C498,'BG 032022'!A:C,3,FALSE),0),0)</f>
        <v>0</v>
      </c>
      <c r="H498" s="139"/>
      <c r="I498" s="143">
        <f>-IF(F498="I",IFERROR(VLOOKUP(C498,'BG 032022'!A:D,4,FALSE),0),0)</f>
        <v>0</v>
      </c>
      <c r="J498" s="142"/>
      <c r="K498" s="136">
        <f>-IF(F498="I",SUMIF('BG 2021'!B:B,Clasificaciones!C498,'BG 2021'!D:D),0)</f>
        <v>0</v>
      </c>
      <c r="L498" s="142"/>
      <c r="M498" s="143">
        <f>-IF(F498="I",SUMIF('BG 2021'!B:B,Clasificaciones!C498,'BG 2021'!E:E),0)</f>
        <v>0</v>
      </c>
      <c r="N498" s="142"/>
      <c r="O498" s="136">
        <f>IF(F498="I",SUMIF('BG 032021'!A:A,Clasificaciones!C498,'BG 032021'!C:C),0)</f>
        <v>408525970</v>
      </c>
      <c r="P498" s="142"/>
      <c r="Q498" s="143">
        <f>IF(F498="I",SUMIF('BG 032021'!A:A,Clasificaciones!C498,'BG 032021'!D:D),0)</f>
        <v>64321.33</v>
      </c>
      <c r="R498" s="144" t="e">
        <f>+VLOOKUP(C498,'CA EFE'!A:A,1,FALSE)</f>
        <v>#N/A</v>
      </c>
    </row>
    <row r="499" spans="1:18" s="732" customFormat="1" ht="12" hidden="1" customHeight="1">
      <c r="A499" s="738" t="s">
        <v>8</v>
      </c>
      <c r="B499" s="738"/>
      <c r="C499" s="731">
        <v>2140202</v>
      </c>
      <c r="D499" s="731" t="s">
        <v>625</v>
      </c>
      <c r="E499" s="730" t="s">
        <v>6</v>
      </c>
      <c r="F499" s="730" t="s">
        <v>263</v>
      </c>
      <c r="G499" s="43">
        <f>-IF(F499="I",IFERROR(VLOOKUP(C499,'BG 032022'!A:C,3,FALSE),0),0)</f>
        <v>0</v>
      </c>
      <c r="H499" s="738"/>
      <c r="I499" s="59">
        <f>-IF(F499="I",IFERROR(VLOOKUP(C499,'BG 032022'!A:D,4,FALSE),0),0)</f>
        <v>0</v>
      </c>
      <c r="J499" s="38"/>
      <c r="K499" s="43">
        <f>-IF(F499="I",SUMIF('BG 2021'!B:B,Clasificaciones!C499,'BG 2021'!D:D),0)</f>
        <v>0</v>
      </c>
      <c r="L499" s="38"/>
      <c r="M499" s="59">
        <f>-IF(F499="I",SUMIF('BG 2021'!B:B,Clasificaciones!C499,'BG 2021'!E:E),0)</f>
        <v>0</v>
      </c>
      <c r="N499" s="38"/>
      <c r="O499" s="43">
        <f>IF(F499="I",SUMIF('BG 032021'!A:A,Clasificaciones!C499,'BG 032021'!C:C),0)</f>
        <v>0</v>
      </c>
      <c r="P499" s="38"/>
      <c r="Q499" s="59">
        <f>IF(F499="I",SUMIF('BG 032021'!A:A,Clasificaciones!C499,'BG 032021'!D:D),0)</f>
        <v>0</v>
      </c>
    </row>
    <row r="500" spans="1:18" s="732" customFormat="1" ht="12" hidden="1" customHeight="1">
      <c r="A500" s="738" t="s">
        <v>8</v>
      </c>
      <c r="B500" s="738"/>
      <c r="C500" s="731">
        <v>214020201</v>
      </c>
      <c r="D500" s="731" t="s">
        <v>902</v>
      </c>
      <c r="E500" s="730" t="s">
        <v>6</v>
      </c>
      <c r="F500" s="730" t="s">
        <v>264</v>
      </c>
      <c r="G500" s="43">
        <f>-IF(F500="I",IFERROR(VLOOKUP(C500,'BG 032022'!A:C,3,FALSE),0),0)</f>
        <v>0</v>
      </c>
      <c r="H500" s="738"/>
      <c r="I500" s="59">
        <f>-IF(F500="I",IFERROR(VLOOKUP(C500,'BG 032022'!A:D,4,FALSE),0),0)</f>
        <v>0</v>
      </c>
      <c r="J500" s="38"/>
      <c r="K500" s="43">
        <f>-IF(F500="I",SUMIF('BG 2021'!B:B,Clasificaciones!C500,'BG 2021'!D:D),0)</f>
        <v>0</v>
      </c>
      <c r="L500" s="38"/>
      <c r="M500" s="59">
        <f>-IF(F500="I",SUMIF('BG 2021'!B:B,Clasificaciones!C500,'BG 2021'!E:E),0)</f>
        <v>0</v>
      </c>
      <c r="N500" s="38"/>
      <c r="O500" s="43">
        <f>IF(F500="I",SUMIF('BG 032021'!A:A,Clasificaciones!C500,'BG 032021'!C:C),0)</f>
        <v>0</v>
      </c>
      <c r="P500" s="38"/>
      <c r="Q500" s="59">
        <f>IF(F500="I",SUMIF('BG 032021'!A:A,Clasificaciones!C500,'BG 032021'!D:D),0)</f>
        <v>0</v>
      </c>
    </row>
    <row r="501" spans="1:18" s="732" customFormat="1" ht="12" hidden="1" customHeight="1">
      <c r="A501" s="738" t="s">
        <v>8</v>
      </c>
      <c r="B501" s="738"/>
      <c r="C501" s="731">
        <v>214020202</v>
      </c>
      <c r="D501" s="731" t="s">
        <v>903</v>
      </c>
      <c r="E501" s="730" t="s">
        <v>6</v>
      </c>
      <c r="F501" s="730" t="s">
        <v>264</v>
      </c>
      <c r="G501" s="43">
        <f>-IF(F501="I",IFERROR(VLOOKUP(C501,'BG 032022'!A:C,3,FALSE),0),0)</f>
        <v>0</v>
      </c>
      <c r="H501" s="738"/>
      <c r="I501" s="59">
        <f>-IF(F501="I",IFERROR(VLOOKUP(C501,'BG 032022'!A:D,4,FALSE),0),0)</f>
        <v>0</v>
      </c>
      <c r="J501" s="38"/>
      <c r="K501" s="43">
        <f>-IF(F501="I",SUMIF('BG 2021'!B:B,Clasificaciones!C501,'BG 2021'!D:D),0)</f>
        <v>0</v>
      </c>
      <c r="L501" s="38"/>
      <c r="M501" s="59">
        <f>-IF(F501="I",SUMIF('BG 2021'!B:B,Clasificaciones!C501,'BG 2021'!E:E),0)</f>
        <v>0</v>
      </c>
      <c r="N501" s="38"/>
      <c r="O501" s="43">
        <f>IF(F501="I",SUMIF('BG 032021'!A:A,Clasificaciones!C501,'BG 032021'!C:C),0)</f>
        <v>0</v>
      </c>
      <c r="P501" s="38"/>
      <c r="Q501" s="59">
        <f>IF(F501="I",SUMIF('BG 032021'!A:A,Clasificaciones!C501,'BG 032021'!D:D),0)</f>
        <v>0</v>
      </c>
    </row>
    <row r="502" spans="1:18" s="144" customFormat="1" ht="12" hidden="1" customHeight="1">
      <c r="A502" s="139" t="s">
        <v>8</v>
      </c>
      <c r="B502" s="139" t="s">
        <v>84</v>
      </c>
      <c r="C502" s="140">
        <v>214020203</v>
      </c>
      <c r="D502" s="140" t="s">
        <v>626</v>
      </c>
      <c r="E502" s="141" t="s">
        <v>6</v>
      </c>
      <c r="F502" s="141" t="s">
        <v>264</v>
      </c>
      <c r="G502" s="136">
        <f>-IF(F502="I",IFERROR(VLOOKUP(C502,'BG 032022'!A:C,3,FALSE),0),0)</f>
        <v>0</v>
      </c>
      <c r="H502" s="139"/>
      <c r="I502" s="143">
        <f>-IF(F502="I",IFERROR(VLOOKUP(C502,'BG 032022'!A:D,4,FALSE),0),0)</f>
        <v>0</v>
      </c>
      <c r="J502" s="142"/>
      <c r="K502" s="136">
        <f>-IF(F502="I",SUMIF('BG 2021'!B:B,Clasificaciones!C502,'BG 2021'!D:D),0)</f>
        <v>0</v>
      </c>
      <c r="L502" s="142"/>
      <c r="M502" s="143">
        <f>-IF(F502="I",SUMIF('BG 2021'!B:B,Clasificaciones!C502,'BG 2021'!E:E),0)</f>
        <v>0</v>
      </c>
      <c r="N502" s="142"/>
      <c r="O502" s="136">
        <f>IF(F502="I",SUMIF('BG 032021'!A:A,Clasificaciones!C502,'BG 032021'!C:C),0)</f>
        <v>55444615</v>
      </c>
      <c r="P502" s="142"/>
      <c r="Q502" s="143">
        <f>IF(F502="I",SUMIF('BG 032021'!A:A,Clasificaciones!C502,'BG 032021'!D:D),0)</f>
        <v>8729.61</v>
      </c>
      <c r="R502" s="144" t="e">
        <f>+VLOOKUP(C502,'CA EFE'!A:A,1,FALSE)</f>
        <v>#N/A</v>
      </c>
    </row>
    <row r="503" spans="1:18" s="144" customFormat="1" ht="12" hidden="1" customHeight="1">
      <c r="A503" s="139" t="s">
        <v>8</v>
      </c>
      <c r="B503" s="139" t="s">
        <v>32</v>
      </c>
      <c r="C503" s="140">
        <v>2140203</v>
      </c>
      <c r="D503" s="140" t="s">
        <v>627</v>
      </c>
      <c r="E503" s="141" t="s">
        <v>6</v>
      </c>
      <c r="F503" s="141" t="s">
        <v>264</v>
      </c>
      <c r="G503" s="136">
        <f>-IF(F503="I",IFERROR(VLOOKUP(C503,'BG 032022'!A:C,3,FALSE),0),0)</f>
        <v>0</v>
      </c>
      <c r="H503" s="139"/>
      <c r="I503" s="143">
        <f>-IF(F503="I",IFERROR(VLOOKUP(C503,'BG 032022'!A:D,4,FALSE),0),0)</f>
        <v>0</v>
      </c>
      <c r="J503" s="142"/>
      <c r="K503" s="136">
        <f>-IF(F503="I",SUMIF('BG 2021'!B:B,Clasificaciones!C503,'BG 2021'!D:D),0)</f>
        <v>0</v>
      </c>
      <c r="L503" s="142"/>
      <c r="M503" s="143">
        <f>-IF(F503="I",SUMIF('BG 2021'!B:B,Clasificaciones!C503,'BG 2021'!E:E),0)</f>
        <v>0</v>
      </c>
      <c r="N503" s="142"/>
      <c r="O503" s="136">
        <f>IF(F503="I",SUMIF('BG 032021'!A:A,Clasificaciones!C503,'BG 032021'!C:C),0)</f>
        <v>13362300</v>
      </c>
      <c r="P503" s="142"/>
      <c r="Q503" s="143">
        <f>IF(F503="I",SUMIF('BG 032021'!A:A,Clasificaciones!C503,'BG 032021'!D:D),0)</f>
        <v>2103.8599999999997</v>
      </c>
    </row>
    <row r="504" spans="1:18" s="732" customFormat="1" ht="12" hidden="1" customHeight="1">
      <c r="A504" s="738" t="s">
        <v>8</v>
      </c>
      <c r="B504" s="738" t="s">
        <v>32</v>
      </c>
      <c r="C504" s="731">
        <v>2140204</v>
      </c>
      <c r="D504" s="731" t="s">
        <v>628</v>
      </c>
      <c r="E504" s="730" t="s">
        <v>6</v>
      </c>
      <c r="F504" s="730" t="s">
        <v>264</v>
      </c>
      <c r="G504" s="43">
        <f>-IF(F504="I",IFERROR(VLOOKUP(C504,'BG 032022'!A:C,3,FALSE),0),0)</f>
        <v>0</v>
      </c>
      <c r="H504" s="738"/>
      <c r="I504" s="59">
        <f>-IF(F504="I",IFERROR(VLOOKUP(C504,'BG 032022'!A:D,4,FALSE),0),0)</f>
        <v>0</v>
      </c>
      <c r="J504" s="38"/>
      <c r="K504" s="43">
        <f>-IF(F504="I",SUMIF('BG 2021'!B:B,Clasificaciones!C504,'BG 2021'!D:D),0)</f>
        <v>0</v>
      </c>
      <c r="L504" s="38"/>
      <c r="M504" s="59">
        <f>-IF(F504="I",SUMIF('BG 2021'!B:B,Clasificaciones!C504,'BG 2021'!E:E),0)</f>
        <v>0</v>
      </c>
      <c r="N504" s="38"/>
      <c r="O504" s="43">
        <f>IF(F504="I",SUMIF('BG 032021'!A:A,Clasificaciones!C504,'BG 032021'!C:C),0)</f>
        <v>18642198</v>
      </c>
      <c r="P504" s="38"/>
      <c r="Q504" s="59">
        <f>IF(F504="I",SUMIF('BG 032021'!A:A,Clasificaciones!C504,'BG 032021'!D:D),0)</f>
        <v>2935.16</v>
      </c>
    </row>
    <row r="505" spans="1:18" s="732" customFormat="1" ht="12" hidden="1" customHeight="1">
      <c r="A505" s="738" t="s">
        <v>8</v>
      </c>
      <c r="B505" s="738"/>
      <c r="C505" s="731">
        <v>2140205</v>
      </c>
      <c r="D505" s="731" t="s">
        <v>904</v>
      </c>
      <c r="E505" s="730" t="s">
        <v>6</v>
      </c>
      <c r="F505" s="730" t="s">
        <v>264</v>
      </c>
      <c r="G505" s="43">
        <f>-IF(F505="I",IFERROR(VLOOKUP(C505,'BG 032022'!A:C,3,FALSE),0),0)</f>
        <v>0</v>
      </c>
      <c r="H505" s="738"/>
      <c r="I505" s="59">
        <f>-IF(F505="I",IFERROR(VLOOKUP(C505,'BG 032022'!A:D,4,FALSE),0),0)</f>
        <v>0</v>
      </c>
      <c r="J505" s="38"/>
      <c r="K505" s="43">
        <f>-IF(F505="I",SUMIF('BG 2021'!B:B,Clasificaciones!C505,'BG 2021'!D:D),0)</f>
        <v>0</v>
      </c>
      <c r="L505" s="38"/>
      <c r="M505" s="59">
        <f>-IF(F505="I",SUMIF('BG 2021'!B:B,Clasificaciones!C505,'BG 2021'!E:E),0)</f>
        <v>0</v>
      </c>
      <c r="N505" s="38"/>
      <c r="O505" s="43">
        <f>IF(F505="I",SUMIF('BG 032021'!A:A,Clasificaciones!C505,'BG 032021'!C:C),0)</f>
        <v>0</v>
      </c>
      <c r="P505" s="38"/>
      <c r="Q505" s="59">
        <f>IF(F505="I",SUMIF('BG 032021'!A:A,Clasificaciones!C505,'BG 032021'!D:D),0)</f>
        <v>0</v>
      </c>
    </row>
    <row r="506" spans="1:18" s="732" customFormat="1" ht="12" hidden="1" customHeight="1">
      <c r="A506" s="738" t="s">
        <v>8</v>
      </c>
      <c r="B506" s="738"/>
      <c r="C506" s="731">
        <v>2140206</v>
      </c>
      <c r="D506" s="731" t="s">
        <v>905</v>
      </c>
      <c r="E506" s="730" t="s">
        <v>6</v>
      </c>
      <c r="F506" s="730" t="s">
        <v>264</v>
      </c>
      <c r="G506" s="43">
        <f>-IF(F506="I",IFERROR(VLOOKUP(C506,'BG 032022'!A:C,3,FALSE),0),0)</f>
        <v>0</v>
      </c>
      <c r="H506" s="738"/>
      <c r="I506" s="59">
        <f>-IF(F506="I",IFERROR(VLOOKUP(C506,'BG 032022'!A:D,4,FALSE),0),0)</f>
        <v>0</v>
      </c>
      <c r="J506" s="38"/>
      <c r="K506" s="43">
        <f>-IF(F506="I",SUMIF('BG 2021'!B:B,Clasificaciones!C506,'BG 2021'!D:D),0)</f>
        <v>0</v>
      </c>
      <c r="L506" s="38"/>
      <c r="M506" s="59">
        <f>-IF(F506="I",SUMIF('BG 2021'!B:B,Clasificaciones!C506,'BG 2021'!E:E),0)</f>
        <v>0</v>
      </c>
      <c r="N506" s="38"/>
      <c r="O506" s="43">
        <f>IF(F506="I",SUMIF('BG 032021'!A:A,Clasificaciones!C506,'BG 032021'!C:C),0)</f>
        <v>0</v>
      </c>
      <c r="P506" s="38"/>
      <c r="Q506" s="59">
        <f>IF(F506="I",SUMIF('BG 032021'!A:A,Clasificaciones!C506,'BG 032021'!D:D),0)</f>
        <v>0</v>
      </c>
    </row>
    <row r="507" spans="1:18" s="732" customFormat="1" ht="12" hidden="1" customHeight="1">
      <c r="A507" s="738" t="s">
        <v>8</v>
      </c>
      <c r="B507" s="738"/>
      <c r="C507" s="731">
        <v>21403</v>
      </c>
      <c r="D507" s="731" t="s">
        <v>906</v>
      </c>
      <c r="E507" s="730" t="s">
        <v>6</v>
      </c>
      <c r="F507" s="730" t="s">
        <v>263</v>
      </c>
      <c r="G507" s="43">
        <f>-IF(F507="I",IFERROR(VLOOKUP(C507,'BG 032022'!A:C,3,FALSE),0),0)</f>
        <v>0</v>
      </c>
      <c r="H507" s="738"/>
      <c r="I507" s="59">
        <f>-IF(F507="I",IFERROR(VLOOKUP(C507,'BG 032022'!A:D,4,FALSE),0),0)</f>
        <v>0</v>
      </c>
      <c r="J507" s="38"/>
      <c r="K507" s="43">
        <f>-IF(F507="I",SUMIF('BG 2021'!B:B,Clasificaciones!C507,'BG 2021'!D:D),0)</f>
        <v>0</v>
      </c>
      <c r="L507" s="38"/>
      <c r="M507" s="59">
        <f>-IF(F507="I",SUMIF('BG 2021'!B:B,Clasificaciones!C507,'BG 2021'!E:E),0)</f>
        <v>0</v>
      </c>
      <c r="N507" s="38"/>
      <c r="O507" s="43">
        <f>IF(F507="I",SUMIF('BG 032021'!A:A,Clasificaciones!C507,'BG 032021'!C:C),0)</f>
        <v>0</v>
      </c>
      <c r="P507" s="38"/>
      <c r="Q507" s="59">
        <f>IF(F507="I",SUMIF('BG 032021'!A:A,Clasificaciones!C507,'BG 032021'!D:D),0)</f>
        <v>0</v>
      </c>
    </row>
    <row r="508" spans="1:18" s="732" customFormat="1" ht="12" hidden="1" customHeight="1">
      <c r="A508" s="738" t="s">
        <v>8</v>
      </c>
      <c r="B508" s="738"/>
      <c r="C508" s="731">
        <v>2140301</v>
      </c>
      <c r="D508" s="731" t="s">
        <v>907</v>
      </c>
      <c r="E508" s="730" t="s">
        <v>6</v>
      </c>
      <c r="F508" s="730" t="s">
        <v>264</v>
      </c>
      <c r="G508" s="43">
        <f>-IF(F508="I",IFERROR(VLOOKUP(C508,'BG 032022'!A:C,3,FALSE),0),0)</f>
        <v>0</v>
      </c>
      <c r="H508" s="738"/>
      <c r="I508" s="59">
        <f>-IF(F508="I",IFERROR(VLOOKUP(C508,'BG 032022'!A:D,4,FALSE),0),0)</f>
        <v>0</v>
      </c>
      <c r="J508" s="38"/>
      <c r="K508" s="43">
        <f>-IF(F508="I",SUMIF('BG 2021'!B:B,Clasificaciones!C508,'BG 2021'!D:D),0)</f>
        <v>0</v>
      </c>
      <c r="L508" s="38"/>
      <c r="M508" s="59">
        <f>-IF(F508="I",SUMIF('BG 2021'!B:B,Clasificaciones!C508,'BG 2021'!E:E),0)</f>
        <v>0</v>
      </c>
      <c r="N508" s="38"/>
      <c r="O508" s="43">
        <f>IF(F508="I",SUMIF('BG 032021'!A:A,Clasificaciones!C508,'BG 032021'!C:C),0)</f>
        <v>0</v>
      </c>
      <c r="P508" s="38"/>
      <c r="Q508" s="59">
        <f>IF(F508="I",SUMIF('BG 032021'!A:A,Clasificaciones!C508,'BG 032021'!D:D),0)</f>
        <v>0</v>
      </c>
    </row>
    <row r="509" spans="1:18" s="732" customFormat="1" ht="12" hidden="1" customHeight="1">
      <c r="A509" s="738" t="s">
        <v>8</v>
      </c>
      <c r="B509" s="738"/>
      <c r="C509" s="731">
        <v>2140302</v>
      </c>
      <c r="D509" s="731" t="s">
        <v>908</v>
      </c>
      <c r="E509" s="730" t="s">
        <v>6</v>
      </c>
      <c r="F509" s="730" t="s">
        <v>264</v>
      </c>
      <c r="G509" s="43">
        <f>-IF(F509="I",IFERROR(VLOOKUP(C509,'BG 032022'!A:C,3,FALSE),0),0)</f>
        <v>0</v>
      </c>
      <c r="H509" s="738"/>
      <c r="I509" s="59">
        <f>-IF(F509="I",IFERROR(VLOOKUP(C509,'BG 032022'!A:D,4,FALSE),0),0)</f>
        <v>0</v>
      </c>
      <c r="J509" s="38"/>
      <c r="K509" s="43">
        <f>-IF(F509="I",SUMIF('BG 2021'!B:B,Clasificaciones!C509,'BG 2021'!D:D),0)</f>
        <v>0</v>
      </c>
      <c r="L509" s="38"/>
      <c r="M509" s="59">
        <f>-IF(F509="I",SUMIF('BG 2021'!B:B,Clasificaciones!C509,'BG 2021'!E:E),0)</f>
        <v>0</v>
      </c>
      <c r="N509" s="38"/>
      <c r="O509" s="43">
        <f>IF(F509="I",SUMIF('BG 032021'!A:A,Clasificaciones!C509,'BG 032021'!C:C),0)</f>
        <v>0</v>
      </c>
      <c r="P509" s="38"/>
      <c r="Q509" s="59">
        <f>IF(F509="I",SUMIF('BG 032021'!A:A,Clasificaciones!C509,'BG 032021'!D:D),0)</f>
        <v>0</v>
      </c>
    </row>
    <row r="510" spans="1:18" s="732" customFormat="1" ht="12" hidden="1" customHeight="1">
      <c r="A510" s="738" t="s">
        <v>8</v>
      </c>
      <c r="B510" s="738"/>
      <c r="C510" s="731">
        <v>2140303</v>
      </c>
      <c r="D510" s="731" t="s">
        <v>909</v>
      </c>
      <c r="E510" s="730" t="s">
        <v>6</v>
      </c>
      <c r="F510" s="730" t="s">
        <v>264</v>
      </c>
      <c r="G510" s="43">
        <f>-IF(F510="I",IFERROR(VLOOKUP(C510,'BG 032022'!A:C,3,FALSE),0),0)</f>
        <v>0</v>
      </c>
      <c r="H510" s="738"/>
      <c r="I510" s="59">
        <f>-IF(F510="I",IFERROR(VLOOKUP(C510,'BG 032022'!A:D,4,FALSE),0),0)</f>
        <v>0</v>
      </c>
      <c r="J510" s="38"/>
      <c r="K510" s="43">
        <f>-IF(F510="I",SUMIF('BG 2021'!B:B,Clasificaciones!C510,'BG 2021'!D:D),0)</f>
        <v>0</v>
      </c>
      <c r="L510" s="38"/>
      <c r="M510" s="59">
        <f>-IF(F510="I",SUMIF('BG 2021'!B:B,Clasificaciones!C510,'BG 2021'!E:E),0)</f>
        <v>0</v>
      </c>
      <c r="N510" s="38"/>
      <c r="O510" s="43">
        <f>IF(F510="I",SUMIF('BG 032021'!A:A,Clasificaciones!C510,'BG 032021'!C:C),0)</f>
        <v>0</v>
      </c>
      <c r="P510" s="38"/>
      <c r="Q510" s="59">
        <f>IF(F510="I",SUMIF('BG 032021'!A:A,Clasificaciones!C510,'BG 032021'!D:D),0)</f>
        <v>0</v>
      </c>
    </row>
    <row r="511" spans="1:18" s="732" customFormat="1" ht="12" hidden="1" customHeight="1">
      <c r="A511" s="738" t="s">
        <v>8</v>
      </c>
      <c r="B511" s="738"/>
      <c r="C511" s="731">
        <v>2140304</v>
      </c>
      <c r="D511" s="731" t="s">
        <v>910</v>
      </c>
      <c r="E511" s="730" t="s">
        <v>6</v>
      </c>
      <c r="F511" s="730" t="s">
        <v>264</v>
      </c>
      <c r="G511" s="43">
        <f>-IF(F511="I",IFERROR(VLOOKUP(C511,'BG 032022'!A:C,3,FALSE),0),0)</f>
        <v>0</v>
      </c>
      <c r="H511" s="738"/>
      <c r="I511" s="59">
        <f>-IF(F511="I",IFERROR(VLOOKUP(C511,'BG 032022'!A:D,4,FALSE),0),0)</f>
        <v>0</v>
      </c>
      <c r="J511" s="38"/>
      <c r="K511" s="43">
        <f>-IF(F511="I",SUMIF('BG 2021'!B:B,Clasificaciones!C511,'BG 2021'!D:D),0)</f>
        <v>-14236524</v>
      </c>
      <c r="L511" s="38"/>
      <c r="M511" s="59">
        <f>-IF(F511="I",SUMIF('BG 2021'!B:B,Clasificaciones!C511,'BG 2021'!E:E),0)</f>
        <v>-2082.98</v>
      </c>
      <c r="N511" s="38"/>
      <c r="O511" s="43">
        <f>IF(F511="I",SUMIF('BG 032021'!A:A,Clasificaciones!C511,'BG 032021'!C:C),0)</f>
        <v>0</v>
      </c>
      <c r="P511" s="38"/>
      <c r="Q511" s="59">
        <f>IF(F511="I",SUMIF('BG 032021'!A:A,Clasificaciones!C511,'BG 032021'!D:D),0)</f>
        <v>0</v>
      </c>
    </row>
    <row r="512" spans="1:18" s="732" customFormat="1" ht="12" hidden="1" customHeight="1">
      <c r="A512" s="738" t="s">
        <v>8</v>
      </c>
      <c r="B512" s="738"/>
      <c r="C512" s="731">
        <v>2140399</v>
      </c>
      <c r="D512" s="731" t="s">
        <v>911</v>
      </c>
      <c r="E512" s="730" t="s">
        <v>6</v>
      </c>
      <c r="F512" s="730" t="s">
        <v>264</v>
      </c>
      <c r="G512" s="43">
        <f>-IF(F512="I",IFERROR(VLOOKUP(C512,'BG 032022'!A:C,3,FALSE),0),0)</f>
        <v>0</v>
      </c>
      <c r="H512" s="738"/>
      <c r="I512" s="59">
        <f>-IF(F512="I",IFERROR(VLOOKUP(C512,'BG 032022'!A:D,4,FALSE),0),0)</f>
        <v>0</v>
      </c>
      <c r="J512" s="38"/>
      <c r="K512" s="43">
        <f>-IF(F512="I",SUMIF('BG 2021'!B:B,Clasificaciones!C512,'BG 2021'!D:D),0)</f>
        <v>0</v>
      </c>
      <c r="L512" s="38"/>
      <c r="M512" s="59">
        <f>-IF(F512="I",SUMIF('BG 2021'!B:B,Clasificaciones!C512,'BG 2021'!E:E),0)</f>
        <v>0</v>
      </c>
      <c r="N512" s="38"/>
      <c r="O512" s="43">
        <f>IF(F512="I",SUMIF('BG 032021'!A:A,Clasificaciones!C512,'BG 032021'!C:C),0)</f>
        <v>0</v>
      </c>
      <c r="P512" s="38"/>
      <c r="Q512" s="59">
        <f>IF(F512="I",SUMIF('BG 032021'!A:A,Clasificaciones!C512,'BG 032021'!D:D),0)</f>
        <v>0</v>
      </c>
    </row>
    <row r="513" spans="1:18" s="732" customFormat="1" ht="12" hidden="1" customHeight="1">
      <c r="A513" s="738" t="s">
        <v>8</v>
      </c>
      <c r="B513" s="738"/>
      <c r="C513" s="731">
        <v>21404</v>
      </c>
      <c r="D513" s="731" t="s">
        <v>629</v>
      </c>
      <c r="E513" s="730" t="s">
        <v>6</v>
      </c>
      <c r="F513" s="730" t="s">
        <v>263</v>
      </c>
      <c r="G513" s="43">
        <f>-IF(F513="I",IFERROR(VLOOKUP(C513,'BG 032022'!A:C,3,FALSE),0),0)</f>
        <v>0</v>
      </c>
      <c r="H513" s="738"/>
      <c r="I513" s="59">
        <f>-IF(F513="I",IFERROR(VLOOKUP(C513,'BG 032022'!A:D,4,FALSE),0),0)</f>
        <v>0</v>
      </c>
      <c r="J513" s="38"/>
      <c r="K513" s="43">
        <f>-IF(F513="I",SUMIF('BG 2021'!B:B,Clasificaciones!C513,'BG 2021'!D:D),0)</f>
        <v>0</v>
      </c>
      <c r="L513" s="38"/>
      <c r="M513" s="59">
        <f>-IF(F513="I",SUMIF('BG 2021'!B:B,Clasificaciones!C513,'BG 2021'!E:E),0)</f>
        <v>0</v>
      </c>
      <c r="N513" s="38"/>
      <c r="O513" s="43">
        <f>IF(F513="I",SUMIF('BG 032021'!A:A,Clasificaciones!C513,'BG 032021'!C:C),0)</f>
        <v>0</v>
      </c>
      <c r="P513" s="38"/>
      <c r="Q513" s="59">
        <f>IF(F513="I",SUMIF('BG 032021'!A:A,Clasificaciones!C513,'BG 032021'!D:D),0)</f>
        <v>0</v>
      </c>
    </row>
    <row r="514" spans="1:18" s="732" customFormat="1" ht="12" hidden="1" customHeight="1">
      <c r="A514" s="738" t="s">
        <v>8</v>
      </c>
      <c r="B514" s="738"/>
      <c r="C514" s="731">
        <v>2140401</v>
      </c>
      <c r="D514" s="731" t="s">
        <v>154</v>
      </c>
      <c r="E514" s="730" t="s">
        <v>6</v>
      </c>
      <c r="F514" s="730" t="s">
        <v>264</v>
      </c>
      <c r="G514" s="43">
        <f>-IF(F514="I",IFERROR(VLOOKUP(C514,'BG 032022'!A:C,3,FALSE),0),0)</f>
        <v>0</v>
      </c>
      <c r="H514" s="738"/>
      <c r="I514" s="59">
        <f>-IF(F514="I",IFERROR(VLOOKUP(C514,'BG 032022'!A:D,4,FALSE),0),0)</f>
        <v>0</v>
      </c>
      <c r="J514" s="38"/>
      <c r="K514" s="43">
        <f>-IF(F514="I",SUMIF('BG 2021'!B:B,Clasificaciones!C514,'BG 2021'!D:D),0)</f>
        <v>0</v>
      </c>
      <c r="L514" s="38"/>
      <c r="M514" s="59">
        <f>-IF(F514="I",SUMIF('BG 2021'!B:B,Clasificaciones!C514,'BG 2021'!E:E),0)</f>
        <v>0</v>
      </c>
      <c r="N514" s="38"/>
      <c r="O514" s="43">
        <f>IF(F514="I",SUMIF('BG 032021'!A:A,Clasificaciones!C514,'BG 032021'!C:C),0)</f>
        <v>0</v>
      </c>
      <c r="P514" s="38"/>
      <c r="Q514" s="59">
        <f>IF(F514="I",SUMIF('BG 032021'!A:A,Clasificaciones!C514,'BG 032021'!D:D),0)</f>
        <v>0</v>
      </c>
    </row>
    <row r="515" spans="1:18" s="732" customFormat="1" ht="12" hidden="1" customHeight="1">
      <c r="A515" s="738" t="s">
        <v>8</v>
      </c>
      <c r="B515" s="738" t="s">
        <v>503</v>
      </c>
      <c r="C515" s="731">
        <v>2140402</v>
      </c>
      <c r="D515" s="731" t="s">
        <v>155</v>
      </c>
      <c r="E515" s="730" t="s">
        <v>6</v>
      </c>
      <c r="F515" s="730" t="s">
        <v>264</v>
      </c>
      <c r="G515" s="43">
        <f>-IF(F515="I",IFERROR(VLOOKUP(C515,'BG 032022'!A:C,3,FALSE),0),0)</f>
        <v>0</v>
      </c>
      <c r="H515" s="738"/>
      <c r="I515" s="59">
        <f>-IF(F515="I",IFERROR(VLOOKUP(C515,'BG 032022'!A:D,4,FALSE),0),0)</f>
        <v>0</v>
      </c>
      <c r="J515" s="38"/>
      <c r="K515" s="43">
        <f>-IF(F515="I",SUMIF('BG 2021'!B:B,Clasificaciones!C515,'BG 2021'!D:D),0)</f>
        <v>0</v>
      </c>
      <c r="L515" s="38"/>
      <c r="M515" s="59">
        <f>-IF(F515="I",SUMIF('BG 2021'!B:B,Clasificaciones!C515,'BG 2021'!E:E),0)</f>
        <v>0</v>
      </c>
      <c r="N515" s="38"/>
      <c r="O515" s="43">
        <f>IF(F515="I",SUMIF('BG 032021'!A:A,Clasificaciones!C515,'BG 032021'!C:C),0)</f>
        <v>1812763</v>
      </c>
      <c r="P515" s="38"/>
      <c r="Q515" s="59">
        <f>IF(F515="I",SUMIF('BG 032021'!A:A,Clasificaciones!C515,'BG 032021'!D:D),0)</f>
        <v>285.41000000000003</v>
      </c>
    </row>
    <row r="516" spans="1:18" s="144" customFormat="1" ht="12" hidden="1" customHeight="1">
      <c r="A516" s="139" t="s">
        <v>8</v>
      </c>
      <c r="B516" s="139" t="s">
        <v>503</v>
      </c>
      <c r="C516" s="140">
        <v>2140403</v>
      </c>
      <c r="D516" s="140" t="s">
        <v>156</v>
      </c>
      <c r="E516" s="141" t="s">
        <v>6</v>
      </c>
      <c r="F516" s="141" t="s">
        <v>264</v>
      </c>
      <c r="G516" s="136">
        <f>-IF(F516="I",IFERROR(VLOOKUP(C516,'BG 032022'!A:C,3,FALSE),0),0)</f>
        <v>0</v>
      </c>
      <c r="H516" s="139"/>
      <c r="I516" s="143">
        <f>-IF(F516="I",IFERROR(VLOOKUP(C516,'BG 032022'!A:D,4,FALSE),0),0)</f>
        <v>0</v>
      </c>
      <c r="J516" s="142"/>
      <c r="K516" s="136">
        <f>-IF(F516="I",SUMIF('BG 2021'!B:B,Clasificaciones!C516,'BG 2021'!D:D),0)</f>
        <v>0</v>
      </c>
      <c r="L516" s="142"/>
      <c r="M516" s="143">
        <f>-IF(F516="I",SUMIF('BG 2021'!B:B,Clasificaciones!C516,'BG 2021'!E:E),0)</f>
        <v>0</v>
      </c>
      <c r="N516" s="142"/>
      <c r="O516" s="136">
        <f>IF(F516="I",SUMIF('BG 032021'!A:A,Clasificaciones!C516,'BG 032021'!C:C),0)</f>
        <v>46384627</v>
      </c>
      <c r="P516" s="142"/>
      <c r="Q516" s="143">
        <f>IF(F516="I",SUMIF('BG 032021'!A:A,Clasificaciones!C516,'BG 032021'!D:D),0)</f>
        <v>7303.14</v>
      </c>
      <c r="R516" s="144" t="e">
        <f>+VLOOKUP(C516,'CA EFE'!A:A,1,FALSE)</f>
        <v>#N/A</v>
      </c>
    </row>
    <row r="517" spans="1:18" s="144" customFormat="1" ht="12" hidden="1" customHeight="1">
      <c r="A517" s="139" t="s">
        <v>8</v>
      </c>
      <c r="B517" s="139" t="s">
        <v>503</v>
      </c>
      <c r="C517" s="140">
        <v>2140404</v>
      </c>
      <c r="D517" s="140" t="s">
        <v>157</v>
      </c>
      <c r="E517" s="141" t="s">
        <v>6</v>
      </c>
      <c r="F517" s="141" t="s">
        <v>264</v>
      </c>
      <c r="G517" s="136">
        <f>-IF(F517="I",IFERROR(VLOOKUP(C517,'BG 032022'!A:C,3,FALSE),0),0)</f>
        <v>0</v>
      </c>
      <c r="H517" s="139"/>
      <c r="I517" s="143">
        <f>-IF(F517="I",IFERROR(VLOOKUP(C517,'BG 032022'!A:D,4,FALSE),0),0)</f>
        <v>0</v>
      </c>
      <c r="J517" s="142"/>
      <c r="K517" s="136">
        <f>-IF(F517="I",SUMIF('BG 2021'!B:B,Clasificaciones!C517,'BG 2021'!D:D),0)</f>
        <v>0</v>
      </c>
      <c r="L517" s="142"/>
      <c r="M517" s="143">
        <f>-IF(F517="I",SUMIF('BG 2021'!B:B,Clasificaciones!C517,'BG 2021'!E:E),0)</f>
        <v>0</v>
      </c>
      <c r="N517" s="142"/>
      <c r="O517" s="136">
        <f>IF(F517="I",SUMIF('BG 032021'!A:A,Clasificaciones!C517,'BG 032021'!C:C),0)</f>
        <v>207523140</v>
      </c>
      <c r="P517" s="142"/>
      <c r="Q517" s="143">
        <f>IF(F517="I",SUMIF('BG 032021'!A:A,Clasificaciones!C517,'BG 032021'!D:D),0)</f>
        <v>32673.97</v>
      </c>
      <c r="R517" s="144" t="e">
        <f>+VLOOKUP(C517,'CA EFE'!A:A,1,FALSE)</f>
        <v>#N/A</v>
      </c>
    </row>
    <row r="518" spans="1:18" s="732" customFormat="1" ht="12" hidden="1" customHeight="1">
      <c r="A518" s="738" t="s">
        <v>8</v>
      </c>
      <c r="B518" s="738"/>
      <c r="C518" s="731">
        <v>2140405</v>
      </c>
      <c r="D518" s="731" t="s">
        <v>912</v>
      </c>
      <c r="E518" s="730" t="s">
        <v>6</v>
      </c>
      <c r="F518" s="730" t="s">
        <v>264</v>
      </c>
      <c r="G518" s="43">
        <f>-IF(F518="I",IFERROR(VLOOKUP(C518,'BG 032022'!A:C,3,FALSE),0),0)</f>
        <v>0</v>
      </c>
      <c r="H518" s="738"/>
      <c r="I518" s="59">
        <f>-IF(F518="I",IFERROR(VLOOKUP(C518,'BG 032022'!A:D,4,FALSE),0),0)</f>
        <v>0</v>
      </c>
      <c r="J518" s="38"/>
      <c r="K518" s="43">
        <f>-IF(F518="I",SUMIF('BG 2021'!B:B,Clasificaciones!C518,'BG 2021'!D:D),0)</f>
        <v>0</v>
      </c>
      <c r="L518" s="38"/>
      <c r="M518" s="59">
        <f>-IF(F518="I",SUMIF('BG 2021'!B:B,Clasificaciones!C518,'BG 2021'!E:E),0)</f>
        <v>0</v>
      </c>
      <c r="N518" s="38"/>
      <c r="O518" s="43">
        <f>IF(F518="I",SUMIF('BG 032021'!A:A,Clasificaciones!C518,'BG 032021'!C:C),0)</f>
        <v>0</v>
      </c>
      <c r="P518" s="38"/>
      <c r="Q518" s="59">
        <f>IF(F518="I",SUMIF('BG 032021'!A:A,Clasificaciones!C518,'BG 032021'!D:D),0)</f>
        <v>0</v>
      </c>
    </row>
    <row r="519" spans="1:18" s="144" customFormat="1" ht="12" hidden="1" customHeight="1">
      <c r="A519" s="139" t="s">
        <v>8</v>
      </c>
      <c r="B519" s="139" t="s">
        <v>503</v>
      </c>
      <c r="C519" s="140">
        <v>2140406</v>
      </c>
      <c r="D519" s="140" t="s">
        <v>630</v>
      </c>
      <c r="E519" s="141" t="s">
        <v>6</v>
      </c>
      <c r="F519" s="141" t="s">
        <v>264</v>
      </c>
      <c r="G519" s="136">
        <f>-IF(F519="I",IFERROR(VLOOKUP(C519,'BG 032022'!A:C,3,FALSE),0),0)</f>
        <v>0</v>
      </c>
      <c r="H519" s="139"/>
      <c r="I519" s="143">
        <f>-IF(F519="I",IFERROR(VLOOKUP(C519,'BG 032022'!A:D,4,FALSE),0),0)</f>
        <v>0</v>
      </c>
      <c r="J519" s="142"/>
      <c r="K519" s="136">
        <f>-IF(F519="I",SUMIF('BG 2021'!B:B,Clasificaciones!C519,'BG 2021'!D:D),0)</f>
        <v>0</v>
      </c>
      <c r="L519" s="142"/>
      <c r="M519" s="143">
        <f>-IF(F519="I",SUMIF('BG 2021'!B:B,Clasificaciones!C519,'BG 2021'!E:E),0)</f>
        <v>0</v>
      </c>
      <c r="N519" s="142"/>
      <c r="O519" s="136">
        <f>IF(F519="I",SUMIF('BG 032021'!A:A,Clasificaciones!C519,'BG 032021'!C:C),0)</f>
        <v>13286768</v>
      </c>
      <c r="P519" s="142"/>
      <c r="Q519" s="143">
        <f>IF(F519="I",SUMIF('BG 032021'!A:A,Clasificaciones!C519,'BG 032021'!D:D),0)</f>
        <v>2091.9699999999998</v>
      </c>
      <c r="R519" s="144" t="e">
        <f>+VLOOKUP(C519,'CA EFE'!A:A,1,FALSE)</f>
        <v>#N/A</v>
      </c>
    </row>
    <row r="520" spans="1:18" s="144" customFormat="1" ht="12" hidden="1" customHeight="1">
      <c r="A520" s="139" t="s">
        <v>8</v>
      </c>
      <c r="B520" s="139" t="s">
        <v>503</v>
      </c>
      <c r="C520" s="140">
        <v>2140407</v>
      </c>
      <c r="D520" s="140" t="s">
        <v>278</v>
      </c>
      <c r="E520" s="141" t="s">
        <v>6</v>
      </c>
      <c r="F520" s="141" t="s">
        <v>264</v>
      </c>
      <c r="G520" s="136">
        <f>-IF(F520="I",IFERROR(VLOOKUP(C520,'BG 032022'!A:C,3,FALSE),0),0)</f>
        <v>0</v>
      </c>
      <c r="H520" s="139"/>
      <c r="I520" s="143">
        <f>-IF(F520="I",IFERROR(VLOOKUP(C520,'BG 032022'!A:D,4,FALSE),0),0)</f>
        <v>0</v>
      </c>
      <c r="J520" s="142"/>
      <c r="K520" s="136">
        <f>-IF(F520="I",SUMIF('BG 2021'!B:B,Clasificaciones!C520,'BG 2021'!D:D),0)</f>
        <v>0</v>
      </c>
      <c r="L520" s="142"/>
      <c r="M520" s="143">
        <f>-IF(F520="I",SUMIF('BG 2021'!B:B,Clasificaciones!C520,'BG 2021'!E:E),0)</f>
        <v>0</v>
      </c>
      <c r="N520" s="142"/>
      <c r="O520" s="136">
        <f>IF(F520="I",SUMIF('BG 032021'!A:A,Clasificaciones!C520,'BG 032021'!C:C),0)</f>
        <v>80000000</v>
      </c>
      <c r="P520" s="142"/>
      <c r="Q520" s="143">
        <f>IF(F520="I",SUMIF('BG 032021'!A:A,Clasificaciones!C520,'BG 032021'!D:D),0)</f>
        <v>12595.79</v>
      </c>
      <c r="R520" s="144" t="e">
        <f>+VLOOKUP(C520,'CA EFE'!A:A,1,FALSE)</f>
        <v>#N/A</v>
      </c>
    </row>
    <row r="521" spans="1:18" s="144" customFormat="1" ht="12" hidden="1" customHeight="1">
      <c r="A521" s="139" t="s">
        <v>8</v>
      </c>
      <c r="B521" s="139" t="s">
        <v>503</v>
      </c>
      <c r="C521" s="140">
        <v>2140408</v>
      </c>
      <c r="D521" s="140" t="s">
        <v>279</v>
      </c>
      <c r="E521" s="141" t="s">
        <v>6</v>
      </c>
      <c r="F521" s="141" t="s">
        <v>264</v>
      </c>
      <c r="G521" s="136">
        <f>-IF(F521="I",IFERROR(VLOOKUP(C521,'BG 032022'!A:C,3,FALSE),0),0)</f>
        <v>0</v>
      </c>
      <c r="H521" s="139"/>
      <c r="I521" s="143">
        <f>-IF(F521="I",IFERROR(VLOOKUP(C521,'BG 032022'!A:D,4,FALSE),0),0)</f>
        <v>0</v>
      </c>
      <c r="J521" s="142"/>
      <c r="K521" s="136">
        <f>-IF(F521="I",SUMIF('BG 2021'!B:B,Clasificaciones!C521,'BG 2021'!D:D),0)</f>
        <v>0</v>
      </c>
      <c r="L521" s="142"/>
      <c r="M521" s="143">
        <f>-IF(F521="I",SUMIF('BG 2021'!B:B,Clasificaciones!C521,'BG 2021'!E:E),0)</f>
        <v>0</v>
      </c>
      <c r="N521" s="142"/>
      <c r="O521" s="136">
        <f>IF(F521="I",SUMIF('BG 032021'!A:A,Clasificaciones!C521,'BG 032021'!C:C),0)</f>
        <v>9000000</v>
      </c>
      <c r="P521" s="142"/>
      <c r="Q521" s="143">
        <f>IF(F521="I",SUMIF('BG 032021'!A:A,Clasificaciones!C521,'BG 032021'!D:D),0)</f>
        <v>1417.03</v>
      </c>
      <c r="R521" s="144" t="e">
        <f>+VLOOKUP(C521,'CA EFE'!A:A,1,FALSE)</f>
        <v>#N/A</v>
      </c>
    </row>
    <row r="522" spans="1:18" s="732" customFormat="1" ht="12" hidden="1" customHeight="1">
      <c r="A522" s="738" t="s">
        <v>8</v>
      </c>
      <c r="B522" s="738"/>
      <c r="C522" s="731">
        <v>2140409</v>
      </c>
      <c r="D522" s="731" t="s">
        <v>280</v>
      </c>
      <c r="E522" s="730" t="s">
        <v>6</v>
      </c>
      <c r="F522" s="730" t="s">
        <v>264</v>
      </c>
      <c r="G522" s="43">
        <f>-IF(F522="I",IFERROR(VLOOKUP(C522,'BG 032022'!A:C,3,FALSE),0),0)</f>
        <v>0</v>
      </c>
      <c r="H522" s="738"/>
      <c r="I522" s="59">
        <f>-IF(F522="I",IFERROR(VLOOKUP(C522,'BG 032022'!A:D,4,FALSE),0),0)</f>
        <v>0</v>
      </c>
      <c r="J522" s="38"/>
      <c r="K522" s="43">
        <f>-IF(F522="I",SUMIF('BG 2021'!B:B,Clasificaciones!C522,'BG 2021'!D:D),0)</f>
        <v>0</v>
      </c>
      <c r="L522" s="38"/>
      <c r="M522" s="59">
        <f>-IF(F522="I",SUMIF('BG 2021'!B:B,Clasificaciones!C522,'BG 2021'!E:E),0)</f>
        <v>0</v>
      </c>
      <c r="N522" s="38"/>
      <c r="O522" s="43">
        <f>IF(F522="I",SUMIF('BG 032021'!A:A,Clasificaciones!C522,'BG 032021'!C:C),0)</f>
        <v>0</v>
      </c>
      <c r="P522" s="38"/>
      <c r="Q522" s="59">
        <f>IF(F522="I",SUMIF('BG 032021'!A:A,Clasificaciones!C522,'BG 032021'!D:D),0)</f>
        <v>0</v>
      </c>
    </row>
    <row r="523" spans="1:18" s="144" customFormat="1" ht="12" hidden="1" customHeight="1">
      <c r="A523" s="139" t="s">
        <v>8</v>
      </c>
      <c r="B523" s="139" t="s">
        <v>503</v>
      </c>
      <c r="C523" s="140">
        <v>2140410</v>
      </c>
      <c r="D523" s="140" t="s">
        <v>281</v>
      </c>
      <c r="E523" s="141" t="s">
        <v>6</v>
      </c>
      <c r="F523" s="141" t="s">
        <v>264</v>
      </c>
      <c r="G523" s="136">
        <f>-IF(F523="I",IFERROR(VLOOKUP(C523,'BG 032022'!A:C,3,FALSE),0),0)</f>
        <v>0</v>
      </c>
      <c r="H523" s="139"/>
      <c r="I523" s="143">
        <f>-IF(F523="I",IFERROR(VLOOKUP(C523,'BG 032022'!A:D,4,FALSE),0),0)</f>
        <v>0</v>
      </c>
      <c r="J523" s="142"/>
      <c r="K523" s="136">
        <f>-IF(F523="I",SUMIF('BG 2021'!B:B,Clasificaciones!C523,'BG 2021'!D:D),0)</f>
        <v>0</v>
      </c>
      <c r="L523" s="142"/>
      <c r="M523" s="143">
        <f>-IF(F523="I",SUMIF('BG 2021'!B:B,Clasificaciones!C523,'BG 2021'!E:E),0)</f>
        <v>0</v>
      </c>
      <c r="N523" s="142"/>
      <c r="O523" s="136">
        <f>IF(F523="I",SUMIF('BG 032021'!A:A,Clasificaciones!C523,'BG 032021'!C:C),0)</f>
        <v>45000000</v>
      </c>
      <c r="P523" s="142"/>
      <c r="Q523" s="143">
        <f>IF(F523="I",SUMIF('BG 032021'!A:A,Clasificaciones!C523,'BG 032021'!D:D),0)</f>
        <v>7085.13</v>
      </c>
      <c r="R523" s="144" t="e">
        <f>+VLOOKUP(C523,'CA EFE'!A:A,1,FALSE)</f>
        <v>#N/A</v>
      </c>
    </row>
    <row r="524" spans="1:18" s="144" customFormat="1" ht="12" hidden="1" customHeight="1">
      <c r="A524" s="139" t="s">
        <v>8</v>
      </c>
      <c r="B524" s="139" t="s">
        <v>503</v>
      </c>
      <c r="C524" s="140">
        <v>2140411</v>
      </c>
      <c r="D524" s="140" t="s">
        <v>282</v>
      </c>
      <c r="E524" s="141" t="s">
        <v>6</v>
      </c>
      <c r="F524" s="141" t="s">
        <v>264</v>
      </c>
      <c r="G524" s="136">
        <f>-IF(F524="I",IFERROR(VLOOKUP(C524,'BG 032022'!A:C,3,FALSE),0),0)</f>
        <v>0</v>
      </c>
      <c r="H524" s="139"/>
      <c r="I524" s="143">
        <f>-IF(F524="I",IFERROR(VLOOKUP(C524,'BG 032022'!A:D,4,FALSE),0),0)</f>
        <v>0</v>
      </c>
      <c r="J524" s="142"/>
      <c r="K524" s="136">
        <f>-IF(F524="I",SUMIF('BG 2021'!B:B,Clasificaciones!C524,'BG 2021'!D:D),0)</f>
        <v>0</v>
      </c>
      <c r="L524" s="142"/>
      <c r="M524" s="143">
        <f>-IF(F524="I",SUMIF('BG 2021'!B:B,Clasificaciones!C524,'BG 2021'!E:E),0)</f>
        <v>0</v>
      </c>
      <c r="N524" s="142"/>
      <c r="O524" s="136">
        <f>IF(F524="I",SUMIF('BG 032021'!A:A,Clasificaciones!C524,'BG 032021'!C:C),0)</f>
        <v>60000000</v>
      </c>
      <c r="P524" s="142"/>
      <c r="Q524" s="143">
        <f>IF(F524="I",SUMIF('BG 032021'!A:A,Clasificaciones!C524,'BG 032021'!D:D),0)</f>
        <v>9446.84</v>
      </c>
      <c r="R524" s="144" t="e">
        <f>+VLOOKUP(C524,'CA EFE'!A:A,1,FALSE)</f>
        <v>#N/A</v>
      </c>
    </row>
    <row r="525" spans="1:18" s="144" customFormat="1" ht="12" hidden="1" customHeight="1">
      <c r="A525" s="139" t="s">
        <v>8</v>
      </c>
      <c r="B525" s="139" t="s">
        <v>503</v>
      </c>
      <c r="C525" s="140">
        <v>2140412</v>
      </c>
      <c r="D525" s="140" t="s">
        <v>280</v>
      </c>
      <c r="E525" s="141" t="s">
        <v>6</v>
      </c>
      <c r="F525" s="141" t="s">
        <v>264</v>
      </c>
      <c r="G525" s="136">
        <f>-IF(F525="I",IFERROR(VLOOKUP(C525,'BG 032022'!A:C,3,FALSE),0),0)</f>
        <v>0</v>
      </c>
      <c r="H525" s="139"/>
      <c r="I525" s="143">
        <f>-IF(F525="I",IFERROR(VLOOKUP(C525,'BG 032022'!A:D,4,FALSE),0),0)</f>
        <v>0</v>
      </c>
      <c r="J525" s="142"/>
      <c r="K525" s="136">
        <f>-IF(F525="I",SUMIF('BG 2021'!B:B,Clasificaciones!C525,'BG 2021'!D:D),0)</f>
        <v>0</v>
      </c>
      <c r="L525" s="142"/>
      <c r="M525" s="143">
        <f>-IF(F525="I",SUMIF('BG 2021'!B:B,Clasificaciones!C525,'BG 2021'!E:E),0)</f>
        <v>0</v>
      </c>
      <c r="N525" s="142"/>
      <c r="O525" s="136">
        <f>IF(F525="I",SUMIF('BG 032021'!A:A,Clasificaciones!C525,'BG 032021'!C:C),0)</f>
        <v>158871631</v>
      </c>
      <c r="P525" s="142"/>
      <c r="Q525" s="143">
        <f>IF(F525="I",SUMIF('BG 032021'!A:A,Clasificaciones!C525,'BG 032021'!D:D),0)</f>
        <v>25013.91</v>
      </c>
      <c r="R525" s="144" t="e">
        <f>+VLOOKUP(C525,'CA EFE'!A:A,1,FALSE)</f>
        <v>#N/A</v>
      </c>
    </row>
    <row r="526" spans="1:18" s="144" customFormat="1" ht="12" hidden="1" customHeight="1">
      <c r="A526" s="139" t="s">
        <v>8</v>
      </c>
      <c r="B526" s="139" t="s">
        <v>503</v>
      </c>
      <c r="C526" s="140">
        <v>2140413</v>
      </c>
      <c r="D526" s="140" t="s">
        <v>1150</v>
      </c>
      <c r="E526" s="141" t="s">
        <v>6</v>
      </c>
      <c r="F526" s="141" t="s">
        <v>264</v>
      </c>
      <c r="G526" s="136">
        <f>-IF(F526="I",IFERROR(VLOOKUP(C526,'BG 032022'!A:C,3,FALSE),0),0)</f>
        <v>0</v>
      </c>
      <c r="H526" s="139"/>
      <c r="I526" s="143">
        <f>-IF(F526="I",IFERROR(VLOOKUP(C526,'BG 032022'!A:D,4,FALSE),0),0)</f>
        <v>0</v>
      </c>
      <c r="J526" s="142"/>
      <c r="K526" s="136">
        <f>-IF(F526="I",SUMIF('BG 2021'!B:B,Clasificaciones!C526,'BG 2021'!D:D),0)</f>
        <v>0</v>
      </c>
      <c r="L526" s="142"/>
      <c r="M526" s="143">
        <f>-IF(F526="I",SUMIF('BG 2021'!B:B,Clasificaciones!C526,'BG 2021'!E:E),0)</f>
        <v>0</v>
      </c>
      <c r="N526" s="142"/>
      <c r="O526" s="136">
        <f>IF(F526="I",SUMIF('BG 032021'!A:A,Clasificaciones!C526,'BG 032021'!C:C),0)</f>
        <v>0</v>
      </c>
      <c r="P526" s="142"/>
      <c r="Q526" s="143">
        <f>IF(F526="I",SUMIF('BG 032021'!A:A,Clasificaciones!C526,'BG 032021'!D:D),0)</f>
        <v>0</v>
      </c>
      <c r="R526" s="144" t="e">
        <f>+VLOOKUP(C526,'CA EFE'!A:A,1,FALSE)</f>
        <v>#N/A</v>
      </c>
    </row>
    <row r="527" spans="1:18" s="700" customFormat="1" ht="12" hidden="1" customHeight="1">
      <c r="A527" s="694" t="s">
        <v>8</v>
      </c>
      <c r="B527" s="694" t="s">
        <v>503</v>
      </c>
      <c r="C527" s="695">
        <v>2140414</v>
      </c>
      <c r="D527" s="695" t="s">
        <v>1151</v>
      </c>
      <c r="E527" s="696" t="s">
        <v>183</v>
      </c>
      <c r="F527" s="696" t="s">
        <v>264</v>
      </c>
      <c r="G527" s="697">
        <f>-IF(F527="I",IFERROR(VLOOKUP(C527,'BG 032022'!A:C,3,FALSE),0),0)</f>
        <v>0</v>
      </c>
      <c r="H527" s="694"/>
      <c r="I527" s="698">
        <f>-IF(F527="I",IFERROR(VLOOKUP(C527,'BG 032022'!A:D,4,FALSE),0),0)</f>
        <v>0</v>
      </c>
      <c r="J527" s="699"/>
      <c r="K527" s="697">
        <f>-IF(F527="I",SUMIF('BG 2021'!B:B,Clasificaciones!C527,'BG 2021'!D:D),0)</f>
        <v>0</v>
      </c>
      <c r="L527" s="699"/>
      <c r="M527" s="698">
        <f>-IF(F527="I",SUMIF('BG 2021'!B:B,Clasificaciones!C527,'BG 2021'!E:E),0)</f>
        <v>0</v>
      </c>
      <c r="N527" s="699"/>
      <c r="O527" s="697">
        <f>IF(F527="I",SUMIF('BG 032021'!A:A,Clasificaciones!C527,'BG 032021'!C:C),0)</f>
        <v>0</v>
      </c>
      <c r="P527" s="699"/>
      <c r="Q527" s="698">
        <f>IF(F527="I",SUMIF('BG 032021'!A:A,Clasificaciones!C527,'BG 032021'!D:D),0)</f>
        <v>0</v>
      </c>
      <c r="R527" s="700" t="e">
        <f>+VLOOKUP(C527,'CA EFE'!A:A,1,FALSE)</f>
        <v>#N/A</v>
      </c>
    </row>
    <row r="528" spans="1:18" s="144" customFormat="1" ht="12" hidden="1" customHeight="1">
      <c r="A528" s="139" t="s">
        <v>8</v>
      </c>
      <c r="B528" s="139" t="s">
        <v>503</v>
      </c>
      <c r="C528" s="140">
        <v>2140415</v>
      </c>
      <c r="D528" s="140" t="s">
        <v>1059</v>
      </c>
      <c r="E528" s="141" t="s">
        <v>6</v>
      </c>
      <c r="F528" s="141" t="s">
        <v>264</v>
      </c>
      <c r="G528" s="136">
        <f>-IF(F528="I",IFERROR(VLOOKUP(C528,'BG 032022'!A:C,3,FALSE),0),0)</f>
        <v>0</v>
      </c>
      <c r="H528" s="139"/>
      <c r="I528" s="143">
        <f>-IF(F528="I",IFERROR(VLOOKUP(C528,'BG 032022'!A:D,4,FALSE),0),0)</f>
        <v>0</v>
      </c>
      <c r="J528" s="142"/>
      <c r="K528" s="136">
        <f>-IF(F528="I",SUMIF('BG 2021'!B:B,Clasificaciones!C528,'BG 2021'!D:D),0)</f>
        <v>0</v>
      </c>
      <c r="L528" s="142"/>
      <c r="M528" s="143">
        <f>-IF(F528="I",SUMIF('BG 2021'!B:B,Clasificaciones!C528,'BG 2021'!E:E),0)</f>
        <v>0</v>
      </c>
      <c r="N528" s="142"/>
      <c r="O528" s="136">
        <f>IF(F528="I",SUMIF('BG 032021'!A:A,Clasificaciones!C528,'BG 032021'!C:C),0)</f>
        <v>0</v>
      </c>
      <c r="P528" s="142"/>
      <c r="Q528" s="143">
        <f>IF(F528="I",SUMIF('BG 032021'!A:A,Clasificaciones!C528,'BG 032021'!D:D),0)</f>
        <v>0</v>
      </c>
      <c r="R528" s="144" t="e">
        <f>+VLOOKUP(C528,'CA EFE'!A:A,1,FALSE)</f>
        <v>#N/A</v>
      </c>
    </row>
    <row r="529" spans="1:18" s="732" customFormat="1" ht="12" hidden="1" customHeight="1">
      <c r="A529" s="738" t="s">
        <v>8</v>
      </c>
      <c r="B529" s="738" t="s">
        <v>503</v>
      </c>
      <c r="C529" s="731">
        <v>2140416</v>
      </c>
      <c r="D529" s="731" t="s">
        <v>1044</v>
      </c>
      <c r="E529" s="730" t="s">
        <v>6</v>
      </c>
      <c r="F529" s="730" t="s">
        <v>264</v>
      </c>
      <c r="G529" s="43">
        <f>-IF(F529="I",IFERROR(VLOOKUP(C529,'BG 032022'!A:C,3,FALSE),0),0)</f>
        <v>0</v>
      </c>
      <c r="H529" s="738"/>
      <c r="I529" s="59">
        <f>-IF(F529="I",IFERROR(VLOOKUP(C529,'BG 032022'!A:D,4,FALSE),0),0)</f>
        <v>0</v>
      </c>
      <c r="J529" s="38"/>
      <c r="K529" s="43">
        <f>-IF(F529="I",SUMIF('BG 2021'!B:B,Clasificaciones!C529,'BG 2021'!D:D),0)</f>
        <v>0</v>
      </c>
      <c r="L529" s="38"/>
      <c r="M529" s="59">
        <f>-IF(F529="I",SUMIF('BG 2021'!B:B,Clasificaciones!C529,'BG 2021'!E:E),0)</f>
        <v>0</v>
      </c>
      <c r="N529" s="38"/>
      <c r="O529" s="43">
        <f>IF(F529="I",SUMIF('BG 032021'!A:A,Clasificaciones!C529,'BG 032021'!C:C),0)</f>
        <v>0</v>
      </c>
      <c r="P529" s="38"/>
      <c r="Q529" s="59">
        <f>IF(F529="I",SUMIF('BG 032021'!A:A,Clasificaciones!C529,'BG 032021'!D:D),0)</f>
        <v>0</v>
      </c>
    </row>
    <row r="530" spans="1:18" s="732" customFormat="1" ht="12" hidden="1" customHeight="1">
      <c r="A530" s="738" t="s">
        <v>8</v>
      </c>
      <c r="B530" s="738" t="s">
        <v>503</v>
      </c>
      <c r="C530" s="731">
        <v>2140417</v>
      </c>
      <c r="D530" s="731" t="s">
        <v>1152</v>
      </c>
      <c r="E530" s="730" t="s">
        <v>6</v>
      </c>
      <c r="F530" s="730" t="s">
        <v>264</v>
      </c>
      <c r="G530" s="43">
        <f>-IF(F530="I",IFERROR(VLOOKUP(C530,'BG 032022'!A:C,3,FALSE),0),0)</f>
        <v>0</v>
      </c>
      <c r="H530" s="738"/>
      <c r="I530" s="59">
        <f>-IF(F530="I",IFERROR(VLOOKUP(C530,'BG 032022'!A:D,4,FALSE),0),0)</f>
        <v>0</v>
      </c>
      <c r="J530" s="38"/>
      <c r="K530" s="43">
        <f>-IF(F530="I",SUMIF('BG 2021'!B:B,Clasificaciones!C530,'BG 2021'!D:D),0)</f>
        <v>0</v>
      </c>
      <c r="L530" s="38"/>
      <c r="M530" s="59">
        <f>-IF(F530="I",SUMIF('BG 2021'!B:B,Clasificaciones!C530,'BG 2021'!E:E),0)</f>
        <v>0</v>
      </c>
      <c r="N530" s="38"/>
      <c r="O530" s="43">
        <f>IF(F530="I",SUMIF('BG 032021'!A:A,Clasificaciones!C530,'BG 032021'!C:C),0)</f>
        <v>0</v>
      </c>
      <c r="P530" s="38"/>
      <c r="Q530" s="59">
        <f>IF(F530="I",SUMIF('BG 032021'!A:A,Clasificaciones!C530,'BG 032021'!D:D),0)</f>
        <v>0</v>
      </c>
    </row>
    <row r="531" spans="1:18" s="732" customFormat="1" ht="12" hidden="1" customHeight="1">
      <c r="A531" s="738" t="s">
        <v>8</v>
      </c>
      <c r="B531" s="738" t="s">
        <v>503</v>
      </c>
      <c r="C531" s="731">
        <v>2140418</v>
      </c>
      <c r="D531" s="731" t="s">
        <v>1069</v>
      </c>
      <c r="E531" s="730" t="s">
        <v>6</v>
      </c>
      <c r="F531" s="730" t="s">
        <v>264</v>
      </c>
      <c r="G531" s="43">
        <f>-IF(F531="I",IFERROR(VLOOKUP(C531,'BG 032022'!A:C,3,FALSE),0),0)</f>
        <v>0</v>
      </c>
      <c r="H531" s="738"/>
      <c r="I531" s="59">
        <f>-IF(F531="I",IFERROR(VLOOKUP(C531,'BG 032022'!A:D,4,FALSE),0),0)</f>
        <v>0</v>
      </c>
      <c r="J531" s="38"/>
      <c r="K531" s="43">
        <f>-IF(F531="I",SUMIF('BG 2021'!B:B,Clasificaciones!C531,'BG 2021'!D:D),0)</f>
        <v>0</v>
      </c>
      <c r="L531" s="38"/>
      <c r="M531" s="59">
        <f>-IF(F531="I",SUMIF('BG 2021'!B:B,Clasificaciones!C531,'BG 2021'!E:E),0)</f>
        <v>0</v>
      </c>
      <c r="N531" s="38"/>
      <c r="O531" s="43">
        <f>IF(F531="I",SUMIF('BG 032021'!A:A,Clasificaciones!C531,'BG 032021'!C:C),0)</f>
        <v>0</v>
      </c>
      <c r="P531" s="38"/>
      <c r="Q531" s="59">
        <f>IF(F531="I",SUMIF('BG 032021'!A:A,Clasificaciones!C531,'BG 032021'!D:D),0)</f>
        <v>0</v>
      </c>
    </row>
    <row r="532" spans="1:18" s="144" customFormat="1" ht="12" hidden="1" customHeight="1">
      <c r="A532" s="139" t="s">
        <v>8</v>
      </c>
      <c r="B532" s="139" t="s">
        <v>503</v>
      </c>
      <c r="C532" s="140">
        <v>2140419</v>
      </c>
      <c r="D532" s="140" t="s">
        <v>1153</v>
      </c>
      <c r="E532" s="141" t="s">
        <v>6</v>
      </c>
      <c r="F532" s="141" t="s">
        <v>264</v>
      </c>
      <c r="G532" s="136">
        <f>-IF(F532="I",IFERROR(VLOOKUP(C532,'BG 032022'!A:C,3,FALSE),0),0)</f>
        <v>0</v>
      </c>
      <c r="H532" s="139"/>
      <c r="I532" s="143">
        <f>-IF(F532="I",IFERROR(VLOOKUP(C532,'BG 032022'!A:D,4,FALSE),0),0)</f>
        <v>0</v>
      </c>
      <c r="J532" s="142"/>
      <c r="K532" s="136">
        <f>-IF(F532="I",SUMIF('BG 2021'!B:B,Clasificaciones!C532,'BG 2021'!D:D),0)</f>
        <v>0</v>
      </c>
      <c r="L532" s="142"/>
      <c r="M532" s="143">
        <f>-IF(F532="I",SUMIF('BG 2021'!B:B,Clasificaciones!C532,'BG 2021'!E:E),0)</f>
        <v>0</v>
      </c>
      <c r="N532" s="142"/>
      <c r="O532" s="136">
        <f>IF(F532="I",SUMIF('BG 032021'!A:A,Clasificaciones!C532,'BG 032021'!C:C),0)</f>
        <v>0</v>
      </c>
      <c r="P532" s="142"/>
      <c r="Q532" s="143">
        <f>IF(F532="I",SUMIF('BG 032021'!A:A,Clasificaciones!C532,'BG 032021'!D:D),0)</f>
        <v>0</v>
      </c>
      <c r="R532" s="144" t="e">
        <f>+VLOOKUP(C532,'CA EFE'!A:A,1,FALSE)</f>
        <v>#N/A</v>
      </c>
    </row>
    <row r="533" spans="1:18" s="732" customFormat="1" ht="12" hidden="1" customHeight="1">
      <c r="A533" s="738" t="s">
        <v>8</v>
      </c>
      <c r="B533" s="738" t="s">
        <v>503</v>
      </c>
      <c r="C533" s="731">
        <v>2140420</v>
      </c>
      <c r="D533" s="731" t="s">
        <v>1070</v>
      </c>
      <c r="E533" s="730" t="s">
        <v>183</v>
      </c>
      <c r="F533" s="730" t="s">
        <v>264</v>
      </c>
      <c r="G533" s="43">
        <f>-IF(F533="I",IFERROR(VLOOKUP(C533,'BG 032022'!A:C,3,FALSE),0),0)</f>
        <v>0</v>
      </c>
      <c r="H533" s="738"/>
      <c r="I533" s="59">
        <f>-IF(F533="I",IFERROR(VLOOKUP(C533,'BG 032022'!A:D,4,FALSE),0),0)</f>
        <v>0</v>
      </c>
      <c r="J533" s="38"/>
      <c r="K533" s="43">
        <f>-IF(F533="I",SUMIF('BG 2021'!B:B,Clasificaciones!C533,'BG 2021'!D:D),0)</f>
        <v>0</v>
      </c>
      <c r="L533" s="38"/>
      <c r="M533" s="59">
        <f>-IF(F533="I",SUMIF('BG 2021'!B:B,Clasificaciones!C533,'BG 2021'!E:E),0)</f>
        <v>0</v>
      </c>
      <c r="N533" s="38"/>
      <c r="O533" s="43">
        <f>IF(F533="I",SUMIF('BG 032021'!A:A,Clasificaciones!C533,'BG 032021'!C:C),0)</f>
        <v>0</v>
      </c>
      <c r="P533" s="38"/>
      <c r="Q533" s="59">
        <f>IF(F533="I",SUMIF('BG 032021'!A:A,Clasificaciones!C533,'BG 032021'!D:D),0)</f>
        <v>0</v>
      </c>
    </row>
    <row r="534" spans="1:18" s="732" customFormat="1" ht="12" hidden="1" customHeight="1">
      <c r="A534" s="738" t="s">
        <v>8</v>
      </c>
      <c r="B534" s="738"/>
      <c r="C534" s="731">
        <v>218</v>
      </c>
      <c r="D534" s="731" t="s">
        <v>913</v>
      </c>
      <c r="E534" s="730" t="s">
        <v>6</v>
      </c>
      <c r="F534" s="730" t="s">
        <v>263</v>
      </c>
      <c r="G534" s="43">
        <f>-IF(F534="I",IFERROR(VLOOKUP(C534,'BG 032022'!A:C,3,FALSE),0),0)</f>
        <v>0</v>
      </c>
      <c r="H534" s="738"/>
      <c r="I534" s="59">
        <f>-IF(F534="I",IFERROR(VLOOKUP(C534,'BG 032022'!A:D,4,FALSE),0),0)</f>
        <v>0</v>
      </c>
      <c r="J534" s="38"/>
      <c r="K534" s="43">
        <f>-IF(F534="I",SUMIF('BG 2021'!B:B,Clasificaciones!C534,'BG 2021'!D:D),0)</f>
        <v>0</v>
      </c>
      <c r="L534" s="38"/>
      <c r="M534" s="59">
        <f>-IF(F534="I",SUMIF('BG 2021'!B:B,Clasificaciones!C534,'BG 2021'!E:E),0)</f>
        <v>0</v>
      </c>
      <c r="N534" s="38"/>
      <c r="O534" s="43">
        <f>IF(F534="I",SUMIF('BG 032021'!A:A,Clasificaciones!C534,'BG 032021'!C:C),0)</f>
        <v>0</v>
      </c>
      <c r="P534" s="38"/>
      <c r="Q534" s="59">
        <f>IF(F534="I",SUMIF('BG 032021'!A:A,Clasificaciones!C534,'BG 032021'!D:D),0)</f>
        <v>0</v>
      </c>
    </row>
    <row r="535" spans="1:18" s="732" customFormat="1" ht="12" hidden="1" customHeight="1">
      <c r="A535" s="738" t="s">
        <v>8</v>
      </c>
      <c r="B535" s="738"/>
      <c r="C535" s="731">
        <v>2181</v>
      </c>
      <c r="D535" s="731" t="s">
        <v>914</v>
      </c>
      <c r="E535" s="730" t="s">
        <v>6</v>
      </c>
      <c r="F535" s="730" t="s">
        <v>263</v>
      </c>
      <c r="G535" s="43">
        <f>-IF(F535="I",IFERROR(VLOOKUP(C535,'BG 032022'!A:C,3,FALSE),0),0)</f>
        <v>0</v>
      </c>
      <c r="H535" s="738"/>
      <c r="I535" s="59">
        <f>-IF(F535="I",IFERROR(VLOOKUP(C535,'BG 032022'!A:D,4,FALSE),0),0)</f>
        <v>0</v>
      </c>
      <c r="J535" s="38"/>
      <c r="K535" s="43">
        <f>-IF(F535="I",SUMIF('BG 2021'!B:B,Clasificaciones!C535,'BG 2021'!D:D),0)</f>
        <v>0</v>
      </c>
      <c r="L535" s="38"/>
      <c r="M535" s="59">
        <f>-IF(F535="I",SUMIF('BG 2021'!B:B,Clasificaciones!C535,'BG 2021'!E:E),0)</f>
        <v>0</v>
      </c>
      <c r="N535" s="38"/>
      <c r="O535" s="43">
        <f>IF(F535="I",SUMIF('BG 032021'!A:A,Clasificaciones!C535,'BG 032021'!C:C),0)</f>
        <v>0</v>
      </c>
      <c r="P535" s="38"/>
      <c r="Q535" s="59">
        <f>IF(F535="I",SUMIF('BG 032021'!A:A,Clasificaciones!C535,'BG 032021'!D:D),0)</f>
        <v>0</v>
      </c>
    </row>
    <row r="536" spans="1:18" s="732" customFormat="1" ht="12" hidden="1" customHeight="1">
      <c r="A536" s="738" t="s">
        <v>8</v>
      </c>
      <c r="B536" s="738"/>
      <c r="C536" s="731">
        <v>218101</v>
      </c>
      <c r="D536" s="731" t="s">
        <v>915</v>
      </c>
      <c r="E536" s="730" t="s">
        <v>6</v>
      </c>
      <c r="F536" s="730" t="s">
        <v>263</v>
      </c>
      <c r="G536" s="43">
        <f>-IF(F536="I",IFERROR(VLOOKUP(C536,'BG 032022'!A:C,3,FALSE),0),0)</f>
        <v>0</v>
      </c>
      <c r="H536" s="738"/>
      <c r="I536" s="59">
        <f>-IF(F536="I",IFERROR(VLOOKUP(C536,'BG 032022'!A:D,4,FALSE),0),0)</f>
        <v>0</v>
      </c>
      <c r="J536" s="38"/>
      <c r="K536" s="43">
        <f>-IF(F536="I",SUMIF('BG 2021'!B:B,Clasificaciones!C536,'BG 2021'!D:D),0)</f>
        <v>0</v>
      </c>
      <c r="L536" s="38"/>
      <c r="M536" s="59">
        <f>-IF(F536="I",SUMIF('BG 2021'!B:B,Clasificaciones!C536,'BG 2021'!E:E),0)</f>
        <v>0</v>
      </c>
      <c r="N536" s="38"/>
      <c r="O536" s="43">
        <f>IF(F536="I",SUMIF('BG 032021'!A:A,Clasificaciones!C536,'BG 032021'!C:C),0)</f>
        <v>0</v>
      </c>
      <c r="P536" s="38"/>
      <c r="Q536" s="59">
        <f>IF(F536="I",SUMIF('BG 032021'!A:A,Clasificaciones!C536,'BG 032021'!D:D),0)</f>
        <v>0</v>
      </c>
    </row>
    <row r="537" spans="1:18" s="732" customFormat="1" ht="12" hidden="1" customHeight="1">
      <c r="A537" s="738" t="s">
        <v>8</v>
      </c>
      <c r="B537" s="738"/>
      <c r="C537" s="731">
        <v>21810101</v>
      </c>
      <c r="D537" s="731" t="s">
        <v>916</v>
      </c>
      <c r="E537" s="730" t="s">
        <v>6</v>
      </c>
      <c r="F537" s="730" t="s">
        <v>264</v>
      </c>
      <c r="G537" s="43">
        <f>-IF(F537="I",IFERROR(VLOOKUP(C537,'BG 032022'!A:C,3,FALSE),0),0)</f>
        <v>0</v>
      </c>
      <c r="H537" s="738"/>
      <c r="I537" s="59">
        <f>-IF(F537="I",IFERROR(VLOOKUP(C537,'BG 032022'!A:D,4,FALSE),0),0)</f>
        <v>0</v>
      </c>
      <c r="J537" s="38"/>
      <c r="K537" s="43">
        <f>-IF(F537="I",SUMIF('BG 2021'!B:B,Clasificaciones!C537,'BG 2021'!D:D),0)</f>
        <v>0</v>
      </c>
      <c r="L537" s="38"/>
      <c r="M537" s="59">
        <f>-IF(F537="I",SUMIF('BG 2021'!B:B,Clasificaciones!C537,'BG 2021'!E:E),0)</f>
        <v>0</v>
      </c>
      <c r="N537" s="38"/>
      <c r="O537" s="43">
        <f>IF(F537="I",SUMIF('BG 032021'!A:A,Clasificaciones!C537,'BG 032021'!C:C),0)</f>
        <v>0</v>
      </c>
      <c r="P537" s="38"/>
      <c r="Q537" s="59">
        <f>IF(F537="I",SUMIF('BG 032021'!A:A,Clasificaciones!C537,'BG 032021'!D:D),0)</f>
        <v>0</v>
      </c>
    </row>
    <row r="538" spans="1:18" s="732" customFormat="1" ht="12" hidden="1" customHeight="1">
      <c r="A538" s="738" t="s">
        <v>8</v>
      </c>
      <c r="B538" s="738"/>
      <c r="C538" s="731">
        <v>21810102</v>
      </c>
      <c r="D538" s="731" t="s">
        <v>917</v>
      </c>
      <c r="E538" s="730" t="s">
        <v>6</v>
      </c>
      <c r="F538" s="730" t="s">
        <v>264</v>
      </c>
      <c r="G538" s="43">
        <f>-IF(F538="I",IFERROR(VLOOKUP(C538,'BG 032022'!A:C,3,FALSE),0),0)</f>
        <v>0</v>
      </c>
      <c r="H538" s="738"/>
      <c r="I538" s="59">
        <f>-IF(F538="I",IFERROR(VLOOKUP(C538,'BG 032022'!A:D,4,FALSE),0),0)</f>
        <v>0</v>
      </c>
      <c r="J538" s="38"/>
      <c r="K538" s="43">
        <f>-IF(F538="I",SUMIF('BG 2021'!B:B,Clasificaciones!C538,'BG 2021'!D:D),0)</f>
        <v>0</v>
      </c>
      <c r="L538" s="38"/>
      <c r="M538" s="59">
        <f>-IF(F538="I",SUMIF('BG 2021'!B:B,Clasificaciones!C538,'BG 2021'!E:E),0)</f>
        <v>0</v>
      </c>
      <c r="N538" s="38"/>
      <c r="O538" s="43">
        <f>IF(F538="I",SUMIF('BG 032021'!A:A,Clasificaciones!C538,'BG 032021'!C:C),0)</f>
        <v>0</v>
      </c>
      <c r="P538" s="38"/>
      <c r="Q538" s="59">
        <f>IF(F538="I",SUMIF('BG 032021'!A:A,Clasificaciones!C538,'BG 032021'!D:D),0)</f>
        <v>0</v>
      </c>
    </row>
    <row r="539" spans="1:18" s="732" customFormat="1" ht="12" hidden="1" customHeight="1">
      <c r="A539" s="738" t="s">
        <v>8</v>
      </c>
      <c r="B539" s="738"/>
      <c r="C539" s="731">
        <v>21810103</v>
      </c>
      <c r="D539" s="731" t="s">
        <v>158</v>
      </c>
      <c r="E539" s="730" t="s">
        <v>6</v>
      </c>
      <c r="F539" s="730" t="s">
        <v>264</v>
      </c>
      <c r="G539" s="43">
        <f>-IF(F539="I",IFERROR(VLOOKUP(C539,'BG 032022'!A:C,3,FALSE),0),0)</f>
        <v>0</v>
      </c>
      <c r="H539" s="738"/>
      <c r="I539" s="59">
        <f>-IF(F539="I",IFERROR(VLOOKUP(C539,'BG 032022'!A:D,4,FALSE),0),0)</f>
        <v>0</v>
      </c>
      <c r="J539" s="38"/>
      <c r="K539" s="43">
        <f>-IF(F539="I",SUMIF('BG 2021'!B:B,Clasificaciones!C539,'BG 2021'!D:D),0)</f>
        <v>0</v>
      </c>
      <c r="L539" s="38"/>
      <c r="M539" s="59">
        <f>-IF(F539="I",SUMIF('BG 2021'!B:B,Clasificaciones!C539,'BG 2021'!E:E),0)</f>
        <v>0</v>
      </c>
      <c r="N539" s="38"/>
      <c r="O539" s="43">
        <f>IF(F539="I",SUMIF('BG 032021'!A:A,Clasificaciones!C539,'BG 032021'!C:C),0)</f>
        <v>0</v>
      </c>
      <c r="P539" s="38"/>
      <c r="Q539" s="59">
        <f>IF(F539="I",SUMIF('BG 032021'!A:A,Clasificaciones!C539,'BG 032021'!D:D),0)</f>
        <v>0</v>
      </c>
    </row>
    <row r="540" spans="1:18" s="732" customFormat="1" ht="12" hidden="1" customHeight="1">
      <c r="A540" s="738" t="s">
        <v>20</v>
      </c>
      <c r="B540" s="738"/>
      <c r="C540" s="731">
        <v>3</v>
      </c>
      <c r="D540" s="731" t="s">
        <v>22</v>
      </c>
      <c r="E540" s="730" t="s">
        <v>6</v>
      </c>
      <c r="F540" s="730" t="s">
        <v>263</v>
      </c>
      <c r="G540" s="43">
        <f>-IF(F540="I",IFERROR(VLOOKUP(C540,'BG 032022'!A:C,3,FALSE),0),0)</f>
        <v>0</v>
      </c>
      <c r="H540" s="738"/>
      <c r="I540" s="59">
        <f>-IF(F540="I",IFERROR(VLOOKUP(C540,'BG 032022'!A:D,4,FALSE),0),0)</f>
        <v>0</v>
      </c>
      <c r="J540" s="38"/>
      <c r="K540" s="43">
        <f>-IF(F540="I",SUMIF('BG 2021'!B:B,Clasificaciones!C540,'BG 2021'!D:D),0)</f>
        <v>0</v>
      </c>
      <c r="L540" s="38"/>
      <c r="M540" s="59">
        <f>-IF(F540="I",SUMIF('BG 2021'!B:B,Clasificaciones!C540,'BG 2021'!E:E),0)</f>
        <v>0</v>
      </c>
      <c r="N540" s="38"/>
      <c r="O540" s="43">
        <f>IF(F540="I",SUMIF('BG 032021'!A:A,Clasificaciones!C540,'BG 032021'!C:C),0)</f>
        <v>0</v>
      </c>
      <c r="P540" s="38"/>
      <c r="Q540" s="59">
        <f>IF(F540="I",SUMIF('BG 032021'!A:A,Clasificaciones!C540,'BG 032021'!D:D),0)</f>
        <v>0</v>
      </c>
    </row>
    <row r="541" spans="1:18" s="732" customFormat="1" ht="12" hidden="1" customHeight="1">
      <c r="A541" s="738" t="s">
        <v>20</v>
      </c>
      <c r="B541" s="738"/>
      <c r="C541" s="731">
        <v>310</v>
      </c>
      <c r="D541" s="731" t="s">
        <v>160</v>
      </c>
      <c r="E541" s="730" t="s">
        <v>6</v>
      </c>
      <c r="F541" s="730" t="s">
        <v>263</v>
      </c>
      <c r="G541" s="43">
        <f>-IF(F541="I",IFERROR(VLOOKUP(C541,'BG 032022'!A:C,3,FALSE),0),0)</f>
        <v>0</v>
      </c>
      <c r="H541" s="738"/>
      <c r="I541" s="59">
        <f>-IF(F541="I",IFERROR(VLOOKUP(C541,'BG 032022'!A:D,4,FALSE),0),0)</f>
        <v>0</v>
      </c>
      <c r="J541" s="38"/>
      <c r="K541" s="43">
        <f>-IF(F541="I",SUMIF('BG 2021'!B:B,Clasificaciones!C541,'BG 2021'!D:D),0)</f>
        <v>0</v>
      </c>
      <c r="L541" s="38"/>
      <c r="M541" s="59">
        <f>-IF(F541="I",SUMIF('BG 2021'!B:B,Clasificaciones!C541,'BG 2021'!E:E),0)</f>
        <v>0</v>
      </c>
      <c r="N541" s="38"/>
      <c r="O541" s="43">
        <f>IF(F541="I",SUMIF('BG 032021'!A:A,Clasificaciones!C541,'BG 032021'!C:C),0)</f>
        <v>0</v>
      </c>
      <c r="P541" s="38"/>
      <c r="Q541" s="59">
        <f>IF(F541="I",SUMIF('BG 032021'!A:A,Clasificaciones!C541,'BG 032021'!D:D),0)</f>
        <v>0</v>
      </c>
    </row>
    <row r="542" spans="1:18" s="732" customFormat="1" ht="12" hidden="1" customHeight="1">
      <c r="A542" s="738" t="s">
        <v>20</v>
      </c>
      <c r="B542" s="738"/>
      <c r="C542" s="731">
        <v>310101</v>
      </c>
      <c r="D542" s="731" t="s">
        <v>386</v>
      </c>
      <c r="E542" s="730" t="s">
        <v>6</v>
      </c>
      <c r="F542" s="730" t="s">
        <v>263</v>
      </c>
      <c r="G542" s="43">
        <f>-IF(F542="I",IFERROR(VLOOKUP(C542,'BG 032022'!A:C,3,FALSE),0),0)</f>
        <v>0</v>
      </c>
      <c r="H542" s="738"/>
      <c r="I542" s="59">
        <f>-IF(F542="I",IFERROR(VLOOKUP(C542,'BG 032022'!A:D,4,FALSE),0),0)</f>
        <v>0</v>
      </c>
      <c r="J542" s="38"/>
      <c r="K542" s="43">
        <f>-IF(F542="I",SUMIF('BG 2021'!B:B,Clasificaciones!C542,'BG 2021'!D:D),0)</f>
        <v>0</v>
      </c>
      <c r="L542" s="38"/>
      <c r="M542" s="59">
        <f>-IF(F542="I",SUMIF('BG 2021'!B:B,Clasificaciones!C542,'BG 2021'!E:E),0)</f>
        <v>0</v>
      </c>
      <c r="N542" s="38"/>
      <c r="O542" s="43">
        <f>IF(F542="I",SUMIF('BG 032021'!A:A,Clasificaciones!C542,'BG 032021'!C:C),0)</f>
        <v>0</v>
      </c>
      <c r="P542" s="38"/>
      <c r="Q542" s="59">
        <f>IF(F542="I",SUMIF('BG 032021'!A:A,Clasificaciones!C542,'BG 032021'!D:D),0)</f>
        <v>0</v>
      </c>
    </row>
    <row r="543" spans="1:18" s="732" customFormat="1" ht="12" hidden="1" customHeight="1">
      <c r="A543" s="738" t="s">
        <v>20</v>
      </c>
      <c r="B543" s="738"/>
      <c r="C543" s="731">
        <v>31010101</v>
      </c>
      <c r="D543" s="731" t="s">
        <v>400</v>
      </c>
      <c r="E543" s="730" t="s">
        <v>6</v>
      </c>
      <c r="F543" s="730" t="s">
        <v>264</v>
      </c>
      <c r="G543" s="43">
        <f>-IF(F543="I",IFERROR(VLOOKUP(C543,'BG 032022'!A:C,3,FALSE),0),0)</f>
        <v>-2500000000</v>
      </c>
      <c r="H543" s="738"/>
      <c r="I543" s="59">
        <f>-IF(F543="I",IFERROR(VLOOKUP(C543,'BG 032022'!A:D,4,FALSE),0),0)</f>
        <v>-366628.41</v>
      </c>
      <c r="J543" s="38"/>
      <c r="K543" s="43">
        <f>-IF(F543="I",SUMIF('BG 2021'!B:B,Clasificaciones!C543,'BG 2021'!D:D),0)</f>
        <v>-2500000000</v>
      </c>
      <c r="L543" s="38"/>
      <c r="M543" s="59">
        <f>-IF(F543="I",SUMIF('BG 2021'!B:B,Clasificaciones!C543,'BG 2021'!E:E),0)</f>
        <v>-366628.41</v>
      </c>
      <c r="N543" s="38"/>
      <c r="O543" s="43">
        <f>IF(F543="I",SUMIF('BG 032021'!A:A,Clasificaciones!C543,'BG 032021'!C:C),0)</f>
        <v>17500000000</v>
      </c>
      <c r="P543" s="38"/>
      <c r="Q543" s="59">
        <f>IF(F543="I",SUMIF('BG 032021'!A:A,Clasificaciones!C543,'BG 032021'!D:D),0)</f>
        <v>2757655.72</v>
      </c>
      <c r="R543" s="732">
        <f>+VLOOKUP(C543,'CA EFE'!A:A,1,FALSE)</f>
        <v>31010101</v>
      </c>
    </row>
    <row r="544" spans="1:18" s="732" customFormat="1" ht="12" hidden="1" customHeight="1">
      <c r="A544" s="738" t="s">
        <v>20</v>
      </c>
      <c r="B544" s="738"/>
      <c r="C544" s="731">
        <v>31010102</v>
      </c>
      <c r="D544" s="731" t="s">
        <v>402</v>
      </c>
      <c r="E544" s="730" t="s">
        <v>6</v>
      </c>
      <c r="F544" s="730" t="s">
        <v>264</v>
      </c>
      <c r="G544" s="43">
        <f>-IF(F544="I",IFERROR(VLOOKUP(C544,'BG 032022'!A:C,3,FALSE),0),0)</f>
        <v>0</v>
      </c>
      <c r="H544" s="738"/>
      <c r="I544" s="59">
        <f>-IF(F544="I",IFERROR(VLOOKUP(C544,'BG 032022'!A:D,4,FALSE),0),0)</f>
        <v>0</v>
      </c>
      <c r="J544" s="38"/>
      <c r="K544" s="43">
        <f>-IF(F544="I",SUMIF('BG 2021'!B:B,Clasificaciones!C544,'BG 2021'!D:D),0)</f>
        <v>0</v>
      </c>
      <c r="L544" s="38"/>
      <c r="M544" s="59">
        <f>-IF(F544="I",SUMIF('BG 2021'!B:B,Clasificaciones!C544,'BG 2021'!E:E),0)</f>
        <v>0</v>
      </c>
      <c r="N544" s="38"/>
      <c r="O544" s="43">
        <f>IF(F544="I",SUMIF('BG 032021'!A:A,Clasificaciones!C544,'BG 032021'!C:C),0)</f>
        <v>-5000000000</v>
      </c>
      <c r="P544" s="38"/>
      <c r="Q544" s="59">
        <f>IF(F544="I",SUMIF('BG 032021'!A:A,Clasificaciones!C544,'BG 032021'!D:D),0)</f>
        <v>-794577.31</v>
      </c>
      <c r="R544" s="732" t="e">
        <f>+VLOOKUP(C544,'CA EFE'!A:A,1,FALSE)</f>
        <v>#N/A</v>
      </c>
    </row>
    <row r="545" spans="1:18" s="732" customFormat="1" ht="12" hidden="1" customHeight="1">
      <c r="A545" s="738" t="s">
        <v>20</v>
      </c>
      <c r="B545" s="738"/>
      <c r="C545" s="731">
        <v>310102</v>
      </c>
      <c r="D545" s="731" t="s">
        <v>238</v>
      </c>
      <c r="E545" s="730" t="s">
        <v>6</v>
      </c>
      <c r="F545" s="730" t="s">
        <v>263</v>
      </c>
      <c r="G545" s="43">
        <f>-IF(F545="I",IFERROR(VLOOKUP(C545,'BG 032022'!A:C,3,FALSE),0),0)</f>
        <v>0</v>
      </c>
      <c r="H545" s="738"/>
      <c r="I545" s="59">
        <f>-IF(F545="I",IFERROR(VLOOKUP(C545,'BG 032022'!A:D,4,FALSE),0),0)</f>
        <v>0</v>
      </c>
      <c r="J545" s="38"/>
      <c r="K545" s="43">
        <f>-IF(F545="I",SUMIF('BG 2021'!B:B,Clasificaciones!C545,'BG 2021'!D:D),0)</f>
        <v>0</v>
      </c>
      <c r="L545" s="38"/>
      <c r="M545" s="59">
        <f>-IF(F545="I",SUMIF('BG 2021'!B:B,Clasificaciones!C545,'BG 2021'!E:E),0)</f>
        <v>0</v>
      </c>
      <c r="N545" s="38"/>
      <c r="O545" s="43">
        <f>IF(F545="I",SUMIF('BG 032021'!A:A,Clasificaciones!C545,'BG 032021'!C:C),0)</f>
        <v>0</v>
      </c>
      <c r="P545" s="38"/>
      <c r="Q545" s="59">
        <f>IF(F545="I",SUMIF('BG 032021'!A:A,Clasificaciones!C545,'BG 032021'!D:D),0)</f>
        <v>0</v>
      </c>
    </row>
    <row r="546" spans="1:18" s="732" customFormat="1" ht="12" hidden="1" customHeight="1">
      <c r="A546" s="738" t="s">
        <v>20</v>
      </c>
      <c r="B546" s="738"/>
      <c r="C546" s="731">
        <v>31010201</v>
      </c>
      <c r="D546" s="731" t="s">
        <v>353</v>
      </c>
      <c r="E546" s="730" t="s">
        <v>6</v>
      </c>
      <c r="F546" s="730" t="s">
        <v>264</v>
      </c>
      <c r="G546" s="43">
        <f>-IF(F546="I",IFERROR(VLOOKUP(C546,'BG 032022'!A:C,3,FALSE),0),0)</f>
        <v>0</v>
      </c>
      <c r="H546" s="738"/>
      <c r="I546" s="59">
        <f>-IF(F546="I",IFERROR(VLOOKUP(C546,'BG 032022'!A:D,4,FALSE),0),0)</f>
        <v>0</v>
      </c>
      <c r="J546" s="38"/>
      <c r="K546" s="43">
        <f>-IF(F546="I",SUMIF('BG 2021'!B:B,Clasificaciones!C546,'BG 2021'!D:D),0)</f>
        <v>0</v>
      </c>
      <c r="L546" s="38"/>
      <c r="M546" s="59">
        <f>-IF(F546="I",SUMIF('BG 2021'!B:B,Clasificaciones!C546,'BG 2021'!E:E),0)</f>
        <v>0</v>
      </c>
      <c r="N546" s="38"/>
      <c r="O546" s="43">
        <f>IF(F546="I",SUMIF('BG 032021'!A:A,Clasificaciones!C546,'BG 032021'!C:C),0)</f>
        <v>615000000</v>
      </c>
      <c r="P546" s="38"/>
      <c r="Q546" s="59">
        <f>IF(F546="I",SUMIF('BG 032021'!A:A,Clasificaciones!C546,'BG 032021'!D:D),0)</f>
        <v>45103.94</v>
      </c>
      <c r="R546" s="732" t="e">
        <f>+VLOOKUP(C546,'CA EFE'!A:A,1,FALSE)</f>
        <v>#N/A</v>
      </c>
    </row>
    <row r="547" spans="1:18" s="732" customFormat="1" ht="12" hidden="1" customHeight="1">
      <c r="A547" s="738" t="s">
        <v>20</v>
      </c>
      <c r="B547" s="738"/>
      <c r="C547" s="731">
        <v>31010202</v>
      </c>
      <c r="D547" s="731" t="s">
        <v>403</v>
      </c>
      <c r="E547" s="730" t="s">
        <v>6</v>
      </c>
      <c r="F547" s="730" t="s">
        <v>264</v>
      </c>
      <c r="G547" s="43">
        <f>-IF(F547="I",IFERROR(VLOOKUP(C547,'BG 032022'!A:C,3,FALSE),0),0)</f>
        <v>-680771806</v>
      </c>
      <c r="H547" s="738"/>
      <c r="I547" s="59">
        <f>-IF(F547="I",IFERROR(VLOOKUP(C547,'BG 032022'!A:D,4,FALSE),0),0)</f>
        <v>-98842.52</v>
      </c>
      <c r="J547" s="38"/>
      <c r="K547" s="43">
        <f>-IF(F547="I",SUMIF('BG 2021'!B:B,Clasificaciones!C547,'BG 2021'!D:D),0)</f>
        <v>-680771806</v>
      </c>
      <c r="L547" s="38"/>
      <c r="M547" s="59">
        <f>-IF(F547="I",SUMIF('BG 2021'!B:B,Clasificaciones!C547,'BG 2021'!E:E),0)</f>
        <v>-98842.52</v>
      </c>
      <c r="N547" s="38"/>
      <c r="O547" s="43">
        <f>IF(F547="I",SUMIF('BG 032021'!A:A,Clasificaciones!C547,'BG 032021'!C:C),0)</f>
        <v>830771806</v>
      </c>
      <c r="P547" s="38"/>
      <c r="Q547" s="59">
        <f>IF(F547="I",SUMIF('BG 032021'!A:A,Clasificaciones!C547,'BG 032021'!D:D),0)</f>
        <v>120488.34</v>
      </c>
      <c r="R547" s="732">
        <f>+VLOOKUP(C547,'CA EFE'!A:A,1,FALSE)</f>
        <v>31010202</v>
      </c>
    </row>
    <row r="548" spans="1:18" s="732" customFormat="1" ht="12" hidden="1" customHeight="1">
      <c r="A548" s="738" t="s">
        <v>20</v>
      </c>
      <c r="B548" s="738"/>
      <c r="C548" s="731">
        <v>315</v>
      </c>
      <c r="D548" s="731" t="s">
        <v>12</v>
      </c>
      <c r="E548" s="730" t="s">
        <v>6</v>
      </c>
      <c r="F548" s="730" t="s">
        <v>263</v>
      </c>
      <c r="G548" s="43">
        <f>-IF(F548="I",IFERROR(VLOOKUP(C548,'BG 032022'!A:C,3,FALSE),0),0)</f>
        <v>0</v>
      </c>
      <c r="H548" s="738"/>
      <c r="I548" s="59">
        <f>-IF(F548="I",IFERROR(VLOOKUP(C548,'BG 032022'!A:D,4,FALSE),0),0)</f>
        <v>0</v>
      </c>
      <c r="J548" s="38"/>
      <c r="K548" s="43">
        <f>-IF(F548="I",SUMIF('BG 2021'!B:B,Clasificaciones!C548,'BG 2021'!D:D),0)</f>
        <v>0</v>
      </c>
      <c r="L548" s="38"/>
      <c r="M548" s="59">
        <f>-IF(F548="I",SUMIF('BG 2021'!B:B,Clasificaciones!C548,'BG 2021'!E:E),0)</f>
        <v>0</v>
      </c>
      <c r="N548" s="38"/>
      <c r="O548" s="43">
        <f>IF(F548="I",SUMIF('BG 032021'!A:A,Clasificaciones!C548,'BG 032021'!C:C),0)</f>
        <v>0</v>
      </c>
      <c r="P548" s="38"/>
      <c r="Q548" s="59">
        <f>IF(F548="I",SUMIF('BG 032021'!A:A,Clasificaciones!C548,'BG 032021'!D:D),0)</f>
        <v>0</v>
      </c>
    </row>
    <row r="549" spans="1:18" s="732" customFormat="1" ht="12" hidden="1" customHeight="1">
      <c r="A549" s="738" t="s">
        <v>20</v>
      </c>
      <c r="B549" s="738"/>
      <c r="C549" s="731">
        <v>31501</v>
      </c>
      <c r="D549" s="731" t="s">
        <v>162</v>
      </c>
      <c r="E549" s="730" t="s">
        <v>6</v>
      </c>
      <c r="F549" s="730" t="s">
        <v>264</v>
      </c>
      <c r="G549" s="43">
        <f>-IF(F549="I",IFERROR(VLOOKUP(C549,'BG 032022'!A:C,3,FALSE),0),0)</f>
        <v>-2618753</v>
      </c>
      <c r="H549" s="738"/>
      <c r="I549" s="59">
        <f>-IF(F549="I",IFERROR(VLOOKUP(C549,'BG 032022'!A:D,4,FALSE),0),0)</f>
        <v>-379.97</v>
      </c>
      <c r="J549" s="38"/>
      <c r="K549" s="43">
        <f>-IF(F549="I",SUMIF('BG 2021'!B:B,Clasificaciones!C549,'BG 2021'!D:D),0)</f>
        <v>-2618753</v>
      </c>
      <c r="L549" s="38"/>
      <c r="M549" s="59">
        <f>-IF(F549="I",SUMIF('BG 2021'!B:B,Clasificaciones!C549,'BG 2021'!E:E),0)</f>
        <v>-379.97</v>
      </c>
      <c r="N549" s="38"/>
      <c r="O549" s="43">
        <f>IF(F549="I",SUMIF('BG 032021'!A:A,Clasificaciones!C549,'BG 032021'!C:C),0)</f>
        <v>35138675</v>
      </c>
      <c r="P549" s="38"/>
      <c r="Q549" s="59">
        <f>IF(F549="I",SUMIF('BG 032021'!A:A,Clasificaciones!C549,'BG 032021'!D:D),0)</f>
        <v>2766.91</v>
      </c>
      <c r="R549" s="732">
        <f>+VLOOKUP(C549,'CA EFE'!A:A,1,FALSE)</f>
        <v>31501</v>
      </c>
    </row>
    <row r="550" spans="1:18" s="732" customFormat="1" ht="12" hidden="1" customHeight="1">
      <c r="A550" s="738" t="s">
        <v>20</v>
      </c>
      <c r="B550" s="738"/>
      <c r="C550" s="731">
        <v>31502</v>
      </c>
      <c r="D550" s="731" t="s">
        <v>163</v>
      </c>
      <c r="E550" s="730" t="s">
        <v>6</v>
      </c>
      <c r="F550" s="730" t="s">
        <v>264</v>
      </c>
      <c r="G550" s="43">
        <f>-IF(F550="I",IFERROR(VLOOKUP(C550,'BG 032022'!A:C,3,FALSE),0),0)</f>
        <v>-135396</v>
      </c>
      <c r="H550" s="738"/>
      <c r="I550" s="59">
        <f>-IF(F550="I",IFERROR(VLOOKUP(C550,'BG 032022'!A:D,4,FALSE),0),0)</f>
        <v>-19.649999999999999</v>
      </c>
      <c r="J550" s="38"/>
      <c r="K550" s="43">
        <f>-IF(F550="I",SUMIF('BG 2021'!B:B,Clasificaciones!C550,'BG 2021'!D:D),0)</f>
        <v>-135396</v>
      </c>
      <c r="L550" s="38"/>
      <c r="M550" s="59">
        <f>-IF(F550="I",SUMIF('BG 2021'!B:B,Clasificaciones!C550,'BG 2021'!E:E),0)</f>
        <v>-19.649999999999999</v>
      </c>
      <c r="N550" s="38"/>
      <c r="O550" s="43">
        <f>IF(F550="I",SUMIF('BG 032021'!A:A,Clasificaciones!C550,'BG 032021'!C:C),0)</f>
        <v>135396</v>
      </c>
      <c r="P550" s="38"/>
      <c r="Q550" s="59">
        <f>IF(F550="I",SUMIF('BG 032021'!A:A,Clasificaciones!C550,'BG 032021'!D:D),0)</f>
        <v>19.649999999999999</v>
      </c>
    </row>
    <row r="551" spans="1:18" s="732" customFormat="1" ht="12" hidden="1" customHeight="1">
      <c r="A551" s="738" t="s">
        <v>20</v>
      </c>
      <c r="B551" s="738"/>
      <c r="C551" s="731">
        <v>31503</v>
      </c>
      <c r="D551" s="731" t="s">
        <v>354</v>
      </c>
      <c r="E551" s="730" t="s">
        <v>6</v>
      </c>
      <c r="F551" s="730" t="s">
        <v>264</v>
      </c>
      <c r="G551" s="43">
        <f>-IF(F551="I",IFERROR(VLOOKUP(C551,'BG 032022'!A:C,3,FALSE),0),0)</f>
        <v>0</v>
      </c>
      <c r="H551" s="738"/>
      <c r="I551" s="59">
        <f>-IF(F551="I",IFERROR(VLOOKUP(C551,'BG 032022'!A:D,4,FALSE),0),0)</f>
        <v>0</v>
      </c>
      <c r="J551" s="38"/>
      <c r="K551" s="43">
        <f>-IF(F551="I",SUMIF('BG 2021'!B:B,Clasificaciones!C551,'BG 2021'!D:D),0)</f>
        <v>0</v>
      </c>
      <c r="L551" s="38"/>
      <c r="M551" s="59">
        <f>-IF(F551="I",SUMIF('BG 2021'!B:B,Clasificaciones!C551,'BG 2021'!E:E),0)</f>
        <v>0</v>
      </c>
      <c r="N551" s="38"/>
      <c r="O551" s="43">
        <f>IF(F551="I",SUMIF('BG 032021'!A:A,Clasificaciones!C551,'BG 032021'!C:C),0)</f>
        <v>2818523</v>
      </c>
      <c r="P551" s="38"/>
      <c r="Q551" s="59">
        <f>IF(F551="I",SUMIF('BG 032021'!A:A,Clasificaciones!C551,'BG 032021'!D:D),0)</f>
        <v>207.9</v>
      </c>
      <c r="R551" s="732" t="e">
        <f>+VLOOKUP(C551,'CA EFE'!A:A,1,FALSE)</f>
        <v>#N/A</v>
      </c>
    </row>
    <row r="552" spans="1:18" s="732" customFormat="1" ht="12" hidden="1" customHeight="1">
      <c r="A552" s="738" t="s">
        <v>20</v>
      </c>
      <c r="B552" s="738"/>
      <c r="C552" s="731">
        <v>316</v>
      </c>
      <c r="D552" s="731" t="s">
        <v>128</v>
      </c>
      <c r="E552" s="730" t="s">
        <v>6</v>
      </c>
      <c r="F552" s="730" t="s">
        <v>263</v>
      </c>
      <c r="G552" s="43">
        <f>-IF(F552="I",IFERROR(VLOOKUP(C552,'BG 032022'!A:C,3,FALSE),0),0)</f>
        <v>0</v>
      </c>
      <c r="H552" s="738"/>
      <c r="I552" s="59">
        <f>-IF(F552="I",IFERROR(VLOOKUP(C552,'BG 032022'!A:D,4,FALSE),0),0)</f>
        <v>0</v>
      </c>
      <c r="J552" s="38"/>
      <c r="K552" s="43">
        <f>-IF(F552="I",SUMIF('BG 2021'!B:B,Clasificaciones!C552,'BG 2021'!D:D),0)</f>
        <v>0</v>
      </c>
      <c r="L552" s="38"/>
      <c r="M552" s="59">
        <f>-IF(F552="I",SUMIF('BG 2021'!B:B,Clasificaciones!C552,'BG 2021'!E:E),0)</f>
        <v>0</v>
      </c>
      <c r="N552" s="38"/>
      <c r="O552" s="43">
        <f>IF(F552="I",SUMIF('BG 032021'!A:A,Clasificaciones!C552,'BG 032021'!C:C),0)</f>
        <v>0</v>
      </c>
      <c r="P552" s="38"/>
      <c r="Q552" s="59">
        <f>IF(F552="I",SUMIF('BG 032021'!A:A,Clasificaciones!C552,'BG 032021'!D:D),0)</f>
        <v>0</v>
      </c>
    </row>
    <row r="553" spans="1:18" s="732" customFormat="1" ht="12" hidden="1" customHeight="1">
      <c r="A553" s="738" t="s">
        <v>20</v>
      </c>
      <c r="B553" s="738"/>
      <c r="C553" s="731">
        <v>31601</v>
      </c>
      <c r="D553" s="731" t="s">
        <v>164</v>
      </c>
      <c r="E553" s="730" t="s">
        <v>6</v>
      </c>
      <c r="F553" s="730" t="s">
        <v>264</v>
      </c>
      <c r="G553" s="43">
        <f>-IF(F553="I",IFERROR(VLOOKUP(C553,'BG 032022'!A:C,3,FALSE),0),0)</f>
        <v>579407761</v>
      </c>
      <c r="H553" s="738"/>
      <c r="I553" s="59">
        <f>-IF(F553="I",IFERROR(VLOOKUP(C553,'BG 032022'!A:D,4,FALSE),0),0)</f>
        <v>87604.93</v>
      </c>
      <c r="J553" s="38"/>
      <c r="K553" s="43">
        <f>-IF(F553="I",SUMIF('BG 2021'!B:B,Clasificaciones!C553,'BG 2021'!D:D),0)</f>
        <v>579407761</v>
      </c>
      <c r="L553" s="38"/>
      <c r="M553" s="59">
        <f>-IF(F553="I",SUMIF('BG 2021'!B:B,Clasificaciones!C553,'BG 2021'!E:E),0)</f>
        <v>87604.93</v>
      </c>
      <c r="N553" s="38"/>
      <c r="O553" s="43">
        <f>IF(F553="I",SUMIF('BG 032021'!A:A,Clasificaciones!C553,'BG 032021'!C:C),0)</f>
        <v>1466162920</v>
      </c>
      <c r="P553" s="38"/>
      <c r="Q553" s="59">
        <f>IF(F553="I",SUMIF('BG 032021'!A:A,Clasificaciones!C553,'BG 032021'!D:D),0)</f>
        <v>182231.60000000003</v>
      </c>
      <c r="R553" s="732">
        <f>+VLOOKUP(C553,'CA EFE'!A:A,1,FALSE)</f>
        <v>31601</v>
      </c>
    </row>
    <row r="554" spans="1:18" s="732" customFormat="1" ht="12" hidden="1" customHeight="1">
      <c r="A554" s="738" t="s">
        <v>20</v>
      </c>
      <c r="B554" s="738"/>
      <c r="C554" s="731">
        <v>31602</v>
      </c>
      <c r="D554" s="731" t="s">
        <v>165</v>
      </c>
      <c r="E554" s="730" t="s">
        <v>6</v>
      </c>
      <c r="F554" s="730" t="s">
        <v>264</v>
      </c>
      <c r="G554" s="43">
        <f>-IF(F554="I",IFERROR(VLOOKUP(C554,'BG 032022'!A:C,3,FALSE),0),0)</f>
        <v>262436322</v>
      </c>
      <c r="H554" s="738"/>
      <c r="I554" s="59">
        <f>-IF(F554="I",IFERROR(VLOOKUP(C554,'BG 032022'!A:D,4,FALSE),0),0)</f>
        <v>38773.58</v>
      </c>
      <c r="J554" s="38"/>
      <c r="K554" s="43">
        <f>-IF(F554="I",SUMIF('BG 2021'!B:B,Clasificaciones!C554,'BG 2021'!D:D),0)</f>
        <v>0</v>
      </c>
      <c r="L554" s="38"/>
      <c r="M554" s="59">
        <f>-IF(F554="I",SUMIF('BG 2021'!B:B,Clasificaciones!C554,'BG 2021'!E:E),0)</f>
        <v>0</v>
      </c>
      <c r="N554" s="38"/>
      <c r="O554" s="43">
        <f>IF(F554="I",SUMIF('BG 032021'!A:A,Clasificaciones!C554,'BG 032021'!C:C),0)</f>
        <v>531590385</v>
      </c>
      <c r="P554" s="38"/>
      <c r="Q554" s="59">
        <f>IF(F554="I",SUMIF('BG 032021'!A:A,Clasificaciones!C554,'BG 032021'!D:D),0)</f>
        <v>244556.47</v>
      </c>
      <c r="R554" s="732">
        <f>+VLOOKUP(C554,'CA EFE'!A:A,1,FALSE)</f>
        <v>31602</v>
      </c>
    </row>
    <row r="555" spans="1:18" s="732" customFormat="1" ht="12" hidden="1" customHeight="1">
      <c r="A555" s="738" t="s">
        <v>166</v>
      </c>
      <c r="B555" s="738"/>
      <c r="C555" s="731">
        <v>4</v>
      </c>
      <c r="D555" s="731" t="s">
        <v>166</v>
      </c>
      <c r="E555" s="730" t="s">
        <v>6</v>
      </c>
      <c r="F555" s="730" t="s">
        <v>263</v>
      </c>
      <c r="G555" s="43">
        <f>-IF(F555="I",IFERROR(VLOOKUP(C555,'BG 032022'!A:C,3,FALSE),0),0)</f>
        <v>0</v>
      </c>
      <c r="H555" s="738"/>
      <c r="I555" s="59">
        <f>-IF(F555="I",IFERROR(VLOOKUP(C555,'BG 032022'!A:D,4,FALSE),0),0)</f>
        <v>0</v>
      </c>
      <c r="J555" s="38"/>
      <c r="K555" s="43">
        <f>-IF(F555="I",SUMIF('BG 2021'!B:B,Clasificaciones!C555,'BG 2021'!D:D),0)</f>
        <v>0</v>
      </c>
      <c r="L555" s="38"/>
      <c r="M555" s="59">
        <f>-IF(F555="I",SUMIF('BG 2021'!B:B,Clasificaciones!C555,'BG 2021'!E:E),0)</f>
        <v>0</v>
      </c>
      <c r="N555" s="38"/>
      <c r="O555" s="43">
        <f>-IF(F555="I",SUMIF('BG 032021'!A:A,Clasificaciones!C555,'BG 032021'!C:C),0)</f>
        <v>0</v>
      </c>
      <c r="P555" s="38"/>
      <c r="Q555" s="59">
        <f>-IF(F555="I",SUMIF('BG 032021'!A:A,Clasificaciones!C555,'BG 032021'!D:D),0)</f>
        <v>0</v>
      </c>
    </row>
    <row r="556" spans="1:18" s="732" customFormat="1" ht="12" hidden="1" customHeight="1">
      <c r="A556" s="738" t="s">
        <v>166</v>
      </c>
      <c r="B556" s="738"/>
      <c r="C556" s="731">
        <v>401</v>
      </c>
      <c r="D556" s="731" t="s">
        <v>631</v>
      </c>
      <c r="E556" s="730" t="s">
        <v>6</v>
      </c>
      <c r="F556" s="730" t="s">
        <v>263</v>
      </c>
      <c r="G556" s="43">
        <f>-IF(F556="I",IFERROR(VLOOKUP(C556,'BG 032022'!A:C,3,FALSE),0),0)</f>
        <v>0</v>
      </c>
      <c r="H556" s="738"/>
      <c r="I556" s="59">
        <f>-IF(F556="I",IFERROR(VLOOKUP(C556,'BG 032022'!A:D,4,FALSE),0),0)</f>
        <v>0</v>
      </c>
      <c r="J556" s="38"/>
      <c r="K556" s="43">
        <f>-IF(F556="I",SUMIF('BG 2021'!B:B,Clasificaciones!C556,'BG 2021'!D:D),0)</f>
        <v>0</v>
      </c>
      <c r="L556" s="38"/>
      <c r="M556" s="59">
        <f>-IF(F556="I",SUMIF('BG 2021'!B:B,Clasificaciones!C556,'BG 2021'!E:E),0)</f>
        <v>0</v>
      </c>
      <c r="N556" s="38"/>
      <c r="O556" s="43">
        <f>-IF(F556="I",SUMIF('BG 032021'!A:A,Clasificaciones!C556,'BG 032021'!C:C),0)</f>
        <v>0</v>
      </c>
      <c r="P556" s="38"/>
      <c r="Q556" s="59">
        <f>-IF(F556="I",SUMIF('BG 032021'!A:A,Clasificaciones!C556,'BG 032021'!D:D),0)</f>
        <v>0</v>
      </c>
    </row>
    <row r="557" spans="1:18" s="732" customFormat="1" ht="12" hidden="1" customHeight="1">
      <c r="A557" s="738" t="s">
        <v>166</v>
      </c>
      <c r="B557" s="738"/>
      <c r="C557" s="731">
        <v>40101</v>
      </c>
      <c r="D557" s="731" t="s">
        <v>107</v>
      </c>
      <c r="E557" s="730" t="s">
        <v>6</v>
      </c>
      <c r="F557" s="730" t="s">
        <v>263</v>
      </c>
      <c r="G557" s="43">
        <f>-IF(F557="I",IFERROR(VLOOKUP(C557,'BG 032022'!A:C,3,FALSE),0),0)</f>
        <v>0</v>
      </c>
      <c r="H557" s="738"/>
      <c r="I557" s="59">
        <f>-IF(F557="I",IFERROR(VLOOKUP(C557,'BG 032022'!A:D,4,FALSE),0),0)</f>
        <v>0</v>
      </c>
      <c r="J557" s="38"/>
      <c r="K557" s="43">
        <f>-IF(F557="I",SUMIF('BG 2021'!B:B,Clasificaciones!C557,'BG 2021'!D:D),0)</f>
        <v>0</v>
      </c>
      <c r="L557" s="38"/>
      <c r="M557" s="59">
        <f>-IF(F557="I",SUMIF('BG 2021'!B:B,Clasificaciones!C557,'BG 2021'!E:E),0)</f>
        <v>0</v>
      </c>
      <c r="N557" s="38"/>
      <c r="O557" s="43">
        <f>-IF(F557="I",SUMIF('BG 032021'!A:A,Clasificaciones!C557,'BG 032021'!C:C),0)</f>
        <v>0</v>
      </c>
      <c r="P557" s="38"/>
      <c r="Q557" s="59">
        <f>-IF(F557="I",SUMIF('BG 032021'!A:A,Clasificaciones!C557,'BG 032021'!D:D),0)</f>
        <v>0</v>
      </c>
    </row>
    <row r="558" spans="1:18" s="732" customFormat="1" ht="12" hidden="1" customHeight="1">
      <c r="A558" s="738" t="s">
        <v>166</v>
      </c>
      <c r="B558" s="738"/>
      <c r="C558" s="731">
        <v>4010101</v>
      </c>
      <c r="D558" s="731" t="s">
        <v>632</v>
      </c>
      <c r="E558" s="730" t="s">
        <v>6</v>
      </c>
      <c r="F558" s="730" t="s">
        <v>263</v>
      </c>
      <c r="G558" s="43">
        <f>-IF(F558="I",IFERROR(VLOOKUP(C558,'BG 032022'!A:C,3,FALSE),0),0)</f>
        <v>0</v>
      </c>
      <c r="H558" s="738"/>
      <c r="I558" s="59">
        <f>-IF(F558="I",IFERROR(VLOOKUP(C558,'BG 032022'!A:D,4,FALSE),0),0)</f>
        <v>0</v>
      </c>
      <c r="J558" s="38"/>
      <c r="K558" s="43">
        <f>-IF(F558="I",SUMIF('BG 2021'!B:B,Clasificaciones!C558,'BG 2021'!D:D),0)</f>
        <v>0</v>
      </c>
      <c r="L558" s="38"/>
      <c r="M558" s="59">
        <f>-IF(F558="I",SUMIF('BG 2021'!B:B,Clasificaciones!C558,'BG 2021'!E:E),0)</f>
        <v>0</v>
      </c>
      <c r="N558" s="38"/>
      <c r="O558" s="43">
        <f>-IF(F558="I",SUMIF('BG 032021'!A:A,Clasificaciones!C558,'BG 032021'!C:C),0)</f>
        <v>0</v>
      </c>
      <c r="P558" s="38"/>
      <c r="Q558" s="59">
        <f>-IF(F558="I",SUMIF('BG 032021'!A:A,Clasificaciones!C558,'BG 032021'!D:D),0)</f>
        <v>0</v>
      </c>
    </row>
    <row r="559" spans="1:18" s="732" customFormat="1" ht="12" hidden="1" customHeight="1">
      <c r="A559" s="738" t="s">
        <v>166</v>
      </c>
      <c r="B559" s="738" t="s">
        <v>112</v>
      </c>
      <c r="C559" s="731">
        <v>401010101</v>
      </c>
      <c r="D559" s="731" t="s">
        <v>633</v>
      </c>
      <c r="E559" s="730" t="s">
        <v>6</v>
      </c>
      <c r="F559" s="730" t="s">
        <v>264</v>
      </c>
      <c r="G559" s="43">
        <f>-IF(F559="I",IFERROR(VLOOKUP(C559,'BG 032022'!A:C,3,FALSE),0),0)</f>
        <v>0</v>
      </c>
      <c r="H559" s="738"/>
      <c r="I559" s="59">
        <f>-IF(F559="I",IFERROR(VLOOKUP(C559,'BG 032022'!A:D,4,FALSE),0),0)</f>
        <v>0</v>
      </c>
      <c r="J559" s="38"/>
      <c r="K559" s="43">
        <f>-IF(F559="I",SUMIF('BG 2021'!B:B,Clasificaciones!C559,'BG 2021'!D:D),0)</f>
        <v>0</v>
      </c>
      <c r="L559" s="38"/>
      <c r="M559" s="59">
        <f>-IF(F559="I",SUMIF('BG 2021'!B:B,Clasificaciones!C559,'BG 2021'!E:E),0)</f>
        <v>0</v>
      </c>
      <c r="N559" s="38"/>
      <c r="O559" s="43">
        <f>-IF(F559="I",SUMIF('BG 032021'!A:A,Clasificaciones!C559,'BG 032021'!C:C),0)</f>
        <v>-4232550</v>
      </c>
      <c r="P559" s="38"/>
      <c r="Q559" s="59">
        <f>-IF(F559="I",SUMIF('BG 032021'!A:A,Clasificaciones!C559,'BG 032021'!D:D),0)</f>
        <v>-656.43</v>
      </c>
    </row>
    <row r="560" spans="1:18" s="732" customFormat="1" ht="12" hidden="1" customHeight="1">
      <c r="A560" s="738" t="s">
        <v>166</v>
      </c>
      <c r="B560" s="738"/>
      <c r="C560" s="731">
        <v>401010102</v>
      </c>
      <c r="D560" s="731" t="s">
        <v>918</v>
      </c>
      <c r="E560" s="730" t="s">
        <v>183</v>
      </c>
      <c r="F560" s="730" t="s">
        <v>264</v>
      </c>
      <c r="G560" s="43">
        <f>-IF(F560="I",IFERROR(VLOOKUP(C560,'BG 032022'!A:C,3,FALSE),0),0)</f>
        <v>0</v>
      </c>
      <c r="H560" s="738"/>
      <c r="I560" s="59">
        <f>-IF(F560="I",IFERROR(VLOOKUP(C560,'BG 032022'!A:D,4,FALSE),0),0)</f>
        <v>0</v>
      </c>
      <c r="J560" s="38"/>
      <c r="K560" s="43">
        <f>-IF(F560="I",SUMIF('BG 2021'!B:B,Clasificaciones!C560,'BG 2021'!D:D),0)</f>
        <v>0</v>
      </c>
      <c r="L560" s="38"/>
      <c r="M560" s="59">
        <f>-IF(F560="I",SUMIF('BG 2021'!B:B,Clasificaciones!C560,'BG 2021'!E:E),0)</f>
        <v>0</v>
      </c>
      <c r="N560" s="38"/>
      <c r="O560" s="43">
        <f>-IF(F560="I",SUMIF('BG 032021'!A:A,Clasificaciones!C560,'BG 032021'!C:C),0)</f>
        <v>0</v>
      </c>
      <c r="P560" s="38"/>
      <c r="Q560" s="59">
        <f>-IF(F560="I",SUMIF('BG 032021'!A:A,Clasificaciones!C560,'BG 032021'!D:D),0)</f>
        <v>0</v>
      </c>
    </row>
    <row r="561" spans="1:18" s="732" customFormat="1" ht="12" hidden="1" customHeight="1">
      <c r="A561" s="738" t="s">
        <v>166</v>
      </c>
      <c r="B561" s="738"/>
      <c r="C561" s="731">
        <v>4010102</v>
      </c>
      <c r="D561" s="731" t="s">
        <v>634</v>
      </c>
      <c r="E561" s="730" t="s">
        <v>6</v>
      </c>
      <c r="F561" s="730" t="s">
        <v>263</v>
      </c>
      <c r="G561" s="43">
        <f>-IF(F561="I",IFERROR(VLOOKUP(C561,'BG 032022'!A:C,3,FALSE),0),0)</f>
        <v>0</v>
      </c>
      <c r="H561" s="738"/>
      <c r="I561" s="59">
        <f>-IF(F561="I",IFERROR(VLOOKUP(C561,'BG 032022'!A:D,4,FALSE),0),0)</f>
        <v>0</v>
      </c>
      <c r="J561" s="38"/>
      <c r="K561" s="43">
        <f>-IF(F561="I",SUMIF('BG 2021'!B:B,Clasificaciones!C561,'BG 2021'!D:D),0)</f>
        <v>0</v>
      </c>
      <c r="L561" s="38"/>
      <c r="M561" s="59">
        <f>-IF(F561="I",SUMIF('BG 2021'!B:B,Clasificaciones!C561,'BG 2021'!E:E),0)</f>
        <v>0</v>
      </c>
      <c r="N561" s="38"/>
      <c r="O561" s="43">
        <f>-IF(F561="I",SUMIF('BG 032021'!A:A,Clasificaciones!C561,'BG 032021'!C:C),0)</f>
        <v>0</v>
      </c>
      <c r="P561" s="38"/>
      <c r="Q561" s="59">
        <f>-IF(F561="I",SUMIF('BG 032021'!A:A,Clasificaciones!C561,'BG 032021'!D:D),0)</f>
        <v>0</v>
      </c>
    </row>
    <row r="562" spans="1:18" s="732" customFormat="1" ht="12" hidden="1" customHeight="1">
      <c r="A562" s="738" t="s">
        <v>166</v>
      </c>
      <c r="B562" s="738" t="s">
        <v>113</v>
      </c>
      <c r="C562" s="731">
        <v>401010201</v>
      </c>
      <c r="D562" s="731" t="s">
        <v>635</v>
      </c>
      <c r="E562" s="730" t="s">
        <v>6</v>
      </c>
      <c r="F562" s="730" t="s">
        <v>264</v>
      </c>
      <c r="G562" s="43">
        <f>-IF(F562="I",IFERROR(VLOOKUP(C562,'BG 032022'!A:C,3,FALSE),0),0)</f>
        <v>0</v>
      </c>
      <c r="H562" s="738"/>
      <c r="I562" s="59">
        <f>-IF(F562="I",IFERROR(VLOOKUP(C562,'BG 032022'!A:D,4,FALSE),0),0)</f>
        <v>0</v>
      </c>
      <c r="J562" s="38"/>
      <c r="K562" s="43">
        <f>-IF(F562="I",SUMIF('BG 2021'!B:B,Clasificaciones!C562,'BG 2021'!D:D),0)</f>
        <v>0</v>
      </c>
      <c r="L562" s="38"/>
      <c r="M562" s="59">
        <f>-IF(F562="I",SUMIF('BG 2021'!B:B,Clasificaciones!C562,'BG 2021'!E:E),0)</f>
        <v>0</v>
      </c>
      <c r="N562" s="38"/>
      <c r="O562" s="43">
        <f>-IF(F562="I",SUMIF('BG 032021'!A:A,Clasificaciones!C562,'BG 032021'!C:C),0)</f>
        <v>-205236281</v>
      </c>
      <c r="P562" s="38"/>
      <c r="Q562" s="59">
        <f>-IF(F562="I",SUMIF('BG 032021'!A:A,Clasificaciones!C562,'BG 032021'!D:D),0)</f>
        <v>-31582.79</v>
      </c>
      <c r="R562" s="732" t="e">
        <f>+VLOOKUP(C562,'CA EFE'!A:A,1,FALSE)</f>
        <v>#N/A</v>
      </c>
    </row>
    <row r="563" spans="1:18" s="732" customFormat="1" ht="12" hidden="1" customHeight="1">
      <c r="A563" s="738" t="s">
        <v>166</v>
      </c>
      <c r="B563" s="738" t="s">
        <v>113</v>
      </c>
      <c r="C563" s="731">
        <v>401010202</v>
      </c>
      <c r="D563" s="731" t="s">
        <v>1136</v>
      </c>
      <c r="E563" s="730" t="s">
        <v>183</v>
      </c>
      <c r="F563" s="730" t="s">
        <v>264</v>
      </c>
      <c r="G563" s="43">
        <f>-IF(F563="I",IFERROR(VLOOKUP(C563,'BG 032022'!A:C,3,FALSE),0),0)</f>
        <v>0</v>
      </c>
      <c r="H563" s="738"/>
      <c r="I563" s="59">
        <f>-IF(F563="I",IFERROR(VLOOKUP(C563,'BG 032022'!A:D,4,FALSE),0),0)</f>
        <v>0</v>
      </c>
      <c r="J563" s="38"/>
      <c r="K563" s="43">
        <f>-IF(F563="I",SUMIF('BG 2021'!B:B,Clasificaciones!C563,'BG 2021'!D:D),0)</f>
        <v>0</v>
      </c>
      <c r="L563" s="38"/>
      <c r="M563" s="59">
        <f>-IF(F563="I",SUMIF('BG 2021'!B:B,Clasificaciones!C563,'BG 2021'!E:E),0)</f>
        <v>0</v>
      </c>
      <c r="N563" s="38"/>
      <c r="O563" s="43">
        <f>-IF(F563="I",SUMIF('BG 032021'!A:A,Clasificaciones!C563,'BG 032021'!C:C),0)</f>
        <v>-41265719</v>
      </c>
      <c r="P563" s="38"/>
      <c r="Q563" s="59">
        <f>-IF(F563="I",SUMIF('BG 032021'!A:A,Clasificaciones!C563,'BG 032021'!D:D),0)</f>
        <v>-6134.3</v>
      </c>
      <c r="R563" s="732" t="e">
        <f>+VLOOKUP(C563,'CA EFE'!A:A,1,FALSE)</f>
        <v>#N/A</v>
      </c>
    </row>
    <row r="564" spans="1:18" s="732" customFormat="1" ht="12" hidden="1" customHeight="1">
      <c r="A564" s="738" t="s">
        <v>166</v>
      </c>
      <c r="B564" s="738"/>
      <c r="C564" s="731">
        <v>4010103</v>
      </c>
      <c r="D564" s="731" t="s">
        <v>919</v>
      </c>
      <c r="E564" s="730" t="s">
        <v>6</v>
      </c>
      <c r="F564" s="730" t="s">
        <v>263</v>
      </c>
      <c r="G564" s="43">
        <f>-IF(F564="I",IFERROR(VLOOKUP(C564,'BG 032022'!A:C,3,FALSE),0),0)</f>
        <v>0</v>
      </c>
      <c r="H564" s="738"/>
      <c r="I564" s="59">
        <f>-IF(F564="I",IFERROR(VLOOKUP(C564,'BG 032022'!A:D,4,FALSE),0),0)</f>
        <v>0</v>
      </c>
      <c r="J564" s="38"/>
      <c r="K564" s="43">
        <f>-IF(F564="I",SUMIF('BG 2021'!B:B,Clasificaciones!C564,'BG 2021'!D:D),0)</f>
        <v>0</v>
      </c>
      <c r="L564" s="38"/>
      <c r="M564" s="59">
        <f>-IF(F564="I",SUMIF('BG 2021'!B:B,Clasificaciones!C564,'BG 2021'!E:E),0)</f>
        <v>0</v>
      </c>
      <c r="N564" s="38"/>
      <c r="O564" s="43">
        <f>-IF(F564="I",SUMIF('BG 032021'!A:A,Clasificaciones!C564,'BG 032021'!C:C),0)</f>
        <v>0</v>
      </c>
      <c r="P564" s="38"/>
      <c r="Q564" s="59">
        <f>-IF(F564="I",SUMIF('BG 032021'!A:A,Clasificaciones!C564,'BG 032021'!D:D),0)</f>
        <v>0</v>
      </c>
    </row>
    <row r="565" spans="1:18" s="732" customFormat="1" ht="12" hidden="1" customHeight="1">
      <c r="A565" s="738" t="s">
        <v>166</v>
      </c>
      <c r="B565" s="738"/>
      <c r="C565" s="731">
        <v>401010301</v>
      </c>
      <c r="D565" s="731" t="s">
        <v>920</v>
      </c>
      <c r="E565" s="730" t="s">
        <v>6</v>
      </c>
      <c r="F565" s="730" t="s">
        <v>264</v>
      </c>
      <c r="G565" s="43">
        <f>-IF(F565="I",IFERROR(VLOOKUP(C565,'BG 032022'!A:C,3,FALSE),0),0)</f>
        <v>0</v>
      </c>
      <c r="H565" s="738"/>
      <c r="I565" s="59">
        <f>-IF(F565="I",IFERROR(VLOOKUP(C565,'BG 032022'!A:D,4,FALSE),0),0)</f>
        <v>0</v>
      </c>
      <c r="J565" s="38"/>
      <c r="K565" s="43">
        <f>-IF(F565="I",SUMIF('BG 2021'!B:B,Clasificaciones!C565,'BG 2021'!D:D),0)</f>
        <v>0</v>
      </c>
      <c r="L565" s="38"/>
      <c r="M565" s="59">
        <f>-IF(F565="I",SUMIF('BG 2021'!B:B,Clasificaciones!C565,'BG 2021'!E:E),0)</f>
        <v>0</v>
      </c>
      <c r="N565" s="38"/>
      <c r="O565" s="43">
        <f>-IF(F565="I",SUMIF('BG 032021'!A:A,Clasificaciones!C565,'BG 032021'!C:C),0)</f>
        <v>0</v>
      </c>
      <c r="P565" s="38"/>
      <c r="Q565" s="59">
        <f>-IF(F565="I",SUMIF('BG 032021'!A:A,Clasificaciones!C565,'BG 032021'!D:D),0)</f>
        <v>0</v>
      </c>
    </row>
    <row r="566" spans="1:18" s="732" customFormat="1" ht="12" hidden="1" customHeight="1">
      <c r="A566" s="738" t="s">
        <v>166</v>
      </c>
      <c r="B566" s="738"/>
      <c r="C566" s="731">
        <v>401010302</v>
      </c>
      <c r="D566" s="731" t="s">
        <v>921</v>
      </c>
      <c r="E566" s="730" t="s">
        <v>183</v>
      </c>
      <c r="F566" s="730" t="s">
        <v>264</v>
      </c>
      <c r="G566" s="43">
        <f>-IF(F566="I",IFERROR(VLOOKUP(C566,'BG 032022'!A:C,3,FALSE),0),0)</f>
        <v>0</v>
      </c>
      <c r="H566" s="738"/>
      <c r="I566" s="59">
        <f>-IF(F566="I",IFERROR(VLOOKUP(C566,'BG 032022'!A:D,4,FALSE),0),0)</f>
        <v>0</v>
      </c>
      <c r="J566" s="38"/>
      <c r="K566" s="43">
        <f>-IF(F566="I",SUMIF('BG 2021'!B:B,Clasificaciones!C566,'BG 2021'!D:D),0)</f>
        <v>0</v>
      </c>
      <c r="L566" s="38"/>
      <c r="M566" s="59">
        <f>-IF(F566="I",SUMIF('BG 2021'!B:B,Clasificaciones!C566,'BG 2021'!E:E),0)</f>
        <v>0</v>
      </c>
      <c r="N566" s="38"/>
      <c r="O566" s="43">
        <f>-IF(F566="I",SUMIF('BG 032021'!A:A,Clasificaciones!C566,'BG 032021'!C:C),0)</f>
        <v>0</v>
      </c>
      <c r="P566" s="38"/>
      <c r="Q566" s="59">
        <f>-IF(F566="I",SUMIF('BG 032021'!A:A,Clasificaciones!C566,'BG 032021'!D:D),0)</f>
        <v>0</v>
      </c>
    </row>
    <row r="567" spans="1:18" s="732" customFormat="1" ht="12" hidden="1" customHeight="1">
      <c r="A567" s="738" t="s">
        <v>166</v>
      </c>
      <c r="B567" s="738"/>
      <c r="C567" s="731">
        <v>40102</v>
      </c>
      <c r="D567" s="731" t="s">
        <v>637</v>
      </c>
      <c r="E567" s="730" t="s">
        <v>6</v>
      </c>
      <c r="F567" s="730" t="s">
        <v>263</v>
      </c>
      <c r="G567" s="43">
        <f>-IF(F567="I",IFERROR(VLOOKUP(C567,'BG 032022'!A:C,3,FALSE),0),0)</f>
        <v>0</v>
      </c>
      <c r="H567" s="738"/>
      <c r="I567" s="59">
        <f>-IF(F567="I",IFERROR(VLOOKUP(C567,'BG 032022'!A:D,4,FALSE),0),0)</f>
        <v>0</v>
      </c>
      <c r="J567" s="38"/>
      <c r="K567" s="43">
        <f>-IF(F567="I",SUMIF('BG 2021'!B:B,Clasificaciones!C567,'BG 2021'!D:D),0)</f>
        <v>0</v>
      </c>
      <c r="L567" s="38"/>
      <c r="M567" s="59">
        <f>-IF(F567="I",SUMIF('BG 2021'!B:B,Clasificaciones!C567,'BG 2021'!E:E),0)</f>
        <v>0</v>
      </c>
      <c r="N567" s="38"/>
      <c r="O567" s="43">
        <f>-IF(F567="I",SUMIF('BG 032021'!A:A,Clasificaciones!C567,'BG 032021'!C:C),0)</f>
        <v>0</v>
      </c>
      <c r="P567" s="38"/>
      <c r="Q567" s="59">
        <f>-IF(F567="I",SUMIF('BG 032021'!A:A,Clasificaciones!C567,'BG 032021'!D:D),0)</f>
        <v>0</v>
      </c>
    </row>
    <row r="568" spans="1:18" s="732" customFormat="1" ht="12" hidden="1" customHeight="1">
      <c r="A568" s="738" t="s">
        <v>166</v>
      </c>
      <c r="B568" s="738"/>
      <c r="C568" s="731">
        <v>4010201</v>
      </c>
      <c r="D568" s="731" t="s">
        <v>632</v>
      </c>
      <c r="E568" s="730" t="s">
        <v>6</v>
      </c>
      <c r="F568" s="730" t="s">
        <v>263</v>
      </c>
      <c r="G568" s="43">
        <f>-IF(F568="I",IFERROR(VLOOKUP(C568,'BG 032022'!A:C,3,FALSE),0),0)</f>
        <v>0</v>
      </c>
      <c r="H568" s="738"/>
      <c r="I568" s="59">
        <f>-IF(F568="I",IFERROR(VLOOKUP(C568,'BG 032022'!A:D,4,FALSE),0),0)</f>
        <v>0</v>
      </c>
      <c r="J568" s="38"/>
      <c r="K568" s="43">
        <f>-IF(F568="I",SUMIF('BG 2021'!B:B,Clasificaciones!C568,'BG 2021'!D:D),0)</f>
        <v>0</v>
      </c>
      <c r="L568" s="38"/>
      <c r="M568" s="59">
        <f>-IF(F568="I",SUMIF('BG 2021'!B:B,Clasificaciones!C568,'BG 2021'!E:E),0)</f>
        <v>0</v>
      </c>
      <c r="N568" s="38"/>
      <c r="O568" s="43">
        <f>-IF(F568="I",SUMIF('BG 032021'!A:A,Clasificaciones!C568,'BG 032021'!C:C),0)</f>
        <v>0</v>
      </c>
      <c r="P568" s="38"/>
      <c r="Q568" s="59">
        <f>-IF(F568="I",SUMIF('BG 032021'!A:A,Clasificaciones!C568,'BG 032021'!D:D),0)</f>
        <v>0</v>
      </c>
    </row>
    <row r="569" spans="1:18" s="732" customFormat="1" ht="12" hidden="1" customHeight="1">
      <c r="A569" s="738" t="s">
        <v>166</v>
      </c>
      <c r="B569" s="738"/>
      <c r="C569" s="731">
        <v>401020101</v>
      </c>
      <c r="D569" s="731" t="s">
        <v>633</v>
      </c>
      <c r="E569" s="730" t="s">
        <v>6</v>
      </c>
      <c r="F569" s="730" t="s">
        <v>264</v>
      </c>
      <c r="G569" s="43">
        <f>-IF(F569="I",IFERROR(VLOOKUP(C569,'BG 032022'!A:C,3,FALSE),0),0)</f>
        <v>0</v>
      </c>
      <c r="H569" s="738"/>
      <c r="I569" s="59">
        <f>-IF(F569="I",IFERROR(VLOOKUP(C569,'BG 032022'!A:D,4,FALSE),0),0)</f>
        <v>0</v>
      </c>
      <c r="J569" s="38"/>
      <c r="K569" s="43">
        <f>-IF(F569="I",SUMIF('BG 2021'!B:B,Clasificaciones!C569,'BG 2021'!D:D),0)</f>
        <v>0</v>
      </c>
      <c r="L569" s="38"/>
      <c r="M569" s="59">
        <f>-IF(F569="I",SUMIF('BG 2021'!B:B,Clasificaciones!C569,'BG 2021'!E:E),0)</f>
        <v>0</v>
      </c>
      <c r="N569" s="38"/>
      <c r="O569" s="43">
        <f>-IF(F569="I",SUMIF('BG 032021'!A:A,Clasificaciones!C569,'BG 032021'!C:C),0)</f>
        <v>0</v>
      </c>
      <c r="P569" s="38"/>
      <c r="Q569" s="59">
        <f>-IF(F569="I",SUMIF('BG 032021'!A:A,Clasificaciones!C569,'BG 032021'!D:D),0)</f>
        <v>0</v>
      </c>
    </row>
    <row r="570" spans="1:18" s="732" customFormat="1" ht="12" hidden="1" customHeight="1">
      <c r="A570" s="738" t="s">
        <v>166</v>
      </c>
      <c r="B570" s="738"/>
      <c r="C570" s="731">
        <v>401020102</v>
      </c>
      <c r="D570" s="731" t="s">
        <v>918</v>
      </c>
      <c r="E570" s="730" t="s">
        <v>183</v>
      </c>
      <c r="F570" s="730" t="s">
        <v>264</v>
      </c>
      <c r="G570" s="43">
        <f>-IF(F570="I",IFERROR(VLOOKUP(C570,'BG 032022'!A:C,3,FALSE),0),0)</f>
        <v>0</v>
      </c>
      <c r="H570" s="738"/>
      <c r="I570" s="59">
        <f>-IF(F570="I",IFERROR(VLOOKUP(C570,'BG 032022'!A:D,4,FALSE),0),0)</f>
        <v>0</v>
      </c>
      <c r="J570" s="38"/>
      <c r="K570" s="43">
        <f>-IF(F570="I",SUMIF('BG 2021'!B:B,Clasificaciones!C570,'BG 2021'!D:D),0)</f>
        <v>0</v>
      </c>
      <c r="L570" s="38"/>
      <c r="M570" s="59">
        <f>-IF(F570="I",SUMIF('BG 2021'!B:B,Clasificaciones!C570,'BG 2021'!E:E),0)</f>
        <v>0</v>
      </c>
      <c r="N570" s="38"/>
      <c r="O570" s="43">
        <f>-IF(F570="I",SUMIF('BG 032021'!A:A,Clasificaciones!C570,'BG 032021'!C:C),0)</f>
        <v>0</v>
      </c>
      <c r="P570" s="38"/>
      <c r="Q570" s="59">
        <f>-IF(F570="I",SUMIF('BG 032021'!A:A,Clasificaciones!C570,'BG 032021'!D:D),0)</f>
        <v>0</v>
      </c>
    </row>
    <row r="571" spans="1:18" s="732" customFormat="1" ht="12" hidden="1" customHeight="1">
      <c r="A571" s="738" t="s">
        <v>166</v>
      </c>
      <c r="B571" s="738"/>
      <c r="C571" s="731">
        <v>4010202</v>
      </c>
      <c r="D571" s="731" t="s">
        <v>634</v>
      </c>
      <c r="E571" s="730" t="s">
        <v>6</v>
      </c>
      <c r="F571" s="730" t="s">
        <v>263</v>
      </c>
      <c r="G571" s="43">
        <f>-IF(F571="I",IFERROR(VLOOKUP(C571,'BG 032022'!A:C,3,FALSE),0),0)</f>
        <v>0</v>
      </c>
      <c r="H571" s="738"/>
      <c r="I571" s="59">
        <f>-IF(F571="I",IFERROR(VLOOKUP(C571,'BG 032022'!A:D,4,FALSE),0),0)</f>
        <v>0</v>
      </c>
      <c r="J571" s="38"/>
      <c r="K571" s="43">
        <f>-IF(F571="I",SUMIF('BG 2021'!B:B,Clasificaciones!C571,'BG 2021'!D:D),0)</f>
        <v>0</v>
      </c>
      <c r="L571" s="38"/>
      <c r="M571" s="59">
        <f>-IF(F571="I",SUMIF('BG 2021'!B:B,Clasificaciones!C571,'BG 2021'!E:E),0)</f>
        <v>0</v>
      </c>
      <c r="N571" s="38"/>
      <c r="O571" s="43">
        <f>-IF(F571="I",SUMIF('BG 032021'!A:A,Clasificaciones!C571,'BG 032021'!C:C),0)</f>
        <v>0</v>
      </c>
      <c r="P571" s="38"/>
      <c r="Q571" s="59">
        <f>-IF(F571="I",SUMIF('BG 032021'!A:A,Clasificaciones!C571,'BG 032021'!D:D),0)</f>
        <v>0</v>
      </c>
    </row>
    <row r="572" spans="1:18" s="732" customFormat="1" ht="12" hidden="1" customHeight="1">
      <c r="A572" s="738" t="s">
        <v>166</v>
      </c>
      <c r="B572" s="738" t="s">
        <v>113</v>
      </c>
      <c r="C572" s="731">
        <v>401020201</v>
      </c>
      <c r="D572" s="731" t="s">
        <v>635</v>
      </c>
      <c r="E572" s="730" t="s">
        <v>6</v>
      </c>
      <c r="F572" s="730" t="s">
        <v>264</v>
      </c>
      <c r="G572" s="43">
        <f>-IF(F572="I",IFERROR(VLOOKUP(C572,'BG 032022'!A:C,3,FALSE),0),0)</f>
        <v>0</v>
      </c>
      <c r="H572" s="738"/>
      <c r="I572" s="59">
        <f>-IF(F572="I",IFERROR(VLOOKUP(C572,'BG 032022'!A:D,4,FALSE),0),0)</f>
        <v>0</v>
      </c>
      <c r="J572" s="38"/>
      <c r="K572" s="43">
        <f>-IF(F572="I",SUMIF('BG 2021'!B:B,Clasificaciones!C572,'BG 2021'!D:D),0)</f>
        <v>0</v>
      </c>
      <c r="L572" s="38"/>
      <c r="M572" s="59">
        <f>-IF(F572="I",SUMIF('BG 2021'!B:B,Clasificaciones!C572,'BG 2021'!E:E),0)</f>
        <v>0</v>
      </c>
      <c r="N572" s="38"/>
      <c r="O572" s="43">
        <f>-IF(F572="I",SUMIF('BG 032021'!A:A,Clasificaciones!C572,'BG 032021'!C:C),0)</f>
        <v>-872540</v>
      </c>
      <c r="P572" s="38"/>
      <c r="Q572" s="59">
        <f>-IF(F572="I",SUMIF('BG 032021'!A:A,Clasificaciones!C572,'BG 032021'!D:D),0)</f>
        <v>-129.78</v>
      </c>
    </row>
    <row r="573" spans="1:18" s="732" customFormat="1" ht="12" hidden="1" customHeight="1">
      <c r="A573" s="738" t="s">
        <v>166</v>
      </c>
      <c r="B573" s="738" t="s">
        <v>113</v>
      </c>
      <c r="C573" s="731">
        <v>401020202</v>
      </c>
      <c r="D573" s="731" t="s">
        <v>636</v>
      </c>
      <c r="E573" s="730" t="s">
        <v>183</v>
      </c>
      <c r="F573" s="730" t="s">
        <v>264</v>
      </c>
      <c r="G573" s="43">
        <f>-IF(F573="I",IFERROR(VLOOKUP(C573,'BG 032022'!A:C,3,FALSE),0),0)</f>
        <v>0</v>
      </c>
      <c r="H573" s="738"/>
      <c r="I573" s="59">
        <f>-IF(F573="I",IFERROR(VLOOKUP(C573,'BG 032022'!A:D,4,FALSE),0),0)</f>
        <v>0</v>
      </c>
      <c r="J573" s="38"/>
      <c r="K573" s="43">
        <f>-IF(F573="I",SUMIF('BG 2021'!B:B,Clasificaciones!C573,'BG 2021'!D:D),0)</f>
        <v>0</v>
      </c>
      <c r="L573" s="38"/>
      <c r="M573" s="59">
        <f>-IF(F573="I",SUMIF('BG 2021'!B:B,Clasificaciones!C573,'BG 2021'!E:E),0)</f>
        <v>0</v>
      </c>
      <c r="N573" s="38"/>
      <c r="O573" s="43">
        <f>-IF(F573="I",SUMIF('BG 032021'!A:A,Clasificaciones!C573,'BG 032021'!C:C),0)</f>
        <v>-11687877</v>
      </c>
      <c r="P573" s="38"/>
      <c r="Q573" s="59">
        <f>-IF(F573="I",SUMIF('BG 032021'!A:A,Clasificaciones!C573,'BG 032021'!D:D),0)</f>
        <v>-1724.52</v>
      </c>
    </row>
    <row r="574" spans="1:18" s="732" customFormat="1" ht="12" hidden="1" customHeight="1">
      <c r="A574" s="738" t="s">
        <v>166</v>
      </c>
      <c r="B574" s="738"/>
      <c r="C574" s="731">
        <v>40103</v>
      </c>
      <c r="D574" s="731" t="s">
        <v>638</v>
      </c>
      <c r="E574" s="730" t="s">
        <v>6</v>
      </c>
      <c r="F574" s="730" t="s">
        <v>263</v>
      </c>
      <c r="G574" s="43">
        <f>-IF(F574="I",IFERROR(VLOOKUP(C574,'BG 032022'!A:C,3,FALSE),0),0)</f>
        <v>0</v>
      </c>
      <c r="H574" s="738"/>
      <c r="I574" s="59">
        <f>-IF(F574="I",IFERROR(VLOOKUP(C574,'BG 032022'!A:D,4,FALSE),0),0)</f>
        <v>0</v>
      </c>
      <c r="J574" s="38"/>
      <c r="K574" s="43">
        <f>-IF(F574="I",SUMIF('BG 2021'!B:B,Clasificaciones!C574,'BG 2021'!D:D),0)</f>
        <v>0</v>
      </c>
      <c r="L574" s="38"/>
      <c r="M574" s="59">
        <f>-IF(F574="I",SUMIF('BG 2021'!B:B,Clasificaciones!C574,'BG 2021'!E:E),0)</f>
        <v>0</v>
      </c>
      <c r="N574" s="38"/>
      <c r="O574" s="43">
        <f>-IF(F574="I",SUMIF('BG 032021'!A:A,Clasificaciones!C574,'BG 032021'!C:C),0)</f>
        <v>0</v>
      </c>
      <c r="P574" s="38"/>
      <c r="Q574" s="59">
        <f>-IF(F574="I",SUMIF('BG 032021'!A:A,Clasificaciones!C574,'BG 032021'!D:D),0)</f>
        <v>0</v>
      </c>
    </row>
    <row r="575" spans="1:18" s="732" customFormat="1" ht="12" hidden="1" customHeight="1">
      <c r="A575" s="738" t="s">
        <v>166</v>
      </c>
      <c r="B575" s="738" t="s">
        <v>109</v>
      </c>
      <c r="C575" s="731">
        <v>4010301</v>
      </c>
      <c r="D575" s="731" t="s">
        <v>639</v>
      </c>
      <c r="E575" s="730" t="s">
        <v>6</v>
      </c>
      <c r="F575" s="730" t="s">
        <v>264</v>
      </c>
      <c r="G575" s="43">
        <f>-IF(F575="I",IFERROR(VLOOKUP(C575,'BG 032022'!A:C,3,FALSE),0),0)</f>
        <v>0</v>
      </c>
      <c r="H575" s="738"/>
      <c r="I575" s="59">
        <f>-IF(F575="I",IFERROR(VLOOKUP(C575,'BG 032022'!A:D,4,FALSE),0),0)</f>
        <v>0</v>
      </c>
      <c r="J575" s="38"/>
      <c r="K575" s="43">
        <f>-IF(F575="I",SUMIF('BG 2021'!B:B,Clasificaciones!C575,'BG 2021'!D:D),0)</f>
        <v>0</v>
      </c>
      <c r="L575" s="38"/>
      <c r="M575" s="59">
        <f>-IF(F575="I",SUMIF('BG 2021'!B:B,Clasificaciones!C575,'BG 2021'!E:E),0)</f>
        <v>0</v>
      </c>
      <c r="N575" s="38"/>
      <c r="O575" s="43">
        <f>-IF(F575="I",SUMIF('BG 032021'!A:A,Clasificaciones!C575,'BG 032021'!C:C),0)</f>
        <v>-400000000</v>
      </c>
      <c r="P575" s="38"/>
      <c r="Q575" s="59">
        <f>-IF(F575="I",SUMIF('BG 032021'!A:A,Clasificaciones!C575,'BG 032021'!D:D),0)</f>
        <v>-62035.8</v>
      </c>
      <c r="R575" s="732" t="e">
        <f>+VLOOKUP(C575,'CA EFE'!A:A,1,FALSE)</f>
        <v>#N/A</v>
      </c>
    </row>
    <row r="576" spans="1:18" s="732" customFormat="1" ht="12" hidden="1" customHeight="1">
      <c r="A576" s="738" t="s">
        <v>166</v>
      </c>
      <c r="B576" s="738" t="s">
        <v>109</v>
      </c>
      <c r="C576" s="731">
        <v>4010302</v>
      </c>
      <c r="D576" s="731" t="s">
        <v>639</v>
      </c>
      <c r="E576" s="730" t="s">
        <v>183</v>
      </c>
      <c r="F576" s="730" t="s">
        <v>264</v>
      </c>
      <c r="G576" s="43">
        <f>-IF(F576="I",IFERROR(VLOOKUP(C576,'BG 032022'!A:C,3,FALSE),0),0)</f>
        <v>0</v>
      </c>
      <c r="H576" s="738"/>
      <c r="I576" s="59">
        <f>-IF(F576="I",IFERROR(VLOOKUP(C576,'BG 032022'!A:D,4,FALSE),0),0)</f>
        <v>0</v>
      </c>
      <c r="J576" s="38"/>
      <c r="K576" s="43">
        <f>-IF(F576="I",SUMIF('BG 2021'!B:B,Clasificaciones!C576,'BG 2021'!D:D),0)</f>
        <v>0</v>
      </c>
      <c r="L576" s="38"/>
      <c r="M576" s="59">
        <f>-IF(F576="I",SUMIF('BG 2021'!B:B,Clasificaciones!C576,'BG 2021'!E:E),0)</f>
        <v>0</v>
      </c>
      <c r="N576" s="38"/>
      <c r="O576" s="43">
        <f>-IF(F576="I",SUMIF('BG 032021'!A:A,Clasificaciones!C576,'BG 032021'!C:C),0)</f>
        <v>0</v>
      </c>
      <c r="P576" s="38"/>
      <c r="Q576" s="59">
        <f>-IF(F576="I",SUMIF('BG 032021'!A:A,Clasificaciones!C576,'BG 032021'!D:D),0)</f>
        <v>0</v>
      </c>
    </row>
    <row r="577" spans="1:18" s="732" customFormat="1" ht="12" hidden="1" customHeight="1">
      <c r="A577" s="738" t="s">
        <v>166</v>
      </c>
      <c r="B577" s="738" t="s">
        <v>110</v>
      </c>
      <c r="C577" s="731">
        <v>4010303</v>
      </c>
      <c r="D577" s="731" t="s">
        <v>1071</v>
      </c>
      <c r="E577" s="730" t="s">
        <v>6</v>
      </c>
      <c r="F577" s="730" t="s">
        <v>264</v>
      </c>
      <c r="G577" s="43">
        <f>-IF(F577="I",IFERROR(VLOOKUP(C577,'BG 032022'!A:C,3,FALSE),0),0)</f>
        <v>0</v>
      </c>
      <c r="H577" s="738"/>
      <c r="I577" s="59">
        <f>-IF(F577="I",IFERROR(VLOOKUP(C577,'BG 032022'!A:D,4,FALSE),0),0)</f>
        <v>0</v>
      </c>
      <c r="J577" s="38"/>
      <c r="K577" s="43">
        <f>-IF(F577="I",SUMIF('BG 2021'!B:B,Clasificaciones!C577,'BG 2021'!D:D),0)</f>
        <v>0</v>
      </c>
      <c r="L577" s="38"/>
      <c r="M577" s="59">
        <f>-IF(F577="I",SUMIF('BG 2021'!B:B,Clasificaciones!C577,'BG 2021'!E:E),0)</f>
        <v>0</v>
      </c>
      <c r="N577" s="38"/>
      <c r="O577" s="43">
        <f>-IF(F577="I",SUMIF('BG 032021'!A:A,Clasificaciones!C577,'BG 032021'!C:C),0)</f>
        <v>0</v>
      </c>
      <c r="P577" s="38"/>
      <c r="Q577" s="59">
        <f>-IF(F577="I",SUMIF('BG 032021'!A:A,Clasificaciones!C577,'BG 032021'!D:D),0)</f>
        <v>0</v>
      </c>
    </row>
    <row r="578" spans="1:18" s="732" customFormat="1" ht="12" hidden="1" customHeight="1">
      <c r="A578" s="738" t="s">
        <v>166</v>
      </c>
      <c r="B578" s="738"/>
      <c r="C578" s="731">
        <v>402</v>
      </c>
      <c r="D578" s="731" t="s">
        <v>640</v>
      </c>
      <c r="E578" s="730" t="s">
        <v>6</v>
      </c>
      <c r="F578" s="730" t="s">
        <v>263</v>
      </c>
      <c r="G578" s="43">
        <f>-IF(F578="I",IFERROR(VLOOKUP(C578,'BG 032022'!A:C,3,FALSE),0),0)</f>
        <v>0</v>
      </c>
      <c r="H578" s="738"/>
      <c r="I578" s="59">
        <f>-IF(F578="I",IFERROR(VLOOKUP(C578,'BG 032022'!A:D,4,FALSE),0),0)</f>
        <v>0</v>
      </c>
      <c r="J578" s="38"/>
      <c r="K578" s="43">
        <f>-IF(F578="I",SUMIF('BG 2021'!B:B,Clasificaciones!C578,'BG 2021'!D:D),0)</f>
        <v>0</v>
      </c>
      <c r="L578" s="38"/>
      <c r="M578" s="59">
        <f>-IF(F578="I",SUMIF('BG 2021'!B:B,Clasificaciones!C578,'BG 2021'!E:E),0)</f>
        <v>0</v>
      </c>
      <c r="N578" s="38"/>
      <c r="O578" s="43">
        <f>-IF(F578="I",SUMIF('BG 032021'!A:A,Clasificaciones!C578,'BG 032021'!C:C),0)</f>
        <v>0</v>
      </c>
      <c r="P578" s="38"/>
      <c r="Q578" s="59">
        <f>-IF(F578="I",SUMIF('BG 032021'!A:A,Clasificaciones!C578,'BG 032021'!D:D),0)</f>
        <v>0</v>
      </c>
    </row>
    <row r="579" spans="1:18" s="732" customFormat="1" ht="12" hidden="1" customHeight="1">
      <c r="A579" s="738" t="s">
        <v>166</v>
      </c>
      <c r="B579" s="738"/>
      <c r="C579" s="731">
        <v>40201</v>
      </c>
      <c r="D579" s="731" t="s">
        <v>922</v>
      </c>
      <c r="E579" s="730" t="s">
        <v>6</v>
      </c>
      <c r="F579" s="730" t="s">
        <v>264</v>
      </c>
      <c r="G579" s="43">
        <f>-IF(F579="I",IFERROR(VLOOKUP(C579,'BG 032022'!A:C,3,FALSE),0),0)</f>
        <v>0</v>
      </c>
      <c r="H579" s="738"/>
      <c r="I579" s="59">
        <f>-IF(F579="I",IFERROR(VLOOKUP(C579,'BG 032022'!A:D,4,FALSE),0),0)</f>
        <v>0</v>
      </c>
      <c r="J579" s="38"/>
      <c r="K579" s="43">
        <f>-IF(F579="I",SUMIF('BG 2021'!B:B,Clasificaciones!C579,'BG 2021'!D:D),0)</f>
        <v>0</v>
      </c>
      <c r="L579" s="38"/>
      <c r="M579" s="59">
        <f>-IF(F579="I",SUMIF('BG 2021'!B:B,Clasificaciones!C579,'BG 2021'!E:E),0)</f>
        <v>0</v>
      </c>
      <c r="N579" s="38"/>
      <c r="O579" s="43">
        <f>-IF(F579="I",SUMIF('BG 032021'!A:A,Clasificaciones!C579,'BG 032021'!C:C),0)</f>
        <v>0</v>
      </c>
      <c r="P579" s="38"/>
      <c r="Q579" s="59">
        <f>-IF(F579="I",SUMIF('BG 032021'!A:A,Clasificaciones!C579,'BG 032021'!D:D),0)</f>
        <v>0</v>
      </c>
    </row>
    <row r="580" spans="1:18" s="732" customFormat="1" ht="12" hidden="1" customHeight="1">
      <c r="A580" s="738" t="s">
        <v>166</v>
      </c>
      <c r="B580" s="738" t="s">
        <v>36</v>
      </c>
      <c r="C580" s="731">
        <v>40202</v>
      </c>
      <c r="D580" s="731" t="s">
        <v>923</v>
      </c>
      <c r="E580" s="730" t="s">
        <v>6</v>
      </c>
      <c r="F580" s="730" t="s">
        <v>264</v>
      </c>
      <c r="G580" s="43">
        <f>-IF(F580="I",IFERROR(VLOOKUP(C580,'BG 032022'!A:C,3,FALSE),0),0)</f>
        <v>0</v>
      </c>
      <c r="H580" s="738"/>
      <c r="I580" s="59">
        <f>-IF(F580="I",IFERROR(VLOOKUP(C580,'BG 032022'!A:D,4,FALSE),0),0)</f>
        <v>0</v>
      </c>
      <c r="J580" s="38"/>
      <c r="K580" s="43">
        <f>-IF(F580="I",SUMIF('BG 2021'!B:B,Clasificaciones!C580,'BG 2021'!D:D),0)</f>
        <v>0</v>
      </c>
      <c r="L580" s="38"/>
      <c r="M580" s="59">
        <f>-IF(F580="I",SUMIF('BG 2021'!B:B,Clasificaciones!C580,'BG 2021'!E:E),0)</f>
        <v>0</v>
      </c>
      <c r="N580" s="38"/>
      <c r="O580" s="43">
        <f>-IF(F580="I",SUMIF('BG 032021'!A:A,Clasificaciones!C580,'BG 032021'!C:C),0)</f>
        <v>0</v>
      </c>
      <c r="P580" s="38"/>
      <c r="Q580" s="59">
        <f>-IF(F580="I",SUMIF('BG 032021'!A:A,Clasificaciones!C580,'BG 032021'!D:D),0)</f>
        <v>0</v>
      </c>
    </row>
    <row r="581" spans="1:18" s="732" customFormat="1" ht="12" hidden="1" customHeight="1">
      <c r="A581" s="738" t="s">
        <v>166</v>
      </c>
      <c r="B581" s="738"/>
      <c r="C581" s="731">
        <v>40203</v>
      </c>
      <c r="D581" s="731" t="s">
        <v>641</v>
      </c>
      <c r="E581" s="730" t="s">
        <v>6</v>
      </c>
      <c r="F581" s="730" t="s">
        <v>263</v>
      </c>
      <c r="G581" s="43">
        <f>-IF(F581="I",IFERROR(VLOOKUP(C581,'BG 032022'!A:C,3,FALSE),0),0)</f>
        <v>0</v>
      </c>
      <c r="H581" s="738"/>
      <c r="I581" s="59">
        <f>-IF(F581="I",IFERROR(VLOOKUP(C581,'BG 032022'!A:D,4,FALSE),0),0)</f>
        <v>0</v>
      </c>
      <c r="J581" s="38"/>
      <c r="K581" s="43">
        <f>-IF(F581="I",SUMIF('BG 2021'!B:B,Clasificaciones!C581,'BG 2021'!D:D),0)</f>
        <v>0</v>
      </c>
      <c r="L581" s="38"/>
      <c r="M581" s="59">
        <f>-IF(F581="I",SUMIF('BG 2021'!B:B,Clasificaciones!C581,'BG 2021'!E:E),0)</f>
        <v>0</v>
      </c>
      <c r="N581" s="38"/>
      <c r="O581" s="43">
        <f>-IF(F581="I",SUMIF('BG 032021'!A:A,Clasificaciones!C581,'BG 032021'!C:C),0)</f>
        <v>0</v>
      </c>
      <c r="P581" s="38"/>
      <c r="Q581" s="59">
        <f>-IF(F581="I",SUMIF('BG 032021'!A:A,Clasificaciones!C581,'BG 032021'!D:D),0)</f>
        <v>0</v>
      </c>
    </row>
    <row r="582" spans="1:18" s="732" customFormat="1" ht="12" hidden="1" customHeight="1">
      <c r="A582" s="738" t="s">
        <v>166</v>
      </c>
      <c r="B582" s="738" t="s">
        <v>114</v>
      </c>
      <c r="C582" s="731">
        <v>4020301</v>
      </c>
      <c r="D582" s="731" t="s">
        <v>924</v>
      </c>
      <c r="E582" s="730" t="s">
        <v>6</v>
      </c>
      <c r="F582" s="730" t="s">
        <v>264</v>
      </c>
      <c r="G582" s="43">
        <f>-IF(F582="I",IFERROR(VLOOKUP(C582,'BG 032022'!A:C,3,FALSE),0),0)</f>
        <v>0</v>
      </c>
      <c r="H582" s="738"/>
      <c r="I582" s="59">
        <f>-IF(F582="I",IFERROR(VLOOKUP(C582,'BG 032022'!A:D,4,FALSE),0),0)</f>
        <v>0</v>
      </c>
      <c r="J582" s="38"/>
      <c r="K582" s="43">
        <f>-IF(F582="I",SUMIF('BG 2021'!B:B,Clasificaciones!C582,'BG 2021'!D:D),0)</f>
        <v>0</v>
      </c>
      <c r="L582" s="38"/>
      <c r="M582" s="59">
        <f>-IF(F582="I",SUMIF('BG 2021'!B:B,Clasificaciones!C582,'BG 2021'!E:E),0)</f>
        <v>0</v>
      </c>
      <c r="N582" s="38"/>
      <c r="O582" s="43">
        <f>-IF(F582="I",SUMIF('BG 032021'!A:A,Clasificaciones!C582,'BG 032021'!C:C),0)</f>
        <v>0</v>
      </c>
      <c r="P582" s="38"/>
      <c r="Q582" s="59">
        <f>-IF(F582="I",SUMIF('BG 032021'!A:A,Clasificaciones!C582,'BG 032021'!D:D),0)</f>
        <v>0</v>
      </c>
    </row>
    <row r="583" spans="1:18" s="732" customFormat="1" ht="12" hidden="1" customHeight="1">
      <c r="A583" s="738" t="s">
        <v>166</v>
      </c>
      <c r="B583" s="738" t="s">
        <v>114</v>
      </c>
      <c r="C583" s="731">
        <v>4020302</v>
      </c>
      <c r="D583" s="731" t="s">
        <v>1137</v>
      </c>
      <c r="E583" s="730" t="s">
        <v>183</v>
      </c>
      <c r="F583" s="730" t="s">
        <v>264</v>
      </c>
      <c r="G583" s="43">
        <f>-IF(F583="I",IFERROR(VLOOKUP(C583,'BG 032022'!A:C,3,FALSE),0),0)</f>
        <v>0</v>
      </c>
      <c r="H583" s="738"/>
      <c r="I583" s="59">
        <f>-IF(F583="I",IFERROR(VLOOKUP(C583,'BG 032022'!A:D,4,FALSE),0),0)</f>
        <v>0</v>
      </c>
      <c r="J583" s="38"/>
      <c r="K583" s="43">
        <f>-IF(F583="I",SUMIF('BG 2021'!B:B,Clasificaciones!C583,'BG 2021'!D:D),0)</f>
        <v>0</v>
      </c>
      <c r="L583" s="38"/>
      <c r="M583" s="59">
        <f>-IF(F583="I",SUMIF('BG 2021'!B:B,Clasificaciones!C583,'BG 2021'!E:E),0)</f>
        <v>0</v>
      </c>
      <c r="N583" s="38"/>
      <c r="O583" s="43">
        <f>-IF(F583="I",SUMIF('BG 032021'!A:A,Clasificaciones!C583,'BG 032021'!C:C),0)</f>
        <v>-133028940</v>
      </c>
      <c r="P583" s="38"/>
      <c r="Q583" s="59">
        <f>-IF(F583="I",SUMIF('BG 032021'!A:A,Clasificaciones!C583,'BG 032021'!D:D),0)</f>
        <v>-19500</v>
      </c>
      <c r="R583" s="732" t="e">
        <f>+VLOOKUP(C583,'CA EFE'!A:A,1,FALSE)</f>
        <v>#N/A</v>
      </c>
    </row>
    <row r="584" spans="1:18" s="732" customFormat="1" ht="12" hidden="1" customHeight="1">
      <c r="A584" s="738" t="s">
        <v>166</v>
      </c>
      <c r="B584" s="738"/>
      <c r="C584" s="731">
        <v>403</v>
      </c>
      <c r="D584" s="731" t="s">
        <v>643</v>
      </c>
      <c r="E584" s="730" t="s">
        <v>6</v>
      </c>
      <c r="F584" s="730" t="s">
        <v>263</v>
      </c>
      <c r="G584" s="43">
        <f>-IF(F584="I",IFERROR(VLOOKUP(C584,'BG 032022'!A:C,3,FALSE),0),0)</f>
        <v>0</v>
      </c>
      <c r="H584" s="738"/>
      <c r="I584" s="59">
        <f>-IF(F584="I",IFERROR(VLOOKUP(C584,'BG 032022'!A:D,4,FALSE),0),0)</f>
        <v>0</v>
      </c>
      <c r="J584" s="38"/>
      <c r="K584" s="43">
        <f>-IF(F584="I",SUMIF('BG 2021'!B:B,Clasificaciones!C584,'BG 2021'!D:D),0)</f>
        <v>0</v>
      </c>
      <c r="L584" s="38"/>
      <c r="M584" s="59">
        <f>-IF(F584="I",SUMIF('BG 2021'!B:B,Clasificaciones!C584,'BG 2021'!E:E),0)</f>
        <v>0</v>
      </c>
      <c r="N584" s="38"/>
      <c r="O584" s="43">
        <f>-IF(F584="I",SUMIF('BG 032021'!A:A,Clasificaciones!C584,'BG 032021'!C:C),0)</f>
        <v>0</v>
      </c>
      <c r="P584" s="38"/>
      <c r="Q584" s="59">
        <f>-IF(F584="I",SUMIF('BG 032021'!A:A,Clasificaciones!C584,'BG 032021'!D:D),0)</f>
        <v>0</v>
      </c>
    </row>
    <row r="585" spans="1:18" s="732" customFormat="1" ht="12" hidden="1" customHeight="1">
      <c r="A585" s="738" t="s">
        <v>166</v>
      </c>
      <c r="B585" s="738"/>
      <c r="C585" s="731">
        <v>40301</v>
      </c>
      <c r="D585" s="731" t="s">
        <v>644</v>
      </c>
      <c r="E585" s="730" t="s">
        <v>6</v>
      </c>
      <c r="F585" s="730" t="s">
        <v>263</v>
      </c>
      <c r="G585" s="43">
        <f>-IF(F585="I",IFERROR(VLOOKUP(C585,'BG 032022'!A:C,3,FALSE),0),0)</f>
        <v>0</v>
      </c>
      <c r="H585" s="738"/>
      <c r="I585" s="59">
        <f>-IF(F585="I",IFERROR(VLOOKUP(C585,'BG 032022'!A:D,4,FALSE),0),0)</f>
        <v>0</v>
      </c>
      <c r="J585" s="38"/>
      <c r="K585" s="43">
        <f>-IF(F585="I",SUMIF('BG 2021'!B:B,Clasificaciones!C585,'BG 2021'!D:D),0)</f>
        <v>0</v>
      </c>
      <c r="L585" s="38"/>
      <c r="M585" s="59">
        <f>-IF(F585="I",SUMIF('BG 2021'!B:B,Clasificaciones!C585,'BG 2021'!E:E),0)</f>
        <v>0</v>
      </c>
      <c r="N585" s="38"/>
      <c r="O585" s="43">
        <f>-IF(F585="I",SUMIF('BG 032021'!A:A,Clasificaciones!C585,'BG 032021'!C:C),0)</f>
        <v>0</v>
      </c>
      <c r="P585" s="38"/>
      <c r="Q585" s="59">
        <f>-IF(F585="I",SUMIF('BG 032021'!A:A,Clasificaciones!C585,'BG 032021'!D:D),0)</f>
        <v>0</v>
      </c>
    </row>
    <row r="586" spans="1:18" s="732" customFormat="1" ht="12" hidden="1" customHeight="1">
      <c r="A586" s="738" t="s">
        <v>166</v>
      </c>
      <c r="B586" s="738"/>
      <c r="C586" s="731">
        <v>4030101</v>
      </c>
      <c r="D586" s="731" t="s">
        <v>644</v>
      </c>
      <c r="E586" s="730" t="s">
        <v>6</v>
      </c>
      <c r="F586" s="730" t="s">
        <v>263</v>
      </c>
      <c r="G586" s="43">
        <f>-IF(F586="I",IFERROR(VLOOKUP(C586,'BG 032022'!A:C,3,FALSE),0),0)</f>
        <v>0</v>
      </c>
      <c r="H586" s="738"/>
      <c r="I586" s="59">
        <f>-IF(F586="I",IFERROR(VLOOKUP(C586,'BG 032022'!A:D,4,FALSE),0),0)</f>
        <v>0</v>
      </c>
      <c r="J586" s="38"/>
      <c r="K586" s="43">
        <f>-IF(F586="I",SUMIF('BG 2021'!B:B,Clasificaciones!C586,'BG 2021'!D:D),0)</f>
        <v>0</v>
      </c>
      <c r="L586" s="38"/>
      <c r="M586" s="59">
        <f>-IF(F586="I",SUMIF('BG 2021'!B:B,Clasificaciones!C586,'BG 2021'!E:E),0)</f>
        <v>0</v>
      </c>
      <c r="N586" s="38"/>
      <c r="O586" s="43">
        <f>-IF(F586="I",SUMIF('BG 032021'!A:A,Clasificaciones!C586,'BG 032021'!C:C),0)</f>
        <v>0</v>
      </c>
      <c r="P586" s="38"/>
      <c r="Q586" s="59">
        <f>-IF(F586="I",SUMIF('BG 032021'!A:A,Clasificaciones!C586,'BG 032021'!D:D),0)</f>
        <v>0</v>
      </c>
    </row>
    <row r="587" spans="1:18" s="732" customFormat="1" ht="12" hidden="1" customHeight="1">
      <c r="A587" s="738" t="s">
        <v>166</v>
      </c>
      <c r="B587" s="738" t="s">
        <v>115</v>
      </c>
      <c r="C587" s="731">
        <v>403010101</v>
      </c>
      <c r="D587" s="731" t="s">
        <v>645</v>
      </c>
      <c r="E587" s="730" t="s">
        <v>6</v>
      </c>
      <c r="F587" s="730" t="s">
        <v>264</v>
      </c>
      <c r="G587" s="43">
        <f>-IF(F587="I",IFERROR(VLOOKUP(C587,'BG 032022'!A:C,3,FALSE),0),0)</f>
        <v>0</v>
      </c>
      <c r="H587" s="738"/>
      <c r="I587" s="59">
        <f>-IF(F587="I",IFERROR(VLOOKUP(C587,'BG 032022'!A:D,4,FALSE),0),0)</f>
        <v>0</v>
      </c>
      <c r="J587" s="38"/>
      <c r="K587" s="43">
        <f>-IF(F587="I",SUMIF('BG 2021'!B:B,Clasificaciones!C587,'BG 2021'!D:D),0)</f>
        <v>0</v>
      </c>
      <c r="L587" s="38"/>
      <c r="M587" s="59">
        <f>-IF(F587="I",SUMIF('BG 2021'!B:B,Clasificaciones!C587,'BG 2021'!E:E),0)</f>
        <v>0</v>
      </c>
      <c r="N587" s="38"/>
      <c r="O587" s="43">
        <f>-IF(F587="I",SUMIF('BG 032021'!A:A,Clasificaciones!C587,'BG 032021'!C:C),0)</f>
        <v>-9456781</v>
      </c>
      <c r="P587" s="38"/>
      <c r="Q587" s="59">
        <f>-IF(F587="I",SUMIF('BG 032021'!A:A,Clasificaciones!C587,'BG 032021'!D:D),0)</f>
        <v>-1449.8</v>
      </c>
      <c r="R587" s="732" t="e">
        <f>+VLOOKUP(C587,'CA EFE'!A:A,1,FALSE)</f>
        <v>#N/A</v>
      </c>
    </row>
    <row r="588" spans="1:18" s="732" customFormat="1" ht="12" hidden="1" customHeight="1">
      <c r="A588" s="738" t="s">
        <v>166</v>
      </c>
      <c r="B588" s="738" t="s">
        <v>115</v>
      </c>
      <c r="C588" s="731">
        <v>403010102</v>
      </c>
      <c r="D588" s="731" t="s">
        <v>660</v>
      </c>
      <c r="E588" s="730" t="s">
        <v>183</v>
      </c>
      <c r="F588" s="730" t="s">
        <v>264</v>
      </c>
      <c r="G588" s="43">
        <f>-IF(F588="I",IFERROR(VLOOKUP(C588,'BG 032022'!A:C,3,FALSE),0),0)</f>
        <v>0</v>
      </c>
      <c r="H588" s="738"/>
      <c r="I588" s="59">
        <f>-IF(F588="I",IFERROR(VLOOKUP(C588,'BG 032022'!A:D,4,FALSE),0),0)</f>
        <v>0</v>
      </c>
      <c r="J588" s="38"/>
      <c r="K588" s="43">
        <f>-IF(F588="I",SUMIF('BG 2021'!B:B,Clasificaciones!C588,'BG 2021'!D:D),0)</f>
        <v>0</v>
      </c>
      <c r="L588" s="38"/>
      <c r="M588" s="59">
        <f>-IF(F588="I",SUMIF('BG 2021'!B:B,Clasificaciones!C588,'BG 2021'!E:E),0)</f>
        <v>0</v>
      </c>
      <c r="N588" s="38"/>
      <c r="O588" s="43">
        <f>-IF(F588="I",SUMIF('BG 032021'!A:A,Clasificaciones!C588,'BG 032021'!C:C),0)</f>
        <v>0</v>
      </c>
      <c r="P588" s="38"/>
      <c r="Q588" s="59">
        <f>-IF(F588="I",SUMIF('BG 032021'!A:A,Clasificaciones!C588,'BG 032021'!D:D),0)</f>
        <v>0</v>
      </c>
    </row>
    <row r="589" spans="1:18" s="732" customFormat="1" ht="12" hidden="1" customHeight="1">
      <c r="A589" s="738" t="s">
        <v>166</v>
      </c>
      <c r="B589" s="738" t="s">
        <v>115</v>
      </c>
      <c r="C589" s="731">
        <v>403010103</v>
      </c>
      <c r="D589" s="731" t="s">
        <v>646</v>
      </c>
      <c r="E589" s="730" t="s">
        <v>6</v>
      </c>
      <c r="F589" s="730" t="s">
        <v>264</v>
      </c>
      <c r="G589" s="43">
        <f>-IF(F589="I",IFERROR(VLOOKUP(C589,'BG 032022'!A:C,3,FALSE),0),0)</f>
        <v>0</v>
      </c>
      <c r="H589" s="738"/>
      <c r="I589" s="59">
        <f>-IF(F589="I",IFERROR(VLOOKUP(C589,'BG 032022'!A:D,4,FALSE),0),0)</f>
        <v>0</v>
      </c>
      <c r="J589" s="38"/>
      <c r="K589" s="43">
        <f>-IF(F589="I",SUMIF('BG 2021'!B:B,Clasificaciones!C589,'BG 2021'!D:D),0)</f>
        <v>0</v>
      </c>
      <c r="L589" s="38"/>
      <c r="M589" s="59">
        <f>-IF(F589="I",SUMIF('BG 2021'!B:B,Clasificaciones!C589,'BG 2021'!E:E),0)</f>
        <v>0</v>
      </c>
      <c r="N589" s="38"/>
      <c r="O589" s="43">
        <f>-IF(F589="I",SUMIF('BG 032021'!A:A,Clasificaciones!C589,'BG 032021'!C:C),0)</f>
        <v>-1227945</v>
      </c>
      <c r="P589" s="38"/>
      <c r="Q589" s="59">
        <f>-IF(F589="I",SUMIF('BG 032021'!A:A,Clasificaciones!C589,'BG 032021'!D:D),0)</f>
        <v>-188.6</v>
      </c>
    </row>
    <row r="590" spans="1:18" s="732" customFormat="1" ht="12" hidden="1" customHeight="1">
      <c r="A590" s="738" t="s">
        <v>166</v>
      </c>
      <c r="B590" s="738" t="s">
        <v>115</v>
      </c>
      <c r="C590" s="731">
        <v>403010104</v>
      </c>
      <c r="D590" s="731" t="s">
        <v>1121</v>
      </c>
      <c r="E590" s="730" t="s">
        <v>183</v>
      </c>
      <c r="F590" s="730" t="s">
        <v>264</v>
      </c>
      <c r="G590" s="43">
        <f>-IF(F590="I",IFERROR(VLOOKUP(C590,'BG 032022'!A:C,3,FALSE),0),0)</f>
        <v>0</v>
      </c>
      <c r="H590" s="738"/>
      <c r="I590" s="59">
        <f>-IF(F590="I",IFERROR(VLOOKUP(C590,'BG 032022'!A:D,4,FALSE),0),0)</f>
        <v>0</v>
      </c>
      <c r="J590" s="38"/>
      <c r="K590" s="43">
        <f>-IF(F590="I",SUMIF('BG 2021'!B:B,Clasificaciones!C590,'BG 2021'!D:D),0)</f>
        <v>0</v>
      </c>
      <c r="L590" s="38"/>
      <c r="M590" s="59">
        <f>-IF(F590="I",SUMIF('BG 2021'!B:B,Clasificaciones!C590,'BG 2021'!E:E),0)</f>
        <v>0</v>
      </c>
      <c r="N590" s="38"/>
      <c r="O590" s="43">
        <f>-IF(F590="I",SUMIF('BG 032021'!A:A,Clasificaciones!C590,'BG 032021'!C:C),0)</f>
        <v>-3298633</v>
      </c>
      <c r="P590" s="38"/>
      <c r="Q590" s="59">
        <f>-IF(F590="I",SUMIF('BG 032021'!A:A,Clasificaciones!C590,'BG 032021'!D:D),0)</f>
        <v>-502.03</v>
      </c>
      <c r="R590" s="732" t="e">
        <f>+VLOOKUP(C590,'CA EFE'!A:A,1,FALSE)</f>
        <v>#N/A</v>
      </c>
    </row>
    <row r="591" spans="1:18" s="732" customFormat="1" ht="12" hidden="1" customHeight="1">
      <c r="A591" s="738" t="s">
        <v>166</v>
      </c>
      <c r="B591" s="738" t="s">
        <v>115</v>
      </c>
      <c r="C591" s="731">
        <v>403010105</v>
      </c>
      <c r="D591" s="731" t="s">
        <v>648</v>
      </c>
      <c r="E591" s="730" t="s">
        <v>6</v>
      </c>
      <c r="F591" s="730" t="s">
        <v>264</v>
      </c>
      <c r="G591" s="43">
        <f>-IF(F591="I",IFERROR(VLOOKUP(C591,'BG 032022'!A:C,3,FALSE),0),0)</f>
        <v>0</v>
      </c>
      <c r="H591" s="738"/>
      <c r="I591" s="59">
        <f>-IF(F591="I",IFERROR(VLOOKUP(C591,'BG 032022'!A:D,4,FALSE),0),0)</f>
        <v>0</v>
      </c>
      <c r="J591" s="38"/>
      <c r="K591" s="43">
        <f>-IF(F591="I",SUMIF('BG 2021'!B:B,Clasificaciones!C591,'BG 2021'!D:D),0)</f>
        <v>0</v>
      </c>
      <c r="L591" s="38"/>
      <c r="M591" s="59">
        <f>-IF(F591="I",SUMIF('BG 2021'!B:B,Clasificaciones!C591,'BG 2021'!E:E),0)</f>
        <v>0</v>
      </c>
      <c r="N591" s="38"/>
      <c r="O591" s="43">
        <f>-IF(F591="I",SUMIF('BG 032021'!A:A,Clasificaciones!C591,'BG 032021'!C:C),0)</f>
        <v>-18992055</v>
      </c>
      <c r="P591" s="38"/>
      <c r="Q591" s="59">
        <f>-IF(F591="I",SUMIF('BG 032021'!A:A,Clasificaciones!C591,'BG 032021'!D:D),0)</f>
        <v>-2847.74</v>
      </c>
      <c r="R591" s="732" t="e">
        <f>+VLOOKUP(C591,'CA EFE'!A:A,1,FALSE)</f>
        <v>#N/A</v>
      </c>
    </row>
    <row r="592" spans="1:18" s="732" customFormat="1" ht="12" hidden="1" customHeight="1">
      <c r="A592" s="738" t="s">
        <v>166</v>
      </c>
      <c r="B592" s="738" t="s">
        <v>115</v>
      </c>
      <c r="C592" s="731">
        <v>403010106</v>
      </c>
      <c r="D592" s="731" t="s">
        <v>1108</v>
      </c>
      <c r="E592" s="730" t="s">
        <v>183</v>
      </c>
      <c r="F592" s="730" t="s">
        <v>264</v>
      </c>
      <c r="G592" s="697">
        <f>-IF(F592="I",IFERROR(VLOOKUP(C592,'BG 032022'!A:C,3,FALSE),0),0)</f>
        <v>6036699</v>
      </c>
      <c r="H592" s="738"/>
      <c r="I592" s="59">
        <f>-IF(F592="I",IFERROR(VLOOKUP(C592,'BG 032022'!A:D,4,FALSE),0),0)</f>
        <v>862.5</v>
      </c>
      <c r="J592" s="38"/>
      <c r="K592" s="43">
        <f>-IF(F592="I",SUMIF('BG 2021'!B:B,Clasificaciones!C592,'BG 2021'!D:D),0)</f>
        <v>0</v>
      </c>
      <c r="L592" s="38"/>
      <c r="M592" s="59">
        <f>-IF(F592="I",SUMIF('BG 2021'!B:B,Clasificaciones!C592,'BG 2021'!E:E),0)</f>
        <v>0</v>
      </c>
      <c r="N592" s="38"/>
      <c r="O592" s="43">
        <f>-IF(F592="I",SUMIF('BG 032021'!A:A,Clasificaciones!C592,'BG 032021'!C:C),0)</f>
        <v>-58086127</v>
      </c>
      <c r="P592" s="38"/>
      <c r="Q592" s="59">
        <f>-IF(F592="I",SUMIF('BG 032021'!A:A,Clasificaciones!C592,'BG 032021'!D:D),0)</f>
        <v>-9289.19</v>
      </c>
      <c r="R592" s="732">
        <f>+VLOOKUP(C592,'CA EFE'!A:A,1,FALSE)</f>
        <v>403010106</v>
      </c>
    </row>
    <row r="593" spans="1:18" s="732" customFormat="1" ht="12" hidden="1" customHeight="1">
      <c r="A593" s="738" t="s">
        <v>166</v>
      </c>
      <c r="B593" s="738" t="s">
        <v>115</v>
      </c>
      <c r="C593" s="731">
        <v>403010107</v>
      </c>
      <c r="D593" s="731" t="s">
        <v>649</v>
      </c>
      <c r="E593" s="730" t="s">
        <v>6</v>
      </c>
      <c r="F593" s="730" t="s">
        <v>264</v>
      </c>
      <c r="G593" s="43">
        <f>-IF(F593="I",IFERROR(VLOOKUP(C593,'BG 032022'!A:C,3,FALSE),0),0)</f>
        <v>0</v>
      </c>
      <c r="H593" s="738"/>
      <c r="I593" s="59">
        <f>-IF(F593="I",IFERROR(VLOOKUP(C593,'BG 032022'!A:D,4,FALSE),0),0)</f>
        <v>0</v>
      </c>
      <c r="J593" s="38"/>
      <c r="K593" s="43">
        <f>-IF(F593="I",SUMIF('BG 2021'!B:B,Clasificaciones!C593,'BG 2021'!D:D),0)</f>
        <v>0</v>
      </c>
      <c r="L593" s="38"/>
      <c r="M593" s="59">
        <f>-IF(F593="I",SUMIF('BG 2021'!B:B,Clasificaciones!C593,'BG 2021'!E:E),0)</f>
        <v>0</v>
      </c>
      <c r="N593" s="38"/>
      <c r="O593" s="43">
        <f>-IF(F593="I",SUMIF('BG 032021'!A:A,Clasificaciones!C593,'BG 032021'!C:C),0)</f>
        <v>-28902081</v>
      </c>
      <c r="P593" s="38"/>
      <c r="Q593" s="59">
        <f>-IF(F593="I",SUMIF('BG 032021'!A:A,Clasificaciones!C593,'BG 032021'!D:D),0)</f>
        <v>-4476.3999999999996</v>
      </c>
      <c r="R593" s="732" t="e">
        <f>+VLOOKUP(C593,'CA EFE'!A:A,1,FALSE)</f>
        <v>#N/A</v>
      </c>
    </row>
    <row r="594" spans="1:18" s="732" customFormat="1" ht="12" hidden="1" customHeight="1">
      <c r="A594" s="738" t="s">
        <v>166</v>
      </c>
      <c r="B594" s="738" t="s">
        <v>115</v>
      </c>
      <c r="C594" s="731">
        <v>403010108</v>
      </c>
      <c r="D594" s="731" t="s">
        <v>1138</v>
      </c>
      <c r="E594" s="730" t="s">
        <v>183</v>
      </c>
      <c r="F594" s="730" t="s">
        <v>264</v>
      </c>
      <c r="G594" s="43">
        <f>-IF(F594="I",IFERROR(VLOOKUP(C594,'BG 032022'!A:C,3,FALSE),0),0)</f>
        <v>0</v>
      </c>
      <c r="H594" s="738"/>
      <c r="I594" s="59">
        <f>-IF(F594="I",IFERROR(VLOOKUP(C594,'BG 032022'!A:D,4,FALSE),0),0)</f>
        <v>0</v>
      </c>
      <c r="J594" s="38"/>
      <c r="K594" s="43">
        <f>-IF(F594="I",SUMIF('BG 2021'!B:B,Clasificaciones!C594,'BG 2021'!D:D),0)</f>
        <v>0</v>
      </c>
      <c r="L594" s="38"/>
      <c r="M594" s="59">
        <f>-IF(F594="I",SUMIF('BG 2021'!B:B,Clasificaciones!C594,'BG 2021'!E:E),0)</f>
        <v>0</v>
      </c>
      <c r="N594" s="38"/>
      <c r="O594" s="43">
        <f>-IF(F594="I",SUMIF('BG 032021'!A:A,Clasificaciones!C594,'BG 032021'!C:C),0)</f>
        <v>-21895</v>
      </c>
      <c r="P594" s="38"/>
      <c r="Q594" s="59">
        <f>-IF(F594="I",SUMIF('BG 032021'!A:A,Clasificaciones!C594,'BG 032021'!D:D),0)</f>
        <v>-3.16</v>
      </c>
      <c r="R594" s="732" t="e">
        <f>+VLOOKUP(C594,'CA EFE'!A:A,1,FALSE)</f>
        <v>#N/A</v>
      </c>
    </row>
    <row r="595" spans="1:18" s="732" customFormat="1" ht="12" hidden="1" customHeight="1">
      <c r="A595" s="738" t="s">
        <v>166</v>
      </c>
      <c r="B595" s="738" t="s">
        <v>115</v>
      </c>
      <c r="C595" s="731">
        <v>403010109</v>
      </c>
      <c r="D595" s="731" t="s">
        <v>651</v>
      </c>
      <c r="E595" s="730" t="s">
        <v>6</v>
      </c>
      <c r="F595" s="730" t="s">
        <v>264</v>
      </c>
      <c r="G595" s="43">
        <f>-IF(F595="I",IFERROR(VLOOKUP(C595,'BG 032022'!A:C,3,FALSE),0),0)</f>
        <v>0</v>
      </c>
      <c r="H595" s="738"/>
      <c r="I595" s="59">
        <f>-IF(F595="I",IFERROR(VLOOKUP(C595,'BG 032022'!A:D,4,FALSE),0),0)</f>
        <v>0</v>
      </c>
      <c r="J595" s="38"/>
      <c r="K595" s="43">
        <f>-IF(F595="I",SUMIF('BG 2021'!B:B,Clasificaciones!C595,'BG 2021'!D:D),0)</f>
        <v>0</v>
      </c>
      <c r="L595" s="38"/>
      <c r="M595" s="59">
        <f>-IF(F595="I",SUMIF('BG 2021'!B:B,Clasificaciones!C595,'BG 2021'!E:E),0)</f>
        <v>0</v>
      </c>
      <c r="N595" s="38"/>
      <c r="O595" s="43">
        <f>-IF(F595="I",SUMIF('BG 032021'!A:A,Clasificaciones!C595,'BG 032021'!C:C),0)</f>
        <v>-759452</v>
      </c>
      <c r="P595" s="38"/>
      <c r="Q595" s="59">
        <f>-IF(F595="I",SUMIF('BG 032021'!A:A,Clasificaciones!C595,'BG 032021'!D:D),0)</f>
        <v>-117.68</v>
      </c>
    </row>
    <row r="596" spans="1:18" s="732" customFormat="1" ht="12" hidden="1" customHeight="1">
      <c r="A596" s="738" t="s">
        <v>166</v>
      </c>
      <c r="B596" s="738" t="s">
        <v>115</v>
      </c>
      <c r="C596" s="731">
        <v>403010110</v>
      </c>
      <c r="D596" s="731" t="s">
        <v>757</v>
      </c>
      <c r="E596" s="730" t="s">
        <v>183</v>
      </c>
      <c r="F596" s="730" t="s">
        <v>264</v>
      </c>
      <c r="G596" s="43">
        <f>-IF(F596="I",IFERROR(VLOOKUP(C596,'BG 032022'!A:C,3,FALSE),0),0)</f>
        <v>0</v>
      </c>
      <c r="H596" s="738"/>
      <c r="I596" s="59">
        <f>-IF(F596="I",IFERROR(VLOOKUP(C596,'BG 032022'!A:D,4,FALSE),0),0)</f>
        <v>0</v>
      </c>
      <c r="J596" s="38"/>
      <c r="K596" s="43">
        <f>-IF(F596="I",SUMIF('BG 2021'!B:B,Clasificaciones!C596,'BG 2021'!D:D),0)</f>
        <v>0</v>
      </c>
      <c r="L596" s="38"/>
      <c r="M596" s="59">
        <f>-IF(F596="I",SUMIF('BG 2021'!B:B,Clasificaciones!C596,'BG 2021'!E:E),0)</f>
        <v>0</v>
      </c>
      <c r="N596" s="38"/>
      <c r="O596" s="43">
        <f>-IF(F596="I",SUMIF('BG 032021'!A:A,Clasificaciones!C596,'BG 032021'!C:C),0)</f>
        <v>0</v>
      </c>
      <c r="P596" s="38"/>
      <c r="Q596" s="59">
        <f>-IF(F596="I",SUMIF('BG 032021'!A:A,Clasificaciones!C596,'BG 032021'!D:D),0)</f>
        <v>0</v>
      </c>
    </row>
    <row r="597" spans="1:18" s="732" customFormat="1" ht="12" hidden="1" customHeight="1">
      <c r="A597" s="738" t="s">
        <v>166</v>
      </c>
      <c r="B597" s="738" t="s">
        <v>115</v>
      </c>
      <c r="C597" s="731">
        <v>403010111</v>
      </c>
      <c r="D597" s="731" t="s">
        <v>818</v>
      </c>
      <c r="E597" s="730" t="s">
        <v>6</v>
      </c>
      <c r="F597" s="730" t="s">
        <v>264</v>
      </c>
      <c r="G597" s="43">
        <f>-IF(F597="I",IFERROR(VLOOKUP(C597,'BG 032022'!A:C,3,FALSE),0),0)</f>
        <v>0</v>
      </c>
      <c r="H597" s="738"/>
      <c r="I597" s="59">
        <f>-IF(F597="I",IFERROR(VLOOKUP(C597,'BG 032022'!A:D,4,FALSE),0),0)</f>
        <v>0</v>
      </c>
      <c r="J597" s="38"/>
      <c r="K597" s="43">
        <f>-IF(F597="I",SUMIF('BG 2021'!B:B,Clasificaciones!C597,'BG 2021'!D:D),0)</f>
        <v>0</v>
      </c>
      <c r="L597" s="38"/>
      <c r="M597" s="59">
        <f>-IF(F597="I",SUMIF('BG 2021'!B:B,Clasificaciones!C597,'BG 2021'!E:E),0)</f>
        <v>0</v>
      </c>
      <c r="N597" s="38"/>
      <c r="O597" s="43">
        <f>-IF(F597="I",SUMIF('BG 032021'!A:A,Clasificaciones!C597,'BG 032021'!C:C),0)</f>
        <v>0</v>
      </c>
      <c r="P597" s="38"/>
      <c r="Q597" s="59">
        <f>-IF(F597="I",SUMIF('BG 032021'!A:A,Clasificaciones!C597,'BG 032021'!D:D),0)</f>
        <v>0</v>
      </c>
    </row>
    <row r="598" spans="1:18" s="732" customFormat="1" ht="12" hidden="1" customHeight="1">
      <c r="A598" s="738" t="s">
        <v>166</v>
      </c>
      <c r="B598" s="738" t="s">
        <v>115</v>
      </c>
      <c r="C598" s="731">
        <v>403010112</v>
      </c>
      <c r="D598" s="731" t="s">
        <v>760</v>
      </c>
      <c r="E598" s="730" t="s">
        <v>183</v>
      </c>
      <c r="F598" s="730" t="s">
        <v>264</v>
      </c>
      <c r="G598" s="43">
        <f>-IF(F598="I",IFERROR(VLOOKUP(C598,'BG 032022'!A:C,3,FALSE),0),0)</f>
        <v>0</v>
      </c>
      <c r="H598" s="738"/>
      <c r="I598" s="59">
        <f>-IF(F598="I",IFERROR(VLOOKUP(C598,'BG 032022'!A:D,4,FALSE),0),0)</f>
        <v>0</v>
      </c>
      <c r="J598" s="38"/>
      <c r="K598" s="43">
        <f>-IF(F598="I",SUMIF('BG 2021'!B:B,Clasificaciones!C598,'BG 2021'!D:D),0)</f>
        <v>0</v>
      </c>
      <c r="L598" s="38"/>
      <c r="M598" s="59">
        <f>-IF(F598="I",SUMIF('BG 2021'!B:B,Clasificaciones!C598,'BG 2021'!E:E),0)</f>
        <v>0</v>
      </c>
      <c r="N598" s="38"/>
      <c r="O598" s="43">
        <f>-IF(F598="I",SUMIF('BG 032021'!A:A,Clasificaciones!C598,'BG 032021'!C:C),0)</f>
        <v>0</v>
      </c>
      <c r="P598" s="38"/>
      <c r="Q598" s="59">
        <f>-IF(F598="I",SUMIF('BG 032021'!A:A,Clasificaciones!C598,'BG 032021'!D:D),0)</f>
        <v>0</v>
      </c>
    </row>
    <row r="599" spans="1:18" s="732" customFormat="1" ht="12" hidden="1" customHeight="1">
      <c r="A599" s="738" t="s">
        <v>166</v>
      </c>
      <c r="B599" s="738" t="s">
        <v>115</v>
      </c>
      <c r="C599" s="731">
        <v>403010113</v>
      </c>
      <c r="D599" s="731" t="s">
        <v>662</v>
      </c>
      <c r="E599" s="730" t="s">
        <v>6</v>
      </c>
      <c r="F599" s="730" t="s">
        <v>264</v>
      </c>
      <c r="G599" s="43">
        <f>-IF(F599="I",IFERROR(VLOOKUP(C599,'BG 032022'!A:C,3,FALSE),0),0)</f>
        <v>0</v>
      </c>
      <c r="H599" s="738"/>
      <c r="I599" s="59">
        <f>-IF(F599="I",IFERROR(VLOOKUP(C599,'BG 032022'!A:D,4,FALSE),0),0)</f>
        <v>0</v>
      </c>
      <c r="J599" s="38"/>
      <c r="K599" s="43">
        <f>-IF(F599="I",SUMIF('BG 2021'!B:B,Clasificaciones!C599,'BG 2021'!D:D),0)</f>
        <v>0</v>
      </c>
      <c r="L599" s="38"/>
      <c r="M599" s="59">
        <f>-IF(F599="I",SUMIF('BG 2021'!B:B,Clasificaciones!C599,'BG 2021'!E:E),0)</f>
        <v>0</v>
      </c>
      <c r="N599" s="38"/>
      <c r="O599" s="43">
        <f>-IF(F599="I",SUMIF('BG 032021'!A:A,Clasificaciones!C599,'BG 032021'!C:C),0)</f>
        <v>0</v>
      </c>
      <c r="P599" s="38"/>
      <c r="Q599" s="59">
        <f>-IF(F599="I",SUMIF('BG 032021'!A:A,Clasificaciones!C599,'BG 032021'!D:D),0)</f>
        <v>0</v>
      </c>
    </row>
    <row r="600" spans="1:18" s="732" customFormat="1" ht="12" hidden="1" customHeight="1">
      <c r="A600" s="738" t="s">
        <v>166</v>
      </c>
      <c r="B600" s="738" t="s">
        <v>115</v>
      </c>
      <c r="C600" s="731">
        <v>403010114</v>
      </c>
      <c r="D600" s="731" t="s">
        <v>1139</v>
      </c>
      <c r="E600" s="730" t="s">
        <v>183</v>
      </c>
      <c r="F600" s="730" t="s">
        <v>264</v>
      </c>
      <c r="G600" s="43">
        <f>-IF(F600="I",IFERROR(VLOOKUP(C600,'BG 032022'!A:C,3,FALSE),0),0)</f>
        <v>0</v>
      </c>
      <c r="H600" s="738"/>
      <c r="I600" s="59">
        <f>-IF(F600="I",IFERROR(VLOOKUP(C600,'BG 032022'!A:D,4,FALSE),0),0)</f>
        <v>0</v>
      </c>
      <c r="J600" s="38"/>
      <c r="K600" s="43">
        <f>-IF(F600="I",SUMIF('BG 2021'!B:B,Clasificaciones!C600,'BG 2021'!D:D),0)</f>
        <v>0</v>
      </c>
      <c r="L600" s="38"/>
      <c r="M600" s="59">
        <f>-IF(F600="I",SUMIF('BG 2021'!B:B,Clasificaciones!C600,'BG 2021'!E:E),0)</f>
        <v>0</v>
      </c>
      <c r="N600" s="38"/>
      <c r="O600" s="43">
        <f>-IF(F600="I",SUMIF('BG 032021'!A:A,Clasificaciones!C600,'BG 032021'!C:C),0)</f>
        <v>-325577</v>
      </c>
      <c r="P600" s="38"/>
      <c r="Q600" s="59">
        <f>-IF(F600="I",SUMIF('BG 032021'!A:A,Clasificaciones!C600,'BG 032021'!D:D),0)</f>
        <v>-50.86</v>
      </c>
      <c r="R600" s="732" t="e">
        <f>+VLOOKUP(C600,'CA EFE'!A:A,1,FALSE)</f>
        <v>#N/A</v>
      </c>
    </row>
    <row r="601" spans="1:18" s="732" customFormat="1" ht="12" hidden="1" customHeight="1">
      <c r="A601" s="738" t="s">
        <v>166</v>
      </c>
      <c r="B601" s="738" t="s">
        <v>115</v>
      </c>
      <c r="C601" s="731">
        <v>403010115</v>
      </c>
      <c r="D601" s="731" t="s">
        <v>925</v>
      </c>
      <c r="E601" s="730" t="s">
        <v>6</v>
      </c>
      <c r="F601" s="730" t="s">
        <v>264</v>
      </c>
      <c r="G601" s="43">
        <f>-IF(F601="I",IFERROR(VLOOKUP(C601,'BG 032022'!A:C,3,FALSE),0),0)</f>
        <v>0</v>
      </c>
      <c r="H601" s="738"/>
      <c r="I601" s="59">
        <f>-IF(F601="I",IFERROR(VLOOKUP(C601,'BG 032022'!A:D,4,FALSE),0),0)</f>
        <v>0</v>
      </c>
      <c r="J601" s="38"/>
      <c r="K601" s="43">
        <f>-IF(F601="I",SUMIF('BG 2021'!B:B,Clasificaciones!C601,'BG 2021'!D:D),0)</f>
        <v>0</v>
      </c>
      <c r="L601" s="38"/>
      <c r="M601" s="59">
        <f>-IF(F601="I",SUMIF('BG 2021'!B:B,Clasificaciones!C601,'BG 2021'!E:E),0)</f>
        <v>0</v>
      </c>
      <c r="N601" s="38"/>
      <c r="O601" s="43">
        <f>-IF(F601="I",SUMIF('BG 032021'!A:A,Clasificaciones!C601,'BG 032021'!C:C),0)</f>
        <v>0</v>
      </c>
      <c r="P601" s="38"/>
      <c r="Q601" s="59">
        <f>-IF(F601="I",SUMIF('BG 032021'!A:A,Clasificaciones!C601,'BG 032021'!D:D),0)</f>
        <v>0</v>
      </c>
    </row>
    <row r="602" spans="1:18" s="732" customFormat="1" ht="12" hidden="1" customHeight="1">
      <c r="A602" s="738" t="s">
        <v>166</v>
      </c>
      <c r="B602" s="738" t="s">
        <v>115</v>
      </c>
      <c r="C602" s="731">
        <v>403010116</v>
      </c>
      <c r="D602" s="731" t="s">
        <v>1140</v>
      </c>
      <c r="E602" s="730" t="s">
        <v>183</v>
      </c>
      <c r="F602" s="730" t="s">
        <v>264</v>
      </c>
      <c r="G602" s="43">
        <f>-IF(F602="I",IFERROR(VLOOKUP(C602,'BG 032022'!A:C,3,FALSE),0),0)</f>
        <v>0</v>
      </c>
      <c r="H602" s="738"/>
      <c r="I602" s="59">
        <f>-IF(F602="I",IFERROR(VLOOKUP(C602,'BG 032022'!A:D,4,FALSE),0),0)</f>
        <v>0</v>
      </c>
      <c r="J602" s="38"/>
      <c r="K602" s="43">
        <f>-IF(F602="I",SUMIF('BG 2021'!B:B,Clasificaciones!C602,'BG 2021'!D:D),0)</f>
        <v>0</v>
      </c>
      <c r="L602" s="38"/>
      <c r="M602" s="59">
        <f>-IF(F602="I",SUMIF('BG 2021'!B:B,Clasificaciones!C602,'BG 2021'!E:E),0)</f>
        <v>0</v>
      </c>
      <c r="N602" s="38"/>
      <c r="O602" s="43">
        <f>-IF(F602="I",SUMIF('BG 032021'!A:A,Clasificaciones!C602,'BG 032021'!C:C),0)</f>
        <v>-794011</v>
      </c>
      <c r="P602" s="38"/>
      <c r="Q602" s="59">
        <f>-IF(F602="I",SUMIF('BG 032021'!A:A,Clasificaciones!C602,'BG 032021'!D:D),0)</f>
        <v>-116.4</v>
      </c>
    </row>
    <row r="603" spans="1:18" s="732" customFormat="1" ht="12" hidden="1" customHeight="1">
      <c r="A603" s="738" t="s">
        <v>166</v>
      </c>
      <c r="B603" s="738" t="s">
        <v>115</v>
      </c>
      <c r="C603" s="731">
        <v>403010117</v>
      </c>
      <c r="D603" s="731" t="s">
        <v>654</v>
      </c>
      <c r="E603" s="730" t="s">
        <v>6</v>
      </c>
      <c r="F603" s="730" t="s">
        <v>264</v>
      </c>
      <c r="G603" s="43">
        <f>-IF(F603="I",IFERROR(VLOOKUP(C603,'BG 032022'!A:C,3,FALSE),0),0)</f>
        <v>0</v>
      </c>
      <c r="H603" s="738"/>
      <c r="I603" s="59">
        <f>-IF(F603="I",IFERROR(VLOOKUP(C603,'BG 032022'!A:D,4,FALSE),0),0)</f>
        <v>0</v>
      </c>
      <c r="J603" s="38"/>
      <c r="K603" s="43">
        <f>-IF(F603="I",SUMIF('BG 2021'!B:B,Clasificaciones!C603,'BG 2021'!D:D),0)</f>
        <v>0</v>
      </c>
      <c r="L603" s="38"/>
      <c r="M603" s="59">
        <f>-IF(F603="I",SUMIF('BG 2021'!B:B,Clasificaciones!C603,'BG 2021'!E:E),0)</f>
        <v>0</v>
      </c>
      <c r="N603" s="38"/>
      <c r="O603" s="43">
        <f>-IF(F603="I",SUMIF('BG 032021'!A:A,Clasificaciones!C603,'BG 032021'!C:C),0)</f>
        <v>-17345205</v>
      </c>
      <c r="P603" s="38"/>
      <c r="Q603" s="59">
        <f>-IF(F603="I",SUMIF('BG 032021'!A:A,Clasificaciones!C603,'BG 032021'!D:D),0)</f>
        <v>-2558.5500000000002</v>
      </c>
      <c r="R603" s="732" t="e">
        <f>+VLOOKUP(C603,'CA EFE'!A:A,1,FALSE)</f>
        <v>#N/A</v>
      </c>
    </row>
    <row r="604" spans="1:18" s="732" customFormat="1" ht="12" hidden="1" customHeight="1">
      <c r="A604" s="738" t="s">
        <v>166</v>
      </c>
      <c r="B604" s="738" t="s">
        <v>115</v>
      </c>
      <c r="C604" s="731">
        <v>403010118</v>
      </c>
      <c r="D604" s="731" t="s">
        <v>1141</v>
      </c>
      <c r="E604" s="730" t="s">
        <v>183</v>
      </c>
      <c r="F604" s="730" t="s">
        <v>264</v>
      </c>
      <c r="G604" s="43">
        <f>-IF(F604="I",IFERROR(VLOOKUP(C604,'BG 032022'!A:C,3,FALSE),0),0)</f>
        <v>0</v>
      </c>
      <c r="H604" s="738"/>
      <c r="I604" s="59">
        <f>-IF(F604="I",IFERROR(VLOOKUP(C604,'BG 032022'!A:D,4,FALSE),0),0)</f>
        <v>0</v>
      </c>
      <c r="J604" s="38"/>
      <c r="K604" s="43">
        <f>-IF(F604="I",SUMIF('BG 2021'!B:B,Clasificaciones!C604,'BG 2021'!D:D),0)</f>
        <v>0</v>
      </c>
      <c r="L604" s="38"/>
      <c r="M604" s="59">
        <f>-IF(F604="I",SUMIF('BG 2021'!B:B,Clasificaciones!C604,'BG 2021'!E:E),0)</f>
        <v>0</v>
      </c>
      <c r="N604" s="38"/>
      <c r="O604" s="43">
        <f>-IF(F604="I",SUMIF('BG 032021'!A:A,Clasificaciones!C604,'BG 032021'!C:C),0)</f>
        <v>-8001683</v>
      </c>
      <c r="P604" s="38"/>
      <c r="Q604" s="59">
        <f>-IF(F604="I",SUMIF('BG 032021'!A:A,Clasificaciones!C604,'BG 032021'!D:D),0)</f>
        <v>-1271.17</v>
      </c>
      <c r="R604" s="732" t="e">
        <f>+VLOOKUP(C604,'CA EFE'!A:A,1,FALSE)</f>
        <v>#N/A</v>
      </c>
    </row>
    <row r="605" spans="1:18" s="732" customFormat="1" ht="12" hidden="1" customHeight="1">
      <c r="A605" s="738" t="s">
        <v>166</v>
      </c>
      <c r="B605" s="738" t="s">
        <v>221</v>
      </c>
      <c r="C605" s="731">
        <v>403010119</v>
      </c>
      <c r="D605" s="731" t="s">
        <v>926</v>
      </c>
      <c r="E605" s="730" t="s">
        <v>6</v>
      </c>
      <c r="F605" s="730" t="s">
        <v>264</v>
      </c>
      <c r="G605" s="43">
        <f>-IF(F605="I",IFERROR(VLOOKUP(C605,'BG 032022'!A:C,3,FALSE),0),0)</f>
        <v>0</v>
      </c>
      <c r="H605" s="738"/>
      <c r="I605" s="59">
        <f>-IF(F605="I",IFERROR(VLOOKUP(C605,'BG 032022'!A:D,4,FALSE),0),0)</f>
        <v>0</v>
      </c>
      <c r="J605" s="38"/>
      <c r="K605" s="43">
        <f>-IF(F605="I",SUMIF('BG 2021'!B:B,Clasificaciones!C605,'BG 2021'!D:D),0)</f>
        <v>0</v>
      </c>
      <c r="L605" s="38"/>
      <c r="M605" s="59">
        <f>-IF(F605="I",SUMIF('BG 2021'!B:B,Clasificaciones!C605,'BG 2021'!E:E),0)</f>
        <v>0</v>
      </c>
      <c r="N605" s="38"/>
      <c r="O605" s="43">
        <f>-IF(F605="I",SUMIF('BG 032021'!A:A,Clasificaciones!C605,'BG 032021'!C:C),0)</f>
        <v>0</v>
      </c>
      <c r="P605" s="38"/>
      <c r="Q605" s="59">
        <f>-IF(F605="I",SUMIF('BG 032021'!A:A,Clasificaciones!C605,'BG 032021'!D:D),0)</f>
        <v>0</v>
      </c>
    </row>
    <row r="606" spans="1:18" s="732" customFormat="1" ht="12" hidden="1" customHeight="1">
      <c r="A606" s="738" t="s">
        <v>166</v>
      </c>
      <c r="B606" s="738" t="s">
        <v>221</v>
      </c>
      <c r="C606" s="731">
        <v>403010120</v>
      </c>
      <c r="D606" s="731" t="s">
        <v>927</v>
      </c>
      <c r="E606" s="730" t="s">
        <v>183</v>
      </c>
      <c r="F606" s="730" t="s">
        <v>264</v>
      </c>
      <c r="G606" s="43">
        <f>-IF(F606="I",IFERROR(VLOOKUP(C606,'BG 032022'!A:C,3,FALSE),0),0)</f>
        <v>0</v>
      </c>
      <c r="H606" s="738"/>
      <c r="I606" s="59">
        <f>-IF(F606="I",IFERROR(VLOOKUP(C606,'BG 032022'!A:D,4,FALSE),0),0)</f>
        <v>0</v>
      </c>
      <c r="J606" s="38"/>
      <c r="K606" s="43">
        <f>-IF(F606="I",SUMIF('BG 2021'!B:B,Clasificaciones!C606,'BG 2021'!D:D),0)</f>
        <v>0</v>
      </c>
      <c r="L606" s="38"/>
      <c r="M606" s="59">
        <f>-IF(F606="I",SUMIF('BG 2021'!B:B,Clasificaciones!C606,'BG 2021'!E:E),0)</f>
        <v>0</v>
      </c>
      <c r="N606" s="38"/>
      <c r="O606" s="43">
        <f>-IF(F606="I",SUMIF('BG 032021'!A:A,Clasificaciones!C606,'BG 032021'!C:C),0)</f>
        <v>0</v>
      </c>
      <c r="P606" s="38"/>
      <c r="Q606" s="59">
        <f>-IF(F606="I",SUMIF('BG 032021'!A:A,Clasificaciones!C606,'BG 032021'!D:D),0)</f>
        <v>0</v>
      </c>
    </row>
    <row r="607" spans="1:18" s="732" customFormat="1" ht="12" hidden="1" customHeight="1">
      <c r="A607" s="738" t="s">
        <v>166</v>
      </c>
      <c r="B607" s="738" t="s">
        <v>221</v>
      </c>
      <c r="C607" s="731">
        <v>403010121</v>
      </c>
      <c r="D607" s="731" t="s">
        <v>663</v>
      </c>
      <c r="E607" s="730" t="s">
        <v>6</v>
      </c>
      <c r="F607" s="730" t="s">
        <v>264</v>
      </c>
      <c r="G607" s="43">
        <f>-IF(F607="I",IFERROR(VLOOKUP(C607,'BG 032022'!A:C,3,FALSE),0),0)</f>
        <v>0</v>
      </c>
      <c r="H607" s="738"/>
      <c r="I607" s="59">
        <f>-IF(F607="I",IFERROR(VLOOKUP(C607,'BG 032022'!A:D,4,FALSE),0),0)</f>
        <v>0</v>
      </c>
      <c r="J607" s="38"/>
      <c r="K607" s="43">
        <f>-IF(F607="I",SUMIF('BG 2021'!B:B,Clasificaciones!C607,'BG 2021'!D:D),0)</f>
        <v>0</v>
      </c>
      <c r="L607" s="38"/>
      <c r="M607" s="59">
        <f>-IF(F607="I",SUMIF('BG 2021'!B:B,Clasificaciones!C607,'BG 2021'!E:E),0)</f>
        <v>0</v>
      </c>
      <c r="N607" s="38"/>
      <c r="O607" s="43">
        <f>-IF(F607="I",SUMIF('BG 032021'!A:A,Clasificaciones!C607,'BG 032021'!C:C),0)</f>
        <v>0</v>
      </c>
      <c r="P607" s="38"/>
      <c r="Q607" s="59">
        <f>-IF(F607="I",SUMIF('BG 032021'!A:A,Clasificaciones!C607,'BG 032021'!D:D),0)</f>
        <v>0</v>
      </c>
    </row>
    <row r="608" spans="1:18" s="732" customFormat="1" ht="12" hidden="1" customHeight="1">
      <c r="A608" s="738" t="s">
        <v>166</v>
      </c>
      <c r="B608" s="738" t="s">
        <v>221</v>
      </c>
      <c r="C608" s="731">
        <v>403010122</v>
      </c>
      <c r="D608" s="731" t="s">
        <v>820</v>
      </c>
      <c r="E608" s="730" t="s">
        <v>183</v>
      </c>
      <c r="F608" s="730" t="s">
        <v>264</v>
      </c>
      <c r="G608" s="43">
        <f>-IF(F608="I",IFERROR(VLOOKUP(C608,'BG 032022'!A:C,3,FALSE),0),0)</f>
        <v>0</v>
      </c>
      <c r="H608" s="738"/>
      <c r="I608" s="59">
        <f>-IF(F608="I",IFERROR(VLOOKUP(C608,'BG 032022'!A:D,4,FALSE),0),0)</f>
        <v>0</v>
      </c>
      <c r="J608" s="38"/>
      <c r="K608" s="43">
        <f>-IF(F608="I",SUMIF('BG 2021'!B:B,Clasificaciones!C608,'BG 2021'!D:D),0)</f>
        <v>0</v>
      </c>
      <c r="L608" s="38"/>
      <c r="M608" s="59">
        <f>-IF(F608="I",SUMIF('BG 2021'!B:B,Clasificaciones!C608,'BG 2021'!E:E),0)</f>
        <v>0</v>
      </c>
      <c r="N608" s="38"/>
      <c r="O608" s="43">
        <f>-IF(F608="I",SUMIF('BG 032021'!A:A,Clasificaciones!C608,'BG 032021'!C:C),0)</f>
        <v>0</v>
      </c>
      <c r="P608" s="38"/>
      <c r="Q608" s="59">
        <f>-IF(F608="I",SUMIF('BG 032021'!A:A,Clasificaciones!C608,'BG 032021'!D:D),0)</f>
        <v>0</v>
      </c>
    </row>
    <row r="609" spans="1:18" s="732" customFormat="1" ht="12" hidden="1" customHeight="1">
      <c r="A609" s="738" t="s">
        <v>166</v>
      </c>
      <c r="B609" s="738" t="s">
        <v>221</v>
      </c>
      <c r="C609" s="731">
        <v>403010123</v>
      </c>
      <c r="D609" s="731" t="s">
        <v>928</v>
      </c>
      <c r="E609" s="730" t="s">
        <v>6</v>
      </c>
      <c r="F609" s="730" t="s">
        <v>264</v>
      </c>
      <c r="G609" s="43">
        <f>-IF(F609="I",IFERROR(VLOOKUP(C609,'BG 032022'!A:C,3,FALSE),0),0)</f>
        <v>0</v>
      </c>
      <c r="H609" s="738"/>
      <c r="I609" s="59">
        <f>-IF(F609="I",IFERROR(VLOOKUP(C609,'BG 032022'!A:D,4,FALSE),0),0)</f>
        <v>0</v>
      </c>
      <c r="J609" s="38"/>
      <c r="K609" s="43">
        <f>-IF(F609="I",SUMIF('BG 2021'!B:B,Clasificaciones!C609,'BG 2021'!D:D),0)</f>
        <v>0</v>
      </c>
      <c r="L609" s="38"/>
      <c r="M609" s="59">
        <f>-IF(F609="I",SUMIF('BG 2021'!B:B,Clasificaciones!C609,'BG 2021'!E:E),0)</f>
        <v>0</v>
      </c>
      <c r="N609" s="38"/>
      <c r="O609" s="43">
        <f>-IF(F609="I",SUMIF('BG 032021'!A:A,Clasificaciones!C609,'BG 032021'!C:C),0)</f>
        <v>0</v>
      </c>
      <c r="P609" s="38"/>
      <c r="Q609" s="59">
        <f>-IF(F609="I",SUMIF('BG 032021'!A:A,Clasificaciones!C609,'BG 032021'!D:D),0)</f>
        <v>0</v>
      </c>
    </row>
    <row r="610" spans="1:18" s="732" customFormat="1" ht="12" hidden="1" customHeight="1">
      <c r="A610" s="738" t="s">
        <v>166</v>
      </c>
      <c r="B610" s="738" t="s">
        <v>221</v>
      </c>
      <c r="C610" s="731">
        <v>403010124</v>
      </c>
      <c r="D610" s="731" t="s">
        <v>929</v>
      </c>
      <c r="E610" s="730" t="s">
        <v>183</v>
      </c>
      <c r="F610" s="730" t="s">
        <v>264</v>
      </c>
      <c r="G610" s="43">
        <f>-IF(F610="I",IFERROR(VLOOKUP(C610,'BG 032022'!A:C,3,FALSE),0),0)</f>
        <v>0</v>
      </c>
      <c r="H610" s="738"/>
      <c r="I610" s="59">
        <f>-IF(F610="I",IFERROR(VLOOKUP(C610,'BG 032022'!A:D,4,FALSE),0),0)</f>
        <v>0</v>
      </c>
      <c r="J610" s="38"/>
      <c r="K610" s="43">
        <f>-IF(F610="I",SUMIF('BG 2021'!B:B,Clasificaciones!C610,'BG 2021'!D:D),0)</f>
        <v>0</v>
      </c>
      <c r="L610" s="38"/>
      <c r="M610" s="59">
        <f>-IF(F610="I",SUMIF('BG 2021'!B:B,Clasificaciones!C610,'BG 2021'!E:E),0)</f>
        <v>0</v>
      </c>
      <c r="N610" s="38"/>
      <c r="O610" s="43">
        <f>-IF(F610="I",SUMIF('BG 032021'!A:A,Clasificaciones!C610,'BG 032021'!C:C),0)</f>
        <v>0</v>
      </c>
      <c r="P610" s="38"/>
      <c r="Q610" s="59">
        <f>-IF(F610="I",SUMIF('BG 032021'!A:A,Clasificaciones!C610,'BG 032021'!D:D),0)</f>
        <v>0</v>
      </c>
    </row>
    <row r="611" spans="1:18" s="732" customFormat="1" ht="12" hidden="1" customHeight="1">
      <c r="A611" s="738" t="s">
        <v>166</v>
      </c>
      <c r="B611" s="738" t="s">
        <v>221</v>
      </c>
      <c r="C611" s="731">
        <v>403010125</v>
      </c>
      <c r="D611" s="731" t="s">
        <v>930</v>
      </c>
      <c r="E611" s="730" t="s">
        <v>6</v>
      </c>
      <c r="F611" s="730" t="s">
        <v>264</v>
      </c>
      <c r="G611" s="43">
        <f>-IF(F611="I",IFERROR(VLOOKUP(C611,'BG 032022'!A:C,3,FALSE),0),0)</f>
        <v>0</v>
      </c>
      <c r="H611" s="738"/>
      <c r="I611" s="59">
        <f>-IF(F611="I",IFERROR(VLOOKUP(C611,'BG 032022'!A:D,4,FALSE),0),0)</f>
        <v>0</v>
      </c>
      <c r="J611" s="38"/>
      <c r="K611" s="43">
        <f>-IF(F611="I",SUMIF('BG 2021'!B:B,Clasificaciones!C611,'BG 2021'!D:D),0)</f>
        <v>0</v>
      </c>
      <c r="L611" s="38"/>
      <c r="M611" s="59">
        <f>-IF(F611="I",SUMIF('BG 2021'!B:B,Clasificaciones!C611,'BG 2021'!E:E),0)</f>
        <v>0</v>
      </c>
      <c r="N611" s="38"/>
      <c r="O611" s="43">
        <f>-IF(F611="I",SUMIF('BG 032021'!A:A,Clasificaciones!C611,'BG 032021'!C:C),0)</f>
        <v>0</v>
      </c>
      <c r="P611" s="38"/>
      <c r="Q611" s="59">
        <f>-IF(F611="I",SUMIF('BG 032021'!A:A,Clasificaciones!C611,'BG 032021'!D:D),0)</f>
        <v>0</v>
      </c>
    </row>
    <row r="612" spans="1:18" s="732" customFormat="1" ht="12" hidden="1" customHeight="1">
      <c r="A612" s="738" t="s">
        <v>166</v>
      </c>
      <c r="B612" s="738" t="s">
        <v>221</v>
      </c>
      <c r="C612" s="731">
        <v>403010126</v>
      </c>
      <c r="D612" s="731" t="s">
        <v>931</v>
      </c>
      <c r="E612" s="730" t="s">
        <v>183</v>
      </c>
      <c r="F612" s="730" t="s">
        <v>264</v>
      </c>
      <c r="G612" s="43">
        <f>-IF(F612="I",IFERROR(VLOOKUP(C612,'BG 032022'!A:C,3,FALSE),0),0)</f>
        <v>0</v>
      </c>
      <c r="H612" s="738"/>
      <c r="I612" s="59">
        <f>-IF(F612="I",IFERROR(VLOOKUP(C612,'BG 032022'!A:D,4,FALSE),0),0)</f>
        <v>0</v>
      </c>
      <c r="J612" s="38"/>
      <c r="K612" s="43">
        <f>-IF(F612="I",SUMIF('BG 2021'!B:B,Clasificaciones!C612,'BG 2021'!D:D),0)</f>
        <v>0</v>
      </c>
      <c r="L612" s="38"/>
      <c r="M612" s="59">
        <f>-IF(F612="I",SUMIF('BG 2021'!B:B,Clasificaciones!C612,'BG 2021'!E:E),0)</f>
        <v>0</v>
      </c>
      <c r="N612" s="38"/>
      <c r="O612" s="43">
        <f>-IF(F612="I",SUMIF('BG 032021'!A:A,Clasificaciones!C612,'BG 032021'!C:C),0)</f>
        <v>0</v>
      </c>
      <c r="P612" s="38"/>
      <c r="Q612" s="59">
        <f>-IF(F612="I",SUMIF('BG 032021'!A:A,Clasificaciones!C612,'BG 032021'!D:D),0)</f>
        <v>0</v>
      </c>
    </row>
    <row r="613" spans="1:18" s="732" customFormat="1" ht="12" hidden="1" customHeight="1">
      <c r="A613" s="738" t="s">
        <v>166</v>
      </c>
      <c r="B613" s="738" t="s">
        <v>221</v>
      </c>
      <c r="C613" s="731">
        <v>403010127</v>
      </c>
      <c r="D613" s="731" t="s">
        <v>932</v>
      </c>
      <c r="E613" s="730" t="s">
        <v>6</v>
      </c>
      <c r="F613" s="730" t="s">
        <v>264</v>
      </c>
      <c r="G613" s="43">
        <f>-IF(F613="I",IFERROR(VLOOKUP(C613,'BG 032022'!A:C,3,FALSE),0),0)</f>
        <v>0</v>
      </c>
      <c r="H613" s="738"/>
      <c r="I613" s="59">
        <f>-IF(F613="I",IFERROR(VLOOKUP(C613,'BG 032022'!A:D,4,FALSE),0),0)</f>
        <v>0</v>
      </c>
      <c r="J613" s="38"/>
      <c r="K613" s="43">
        <f>-IF(F613="I",SUMIF('BG 2021'!B:B,Clasificaciones!C613,'BG 2021'!D:D),0)</f>
        <v>0</v>
      </c>
      <c r="L613" s="38"/>
      <c r="M613" s="59">
        <f>-IF(F613="I",SUMIF('BG 2021'!B:B,Clasificaciones!C613,'BG 2021'!E:E),0)</f>
        <v>0</v>
      </c>
      <c r="N613" s="38"/>
      <c r="O613" s="43">
        <f>-IF(F613="I",SUMIF('BG 032021'!A:A,Clasificaciones!C613,'BG 032021'!C:C),0)</f>
        <v>0</v>
      </c>
      <c r="P613" s="38"/>
      <c r="Q613" s="59">
        <f>-IF(F613="I",SUMIF('BG 032021'!A:A,Clasificaciones!C613,'BG 032021'!D:D),0)</f>
        <v>0</v>
      </c>
    </row>
    <row r="614" spans="1:18" s="732" customFormat="1" ht="12" hidden="1" customHeight="1">
      <c r="A614" s="738" t="s">
        <v>166</v>
      </c>
      <c r="B614" s="738" t="s">
        <v>221</v>
      </c>
      <c r="C614" s="731">
        <v>403010128</v>
      </c>
      <c r="D614" s="731" t="s">
        <v>933</v>
      </c>
      <c r="E614" s="730" t="s">
        <v>183</v>
      </c>
      <c r="F614" s="730" t="s">
        <v>264</v>
      </c>
      <c r="G614" s="43">
        <f>-IF(F614="I",IFERROR(VLOOKUP(C614,'BG 032022'!A:C,3,FALSE),0),0)</f>
        <v>0</v>
      </c>
      <c r="H614" s="738"/>
      <c r="I614" s="59">
        <f>-IF(F614="I",IFERROR(VLOOKUP(C614,'BG 032022'!A:D,4,FALSE),0),0)</f>
        <v>0</v>
      </c>
      <c r="J614" s="38"/>
      <c r="K614" s="43">
        <f>-IF(F614="I",SUMIF('BG 2021'!B:B,Clasificaciones!C614,'BG 2021'!D:D),0)</f>
        <v>0</v>
      </c>
      <c r="L614" s="38"/>
      <c r="M614" s="59">
        <f>-IF(F614="I",SUMIF('BG 2021'!B:B,Clasificaciones!C614,'BG 2021'!E:E),0)</f>
        <v>0</v>
      </c>
      <c r="N614" s="38"/>
      <c r="O614" s="43">
        <f>-IF(F614="I",SUMIF('BG 032021'!A:A,Clasificaciones!C614,'BG 032021'!C:C),0)</f>
        <v>0</v>
      </c>
      <c r="P614" s="38"/>
      <c r="Q614" s="59">
        <f>-IF(F614="I",SUMIF('BG 032021'!A:A,Clasificaciones!C614,'BG 032021'!D:D),0)</f>
        <v>0</v>
      </c>
    </row>
    <row r="615" spans="1:18" s="732" customFormat="1" ht="12" hidden="1" customHeight="1">
      <c r="A615" s="738" t="s">
        <v>166</v>
      </c>
      <c r="B615" s="738" t="s">
        <v>115</v>
      </c>
      <c r="C615" s="731">
        <v>403010129</v>
      </c>
      <c r="D615" s="731" t="s">
        <v>656</v>
      </c>
      <c r="E615" s="730" t="s">
        <v>6</v>
      </c>
      <c r="F615" s="730" t="s">
        <v>264</v>
      </c>
      <c r="G615" s="43">
        <f>-IF(F615="I",IFERROR(VLOOKUP(C615,'BG 032022'!A:C,3,FALSE),0),0)</f>
        <v>0</v>
      </c>
      <c r="H615" s="738"/>
      <c r="I615" s="59">
        <f>-IF(F615="I",IFERROR(VLOOKUP(C615,'BG 032022'!A:D,4,FALSE),0),0)</f>
        <v>0</v>
      </c>
      <c r="J615" s="38"/>
      <c r="K615" s="43">
        <f>-IF(F615="I",SUMIF('BG 2021'!B:B,Clasificaciones!C615,'BG 2021'!D:D),0)</f>
        <v>0</v>
      </c>
      <c r="L615" s="38"/>
      <c r="M615" s="59">
        <f>-IF(F615="I",SUMIF('BG 2021'!B:B,Clasificaciones!C615,'BG 2021'!E:E),0)</f>
        <v>0</v>
      </c>
      <c r="N615" s="38"/>
      <c r="O615" s="43">
        <f>-IF(F615="I",SUMIF('BG 032021'!A:A,Clasificaciones!C615,'BG 032021'!C:C),0)</f>
        <v>-1686928</v>
      </c>
      <c r="P615" s="38"/>
      <c r="Q615" s="59">
        <f>-IF(F615="I",SUMIF('BG 032021'!A:A,Clasificaciones!C615,'BG 032021'!D:D),0)</f>
        <v>-256.58</v>
      </c>
      <c r="R615" s="732" t="e">
        <f>+VLOOKUP(C615,'CA EFE'!A:A,1,FALSE)</f>
        <v>#N/A</v>
      </c>
    </row>
    <row r="616" spans="1:18" s="732" customFormat="1" ht="12" hidden="1" customHeight="1">
      <c r="A616" s="738" t="s">
        <v>166</v>
      </c>
      <c r="B616" s="738" t="s">
        <v>115</v>
      </c>
      <c r="C616" s="731">
        <v>403010130</v>
      </c>
      <c r="D616" s="731" t="s">
        <v>934</v>
      </c>
      <c r="E616" s="730" t="s">
        <v>183</v>
      </c>
      <c r="F616" s="730" t="s">
        <v>264</v>
      </c>
      <c r="G616" s="43">
        <f>-IF(F616="I",IFERROR(VLOOKUP(C616,'BG 032022'!A:C,3,FALSE),0),0)</f>
        <v>0</v>
      </c>
      <c r="H616" s="738"/>
      <c r="I616" s="59">
        <f>-IF(F616="I",IFERROR(VLOOKUP(C616,'BG 032022'!A:D,4,FALSE),0),0)</f>
        <v>0</v>
      </c>
      <c r="J616" s="38"/>
      <c r="K616" s="43">
        <f>-IF(F616="I",SUMIF('BG 2021'!B:B,Clasificaciones!C616,'BG 2021'!D:D),0)</f>
        <v>0</v>
      </c>
      <c r="L616" s="38"/>
      <c r="M616" s="59">
        <f>-IF(F616="I",SUMIF('BG 2021'!B:B,Clasificaciones!C616,'BG 2021'!E:E),0)</f>
        <v>0</v>
      </c>
      <c r="N616" s="38"/>
      <c r="O616" s="43">
        <f>-IF(F616="I",SUMIF('BG 032021'!A:A,Clasificaciones!C616,'BG 032021'!C:C),0)</f>
        <v>0</v>
      </c>
      <c r="P616" s="38"/>
      <c r="Q616" s="59">
        <f>-IF(F616="I",SUMIF('BG 032021'!A:A,Clasificaciones!C616,'BG 032021'!D:D),0)</f>
        <v>0</v>
      </c>
    </row>
    <row r="617" spans="1:18" s="732" customFormat="1" ht="12" hidden="1" customHeight="1">
      <c r="A617" s="738" t="s">
        <v>166</v>
      </c>
      <c r="B617" s="738"/>
      <c r="C617" s="731">
        <v>4030102</v>
      </c>
      <c r="D617" s="731" t="s">
        <v>657</v>
      </c>
      <c r="E617" s="730" t="s">
        <v>6</v>
      </c>
      <c r="F617" s="730" t="s">
        <v>263</v>
      </c>
      <c r="G617" s="43">
        <f>-IF(F617="I",IFERROR(VLOOKUP(C617,'BG 032022'!A:C,3,FALSE),0),0)</f>
        <v>0</v>
      </c>
      <c r="H617" s="738"/>
      <c r="I617" s="59">
        <f>-IF(F617="I",IFERROR(VLOOKUP(C617,'BG 032022'!A:D,4,FALSE),0),0)</f>
        <v>0</v>
      </c>
      <c r="J617" s="38"/>
      <c r="K617" s="43">
        <f>-IF(F617="I",SUMIF('BG 2021'!B:B,Clasificaciones!C617,'BG 2021'!D:D),0)</f>
        <v>0</v>
      </c>
      <c r="L617" s="38"/>
      <c r="M617" s="59">
        <f>-IF(F617="I",SUMIF('BG 2021'!B:B,Clasificaciones!C617,'BG 2021'!E:E),0)</f>
        <v>0</v>
      </c>
      <c r="N617" s="38"/>
      <c r="O617" s="43">
        <f>-IF(F617="I",SUMIF('BG 032021'!A:A,Clasificaciones!C617,'BG 032021'!C:C),0)</f>
        <v>0</v>
      </c>
      <c r="P617" s="38"/>
      <c r="Q617" s="59">
        <f>-IF(F617="I",SUMIF('BG 032021'!A:A,Clasificaciones!C617,'BG 032021'!D:D),0)</f>
        <v>0</v>
      </c>
    </row>
    <row r="618" spans="1:18" s="732" customFormat="1" ht="12" hidden="1" customHeight="1">
      <c r="A618" s="738" t="s">
        <v>166</v>
      </c>
      <c r="B618" s="738" t="s">
        <v>115</v>
      </c>
      <c r="C618" s="731">
        <v>403010201</v>
      </c>
      <c r="D618" s="731" t="s">
        <v>657</v>
      </c>
      <c r="E618" s="730" t="s">
        <v>6</v>
      </c>
      <c r="F618" s="730" t="s">
        <v>264</v>
      </c>
      <c r="G618" s="43">
        <f>-IF(F618="I",IFERROR(VLOOKUP(C618,'BG 032022'!A:C,3,FALSE),0),0)</f>
        <v>0</v>
      </c>
      <c r="H618" s="738"/>
      <c r="I618" s="59">
        <f>-IF(F618="I",IFERROR(VLOOKUP(C618,'BG 032022'!A:D,4,FALSE),0),0)</f>
        <v>0</v>
      </c>
      <c r="J618" s="38"/>
      <c r="K618" s="43">
        <f>-IF(F618="I",SUMIF('BG 2021'!B:B,Clasificaciones!C618,'BG 2021'!D:D),0)</f>
        <v>0</v>
      </c>
      <c r="L618" s="38"/>
      <c r="M618" s="59">
        <f>-IF(F618="I",SUMIF('BG 2021'!B:B,Clasificaciones!C618,'BG 2021'!E:E),0)</f>
        <v>0</v>
      </c>
      <c r="N618" s="38"/>
      <c r="O618" s="43">
        <f>-IF(F618="I",SUMIF('BG 032021'!A:A,Clasificaciones!C618,'BG 032021'!C:C),0)</f>
        <v>-195616</v>
      </c>
      <c r="P618" s="38"/>
      <c r="Q618" s="59">
        <f>-IF(F618="I",SUMIF('BG 032021'!A:A,Clasificaciones!C618,'BG 032021'!D:D),0)</f>
        <v>-28.23</v>
      </c>
    </row>
    <row r="619" spans="1:18" s="732" customFormat="1" ht="12" hidden="1" customHeight="1">
      <c r="A619" s="738" t="s">
        <v>166</v>
      </c>
      <c r="B619" s="738" t="s">
        <v>115</v>
      </c>
      <c r="C619" s="731">
        <v>403010202</v>
      </c>
      <c r="D619" s="731" t="s">
        <v>657</v>
      </c>
      <c r="E619" s="730" t="s">
        <v>183</v>
      </c>
      <c r="F619" s="730" t="s">
        <v>264</v>
      </c>
      <c r="G619" s="43">
        <f>-IF(F619="I",IFERROR(VLOOKUP(C619,'BG 032022'!A:C,3,FALSE),0),0)</f>
        <v>0</v>
      </c>
      <c r="H619" s="738"/>
      <c r="I619" s="59">
        <f>-IF(F619="I",IFERROR(VLOOKUP(C619,'BG 032022'!A:D,4,FALSE),0),0)</f>
        <v>0</v>
      </c>
      <c r="J619" s="38"/>
      <c r="K619" s="43">
        <f>-IF(F619="I",SUMIF('BG 2021'!B:B,Clasificaciones!C619,'BG 2021'!D:D),0)</f>
        <v>0</v>
      </c>
      <c r="L619" s="38"/>
      <c r="M619" s="59">
        <f>-IF(F619="I",SUMIF('BG 2021'!B:B,Clasificaciones!C619,'BG 2021'!E:E),0)</f>
        <v>0</v>
      </c>
      <c r="N619" s="38"/>
      <c r="O619" s="43">
        <f>-IF(F619="I",SUMIF('BG 032021'!A:A,Clasificaciones!C619,'BG 032021'!C:C),0)</f>
        <v>0</v>
      </c>
      <c r="P619" s="38"/>
      <c r="Q619" s="59">
        <f>-IF(F619="I",SUMIF('BG 032021'!A:A,Clasificaciones!C619,'BG 032021'!D:D),0)</f>
        <v>0</v>
      </c>
    </row>
    <row r="620" spans="1:18" s="732" customFormat="1" ht="12" hidden="1" customHeight="1">
      <c r="A620" s="738" t="s">
        <v>166</v>
      </c>
      <c r="B620" s="738"/>
      <c r="C620" s="731">
        <v>40302</v>
      </c>
      <c r="D620" s="731" t="s">
        <v>658</v>
      </c>
      <c r="E620" s="730" t="s">
        <v>6</v>
      </c>
      <c r="F620" s="730" t="s">
        <v>263</v>
      </c>
      <c r="G620" s="43">
        <f>-IF(F620="I",IFERROR(VLOOKUP(C620,'BG 032022'!A:C,3,FALSE),0),0)</f>
        <v>0</v>
      </c>
      <c r="H620" s="738"/>
      <c r="I620" s="59">
        <f>-IF(F620="I",IFERROR(VLOOKUP(C620,'BG 032022'!A:D,4,FALSE),0),0)</f>
        <v>0</v>
      </c>
      <c r="J620" s="38"/>
      <c r="K620" s="43">
        <f>-IF(F620="I",SUMIF('BG 2021'!B:B,Clasificaciones!C620,'BG 2021'!D:D),0)</f>
        <v>0</v>
      </c>
      <c r="L620" s="38"/>
      <c r="M620" s="59">
        <f>-IF(F620="I",SUMIF('BG 2021'!B:B,Clasificaciones!C620,'BG 2021'!E:E),0)</f>
        <v>0</v>
      </c>
      <c r="N620" s="38"/>
      <c r="O620" s="43">
        <f>-IF(F620="I",SUMIF('BG 032021'!A:A,Clasificaciones!C620,'BG 032021'!C:C),0)</f>
        <v>0</v>
      </c>
      <c r="P620" s="38"/>
      <c r="Q620" s="59">
        <f>-IF(F620="I",SUMIF('BG 032021'!A:A,Clasificaciones!C620,'BG 032021'!D:D),0)</f>
        <v>0</v>
      </c>
    </row>
    <row r="621" spans="1:18" s="732" customFormat="1" ht="12" hidden="1" customHeight="1">
      <c r="A621" s="738" t="s">
        <v>166</v>
      </c>
      <c r="B621" s="738"/>
      <c r="C621" s="731">
        <v>4030201</v>
      </c>
      <c r="D621" s="731" t="s">
        <v>659</v>
      </c>
      <c r="E621" s="730" t="s">
        <v>6</v>
      </c>
      <c r="F621" s="730" t="s">
        <v>263</v>
      </c>
      <c r="G621" s="43">
        <f>-IF(F621="I",IFERROR(VLOOKUP(C621,'BG 032022'!A:C,3,FALSE),0),0)</f>
        <v>0</v>
      </c>
      <c r="H621" s="738"/>
      <c r="I621" s="59">
        <f>-IF(F621="I",IFERROR(VLOOKUP(C621,'BG 032022'!A:D,4,FALSE),0),0)</f>
        <v>0</v>
      </c>
      <c r="J621" s="38"/>
      <c r="K621" s="43">
        <f>-IF(F621="I",SUMIF('BG 2021'!B:B,Clasificaciones!C621,'BG 2021'!D:D),0)</f>
        <v>0</v>
      </c>
      <c r="L621" s="38"/>
      <c r="M621" s="59">
        <f>-IF(F621="I",SUMIF('BG 2021'!B:B,Clasificaciones!C621,'BG 2021'!E:E),0)</f>
        <v>0</v>
      </c>
      <c r="N621" s="38"/>
      <c r="O621" s="43">
        <f>-IF(F621="I",SUMIF('BG 032021'!A:A,Clasificaciones!C621,'BG 032021'!C:C),0)</f>
        <v>0</v>
      </c>
      <c r="P621" s="38"/>
      <c r="Q621" s="59">
        <f>-IF(F621="I",SUMIF('BG 032021'!A:A,Clasificaciones!C621,'BG 032021'!D:D),0)</f>
        <v>0</v>
      </c>
    </row>
    <row r="622" spans="1:18" s="732" customFormat="1" ht="12" hidden="1" customHeight="1">
      <c r="A622" s="738" t="s">
        <v>166</v>
      </c>
      <c r="B622" s="738" t="s">
        <v>34</v>
      </c>
      <c r="C622" s="731">
        <v>403020101</v>
      </c>
      <c r="D622" s="731" t="s">
        <v>645</v>
      </c>
      <c r="E622" s="730" t="s">
        <v>6</v>
      </c>
      <c r="F622" s="730" t="s">
        <v>264</v>
      </c>
      <c r="G622" s="43">
        <f>-IF(F622="I",IFERROR(VLOOKUP(C622,'BG 032022'!A:C,3,FALSE),0),0)</f>
        <v>0</v>
      </c>
      <c r="H622" s="738"/>
      <c r="I622" s="59">
        <f>-IF(F622="I",IFERROR(VLOOKUP(C622,'BG 032022'!A:D,4,FALSE),0),0)</f>
        <v>0</v>
      </c>
      <c r="J622" s="38"/>
      <c r="K622" s="43">
        <f>-IF(F622="I",SUMIF('BG 2021'!B:B,Clasificaciones!C622,'BG 2021'!D:D),0)</f>
        <v>0</v>
      </c>
      <c r="L622" s="38"/>
      <c r="M622" s="59">
        <f>-IF(F622="I",SUMIF('BG 2021'!B:B,Clasificaciones!C622,'BG 2021'!E:E),0)</f>
        <v>0</v>
      </c>
      <c r="N622" s="38"/>
      <c r="O622" s="43">
        <f>-IF(F622="I",SUMIF('BG 032021'!A:A,Clasificaciones!C622,'BG 032021'!C:C),0)</f>
        <v>-16712569</v>
      </c>
      <c r="P622" s="38"/>
      <c r="Q622" s="59">
        <f>-IF(F622="I",SUMIF('BG 032021'!A:A,Clasificaciones!C622,'BG 032021'!D:D),0)</f>
        <v>-2404.11</v>
      </c>
      <c r="R622" s="732" t="e">
        <f>+VLOOKUP(C622,'CA EFE'!A:A,1,FALSE)</f>
        <v>#N/A</v>
      </c>
    </row>
    <row r="623" spans="1:18" s="732" customFormat="1" ht="12" hidden="1" customHeight="1">
      <c r="A623" s="738" t="s">
        <v>166</v>
      </c>
      <c r="B623" s="738" t="s">
        <v>34</v>
      </c>
      <c r="C623" s="731">
        <v>403020102</v>
      </c>
      <c r="D623" s="731" t="s">
        <v>1131</v>
      </c>
      <c r="E623" s="730" t="s">
        <v>183</v>
      </c>
      <c r="F623" s="730" t="s">
        <v>264</v>
      </c>
      <c r="G623" s="43">
        <f>-IF(F623="I",IFERROR(VLOOKUP(C623,'BG 032022'!A:C,3,FALSE),0),0)</f>
        <v>0</v>
      </c>
      <c r="H623" s="738"/>
      <c r="I623" s="59">
        <f>-IF(F623="I",IFERROR(VLOOKUP(C623,'BG 032022'!A:D,4,FALSE),0),0)</f>
        <v>0</v>
      </c>
      <c r="J623" s="38"/>
      <c r="K623" s="43">
        <f>-IF(F623="I",SUMIF('BG 2021'!B:B,Clasificaciones!C623,'BG 2021'!D:D),0)</f>
        <v>0</v>
      </c>
      <c r="L623" s="38"/>
      <c r="M623" s="59">
        <f>-IF(F623="I",SUMIF('BG 2021'!B:B,Clasificaciones!C623,'BG 2021'!E:E),0)</f>
        <v>0</v>
      </c>
      <c r="N623" s="38"/>
      <c r="O623" s="43">
        <f>-IF(F623="I",SUMIF('BG 032021'!A:A,Clasificaciones!C623,'BG 032021'!C:C),0)</f>
        <v>-19144273</v>
      </c>
      <c r="P623" s="38"/>
      <c r="Q623" s="59">
        <f>-IF(F623="I",SUMIF('BG 032021'!A:A,Clasificaciones!C623,'BG 032021'!D:D),0)</f>
        <v>-2904.11</v>
      </c>
      <c r="R623" s="732" t="e">
        <f>+VLOOKUP(C623,'CA EFE'!A:A,1,FALSE)</f>
        <v>#N/A</v>
      </c>
    </row>
    <row r="624" spans="1:18" s="732" customFormat="1" ht="12" hidden="1" customHeight="1">
      <c r="A624" s="738" t="s">
        <v>166</v>
      </c>
      <c r="B624" s="738" t="s">
        <v>34</v>
      </c>
      <c r="C624" s="731">
        <v>403020103</v>
      </c>
      <c r="D624" s="731" t="s">
        <v>646</v>
      </c>
      <c r="E624" s="730" t="s">
        <v>6</v>
      </c>
      <c r="F624" s="730" t="s">
        <v>264</v>
      </c>
      <c r="G624" s="43">
        <f>-IF(F624="I",IFERROR(VLOOKUP(C624,'BG 032022'!A:C,3,FALSE),0),0)</f>
        <v>0</v>
      </c>
      <c r="H624" s="738"/>
      <c r="I624" s="59">
        <f>-IF(F624="I",IFERROR(VLOOKUP(C624,'BG 032022'!A:D,4,FALSE),0),0)</f>
        <v>0</v>
      </c>
      <c r="J624" s="38"/>
      <c r="K624" s="43">
        <f>-IF(F624="I",SUMIF('BG 2021'!B:B,Clasificaciones!C624,'BG 2021'!D:D),0)</f>
        <v>0</v>
      </c>
      <c r="L624" s="38"/>
      <c r="M624" s="59">
        <f>-IF(F624="I",SUMIF('BG 2021'!B:B,Clasificaciones!C624,'BG 2021'!E:E),0)</f>
        <v>0</v>
      </c>
      <c r="N624" s="38"/>
      <c r="O624" s="43">
        <f>-IF(F624="I",SUMIF('BG 032021'!A:A,Clasificaciones!C624,'BG 032021'!C:C),0)</f>
        <v>-14794</v>
      </c>
      <c r="P624" s="38"/>
      <c r="Q624" s="59">
        <f>-IF(F624="I",SUMIF('BG 032021'!A:A,Clasificaciones!C624,'BG 032021'!D:D),0)</f>
        <v>-2.14</v>
      </c>
    </row>
    <row r="625" spans="1:18" s="732" customFormat="1" ht="12" hidden="1" customHeight="1">
      <c r="A625" s="738" t="s">
        <v>166</v>
      </c>
      <c r="B625" s="738" t="s">
        <v>34</v>
      </c>
      <c r="C625" s="731">
        <v>403020104</v>
      </c>
      <c r="D625" s="731" t="s">
        <v>1142</v>
      </c>
      <c r="E625" s="730" t="s">
        <v>183</v>
      </c>
      <c r="F625" s="730" t="s">
        <v>264</v>
      </c>
      <c r="G625" s="43">
        <f>-IF(F625="I",IFERROR(VLOOKUP(C625,'BG 032022'!A:C,3,FALSE),0),0)</f>
        <v>0</v>
      </c>
      <c r="H625" s="738"/>
      <c r="I625" s="59">
        <f>-IF(F625="I",IFERROR(VLOOKUP(C625,'BG 032022'!A:D,4,FALSE),0),0)</f>
        <v>0</v>
      </c>
      <c r="J625" s="38"/>
      <c r="K625" s="43">
        <f>-IF(F625="I",SUMIF('BG 2021'!B:B,Clasificaciones!C625,'BG 2021'!D:D),0)</f>
        <v>0</v>
      </c>
      <c r="L625" s="38"/>
      <c r="M625" s="59">
        <f>-IF(F625="I",SUMIF('BG 2021'!B:B,Clasificaciones!C625,'BG 2021'!E:E),0)</f>
        <v>0</v>
      </c>
      <c r="N625" s="38"/>
      <c r="O625" s="43">
        <f>-IF(F625="I",SUMIF('BG 032021'!A:A,Clasificaciones!C625,'BG 032021'!C:C),0)</f>
        <v>-243504706</v>
      </c>
      <c r="P625" s="38"/>
      <c r="Q625" s="59">
        <f>-IF(F625="I",SUMIF('BG 032021'!A:A,Clasificaciones!C625,'BG 032021'!D:D),0)</f>
        <v>-36118.699999999997</v>
      </c>
      <c r="R625" s="732" t="e">
        <f>+VLOOKUP(C625,'CA EFE'!A:A,1,FALSE)</f>
        <v>#N/A</v>
      </c>
    </row>
    <row r="626" spans="1:18" s="732" customFormat="1" ht="12" hidden="1" customHeight="1">
      <c r="A626" s="738" t="s">
        <v>166</v>
      </c>
      <c r="B626" s="738" t="s">
        <v>504</v>
      </c>
      <c r="C626" s="731">
        <v>403020105</v>
      </c>
      <c r="D626" s="731" t="s">
        <v>648</v>
      </c>
      <c r="E626" s="730" t="s">
        <v>6</v>
      </c>
      <c r="F626" s="730" t="s">
        <v>264</v>
      </c>
      <c r="G626" s="43">
        <f>-IF(F626="I",IFERROR(VLOOKUP(C626,'BG 032022'!A:C,3,FALSE),0),0)</f>
        <v>0</v>
      </c>
      <c r="H626" s="738"/>
      <c r="I626" s="59">
        <f>-IF(F626="I",IFERROR(VLOOKUP(C626,'BG 032022'!A:D,4,FALSE),0),0)</f>
        <v>0</v>
      </c>
      <c r="J626" s="38"/>
      <c r="K626" s="43">
        <f>-IF(F626="I",SUMIF('BG 2021'!B:B,Clasificaciones!C626,'BG 2021'!D:D),0)</f>
        <v>0</v>
      </c>
      <c r="L626" s="38"/>
      <c r="M626" s="59">
        <f>-IF(F626="I",SUMIF('BG 2021'!B:B,Clasificaciones!C626,'BG 2021'!E:E),0)</f>
        <v>0</v>
      </c>
      <c r="N626" s="38"/>
      <c r="O626" s="43">
        <f>-IF(F626="I",SUMIF('BG 032021'!A:A,Clasificaciones!C626,'BG 032021'!C:C),0)</f>
        <v>-290862685</v>
      </c>
      <c r="P626" s="38"/>
      <c r="Q626" s="59">
        <f>-IF(F626="I",SUMIF('BG 032021'!A:A,Clasificaciones!C626,'BG 032021'!D:D),0)</f>
        <v>-42611.76</v>
      </c>
      <c r="R626" s="732" t="e">
        <f>+VLOOKUP(C626,'CA EFE'!A:A,1,FALSE)</f>
        <v>#N/A</v>
      </c>
    </row>
    <row r="627" spans="1:18" s="732" customFormat="1" ht="12" hidden="1" customHeight="1">
      <c r="A627" s="738" t="s">
        <v>166</v>
      </c>
      <c r="B627" s="738" t="s">
        <v>504</v>
      </c>
      <c r="C627" s="731">
        <v>403020106</v>
      </c>
      <c r="D627" s="731" t="s">
        <v>1108</v>
      </c>
      <c r="E627" s="730" t="s">
        <v>183</v>
      </c>
      <c r="F627" s="730" t="s">
        <v>264</v>
      </c>
      <c r="G627" s="43">
        <f>-IF(F627="I",IFERROR(VLOOKUP(C627,'BG 032022'!A:C,3,FALSE),0),0)</f>
        <v>0</v>
      </c>
      <c r="H627" s="738"/>
      <c r="I627" s="59">
        <f>-IF(F627="I",IFERROR(VLOOKUP(C627,'BG 032022'!A:D,4,FALSE),0),0)</f>
        <v>0</v>
      </c>
      <c r="J627" s="38"/>
      <c r="K627" s="43">
        <f>-IF(F627="I",SUMIF('BG 2021'!B:B,Clasificaciones!C627,'BG 2021'!D:D),0)</f>
        <v>0</v>
      </c>
      <c r="L627" s="38"/>
      <c r="M627" s="59">
        <f>-IF(F627="I",SUMIF('BG 2021'!B:B,Clasificaciones!C627,'BG 2021'!E:E),0)</f>
        <v>0</v>
      </c>
      <c r="N627" s="38"/>
      <c r="O627" s="43">
        <f>-IF(F627="I",SUMIF('BG 032021'!A:A,Clasificaciones!C627,'BG 032021'!C:C),0)</f>
        <v>-1185947989</v>
      </c>
      <c r="P627" s="38"/>
      <c r="Q627" s="59">
        <f>-IF(F627="I",SUMIF('BG 032021'!A:A,Clasificaciones!C627,'BG 032021'!D:D),0)</f>
        <v>-176444.93</v>
      </c>
      <c r="R627" s="732" t="e">
        <f>+VLOOKUP(C627,'CA EFE'!A:A,1,FALSE)</f>
        <v>#N/A</v>
      </c>
    </row>
    <row r="628" spans="1:18" s="732" customFormat="1" ht="12" hidden="1" customHeight="1">
      <c r="A628" s="738" t="s">
        <v>166</v>
      </c>
      <c r="B628" s="738" t="s">
        <v>34</v>
      </c>
      <c r="C628" s="731">
        <v>403020107</v>
      </c>
      <c r="D628" s="731" t="s">
        <v>649</v>
      </c>
      <c r="E628" s="730" t="s">
        <v>6</v>
      </c>
      <c r="F628" s="730" t="s">
        <v>264</v>
      </c>
      <c r="G628" s="43">
        <f>-IF(F628="I",IFERROR(VLOOKUP(C628,'BG 032022'!A:C,3,FALSE),0),0)</f>
        <v>0</v>
      </c>
      <c r="H628" s="738"/>
      <c r="I628" s="59">
        <f>-IF(F628="I",IFERROR(VLOOKUP(C628,'BG 032022'!A:D,4,FALSE),0),0)</f>
        <v>0</v>
      </c>
      <c r="J628" s="38"/>
      <c r="K628" s="43">
        <f>-IF(F628="I",SUMIF('BG 2021'!B:B,Clasificaciones!C628,'BG 2021'!D:D),0)</f>
        <v>0</v>
      </c>
      <c r="L628" s="38"/>
      <c r="M628" s="59">
        <f>-IF(F628="I",SUMIF('BG 2021'!B:B,Clasificaciones!C628,'BG 2021'!E:E),0)</f>
        <v>0</v>
      </c>
      <c r="N628" s="38"/>
      <c r="O628" s="43">
        <f>-IF(F628="I",SUMIF('BG 032021'!A:A,Clasificaciones!C628,'BG 032021'!C:C),0)</f>
        <v>-377108895</v>
      </c>
      <c r="P628" s="38"/>
      <c r="Q628" s="59">
        <f>-IF(F628="I",SUMIF('BG 032021'!A:A,Clasificaciones!C628,'BG 032021'!D:D),0)</f>
        <v>-59329.29</v>
      </c>
      <c r="R628" s="732" t="e">
        <f>+VLOOKUP(C628,'CA EFE'!A:A,1,FALSE)</f>
        <v>#N/A</v>
      </c>
    </row>
    <row r="629" spans="1:18" s="732" customFormat="1" ht="12" hidden="1" customHeight="1">
      <c r="A629" s="738" t="s">
        <v>166</v>
      </c>
      <c r="B629" s="738" t="s">
        <v>34</v>
      </c>
      <c r="C629" s="731">
        <v>403020108</v>
      </c>
      <c r="D629" s="731" t="s">
        <v>1138</v>
      </c>
      <c r="E629" s="730" t="s">
        <v>183</v>
      </c>
      <c r="F629" s="730" t="s">
        <v>264</v>
      </c>
      <c r="G629" s="43">
        <f>-IF(F629="I",IFERROR(VLOOKUP(C629,'BG 032022'!A:C,3,FALSE),0),0)</f>
        <v>0</v>
      </c>
      <c r="H629" s="738"/>
      <c r="I629" s="59">
        <f>-IF(F629="I",IFERROR(VLOOKUP(C629,'BG 032022'!A:D,4,FALSE),0),0)</f>
        <v>0</v>
      </c>
      <c r="J629" s="38"/>
      <c r="K629" s="43">
        <f>-IF(F629="I",SUMIF('BG 2021'!B:B,Clasificaciones!C629,'BG 2021'!D:D),0)</f>
        <v>0</v>
      </c>
      <c r="L629" s="38"/>
      <c r="M629" s="59">
        <f>-IF(F629="I",SUMIF('BG 2021'!B:B,Clasificaciones!C629,'BG 2021'!E:E),0)</f>
        <v>0</v>
      </c>
      <c r="N629" s="38"/>
      <c r="O629" s="43">
        <f>-IF(F629="I",SUMIF('BG 032021'!A:A,Clasificaciones!C629,'BG 032021'!C:C),0)</f>
        <v>-629923</v>
      </c>
      <c r="P629" s="38"/>
      <c r="Q629" s="59">
        <f>-IF(F629="I",SUMIF('BG 032021'!A:A,Clasificaciones!C629,'BG 032021'!D:D),0)</f>
        <v>-91.36</v>
      </c>
      <c r="R629" s="732" t="e">
        <f>+VLOOKUP(C629,'CA EFE'!A:A,1,FALSE)</f>
        <v>#N/A</v>
      </c>
    </row>
    <row r="630" spans="1:18" s="732" customFormat="1" ht="12" hidden="1" customHeight="1">
      <c r="A630" s="738" t="s">
        <v>166</v>
      </c>
      <c r="B630" s="738" t="s">
        <v>34</v>
      </c>
      <c r="C630" s="731">
        <v>403020109</v>
      </c>
      <c r="D630" s="731" t="s">
        <v>651</v>
      </c>
      <c r="E630" s="730" t="s">
        <v>6</v>
      </c>
      <c r="F630" s="730" t="s">
        <v>264</v>
      </c>
      <c r="G630" s="43">
        <f>-IF(F630="I",IFERROR(VLOOKUP(C630,'BG 032022'!A:C,3,FALSE),0),0)</f>
        <v>0</v>
      </c>
      <c r="H630" s="738"/>
      <c r="I630" s="59">
        <f>-IF(F630="I",IFERROR(VLOOKUP(C630,'BG 032022'!A:D,4,FALSE),0),0)</f>
        <v>0</v>
      </c>
      <c r="J630" s="38"/>
      <c r="K630" s="43">
        <f>-IF(F630="I",SUMIF('BG 2021'!B:B,Clasificaciones!C630,'BG 2021'!D:D),0)</f>
        <v>0</v>
      </c>
      <c r="L630" s="38"/>
      <c r="M630" s="59">
        <f>-IF(F630="I",SUMIF('BG 2021'!B:B,Clasificaciones!C630,'BG 2021'!E:E),0)</f>
        <v>0</v>
      </c>
      <c r="N630" s="38"/>
      <c r="O630" s="43">
        <f>-IF(F630="I",SUMIF('BG 032021'!A:A,Clasificaciones!C630,'BG 032021'!C:C),0)</f>
        <v>-4845379</v>
      </c>
      <c r="P630" s="38"/>
      <c r="Q630" s="59">
        <f>-IF(F630="I",SUMIF('BG 032021'!A:A,Clasificaciones!C630,'BG 032021'!D:D),0)</f>
        <v>-743.64</v>
      </c>
    </row>
    <row r="631" spans="1:18" s="732" customFormat="1" ht="12" hidden="1" customHeight="1">
      <c r="A631" s="738" t="s">
        <v>166</v>
      </c>
      <c r="B631" s="738" t="s">
        <v>34</v>
      </c>
      <c r="C631" s="731">
        <v>403020110</v>
      </c>
      <c r="D631" s="731" t="s">
        <v>757</v>
      </c>
      <c r="E631" s="730" t="s">
        <v>183</v>
      </c>
      <c r="F631" s="730" t="s">
        <v>264</v>
      </c>
      <c r="G631" s="43">
        <f>-IF(F631="I",IFERROR(VLOOKUP(C631,'BG 032022'!A:C,3,FALSE),0),0)</f>
        <v>0</v>
      </c>
      <c r="H631" s="738"/>
      <c r="I631" s="59">
        <f>-IF(F631="I",IFERROR(VLOOKUP(C631,'BG 032022'!A:D,4,FALSE),0),0)</f>
        <v>0</v>
      </c>
      <c r="J631" s="38"/>
      <c r="K631" s="43">
        <f>-IF(F631="I",SUMIF('BG 2021'!B:B,Clasificaciones!C631,'BG 2021'!D:D),0)</f>
        <v>0</v>
      </c>
      <c r="L631" s="38"/>
      <c r="M631" s="59">
        <f>-IF(F631="I",SUMIF('BG 2021'!B:B,Clasificaciones!C631,'BG 2021'!E:E),0)</f>
        <v>0</v>
      </c>
      <c r="N631" s="38"/>
      <c r="O631" s="43">
        <f>-IF(F631="I",SUMIF('BG 032021'!A:A,Clasificaciones!C631,'BG 032021'!C:C),0)</f>
        <v>0</v>
      </c>
      <c r="P631" s="38"/>
      <c r="Q631" s="59">
        <f>-IF(F631="I",SUMIF('BG 032021'!A:A,Clasificaciones!C631,'BG 032021'!D:D),0)</f>
        <v>0</v>
      </c>
    </row>
    <row r="632" spans="1:18" s="732" customFormat="1" ht="12" hidden="1" customHeight="1">
      <c r="A632" s="738" t="s">
        <v>166</v>
      </c>
      <c r="B632" s="738" t="s">
        <v>34</v>
      </c>
      <c r="C632" s="731">
        <v>403020111</v>
      </c>
      <c r="D632" s="731" t="s">
        <v>818</v>
      </c>
      <c r="E632" s="730" t="s">
        <v>6</v>
      </c>
      <c r="F632" s="730" t="s">
        <v>264</v>
      </c>
      <c r="G632" s="43">
        <f>-IF(F632="I",IFERROR(VLOOKUP(C632,'BG 032022'!A:C,3,FALSE),0),0)</f>
        <v>0</v>
      </c>
      <c r="H632" s="738"/>
      <c r="I632" s="59">
        <f>-IF(F632="I",IFERROR(VLOOKUP(C632,'BG 032022'!A:D,4,FALSE),0),0)</f>
        <v>0</v>
      </c>
      <c r="J632" s="38"/>
      <c r="K632" s="43">
        <f>-IF(F632="I",SUMIF('BG 2021'!B:B,Clasificaciones!C632,'BG 2021'!D:D),0)</f>
        <v>0</v>
      </c>
      <c r="L632" s="38"/>
      <c r="M632" s="59">
        <f>-IF(F632="I",SUMIF('BG 2021'!B:B,Clasificaciones!C632,'BG 2021'!E:E),0)</f>
        <v>0</v>
      </c>
      <c r="N632" s="38"/>
      <c r="O632" s="43">
        <f>-IF(F632="I",SUMIF('BG 032021'!A:A,Clasificaciones!C632,'BG 032021'!C:C),0)</f>
        <v>0</v>
      </c>
      <c r="P632" s="38"/>
      <c r="Q632" s="59">
        <f>-IF(F632="I",SUMIF('BG 032021'!A:A,Clasificaciones!C632,'BG 032021'!D:D),0)</f>
        <v>0</v>
      </c>
    </row>
    <row r="633" spans="1:18" s="732" customFormat="1" ht="12" hidden="1" customHeight="1">
      <c r="A633" s="738" t="s">
        <v>166</v>
      </c>
      <c r="B633" s="738" t="s">
        <v>34</v>
      </c>
      <c r="C633" s="731">
        <v>403020112</v>
      </c>
      <c r="D633" s="731" t="s">
        <v>760</v>
      </c>
      <c r="E633" s="730" t="s">
        <v>183</v>
      </c>
      <c r="F633" s="730" t="s">
        <v>264</v>
      </c>
      <c r="G633" s="43">
        <f>-IF(F633="I",IFERROR(VLOOKUP(C633,'BG 032022'!A:C,3,FALSE),0),0)</f>
        <v>0</v>
      </c>
      <c r="H633" s="738"/>
      <c r="I633" s="59">
        <f>-IF(F633="I",IFERROR(VLOOKUP(C633,'BG 032022'!A:D,4,FALSE),0),0)</f>
        <v>0</v>
      </c>
      <c r="J633" s="38"/>
      <c r="K633" s="43">
        <f>-IF(F633="I",SUMIF('BG 2021'!B:B,Clasificaciones!C633,'BG 2021'!D:D),0)</f>
        <v>0</v>
      </c>
      <c r="L633" s="38"/>
      <c r="M633" s="59">
        <f>-IF(F633="I",SUMIF('BG 2021'!B:B,Clasificaciones!C633,'BG 2021'!E:E),0)</f>
        <v>0</v>
      </c>
      <c r="N633" s="38"/>
      <c r="O633" s="43">
        <f>-IF(F633="I",SUMIF('BG 032021'!A:A,Clasificaciones!C633,'BG 032021'!C:C),0)</f>
        <v>0</v>
      </c>
      <c r="P633" s="38"/>
      <c r="Q633" s="59">
        <f>-IF(F633="I",SUMIF('BG 032021'!A:A,Clasificaciones!C633,'BG 032021'!D:D),0)</f>
        <v>0</v>
      </c>
    </row>
    <row r="634" spans="1:18" s="732" customFormat="1" ht="12" hidden="1" customHeight="1">
      <c r="A634" s="738" t="s">
        <v>166</v>
      </c>
      <c r="B634" s="738" t="s">
        <v>116</v>
      </c>
      <c r="C634" s="731">
        <v>403020113</v>
      </c>
      <c r="D634" s="731" t="s">
        <v>662</v>
      </c>
      <c r="E634" s="730" t="s">
        <v>6</v>
      </c>
      <c r="F634" s="730" t="s">
        <v>264</v>
      </c>
      <c r="G634" s="43">
        <f>-IF(F634="I",IFERROR(VLOOKUP(C634,'BG 032022'!A:C,3,FALSE),0),0)</f>
        <v>0</v>
      </c>
      <c r="H634" s="738"/>
      <c r="I634" s="59">
        <f>-IF(F634="I",IFERROR(VLOOKUP(C634,'BG 032022'!A:D,4,FALSE),0),0)</f>
        <v>0</v>
      </c>
      <c r="J634" s="38"/>
      <c r="K634" s="43">
        <f>-IF(F634="I",SUMIF('BG 2021'!B:B,Clasificaciones!C634,'BG 2021'!D:D),0)</f>
        <v>0</v>
      </c>
      <c r="L634" s="38"/>
      <c r="M634" s="59">
        <f>-IF(F634="I",SUMIF('BG 2021'!B:B,Clasificaciones!C634,'BG 2021'!E:E),0)</f>
        <v>0</v>
      </c>
      <c r="N634" s="38"/>
      <c r="O634" s="43">
        <f>-IF(F634="I",SUMIF('BG 032021'!A:A,Clasificaciones!C634,'BG 032021'!C:C),0)</f>
        <v>-1138</v>
      </c>
      <c r="P634" s="38"/>
      <c r="Q634" s="59">
        <f>-IF(F634="I",SUMIF('BG 032021'!A:A,Clasificaciones!C634,'BG 032021'!D:D),0)</f>
        <v>-0.16</v>
      </c>
    </row>
    <row r="635" spans="1:18" s="732" customFormat="1" ht="12" hidden="1" customHeight="1">
      <c r="A635" s="738" t="s">
        <v>166</v>
      </c>
      <c r="B635" s="738" t="s">
        <v>116</v>
      </c>
      <c r="C635" s="731">
        <v>403020114</v>
      </c>
      <c r="D635" s="731" t="s">
        <v>652</v>
      </c>
      <c r="E635" s="730" t="s">
        <v>183</v>
      </c>
      <c r="F635" s="730" t="s">
        <v>264</v>
      </c>
      <c r="G635" s="43">
        <f>-IF(F635="I",IFERROR(VLOOKUP(C635,'BG 032022'!A:C,3,FALSE),0),0)</f>
        <v>0</v>
      </c>
      <c r="H635" s="738"/>
      <c r="I635" s="59">
        <f>-IF(F635="I",IFERROR(VLOOKUP(C635,'BG 032022'!A:D,4,FALSE),0),0)</f>
        <v>0</v>
      </c>
      <c r="J635" s="38"/>
      <c r="K635" s="43">
        <f>-IF(F635="I",SUMIF('BG 2021'!B:B,Clasificaciones!C635,'BG 2021'!D:D),0)</f>
        <v>0</v>
      </c>
      <c r="L635" s="38"/>
      <c r="M635" s="59">
        <f>-IF(F635="I",SUMIF('BG 2021'!B:B,Clasificaciones!C635,'BG 2021'!E:E),0)</f>
        <v>0</v>
      </c>
      <c r="N635" s="38"/>
      <c r="O635" s="43">
        <f>-IF(F635="I",SUMIF('BG 032021'!A:A,Clasificaciones!C635,'BG 032021'!C:C),0)</f>
        <v>0</v>
      </c>
      <c r="P635" s="38"/>
      <c r="Q635" s="59">
        <f>-IF(F635="I",SUMIF('BG 032021'!A:A,Clasificaciones!C635,'BG 032021'!D:D),0)</f>
        <v>0</v>
      </c>
    </row>
    <row r="636" spans="1:18" s="732" customFormat="1" ht="12" hidden="1" customHeight="1">
      <c r="A636" s="738" t="s">
        <v>166</v>
      </c>
      <c r="B636" s="738" t="s">
        <v>116</v>
      </c>
      <c r="C636" s="731">
        <v>403020115</v>
      </c>
      <c r="D636" s="731" t="s">
        <v>925</v>
      </c>
      <c r="E636" s="730" t="s">
        <v>6</v>
      </c>
      <c r="F636" s="730" t="s">
        <v>264</v>
      </c>
      <c r="G636" s="43">
        <f>-IF(F636="I",IFERROR(VLOOKUP(C636,'BG 032022'!A:C,3,FALSE),0),0)</f>
        <v>0</v>
      </c>
      <c r="H636" s="738"/>
      <c r="I636" s="59">
        <f>-IF(F636="I",IFERROR(VLOOKUP(C636,'BG 032022'!A:D,4,FALSE),0),0)</f>
        <v>0</v>
      </c>
      <c r="J636" s="38"/>
      <c r="K636" s="43">
        <f>-IF(F636="I",SUMIF('BG 2021'!B:B,Clasificaciones!C636,'BG 2021'!D:D),0)</f>
        <v>0</v>
      </c>
      <c r="L636" s="38"/>
      <c r="M636" s="59">
        <f>-IF(F636="I",SUMIF('BG 2021'!B:B,Clasificaciones!C636,'BG 2021'!E:E),0)</f>
        <v>0</v>
      </c>
      <c r="N636" s="38"/>
      <c r="O636" s="43">
        <f>-IF(F636="I",SUMIF('BG 032021'!A:A,Clasificaciones!C636,'BG 032021'!C:C),0)</f>
        <v>0</v>
      </c>
      <c r="P636" s="38"/>
      <c r="Q636" s="59">
        <f>-IF(F636="I",SUMIF('BG 032021'!A:A,Clasificaciones!C636,'BG 032021'!D:D),0)</f>
        <v>0</v>
      </c>
    </row>
    <row r="637" spans="1:18" s="732" customFormat="1" ht="12" hidden="1" customHeight="1">
      <c r="A637" s="738" t="s">
        <v>166</v>
      </c>
      <c r="B637" s="738" t="s">
        <v>116</v>
      </c>
      <c r="C637" s="731">
        <v>403020116</v>
      </c>
      <c r="D637" s="731" t="s">
        <v>935</v>
      </c>
      <c r="E637" s="730" t="s">
        <v>183</v>
      </c>
      <c r="F637" s="730" t="s">
        <v>264</v>
      </c>
      <c r="G637" s="43">
        <f>-IF(F637="I",IFERROR(VLOOKUP(C637,'BG 032022'!A:C,3,FALSE),0),0)</f>
        <v>0</v>
      </c>
      <c r="H637" s="738"/>
      <c r="I637" s="59">
        <f>-IF(F637="I",IFERROR(VLOOKUP(C637,'BG 032022'!A:D,4,FALSE),0),0)</f>
        <v>0</v>
      </c>
      <c r="J637" s="38"/>
      <c r="K637" s="43">
        <f>-IF(F637="I",SUMIF('BG 2021'!B:B,Clasificaciones!C637,'BG 2021'!D:D),0)</f>
        <v>0</v>
      </c>
      <c r="L637" s="38"/>
      <c r="M637" s="59">
        <f>-IF(F637="I",SUMIF('BG 2021'!B:B,Clasificaciones!C637,'BG 2021'!E:E),0)</f>
        <v>0</v>
      </c>
      <c r="N637" s="38"/>
      <c r="O637" s="43">
        <f>-IF(F637="I",SUMIF('BG 032021'!A:A,Clasificaciones!C637,'BG 032021'!C:C),0)</f>
        <v>0</v>
      </c>
      <c r="P637" s="38"/>
      <c r="Q637" s="59">
        <f>-IF(F637="I",SUMIF('BG 032021'!A:A,Clasificaciones!C637,'BG 032021'!D:D),0)</f>
        <v>0</v>
      </c>
    </row>
    <row r="638" spans="1:18" s="732" customFormat="1" ht="12" hidden="1" customHeight="1">
      <c r="A638" s="738" t="s">
        <v>166</v>
      </c>
      <c r="B638" s="738" t="s">
        <v>116</v>
      </c>
      <c r="C638" s="731">
        <v>403020117</v>
      </c>
      <c r="D638" s="731" t="s">
        <v>654</v>
      </c>
      <c r="E638" s="730" t="s">
        <v>6</v>
      </c>
      <c r="F638" s="730" t="s">
        <v>264</v>
      </c>
      <c r="G638" s="43">
        <f>-IF(F638="I",IFERROR(VLOOKUP(C638,'BG 032022'!A:C,3,FALSE),0),0)</f>
        <v>0</v>
      </c>
      <c r="H638" s="738"/>
      <c r="I638" s="59">
        <f>-IF(F638="I",IFERROR(VLOOKUP(C638,'BG 032022'!A:D,4,FALSE),0),0)</f>
        <v>0</v>
      </c>
      <c r="J638" s="38"/>
      <c r="K638" s="43">
        <f>-IF(F638="I",SUMIF('BG 2021'!B:B,Clasificaciones!C638,'BG 2021'!D:D),0)</f>
        <v>0</v>
      </c>
      <c r="L638" s="38"/>
      <c r="M638" s="59">
        <f>-IF(F638="I",SUMIF('BG 2021'!B:B,Clasificaciones!C638,'BG 2021'!E:E),0)</f>
        <v>0</v>
      </c>
      <c r="N638" s="38"/>
      <c r="O638" s="43">
        <f>-IF(F638="I",SUMIF('BG 032021'!A:A,Clasificaciones!C638,'BG 032021'!C:C),0)</f>
        <v>-29793870</v>
      </c>
      <c r="P638" s="38"/>
      <c r="Q638" s="59">
        <f>-IF(F638="I",SUMIF('BG 032021'!A:A,Clasificaciones!C638,'BG 032021'!D:D),0)</f>
        <v>-4321.1099999999997</v>
      </c>
      <c r="R638" s="732" t="e">
        <f>+VLOOKUP(C638,'CA EFE'!A:A,1,FALSE)</f>
        <v>#N/A</v>
      </c>
    </row>
    <row r="639" spans="1:18" s="732" customFormat="1" ht="12" hidden="1" customHeight="1">
      <c r="A639" s="738" t="s">
        <v>166</v>
      </c>
      <c r="B639" s="738" t="s">
        <v>116</v>
      </c>
      <c r="C639" s="731">
        <v>403020118</v>
      </c>
      <c r="D639" s="731" t="s">
        <v>1141</v>
      </c>
      <c r="E639" s="730" t="s">
        <v>183</v>
      </c>
      <c r="F639" s="730" t="s">
        <v>264</v>
      </c>
      <c r="G639" s="43">
        <f>-IF(F639="I",IFERROR(VLOOKUP(C639,'BG 032022'!A:C,3,FALSE),0),0)</f>
        <v>0</v>
      </c>
      <c r="H639" s="738"/>
      <c r="I639" s="59">
        <f>-IF(F639="I",IFERROR(VLOOKUP(C639,'BG 032022'!A:D,4,FALSE),0),0)</f>
        <v>0</v>
      </c>
      <c r="J639" s="38"/>
      <c r="K639" s="43">
        <f>-IF(F639="I",SUMIF('BG 2021'!B:B,Clasificaciones!C639,'BG 2021'!D:D),0)</f>
        <v>0</v>
      </c>
      <c r="L639" s="38"/>
      <c r="M639" s="59">
        <f>-IF(F639="I",SUMIF('BG 2021'!B:B,Clasificaciones!C639,'BG 2021'!E:E),0)</f>
        <v>0</v>
      </c>
      <c r="N639" s="38"/>
      <c r="O639" s="43">
        <f>-IF(F639="I",SUMIF('BG 032021'!A:A,Clasificaciones!C639,'BG 032021'!C:C),0)</f>
        <v>-326940640</v>
      </c>
      <c r="P639" s="38"/>
      <c r="Q639" s="59">
        <f>-IF(F639="I",SUMIF('BG 032021'!A:A,Clasificaciones!C639,'BG 032021'!D:D),0)</f>
        <v>-50346.49</v>
      </c>
    </row>
    <row r="640" spans="1:18" s="732" customFormat="1" ht="12" hidden="1" customHeight="1">
      <c r="A640" s="738" t="s">
        <v>166</v>
      </c>
      <c r="B640" s="738" t="s">
        <v>116</v>
      </c>
      <c r="C640" s="731">
        <v>403020119</v>
      </c>
      <c r="D640" s="731" t="s">
        <v>926</v>
      </c>
      <c r="E640" s="730" t="s">
        <v>6</v>
      </c>
      <c r="F640" s="730" t="s">
        <v>264</v>
      </c>
      <c r="G640" s="43">
        <f>-IF(F640="I",IFERROR(VLOOKUP(C640,'BG 032022'!A:C,3,FALSE),0),0)</f>
        <v>0</v>
      </c>
      <c r="H640" s="738"/>
      <c r="I640" s="59">
        <f>-IF(F640="I",IFERROR(VLOOKUP(C640,'BG 032022'!A:D,4,FALSE),0),0)</f>
        <v>0</v>
      </c>
      <c r="J640" s="38"/>
      <c r="K640" s="43">
        <f>-IF(F640="I",SUMIF('BG 2021'!B:B,Clasificaciones!C640,'BG 2021'!D:D),0)</f>
        <v>0</v>
      </c>
      <c r="L640" s="38"/>
      <c r="M640" s="59">
        <f>-IF(F640="I",SUMIF('BG 2021'!B:B,Clasificaciones!C640,'BG 2021'!E:E),0)</f>
        <v>0</v>
      </c>
      <c r="N640" s="38"/>
      <c r="O640" s="43">
        <f>-IF(F640="I",SUMIF('BG 032021'!A:A,Clasificaciones!C640,'BG 032021'!C:C),0)</f>
        <v>0</v>
      </c>
      <c r="P640" s="38"/>
      <c r="Q640" s="59">
        <f>-IF(F640="I",SUMIF('BG 032021'!A:A,Clasificaciones!C640,'BG 032021'!D:D),0)</f>
        <v>0</v>
      </c>
      <c r="R640" s="732" t="e">
        <f>+VLOOKUP(C640,'CA EFE'!A:A,1,FALSE)</f>
        <v>#N/A</v>
      </c>
    </row>
    <row r="641" spans="1:18" s="732" customFormat="1" ht="12" hidden="1" customHeight="1">
      <c r="A641" s="738" t="s">
        <v>166</v>
      </c>
      <c r="B641" s="738" t="s">
        <v>116</v>
      </c>
      <c r="C641" s="731">
        <v>403020120</v>
      </c>
      <c r="D641" s="731" t="s">
        <v>927</v>
      </c>
      <c r="E641" s="730" t="s">
        <v>183</v>
      </c>
      <c r="F641" s="730" t="s">
        <v>264</v>
      </c>
      <c r="G641" s="43">
        <f>-IF(F641="I",IFERROR(VLOOKUP(C641,'BG 032022'!A:C,3,FALSE),0),0)</f>
        <v>0</v>
      </c>
      <c r="H641" s="738"/>
      <c r="I641" s="59">
        <f>-IF(F641="I",IFERROR(VLOOKUP(C641,'BG 032022'!A:D,4,FALSE),0),0)</f>
        <v>0</v>
      </c>
      <c r="J641" s="38"/>
      <c r="K641" s="43">
        <f>-IF(F641="I",SUMIF('BG 2021'!B:B,Clasificaciones!C641,'BG 2021'!D:D),0)</f>
        <v>0</v>
      </c>
      <c r="L641" s="38"/>
      <c r="M641" s="59">
        <f>-IF(F641="I",SUMIF('BG 2021'!B:B,Clasificaciones!C641,'BG 2021'!E:E),0)</f>
        <v>0</v>
      </c>
      <c r="N641" s="38"/>
      <c r="O641" s="43">
        <f>-IF(F641="I",SUMIF('BG 032021'!A:A,Clasificaciones!C641,'BG 032021'!C:C),0)</f>
        <v>0</v>
      </c>
      <c r="P641" s="38"/>
      <c r="Q641" s="59">
        <f>-IF(F641="I",SUMIF('BG 032021'!A:A,Clasificaciones!C641,'BG 032021'!D:D),0)</f>
        <v>0</v>
      </c>
    </row>
    <row r="642" spans="1:18" s="732" customFormat="1" ht="12" hidden="1" customHeight="1">
      <c r="A642" s="738" t="s">
        <v>166</v>
      </c>
      <c r="B642" s="738" t="s">
        <v>116</v>
      </c>
      <c r="C642" s="731">
        <v>403020121</v>
      </c>
      <c r="D642" s="731" t="s">
        <v>663</v>
      </c>
      <c r="E642" s="730" t="s">
        <v>6</v>
      </c>
      <c r="F642" s="730" t="s">
        <v>264</v>
      </c>
      <c r="G642" s="43">
        <f>-IF(F642="I",IFERROR(VLOOKUP(C642,'BG 032022'!A:C,3,FALSE),0),0)</f>
        <v>0</v>
      </c>
      <c r="H642" s="738"/>
      <c r="I642" s="59">
        <f>-IF(F642="I",IFERROR(VLOOKUP(C642,'BG 032022'!A:D,4,FALSE),0),0)</f>
        <v>0</v>
      </c>
      <c r="J642" s="38"/>
      <c r="K642" s="43">
        <f>-IF(F642="I",SUMIF('BG 2021'!B:B,Clasificaciones!C642,'BG 2021'!D:D),0)</f>
        <v>0</v>
      </c>
      <c r="L642" s="38"/>
      <c r="M642" s="59">
        <f>-IF(F642="I",SUMIF('BG 2021'!B:B,Clasificaciones!C642,'BG 2021'!E:E),0)</f>
        <v>0</v>
      </c>
      <c r="N642" s="38"/>
      <c r="O642" s="43">
        <f>-IF(F642="I",SUMIF('BG 032021'!A:A,Clasificaciones!C642,'BG 032021'!C:C),0)</f>
        <v>-208511775</v>
      </c>
      <c r="P642" s="38"/>
      <c r="Q642" s="59">
        <f>-IF(F642="I",SUMIF('BG 032021'!A:A,Clasificaciones!C642,'BG 032021'!D:D),0)</f>
        <v>-29525.38</v>
      </c>
    </row>
    <row r="643" spans="1:18" s="732" customFormat="1" ht="12" hidden="1" customHeight="1">
      <c r="A643" s="738" t="s">
        <v>166</v>
      </c>
      <c r="B643" s="738" t="s">
        <v>116</v>
      </c>
      <c r="C643" s="731">
        <v>403020122</v>
      </c>
      <c r="D643" s="731" t="s">
        <v>820</v>
      </c>
      <c r="E643" s="730" t="s">
        <v>183</v>
      </c>
      <c r="F643" s="730" t="s">
        <v>264</v>
      </c>
      <c r="G643" s="43">
        <f>-IF(F643="I",IFERROR(VLOOKUP(C643,'BG 032022'!A:C,3,FALSE),0),0)</f>
        <v>0</v>
      </c>
      <c r="H643" s="738"/>
      <c r="I643" s="59">
        <f>-IF(F643="I",IFERROR(VLOOKUP(C643,'BG 032022'!A:D,4,FALSE),0),0)</f>
        <v>0</v>
      </c>
      <c r="J643" s="38"/>
      <c r="K643" s="43">
        <f>-IF(F643="I",SUMIF('BG 2021'!B:B,Clasificaciones!C643,'BG 2021'!D:D),0)</f>
        <v>0</v>
      </c>
      <c r="L643" s="38"/>
      <c r="M643" s="59">
        <f>-IF(F643="I",SUMIF('BG 2021'!B:B,Clasificaciones!C643,'BG 2021'!E:E),0)</f>
        <v>0</v>
      </c>
      <c r="N643" s="38"/>
      <c r="O643" s="43">
        <f>-IF(F643="I",SUMIF('BG 032021'!A:A,Clasificaciones!C643,'BG 032021'!C:C),0)</f>
        <v>0</v>
      </c>
      <c r="P643" s="38"/>
      <c r="Q643" s="59">
        <f>-IF(F643="I",SUMIF('BG 032021'!A:A,Clasificaciones!C643,'BG 032021'!D:D),0)</f>
        <v>0</v>
      </c>
    </row>
    <row r="644" spans="1:18" s="732" customFormat="1" ht="12" hidden="1" customHeight="1">
      <c r="A644" s="738" t="s">
        <v>166</v>
      </c>
      <c r="B644" s="738" t="s">
        <v>116</v>
      </c>
      <c r="C644" s="731">
        <v>403020123</v>
      </c>
      <c r="D644" s="731" t="s">
        <v>928</v>
      </c>
      <c r="E644" s="730" t="s">
        <v>6</v>
      </c>
      <c r="F644" s="730" t="s">
        <v>264</v>
      </c>
      <c r="G644" s="43">
        <f>-IF(F644="I",IFERROR(VLOOKUP(C644,'BG 032022'!A:C,3,FALSE),0),0)</f>
        <v>0</v>
      </c>
      <c r="H644" s="738"/>
      <c r="I644" s="59">
        <f>-IF(F644="I",IFERROR(VLOOKUP(C644,'BG 032022'!A:D,4,FALSE),0),0)</f>
        <v>0</v>
      </c>
      <c r="J644" s="38"/>
      <c r="K644" s="43">
        <f>-IF(F644="I",SUMIF('BG 2021'!B:B,Clasificaciones!C644,'BG 2021'!D:D),0)</f>
        <v>0</v>
      </c>
      <c r="L644" s="38"/>
      <c r="M644" s="59">
        <f>-IF(F644="I",SUMIF('BG 2021'!B:B,Clasificaciones!C644,'BG 2021'!E:E),0)</f>
        <v>0</v>
      </c>
      <c r="N644" s="38"/>
      <c r="O644" s="43">
        <f>-IF(F644="I",SUMIF('BG 032021'!A:A,Clasificaciones!C644,'BG 032021'!C:C),0)</f>
        <v>0</v>
      </c>
      <c r="P644" s="38"/>
      <c r="Q644" s="59">
        <f>-IF(F644="I",SUMIF('BG 032021'!A:A,Clasificaciones!C644,'BG 032021'!D:D),0)</f>
        <v>0</v>
      </c>
    </row>
    <row r="645" spans="1:18" s="732" customFormat="1" ht="12" hidden="1" customHeight="1">
      <c r="A645" s="738" t="s">
        <v>166</v>
      </c>
      <c r="B645" s="738" t="s">
        <v>116</v>
      </c>
      <c r="C645" s="731">
        <v>403020124</v>
      </c>
      <c r="D645" s="731" t="s">
        <v>929</v>
      </c>
      <c r="E645" s="730" t="s">
        <v>183</v>
      </c>
      <c r="F645" s="730" t="s">
        <v>264</v>
      </c>
      <c r="G645" s="43">
        <f>-IF(F645="I",IFERROR(VLOOKUP(C645,'BG 032022'!A:C,3,FALSE),0),0)</f>
        <v>0</v>
      </c>
      <c r="H645" s="738"/>
      <c r="I645" s="59">
        <f>-IF(F645="I",IFERROR(VLOOKUP(C645,'BG 032022'!A:D,4,FALSE),0),0)</f>
        <v>0</v>
      </c>
      <c r="J645" s="38"/>
      <c r="K645" s="43">
        <f>-IF(F645="I",SUMIF('BG 2021'!B:B,Clasificaciones!C645,'BG 2021'!D:D),0)</f>
        <v>0</v>
      </c>
      <c r="L645" s="38"/>
      <c r="M645" s="59">
        <f>-IF(F645="I",SUMIF('BG 2021'!B:B,Clasificaciones!C645,'BG 2021'!E:E),0)</f>
        <v>0</v>
      </c>
      <c r="N645" s="38"/>
      <c r="O645" s="43">
        <f>-IF(F645="I",SUMIF('BG 032021'!A:A,Clasificaciones!C645,'BG 032021'!C:C),0)</f>
        <v>0</v>
      </c>
      <c r="P645" s="38"/>
      <c r="Q645" s="59">
        <f>-IF(F645="I",SUMIF('BG 032021'!A:A,Clasificaciones!C645,'BG 032021'!D:D),0)</f>
        <v>0</v>
      </c>
    </row>
    <row r="646" spans="1:18" s="732" customFormat="1" ht="12" hidden="1" customHeight="1">
      <c r="A646" s="738" t="s">
        <v>166</v>
      </c>
      <c r="B646" s="738" t="s">
        <v>116</v>
      </c>
      <c r="C646" s="731">
        <v>403020125</v>
      </c>
      <c r="D646" s="731" t="s">
        <v>930</v>
      </c>
      <c r="E646" s="730" t="s">
        <v>6</v>
      </c>
      <c r="F646" s="730" t="s">
        <v>264</v>
      </c>
      <c r="G646" s="43">
        <f>-IF(F646="I",IFERROR(VLOOKUP(C646,'BG 032022'!A:C,3,FALSE),0),0)</f>
        <v>0</v>
      </c>
      <c r="H646" s="738"/>
      <c r="I646" s="59">
        <f>-IF(F646="I",IFERROR(VLOOKUP(C646,'BG 032022'!A:D,4,FALSE),0),0)</f>
        <v>0</v>
      </c>
      <c r="J646" s="38"/>
      <c r="K646" s="43">
        <f>-IF(F646="I",SUMIF('BG 2021'!B:B,Clasificaciones!C646,'BG 2021'!D:D),0)</f>
        <v>0</v>
      </c>
      <c r="L646" s="38"/>
      <c r="M646" s="59">
        <f>-IF(F646="I",SUMIF('BG 2021'!B:B,Clasificaciones!C646,'BG 2021'!E:E),0)</f>
        <v>0</v>
      </c>
      <c r="N646" s="38"/>
      <c r="O646" s="43">
        <f>-IF(F646="I",SUMIF('BG 032021'!A:A,Clasificaciones!C646,'BG 032021'!C:C),0)</f>
        <v>0</v>
      </c>
      <c r="P646" s="38"/>
      <c r="Q646" s="59">
        <f>-IF(F646="I",SUMIF('BG 032021'!A:A,Clasificaciones!C646,'BG 032021'!D:D),0)</f>
        <v>0</v>
      </c>
    </row>
    <row r="647" spans="1:18" s="732" customFormat="1" ht="12" hidden="1" customHeight="1">
      <c r="A647" s="738" t="s">
        <v>166</v>
      </c>
      <c r="B647" s="738" t="s">
        <v>116</v>
      </c>
      <c r="C647" s="731">
        <v>403020126</v>
      </c>
      <c r="D647" s="731" t="s">
        <v>931</v>
      </c>
      <c r="E647" s="730" t="s">
        <v>183</v>
      </c>
      <c r="F647" s="730" t="s">
        <v>264</v>
      </c>
      <c r="G647" s="43">
        <f>-IF(F647="I",IFERROR(VLOOKUP(C647,'BG 032022'!A:C,3,FALSE),0),0)</f>
        <v>0</v>
      </c>
      <c r="H647" s="738"/>
      <c r="I647" s="59">
        <f>-IF(F647="I",IFERROR(VLOOKUP(C647,'BG 032022'!A:D,4,FALSE),0),0)</f>
        <v>0</v>
      </c>
      <c r="J647" s="38"/>
      <c r="K647" s="43">
        <f>-IF(F647="I",SUMIF('BG 2021'!B:B,Clasificaciones!C647,'BG 2021'!D:D),0)</f>
        <v>0</v>
      </c>
      <c r="L647" s="38"/>
      <c r="M647" s="59">
        <f>-IF(F647="I",SUMIF('BG 2021'!B:B,Clasificaciones!C647,'BG 2021'!E:E),0)</f>
        <v>0</v>
      </c>
      <c r="N647" s="38"/>
      <c r="O647" s="43">
        <f>-IF(F647="I",SUMIF('BG 032021'!A:A,Clasificaciones!C647,'BG 032021'!C:C),0)</f>
        <v>0</v>
      </c>
      <c r="P647" s="38"/>
      <c r="Q647" s="59">
        <f>-IF(F647="I",SUMIF('BG 032021'!A:A,Clasificaciones!C647,'BG 032021'!D:D),0)</f>
        <v>0</v>
      </c>
    </row>
    <row r="648" spans="1:18" s="732" customFormat="1" ht="12" hidden="1" customHeight="1">
      <c r="A648" s="738" t="s">
        <v>166</v>
      </c>
      <c r="B648" s="738" t="s">
        <v>116</v>
      </c>
      <c r="C648" s="731">
        <v>403020127</v>
      </c>
      <c r="D648" s="731" t="s">
        <v>932</v>
      </c>
      <c r="E648" s="730" t="s">
        <v>6</v>
      </c>
      <c r="F648" s="730" t="s">
        <v>264</v>
      </c>
      <c r="G648" s="43">
        <f>-IF(F648="I",IFERROR(VLOOKUP(C648,'BG 032022'!A:C,3,FALSE),0),0)</f>
        <v>0</v>
      </c>
      <c r="H648" s="738"/>
      <c r="I648" s="59">
        <f>-IF(F648="I",IFERROR(VLOOKUP(C648,'BG 032022'!A:D,4,FALSE),0),0)</f>
        <v>0</v>
      </c>
      <c r="J648" s="38"/>
      <c r="K648" s="43">
        <f>-IF(F648="I",SUMIF('BG 2021'!B:B,Clasificaciones!C648,'BG 2021'!D:D),0)</f>
        <v>0</v>
      </c>
      <c r="L648" s="38"/>
      <c r="M648" s="59">
        <f>-IF(F648="I",SUMIF('BG 2021'!B:B,Clasificaciones!C648,'BG 2021'!E:E),0)</f>
        <v>0</v>
      </c>
      <c r="N648" s="38"/>
      <c r="O648" s="43">
        <f>-IF(F648="I",SUMIF('BG 032021'!A:A,Clasificaciones!C648,'BG 032021'!C:C),0)</f>
        <v>0</v>
      </c>
      <c r="P648" s="38"/>
      <c r="Q648" s="59">
        <f>-IF(F648="I",SUMIF('BG 032021'!A:A,Clasificaciones!C648,'BG 032021'!D:D),0)</f>
        <v>0</v>
      </c>
    </row>
    <row r="649" spans="1:18" s="732" customFormat="1" ht="12" hidden="1" customHeight="1">
      <c r="A649" s="738" t="s">
        <v>166</v>
      </c>
      <c r="B649" s="738" t="s">
        <v>116</v>
      </c>
      <c r="C649" s="731">
        <v>403020128</v>
      </c>
      <c r="D649" s="731" t="s">
        <v>933</v>
      </c>
      <c r="E649" s="730" t="s">
        <v>183</v>
      </c>
      <c r="F649" s="730" t="s">
        <v>264</v>
      </c>
      <c r="G649" s="43">
        <f>-IF(F649="I",IFERROR(VLOOKUP(C649,'BG 032022'!A:C,3,FALSE),0),0)</f>
        <v>0</v>
      </c>
      <c r="H649" s="738"/>
      <c r="I649" s="59">
        <f>-IF(F649="I",IFERROR(VLOOKUP(C649,'BG 032022'!A:D,4,FALSE),0),0)</f>
        <v>0</v>
      </c>
      <c r="J649" s="38"/>
      <c r="K649" s="43">
        <f>-IF(F649="I",SUMIF('BG 2021'!B:B,Clasificaciones!C649,'BG 2021'!D:D),0)</f>
        <v>0</v>
      </c>
      <c r="L649" s="38"/>
      <c r="M649" s="59">
        <f>-IF(F649="I",SUMIF('BG 2021'!B:B,Clasificaciones!C649,'BG 2021'!E:E),0)</f>
        <v>0</v>
      </c>
      <c r="N649" s="38"/>
      <c r="O649" s="43">
        <f>-IF(F649="I",SUMIF('BG 032021'!A:A,Clasificaciones!C649,'BG 032021'!C:C),0)</f>
        <v>0</v>
      </c>
      <c r="P649" s="38"/>
      <c r="Q649" s="59">
        <f>-IF(F649="I",SUMIF('BG 032021'!A:A,Clasificaciones!C649,'BG 032021'!D:D),0)</f>
        <v>0</v>
      </c>
    </row>
    <row r="650" spans="1:18" s="732" customFormat="1" ht="12" hidden="1" customHeight="1">
      <c r="A650" s="738" t="s">
        <v>166</v>
      </c>
      <c r="B650" s="738" t="s">
        <v>34</v>
      </c>
      <c r="C650" s="731">
        <v>403020129</v>
      </c>
      <c r="D650" s="731" t="s">
        <v>656</v>
      </c>
      <c r="E650" s="730" t="s">
        <v>6</v>
      </c>
      <c r="F650" s="730" t="s">
        <v>264</v>
      </c>
      <c r="G650" s="43">
        <f>-IF(F650="I",IFERROR(VLOOKUP(C650,'BG 032022'!A:C,3,FALSE),0),0)</f>
        <v>0</v>
      </c>
      <c r="H650" s="738"/>
      <c r="I650" s="59">
        <f>-IF(F650="I",IFERROR(VLOOKUP(C650,'BG 032022'!A:D,4,FALSE),0),0)</f>
        <v>0</v>
      </c>
      <c r="J650" s="38"/>
      <c r="K650" s="43">
        <f>-IF(F650="I",SUMIF('BG 2021'!B:B,Clasificaciones!C650,'BG 2021'!D:D),0)</f>
        <v>0</v>
      </c>
      <c r="L650" s="38"/>
      <c r="M650" s="59">
        <f>-IF(F650="I",SUMIF('BG 2021'!B:B,Clasificaciones!C650,'BG 2021'!E:E),0)</f>
        <v>0</v>
      </c>
      <c r="N650" s="38"/>
      <c r="O650" s="43">
        <f>-IF(F650="I",SUMIF('BG 032021'!A:A,Clasificaciones!C650,'BG 032021'!C:C),0)</f>
        <v>-200857319</v>
      </c>
      <c r="P650" s="38"/>
      <c r="Q650" s="59">
        <f>-IF(F650="I",SUMIF('BG 032021'!A:A,Clasificaciones!C650,'BG 032021'!D:D),0)</f>
        <v>-29268.78</v>
      </c>
      <c r="R650" s="732" t="e">
        <f>+VLOOKUP(C650,'CA EFE'!A:A,1,FALSE)</f>
        <v>#N/A</v>
      </c>
    </row>
    <row r="651" spans="1:18" s="732" customFormat="1" ht="12" hidden="1" customHeight="1">
      <c r="A651" s="738" t="s">
        <v>166</v>
      </c>
      <c r="B651" s="738" t="s">
        <v>34</v>
      </c>
      <c r="C651" s="731">
        <v>403020130</v>
      </c>
      <c r="D651" s="731" t="s">
        <v>934</v>
      </c>
      <c r="E651" s="730" t="s">
        <v>183</v>
      </c>
      <c r="F651" s="730" t="s">
        <v>264</v>
      </c>
      <c r="G651" s="43">
        <f>-IF(F651="I",IFERROR(VLOOKUP(C651,'BG 032022'!A:C,3,FALSE),0),0)</f>
        <v>0</v>
      </c>
      <c r="H651" s="738"/>
      <c r="I651" s="59">
        <f>-IF(F651="I",IFERROR(VLOOKUP(C651,'BG 032022'!A:D,4,FALSE),0),0)</f>
        <v>0</v>
      </c>
      <c r="J651" s="38"/>
      <c r="K651" s="43">
        <f>-IF(F651="I",SUMIF('BG 2021'!B:B,Clasificaciones!C651,'BG 2021'!D:D),0)</f>
        <v>0</v>
      </c>
      <c r="L651" s="38"/>
      <c r="M651" s="59">
        <f>-IF(F651="I",SUMIF('BG 2021'!B:B,Clasificaciones!C651,'BG 2021'!E:E),0)</f>
        <v>0</v>
      </c>
      <c r="N651" s="38"/>
      <c r="O651" s="43">
        <f>-IF(F651="I",SUMIF('BG 032021'!A:A,Clasificaciones!C651,'BG 032021'!C:C),0)</f>
        <v>0</v>
      </c>
      <c r="P651" s="38"/>
      <c r="Q651" s="59">
        <f>-IF(F651="I",SUMIF('BG 032021'!A:A,Clasificaciones!C651,'BG 032021'!D:D),0)</f>
        <v>0</v>
      </c>
    </row>
    <row r="652" spans="1:18" s="732" customFormat="1" ht="12" hidden="1" customHeight="1">
      <c r="A652" s="738" t="s">
        <v>166</v>
      </c>
      <c r="B652" s="738" t="s">
        <v>34</v>
      </c>
      <c r="C652" s="731">
        <v>403020131</v>
      </c>
      <c r="D652" s="731" t="s">
        <v>664</v>
      </c>
      <c r="E652" s="730" t="s">
        <v>6</v>
      </c>
      <c r="F652" s="730" t="s">
        <v>264</v>
      </c>
      <c r="G652" s="43">
        <f>-IF(F652="I",IFERROR(VLOOKUP(C652,'BG 032022'!A:C,3,FALSE),0),0)</f>
        <v>0</v>
      </c>
      <c r="H652" s="738"/>
      <c r="I652" s="59">
        <f>-IF(F652="I",IFERROR(VLOOKUP(C652,'BG 032022'!A:D,4,FALSE),0),0)</f>
        <v>0</v>
      </c>
      <c r="J652" s="38"/>
      <c r="K652" s="43">
        <f>-IF(F652="I",SUMIF('BG 2021'!B:B,Clasificaciones!C652,'BG 2021'!D:D),0)</f>
        <v>0</v>
      </c>
      <c r="L652" s="38"/>
      <c r="M652" s="59">
        <f>-IF(F652="I",SUMIF('BG 2021'!B:B,Clasificaciones!C652,'BG 2021'!E:E),0)</f>
        <v>0</v>
      </c>
      <c r="N652" s="38"/>
      <c r="O652" s="43">
        <f>-IF(F652="I",SUMIF('BG 032021'!A:A,Clasificaciones!C652,'BG 032021'!C:C),0)</f>
        <v>-27095928</v>
      </c>
      <c r="P652" s="38"/>
      <c r="Q652" s="59">
        <f>-IF(F652="I",SUMIF('BG 032021'!A:A,Clasificaciones!C652,'BG 032021'!D:D),0)</f>
        <v>-4061.46</v>
      </c>
    </row>
    <row r="653" spans="1:18" s="732" customFormat="1" ht="12" hidden="1" customHeight="1">
      <c r="A653" s="738" t="s">
        <v>166</v>
      </c>
      <c r="B653" s="738" t="s">
        <v>34</v>
      </c>
      <c r="C653" s="731">
        <v>403020132</v>
      </c>
      <c r="D653" s="731" t="s">
        <v>936</v>
      </c>
      <c r="E653" s="730" t="s">
        <v>183</v>
      </c>
      <c r="F653" s="730" t="s">
        <v>264</v>
      </c>
      <c r="G653" s="43">
        <f>-IF(F653="I",IFERROR(VLOOKUP(C653,'BG 032022'!A:C,3,FALSE),0),0)</f>
        <v>0</v>
      </c>
      <c r="H653" s="738"/>
      <c r="I653" s="59">
        <f>-IF(F653="I",IFERROR(VLOOKUP(C653,'BG 032022'!A:D,4,FALSE),0),0)</f>
        <v>0</v>
      </c>
      <c r="J653" s="38"/>
      <c r="K653" s="43">
        <f>-IF(F653="I",SUMIF('BG 2021'!B:B,Clasificaciones!C653,'BG 2021'!D:D),0)</f>
        <v>0</v>
      </c>
      <c r="L653" s="38"/>
      <c r="M653" s="59">
        <f>-IF(F653="I",SUMIF('BG 2021'!B:B,Clasificaciones!C653,'BG 2021'!E:E),0)</f>
        <v>0</v>
      </c>
      <c r="N653" s="38"/>
      <c r="O653" s="43">
        <f>-IF(F653="I",SUMIF('BG 032021'!A:A,Clasificaciones!C653,'BG 032021'!C:C),0)</f>
        <v>0</v>
      </c>
      <c r="P653" s="38"/>
      <c r="Q653" s="59">
        <f>-IF(F653="I",SUMIF('BG 032021'!A:A,Clasificaciones!C653,'BG 032021'!D:D),0)</f>
        <v>0</v>
      </c>
    </row>
    <row r="654" spans="1:18" s="732" customFormat="1" ht="12" hidden="1" customHeight="1">
      <c r="A654" s="738" t="s">
        <v>166</v>
      </c>
      <c r="B654" s="738" t="s">
        <v>116</v>
      </c>
      <c r="C654" s="731">
        <v>403020133</v>
      </c>
      <c r="D654" s="731" t="s">
        <v>665</v>
      </c>
      <c r="E654" s="730" t="s">
        <v>6</v>
      </c>
      <c r="F654" s="730" t="s">
        <v>264</v>
      </c>
      <c r="G654" s="43">
        <f>-IF(F654="I",IFERROR(VLOOKUP(C654,'BG 032022'!A:C,3,FALSE),0),0)</f>
        <v>0</v>
      </c>
      <c r="H654" s="738"/>
      <c r="I654" s="59">
        <f>-IF(F654="I",IFERROR(VLOOKUP(C654,'BG 032022'!A:D,4,FALSE),0),0)</f>
        <v>0</v>
      </c>
      <c r="J654" s="38"/>
      <c r="K654" s="43">
        <f>-IF(F654="I",SUMIF('BG 2021'!B:B,Clasificaciones!C654,'BG 2021'!D:D),0)</f>
        <v>0</v>
      </c>
      <c r="L654" s="38"/>
      <c r="M654" s="59">
        <f>-IF(F654="I",SUMIF('BG 2021'!B:B,Clasificaciones!C654,'BG 2021'!E:E),0)</f>
        <v>0</v>
      </c>
      <c r="N654" s="38"/>
      <c r="O654" s="43">
        <f>-IF(F654="I",SUMIF('BG 032021'!A:A,Clasificaciones!C654,'BG 032021'!C:C),0)</f>
        <v>-610001703</v>
      </c>
      <c r="P654" s="38"/>
      <c r="Q654" s="59">
        <f>-IF(F654="I",SUMIF('BG 032021'!A:A,Clasificaciones!C654,'BG 032021'!D:D),0)</f>
        <v>-88117.29</v>
      </c>
    </row>
    <row r="655" spans="1:18" s="732" customFormat="1" ht="12" hidden="1" customHeight="1">
      <c r="A655" s="738" t="s">
        <v>166</v>
      </c>
      <c r="B655" s="738" t="s">
        <v>116</v>
      </c>
      <c r="C655" s="731">
        <v>403020134</v>
      </c>
      <c r="D655" s="738" t="s">
        <v>937</v>
      </c>
      <c r="E655" s="730" t="s">
        <v>183</v>
      </c>
      <c r="F655" s="730" t="s">
        <v>264</v>
      </c>
      <c r="G655" s="43">
        <f>-IF(F655="I",IFERROR(VLOOKUP(C655,'BG 032022'!A:C,3,FALSE),0),0)</f>
        <v>0</v>
      </c>
      <c r="H655" s="738"/>
      <c r="I655" s="59">
        <f>-IF(F655="I",IFERROR(VLOOKUP(C655,'BG 032022'!A:D,4,FALSE),0),0)</f>
        <v>0</v>
      </c>
      <c r="J655" s="38"/>
      <c r="K655" s="43">
        <f>-IF(F655="I",SUMIF('BG 2021'!B:B,Clasificaciones!C655,'BG 2021'!D:D),0)</f>
        <v>0</v>
      </c>
      <c r="L655" s="38"/>
      <c r="M655" s="59">
        <f>-IF(F655="I",SUMIF('BG 2021'!B:B,Clasificaciones!C655,'BG 2021'!E:E),0)</f>
        <v>0</v>
      </c>
      <c r="N655" s="38"/>
      <c r="O655" s="43">
        <f>-IF(F655="I",SUMIF('BG 032021'!A:A,Clasificaciones!C655,'BG 032021'!C:C),0)</f>
        <v>0</v>
      </c>
      <c r="P655" s="38"/>
      <c r="Q655" s="59">
        <f>-IF(F655="I",SUMIF('BG 032021'!A:A,Clasificaciones!C655,'BG 032021'!D:D),0)</f>
        <v>0</v>
      </c>
    </row>
    <row r="656" spans="1:18" s="732" customFormat="1" ht="12" hidden="1" customHeight="1">
      <c r="A656" s="738" t="s">
        <v>166</v>
      </c>
      <c r="B656" s="738"/>
      <c r="C656" s="731">
        <v>4030202</v>
      </c>
      <c r="D656" s="731" t="s">
        <v>938</v>
      </c>
      <c r="E656" s="730" t="s">
        <v>6</v>
      </c>
      <c r="F656" s="730" t="s">
        <v>263</v>
      </c>
      <c r="G656" s="43">
        <f>-IF(F656="I",IFERROR(VLOOKUP(C656,'BG 032022'!A:C,3,FALSE),0),0)</f>
        <v>0</v>
      </c>
      <c r="H656" s="738"/>
      <c r="I656" s="59">
        <f>-IF(F656="I",IFERROR(VLOOKUP(C656,'BG 032022'!A:D,4,FALSE),0),0)</f>
        <v>0</v>
      </c>
      <c r="J656" s="38"/>
      <c r="K656" s="43">
        <f>-IF(F656="I",SUMIF('BG 2021'!B:B,Clasificaciones!C656,'BG 2021'!D:D),0)</f>
        <v>0</v>
      </c>
      <c r="L656" s="38"/>
      <c r="M656" s="59">
        <f>-IF(F656="I",SUMIF('BG 2021'!B:B,Clasificaciones!C656,'BG 2021'!E:E),0)</f>
        <v>0</v>
      </c>
      <c r="N656" s="38"/>
      <c r="O656" s="43">
        <f>-IF(F656="I",SUMIF('BG 032021'!A:A,Clasificaciones!C656,'BG 032021'!C:C),0)</f>
        <v>0</v>
      </c>
      <c r="P656" s="38"/>
      <c r="Q656" s="59">
        <f>-IF(F656="I",SUMIF('BG 032021'!A:A,Clasificaciones!C656,'BG 032021'!D:D),0)</f>
        <v>0</v>
      </c>
    </row>
    <row r="657" spans="1:18" s="732" customFormat="1" ht="12" hidden="1" customHeight="1">
      <c r="A657" s="738" t="s">
        <v>166</v>
      </c>
      <c r="B657" s="738" t="s">
        <v>187</v>
      </c>
      <c r="C657" s="731">
        <v>403020201</v>
      </c>
      <c r="D657" s="731" t="s">
        <v>938</v>
      </c>
      <c r="E657" s="730" t="s">
        <v>183</v>
      </c>
      <c r="F657" s="730" t="s">
        <v>264</v>
      </c>
      <c r="G657" s="43">
        <f>-IF(F657="I",IFERROR(VLOOKUP(C657,'BG 032022'!A:C,3,FALSE),0),0)</f>
        <v>0</v>
      </c>
      <c r="H657" s="738"/>
      <c r="I657" s="59">
        <f>-IF(F657="I",IFERROR(VLOOKUP(C657,'BG 032022'!A:D,4,FALSE),0),0)</f>
        <v>0</v>
      </c>
      <c r="J657" s="38"/>
      <c r="K657" s="43">
        <f>-IF(F657="I",SUMIF('BG 2021'!B:B,Clasificaciones!C657,'BG 2021'!D:D),0)</f>
        <v>0</v>
      </c>
      <c r="L657" s="38"/>
      <c r="M657" s="59">
        <f>-IF(F657="I",SUMIF('BG 2021'!B:B,Clasificaciones!C657,'BG 2021'!E:E),0)</f>
        <v>0</v>
      </c>
      <c r="N657" s="38"/>
      <c r="O657" s="43">
        <f>-IF(F657="I",SUMIF('BG 032021'!A:A,Clasificaciones!C657,'BG 032021'!C:C),0)</f>
        <v>0</v>
      </c>
      <c r="P657" s="38"/>
      <c r="Q657" s="59">
        <f>-IF(F657="I",SUMIF('BG 032021'!A:A,Clasificaciones!C657,'BG 032021'!D:D),0)</f>
        <v>0</v>
      </c>
      <c r="R657" s="732" t="e">
        <f>+VLOOKUP(C657,'CA EFE'!A:A,1,FALSE)</f>
        <v>#N/A</v>
      </c>
    </row>
    <row r="658" spans="1:18" s="732" customFormat="1" ht="12" hidden="1" customHeight="1">
      <c r="A658" s="738" t="s">
        <v>166</v>
      </c>
      <c r="B658" s="738" t="s">
        <v>187</v>
      </c>
      <c r="C658" s="731">
        <v>403020202</v>
      </c>
      <c r="D658" s="731" t="s">
        <v>938</v>
      </c>
      <c r="E658" s="730" t="s">
        <v>6</v>
      </c>
      <c r="F658" s="730" t="s">
        <v>264</v>
      </c>
      <c r="G658" s="43">
        <f>-IF(F658="I",IFERROR(VLOOKUP(C658,'BG 032022'!A:C,3,FALSE),0),0)</f>
        <v>0</v>
      </c>
      <c r="H658" s="738"/>
      <c r="I658" s="59">
        <f>-IF(F658="I",IFERROR(VLOOKUP(C658,'BG 032022'!A:D,4,FALSE),0),0)</f>
        <v>0</v>
      </c>
      <c r="J658" s="38"/>
      <c r="K658" s="43">
        <f>-IF(F658="I",SUMIF('BG 2021'!B:B,Clasificaciones!C658,'BG 2021'!D:D),0)</f>
        <v>0</v>
      </c>
      <c r="L658" s="38"/>
      <c r="M658" s="59">
        <f>-IF(F658="I",SUMIF('BG 2021'!B:B,Clasificaciones!C658,'BG 2021'!E:E),0)</f>
        <v>0</v>
      </c>
      <c r="N658" s="38"/>
      <c r="O658" s="43">
        <f>-IF(F658="I",SUMIF('BG 032021'!A:A,Clasificaciones!C658,'BG 032021'!C:C),0)</f>
        <v>0</v>
      </c>
      <c r="P658" s="38"/>
      <c r="Q658" s="59">
        <f>-IF(F658="I",SUMIF('BG 032021'!A:A,Clasificaciones!C658,'BG 032021'!D:D),0)</f>
        <v>0</v>
      </c>
      <c r="R658" s="732" t="e">
        <f>+VLOOKUP(C658,'CA EFE'!A:A,1,FALSE)</f>
        <v>#N/A</v>
      </c>
    </row>
    <row r="659" spans="1:18" s="732" customFormat="1" ht="12" hidden="1" customHeight="1">
      <c r="A659" s="738" t="s">
        <v>166</v>
      </c>
      <c r="B659" s="738"/>
      <c r="C659" s="731">
        <v>404</v>
      </c>
      <c r="D659" s="731" t="s">
        <v>939</v>
      </c>
      <c r="E659" s="730" t="s">
        <v>6</v>
      </c>
      <c r="F659" s="730" t="s">
        <v>263</v>
      </c>
      <c r="G659" s="43">
        <f>-IF(F659="I",IFERROR(VLOOKUP(C659,'BG 032022'!A:C,3,FALSE),0),0)</f>
        <v>0</v>
      </c>
      <c r="H659" s="738"/>
      <c r="I659" s="59">
        <f>-IF(F659="I",IFERROR(VLOOKUP(C659,'BG 032022'!A:D,4,FALSE),0),0)</f>
        <v>0</v>
      </c>
      <c r="J659" s="38"/>
      <c r="K659" s="43">
        <f>-IF(F659="I",SUMIF('BG 2021'!B:B,Clasificaciones!C659,'BG 2021'!D:D),0)</f>
        <v>0</v>
      </c>
      <c r="L659" s="38"/>
      <c r="M659" s="59">
        <f>-IF(F659="I",SUMIF('BG 2021'!B:B,Clasificaciones!C659,'BG 2021'!E:E),0)</f>
        <v>0</v>
      </c>
      <c r="N659" s="38"/>
      <c r="O659" s="43">
        <f>-IF(F659="I",SUMIF('BG 032021'!A:A,Clasificaciones!C659,'BG 032021'!C:C),0)</f>
        <v>0</v>
      </c>
      <c r="P659" s="38"/>
      <c r="Q659" s="59">
        <f>-IF(F659="I",SUMIF('BG 032021'!A:A,Clasificaciones!C659,'BG 032021'!D:D),0)</f>
        <v>0</v>
      </c>
    </row>
    <row r="660" spans="1:18" s="732" customFormat="1" ht="12" hidden="1" customHeight="1">
      <c r="A660" s="738" t="s">
        <v>166</v>
      </c>
      <c r="B660" s="738"/>
      <c r="C660" s="731">
        <v>40401</v>
      </c>
      <c r="D660" s="731" t="s">
        <v>940</v>
      </c>
      <c r="E660" s="730" t="s">
        <v>6</v>
      </c>
      <c r="F660" s="730" t="s">
        <v>263</v>
      </c>
      <c r="G660" s="43">
        <f>-IF(F660="I",IFERROR(VLOOKUP(C660,'BG 032022'!A:C,3,FALSE),0),0)</f>
        <v>0</v>
      </c>
      <c r="H660" s="738"/>
      <c r="I660" s="59">
        <f>-IF(F660="I",IFERROR(VLOOKUP(C660,'BG 032022'!A:D,4,FALSE),0),0)</f>
        <v>0</v>
      </c>
      <c r="J660" s="38"/>
      <c r="K660" s="43">
        <f>-IF(F660="I",SUMIF('BG 2021'!B:B,Clasificaciones!C660,'BG 2021'!D:D),0)</f>
        <v>0</v>
      </c>
      <c r="L660" s="38"/>
      <c r="M660" s="59">
        <f>-IF(F660="I",SUMIF('BG 2021'!B:B,Clasificaciones!C660,'BG 2021'!E:E),0)</f>
        <v>0</v>
      </c>
      <c r="N660" s="38"/>
      <c r="O660" s="43">
        <f>-IF(F660="I",SUMIF('BG 032021'!A:A,Clasificaciones!C660,'BG 032021'!C:C),0)</f>
        <v>0</v>
      </c>
      <c r="P660" s="38"/>
      <c r="Q660" s="59">
        <f>-IF(F660="I",SUMIF('BG 032021'!A:A,Clasificaciones!C660,'BG 032021'!D:D),0)</f>
        <v>0</v>
      </c>
    </row>
    <row r="661" spans="1:18" s="732" customFormat="1" ht="12" hidden="1" customHeight="1">
      <c r="A661" s="738" t="s">
        <v>166</v>
      </c>
      <c r="B661" s="738" t="s">
        <v>221</v>
      </c>
      <c r="C661" s="731">
        <v>4040101</v>
      </c>
      <c r="D661" s="731" t="s">
        <v>1072</v>
      </c>
      <c r="E661" s="730" t="s">
        <v>183</v>
      </c>
      <c r="F661" s="730" t="s">
        <v>264</v>
      </c>
      <c r="G661" s="43">
        <f>-IF(F661="I",IFERROR(VLOOKUP(C661,'BG 032022'!A:C,3,FALSE),0),0)</f>
        <v>0</v>
      </c>
      <c r="H661" s="738"/>
      <c r="I661" s="59">
        <f>-IF(F661="I",IFERROR(VLOOKUP(C661,'BG 032022'!A:D,4,FALSE),0),0)</f>
        <v>0</v>
      </c>
      <c r="J661" s="38"/>
      <c r="K661" s="43">
        <f>-IF(F661="I",SUMIF('BG 2021'!B:B,Clasificaciones!C661,'BG 2021'!D:D),0)</f>
        <v>0</v>
      </c>
      <c r="L661" s="38"/>
      <c r="M661" s="59">
        <f>-IF(F661="I",SUMIF('BG 2021'!B:B,Clasificaciones!C661,'BG 2021'!E:E),0)</f>
        <v>0</v>
      </c>
      <c r="N661" s="38"/>
      <c r="O661" s="43">
        <f>-IF(F661="I",SUMIF('BG 032021'!A:A,Clasificaciones!C661,'BG 032021'!C:C),0)</f>
        <v>0</v>
      </c>
      <c r="P661" s="38"/>
      <c r="Q661" s="59">
        <f>-IF(F661="I",SUMIF('BG 032021'!A:A,Clasificaciones!C661,'BG 032021'!D:D),0)</f>
        <v>0</v>
      </c>
      <c r="R661" s="732" t="e">
        <f>+VLOOKUP(C661,'CA EFE'!A:A,1,FALSE)</f>
        <v>#N/A</v>
      </c>
    </row>
    <row r="662" spans="1:18" s="732" customFormat="1" ht="12" hidden="1" customHeight="1">
      <c r="A662" s="738" t="s">
        <v>166</v>
      </c>
      <c r="B662" s="738" t="s">
        <v>221</v>
      </c>
      <c r="C662" s="731">
        <v>4040102</v>
      </c>
      <c r="D662" s="731" t="s">
        <v>1073</v>
      </c>
      <c r="E662" s="730" t="s">
        <v>183</v>
      </c>
      <c r="F662" s="730" t="s">
        <v>264</v>
      </c>
      <c r="G662" s="43">
        <f>-IF(F662="I",IFERROR(VLOOKUP(C662,'BG 032022'!A:C,3,FALSE),0),0)</f>
        <v>0</v>
      </c>
      <c r="H662" s="738"/>
      <c r="I662" s="59">
        <f>-IF(F662="I",IFERROR(VLOOKUP(C662,'BG 032022'!A:D,4,FALSE),0),0)</f>
        <v>0</v>
      </c>
      <c r="J662" s="38"/>
      <c r="K662" s="43">
        <f>-IF(F662="I",SUMIF('BG 2021'!B:B,Clasificaciones!C662,'BG 2021'!D:D),0)</f>
        <v>0</v>
      </c>
      <c r="L662" s="38"/>
      <c r="M662" s="59">
        <f>-IF(F662="I",SUMIF('BG 2021'!B:B,Clasificaciones!C662,'BG 2021'!E:E),0)</f>
        <v>0</v>
      </c>
      <c r="N662" s="38"/>
      <c r="O662" s="43">
        <f>-IF(F662="I",SUMIF('BG 032021'!A:A,Clasificaciones!C662,'BG 032021'!C:C),0)</f>
        <v>0</v>
      </c>
      <c r="P662" s="38"/>
      <c r="Q662" s="59">
        <f>-IF(F662="I",SUMIF('BG 032021'!A:A,Clasificaciones!C662,'BG 032021'!D:D),0)</f>
        <v>0</v>
      </c>
      <c r="R662" s="732" t="e">
        <f>+VLOOKUP(C662,'CA EFE'!A:A,1,FALSE)</f>
        <v>#N/A</v>
      </c>
    </row>
    <row r="663" spans="1:18" s="732" customFormat="1" ht="12" hidden="1" customHeight="1">
      <c r="A663" s="738" t="s">
        <v>166</v>
      </c>
      <c r="B663" s="738" t="s">
        <v>221</v>
      </c>
      <c r="C663" s="731">
        <v>4040103</v>
      </c>
      <c r="D663" s="731" t="s">
        <v>1074</v>
      </c>
      <c r="E663" s="730" t="s">
        <v>183</v>
      </c>
      <c r="F663" s="730" t="s">
        <v>264</v>
      </c>
      <c r="G663" s="43">
        <f>-IF(F663="I",IFERROR(VLOOKUP(C663,'BG 032022'!A:C,3,FALSE),0),0)</f>
        <v>0</v>
      </c>
      <c r="H663" s="738"/>
      <c r="I663" s="59">
        <f>-IF(F663="I",IFERROR(VLOOKUP(C663,'BG 032022'!A:D,4,FALSE),0),0)</f>
        <v>0</v>
      </c>
      <c r="J663" s="38"/>
      <c r="K663" s="43">
        <f>-IF(F663="I",SUMIF('BG 2021'!B:B,Clasificaciones!C663,'BG 2021'!D:D),0)</f>
        <v>0</v>
      </c>
      <c r="L663" s="38"/>
      <c r="M663" s="59">
        <f>-IF(F663="I",SUMIF('BG 2021'!B:B,Clasificaciones!C663,'BG 2021'!E:E),0)</f>
        <v>0</v>
      </c>
      <c r="N663" s="38"/>
      <c r="O663" s="43">
        <f>-IF(F663="I",SUMIF('BG 032021'!A:A,Clasificaciones!C663,'BG 032021'!C:C),0)</f>
        <v>0</v>
      </c>
      <c r="P663" s="38"/>
      <c r="Q663" s="59">
        <f>-IF(F663="I",SUMIF('BG 032021'!A:A,Clasificaciones!C663,'BG 032021'!D:D),0)</f>
        <v>0</v>
      </c>
      <c r="R663" s="732" t="e">
        <f>+VLOOKUP(C663,'CA EFE'!A:A,1,FALSE)</f>
        <v>#N/A</v>
      </c>
    </row>
    <row r="664" spans="1:18" s="732" customFormat="1" ht="12" hidden="1" customHeight="1">
      <c r="A664" s="738" t="s">
        <v>166</v>
      </c>
      <c r="B664" s="738"/>
      <c r="C664" s="731">
        <v>406</v>
      </c>
      <c r="D664" s="731" t="s">
        <v>666</v>
      </c>
      <c r="E664" s="730" t="s">
        <v>6</v>
      </c>
      <c r="F664" s="730" t="s">
        <v>263</v>
      </c>
      <c r="G664" s="43">
        <f>-IF(F664="I",IFERROR(VLOOKUP(C664,'BG 032022'!A:C,3,FALSE),0),0)</f>
        <v>0</v>
      </c>
      <c r="H664" s="738"/>
      <c r="I664" s="59">
        <f>-IF(F664="I",IFERROR(VLOOKUP(C664,'BG 032022'!A:D,4,FALSE),0),0)</f>
        <v>0</v>
      </c>
      <c r="J664" s="38"/>
      <c r="K664" s="43">
        <f>-IF(F664="I",SUMIF('BG 2021'!B:B,Clasificaciones!C664,'BG 2021'!D:D),0)</f>
        <v>0</v>
      </c>
      <c r="L664" s="38"/>
      <c r="M664" s="59">
        <f>-IF(F664="I",SUMIF('BG 2021'!B:B,Clasificaciones!C664,'BG 2021'!E:E),0)</f>
        <v>0</v>
      </c>
      <c r="N664" s="38"/>
      <c r="O664" s="43">
        <f>-IF(F664="I",SUMIF('BG 032021'!A:A,Clasificaciones!C664,'BG 032021'!C:C),0)</f>
        <v>0</v>
      </c>
      <c r="P664" s="38"/>
      <c r="Q664" s="59">
        <f>-IF(F664="I",SUMIF('BG 032021'!A:A,Clasificaciones!C664,'BG 032021'!D:D),0)</f>
        <v>0</v>
      </c>
    </row>
    <row r="665" spans="1:18" s="732" customFormat="1" ht="12" hidden="1" customHeight="1">
      <c r="A665" s="738" t="s">
        <v>166</v>
      </c>
      <c r="B665" s="738"/>
      <c r="C665" s="731">
        <v>40601</v>
      </c>
      <c r="D665" s="731" t="s">
        <v>941</v>
      </c>
      <c r="E665" s="730" t="s">
        <v>6</v>
      </c>
      <c r="F665" s="730" t="s">
        <v>263</v>
      </c>
      <c r="G665" s="43">
        <f>-IF(F665="I",IFERROR(VLOOKUP(C665,'BG 032022'!A:C,3,FALSE),0),0)</f>
        <v>0</v>
      </c>
      <c r="H665" s="738"/>
      <c r="I665" s="59">
        <f>-IF(F665="I",IFERROR(VLOOKUP(C665,'BG 032022'!A:D,4,FALSE),0),0)</f>
        <v>0</v>
      </c>
      <c r="J665" s="38"/>
      <c r="K665" s="43">
        <f>-IF(F665="I",SUMIF('BG 2021'!B:B,Clasificaciones!C665,'BG 2021'!D:D),0)</f>
        <v>0</v>
      </c>
      <c r="L665" s="38"/>
      <c r="M665" s="59">
        <f>-IF(F665="I",SUMIF('BG 2021'!B:B,Clasificaciones!C665,'BG 2021'!E:E),0)</f>
        <v>0</v>
      </c>
      <c r="N665" s="38"/>
      <c r="O665" s="43">
        <f>-IF(F665="I",SUMIF('BG 032021'!A:A,Clasificaciones!C665,'BG 032021'!C:C),0)</f>
        <v>0</v>
      </c>
      <c r="P665" s="38"/>
      <c r="Q665" s="59">
        <f>-IF(F665="I",SUMIF('BG 032021'!A:A,Clasificaciones!C665,'BG 032021'!D:D),0)</f>
        <v>0</v>
      </c>
    </row>
    <row r="666" spans="1:18" s="732" customFormat="1" ht="12" hidden="1" customHeight="1">
      <c r="A666" s="738" t="s">
        <v>166</v>
      </c>
      <c r="B666" s="738" t="s">
        <v>187</v>
      </c>
      <c r="C666" s="731">
        <v>4060101</v>
      </c>
      <c r="D666" s="731" t="s">
        <v>942</v>
      </c>
      <c r="E666" s="730" t="s">
        <v>6</v>
      </c>
      <c r="F666" s="730" t="s">
        <v>264</v>
      </c>
      <c r="G666" s="43">
        <f>-IF(F666="I",IFERROR(VLOOKUP(C666,'BG 032022'!A:C,3,FALSE),0),0)</f>
        <v>0</v>
      </c>
      <c r="H666" s="738"/>
      <c r="I666" s="59">
        <f>-IF(F666="I",IFERROR(VLOOKUP(C666,'BG 032022'!A:D,4,FALSE),0),0)</f>
        <v>0</v>
      </c>
      <c r="J666" s="38"/>
      <c r="K666" s="43">
        <f>-IF(F666="I",SUMIF('BG 2021'!B:B,Clasificaciones!C666,'BG 2021'!D:D),0)</f>
        <v>0</v>
      </c>
      <c r="L666" s="38"/>
      <c r="M666" s="59">
        <f>-IF(F666="I",SUMIF('BG 2021'!B:B,Clasificaciones!C666,'BG 2021'!E:E),0)</f>
        <v>0</v>
      </c>
      <c r="N666" s="38"/>
      <c r="O666" s="43">
        <f>-IF(F666="I",SUMIF('BG 032021'!A:A,Clasificaciones!C666,'BG 032021'!C:C),0)</f>
        <v>0</v>
      </c>
      <c r="P666" s="38"/>
      <c r="Q666" s="59">
        <f>-IF(F666="I",SUMIF('BG 032021'!A:A,Clasificaciones!C666,'BG 032021'!D:D),0)</f>
        <v>0</v>
      </c>
      <c r="R666" s="732" t="e">
        <f>+VLOOKUP(C666,'CA EFE'!A:A,1,FALSE)</f>
        <v>#N/A</v>
      </c>
    </row>
    <row r="667" spans="1:18" s="732" customFormat="1" ht="12" hidden="1" customHeight="1">
      <c r="A667" s="738" t="s">
        <v>166</v>
      </c>
      <c r="B667" s="738"/>
      <c r="C667" s="731">
        <v>4060102</v>
      </c>
      <c r="D667" s="731" t="s">
        <v>943</v>
      </c>
      <c r="E667" s="730" t="s">
        <v>6</v>
      </c>
      <c r="F667" s="730" t="s">
        <v>264</v>
      </c>
      <c r="G667" s="43">
        <f>-IF(F667="I",IFERROR(VLOOKUP(C667,'BG 032022'!A:C,3,FALSE),0),0)</f>
        <v>0</v>
      </c>
      <c r="H667" s="738"/>
      <c r="I667" s="59">
        <f>-IF(F667="I",IFERROR(VLOOKUP(C667,'BG 032022'!A:D,4,FALSE),0),0)</f>
        <v>0</v>
      </c>
      <c r="J667" s="38"/>
      <c r="K667" s="43">
        <f>-IF(F667="I",SUMIF('BG 2021'!B:B,Clasificaciones!C667,'BG 2021'!D:D),0)</f>
        <v>0</v>
      </c>
      <c r="L667" s="38"/>
      <c r="M667" s="59">
        <f>-IF(F667="I",SUMIF('BG 2021'!B:B,Clasificaciones!C667,'BG 2021'!E:E),0)</f>
        <v>0</v>
      </c>
      <c r="N667" s="38"/>
      <c r="O667" s="43">
        <f>-IF(F667="I",SUMIF('BG 032021'!A:A,Clasificaciones!C667,'BG 032021'!C:C),0)</f>
        <v>0</v>
      </c>
      <c r="P667" s="38"/>
      <c r="Q667" s="59">
        <f>-IF(F667="I",SUMIF('BG 032021'!A:A,Clasificaciones!C667,'BG 032021'!D:D),0)</f>
        <v>0</v>
      </c>
    </row>
    <row r="668" spans="1:18" s="732" customFormat="1" ht="12" hidden="1" customHeight="1">
      <c r="A668" s="738" t="s">
        <v>166</v>
      </c>
      <c r="B668" s="738"/>
      <c r="C668" s="731">
        <v>40602</v>
      </c>
      <c r="D668" s="731" t="s">
        <v>944</v>
      </c>
      <c r="E668" s="730" t="s">
        <v>6</v>
      </c>
      <c r="F668" s="730" t="s">
        <v>263</v>
      </c>
      <c r="G668" s="43">
        <f>-IF(F668="I",IFERROR(VLOOKUP(C668,'BG 032022'!A:C,3,FALSE),0),0)</f>
        <v>0</v>
      </c>
      <c r="H668" s="738"/>
      <c r="I668" s="59">
        <f>-IF(F668="I",IFERROR(VLOOKUP(C668,'BG 032022'!A:D,4,FALSE),0),0)</f>
        <v>0</v>
      </c>
      <c r="J668" s="38"/>
      <c r="K668" s="43">
        <f>-IF(F668="I",SUMIF('BG 2021'!B:B,Clasificaciones!C668,'BG 2021'!D:D),0)</f>
        <v>0</v>
      </c>
      <c r="L668" s="38"/>
      <c r="M668" s="59">
        <f>-IF(F668="I",SUMIF('BG 2021'!B:B,Clasificaciones!C668,'BG 2021'!E:E),0)</f>
        <v>0</v>
      </c>
      <c r="N668" s="38"/>
      <c r="O668" s="43">
        <f>-IF(F668="I",SUMIF('BG 032021'!A:A,Clasificaciones!C668,'BG 032021'!C:C),0)</f>
        <v>0</v>
      </c>
      <c r="P668" s="38"/>
      <c r="Q668" s="59">
        <f>-IF(F668="I",SUMIF('BG 032021'!A:A,Clasificaciones!C668,'BG 032021'!D:D),0)</f>
        <v>0</v>
      </c>
    </row>
    <row r="669" spans="1:18" s="732" customFormat="1" ht="12" hidden="1" customHeight="1">
      <c r="A669" s="738" t="s">
        <v>166</v>
      </c>
      <c r="B669" s="738" t="s">
        <v>187</v>
      </c>
      <c r="C669" s="731">
        <v>4060201</v>
      </c>
      <c r="D669" s="731" t="s">
        <v>945</v>
      </c>
      <c r="E669" s="730" t="s">
        <v>6</v>
      </c>
      <c r="F669" s="730" t="s">
        <v>264</v>
      </c>
      <c r="G669" s="43">
        <f>-IF(F669="I",IFERROR(VLOOKUP(C669,'BG 032022'!A:C,3,FALSE),0),0)</f>
        <v>0</v>
      </c>
      <c r="H669" s="738"/>
      <c r="I669" s="59">
        <f>-IF(F669="I",IFERROR(VLOOKUP(C669,'BG 032022'!A:D,4,FALSE),0),0)</f>
        <v>0</v>
      </c>
      <c r="J669" s="38"/>
      <c r="K669" s="43">
        <f>-IF(F669="I",SUMIF('BG 2021'!B:B,Clasificaciones!C669,'BG 2021'!D:D),0)</f>
        <v>0</v>
      </c>
      <c r="L669" s="38"/>
      <c r="M669" s="59">
        <f>-IF(F669="I",SUMIF('BG 2021'!B:B,Clasificaciones!C669,'BG 2021'!E:E),0)</f>
        <v>0</v>
      </c>
      <c r="N669" s="38"/>
      <c r="O669" s="43">
        <f>-IF(F669="I",SUMIF('BG 032021'!A:A,Clasificaciones!C669,'BG 032021'!C:C),0)</f>
        <v>0</v>
      </c>
      <c r="P669" s="38"/>
      <c r="Q669" s="59">
        <f>-IF(F669="I",SUMIF('BG 032021'!A:A,Clasificaciones!C669,'BG 032021'!D:D),0)</f>
        <v>0</v>
      </c>
      <c r="R669" s="732" t="e">
        <f>+VLOOKUP(C669,'CA EFE'!A:A,1,FALSE)</f>
        <v>#N/A</v>
      </c>
    </row>
    <row r="670" spans="1:18" s="732" customFormat="1" ht="12" hidden="1" customHeight="1">
      <c r="A670" s="738" t="s">
        <v>166</v>
      </c>
      <c r="B670" s="738"/>
      <c r="C670" s="731">
        <v>4060202</v>
      </c>
      <c r="D670" s="731" t="s">
        <v>945</v>
      </c>
      <c r="E670" s="730" t="s">
        <v>6</v>
      </c>
      <c r="F670" s="730" t="s">
        <v>264</v>
      </c>
      <c r="G670" s="43">
        <f>-IF(F670="I",IFERROR(VLOOKUP(C670,'BG 032022'!A:C,3,FALSE),0),0)</f>
        <v>0</v>
      </c>
      <c r="H670" s="738"/>
      <c r="I670" s="59">
        <f>-IF(F670="I",IFERROR(VLOOKUP(C670,'BG 032022'!A:D,4,FALSE),0),0)</f>
        <v>0</v>
      </c>
      <c r="J670" s="38"/>
      <c r="K670" s="43">
        <f>-IF(F670="I",SUMIF('BG 2021'!B:B,Clasificaciones!C670,'BG 2021'!D:D),0)</f>
        <v>0</v>
      </c>
      <c r="L670" s="38"/>
      <c r="M670" s="59">
        <f>-IF(F670="I",SUMIF('BG 2021'!B:B,Clasificaciones!C670,'BG 2021'!E:E),0)</f>
        <v>0</v>
      </c>
      <c r="N670" s="38"/>
      <c r="O670" s="43">
        <f>-IF(F670="I",SUMIF('BG 032021'!A:A,Clasificaciones!C670,'BG 032021'!C:C),0)</f>
        <v>0</v>
      </c>
      <c r="P670" s="38"/>
      <c r="Q670" s="59">
        <f>-IF(F670="I",SUMIF('BG 032021'!A:A,Clasificaciones!C670,'BG 032021'!D:D),0)</f>
        <v>0</v>
      </c>
    </row>
    <row r="671" spans="1:18" s="732" customFormat="1" ht="12" hidden="1" customHeight="1">
      <c r="A671" s="738" t="s">
        <v>166</v>
      </c>
      <c r="B671" s="738"/>
      <c r="C671" s="731">
        <v>40603</v>
      </c>
      <c r="D671" s="731" t="s">
        <v>946</v>
      </c>
      <c r="E671" s="730" t="s">
        <v>6</v>
      </c>
      <c r="F671" s="730" t="s">
        <v>263</v>
      </c>
      <c r="G671" s="43">
        <f>-IF(F671="I",IFERROR(VLOOKUP(C671,'BG 032022'!A:C,3,FALSE),0),0)</f>
        <v>0</v>
      </c>
      <c r="H671" s="738"/>
      <c r="I671" s="59">
        <f>-IF(F671="I",IFERROR(VLOOKUP(C671,'BG 032022'!A:D,4,FALSE),0),0)</f>
        <v>0</v>
      </c>
      <c r="J671" s="38"/>
      <c r="K671" s="43">
        <f>-IF(F671="I",SUMIF('BG 2021'!B:B,Clasificaciones!C671,'BG 2021'!D:D),0)</f>
        <v>0</v>
      </c>
      <c r="L671" s="38"/>
      <c r="M671" s="59">
        <f>-IF(F671="I",SUMIF('BG 2021'!B:B,Clasificaciones!C671,'BG 2021'!E:E),0)</f>
        <v>0</v>
      </c>
      <c r="N671" s="38"/>
      <c r="O671" s="43">
        <f>-IF(F671="I",SUMIF('BG 032021'!A:A,Clasificaciones!C671,'BG 032021'!C:C),0)</f>
        <v>0</v>
      </c>
      <c r="P671" s="38"/>
      <c r="Q671" s="59">
        <f>-IF(F671="I",SUMIF('BG 032021'!A:A,Clasificaciones!C671,'BG 032021'!D:D),0)</f>
        <v>0</v>
      </c>
    </row>
    <row r="672" spans="1:18" s="732" customFormat="1" ht="12" hidden="1" customHeight="1">
      <c r="A672" s="738" t="s">
        <v>166</v>
      </c>
      <c r="B672" s="738"/>
      <c r="C672" s="731">
        <v>4060301</v>
      </c>
      <c r="D672" s="731" t="s">
        <v>947</v>
      </c>
      <c r="E672" s="730" t="s">
        <v>6</v>
      </c>
      <c r="F672" s="730" t="s">
        <v>264</v>
      </c>
      <c r="G672" s="43">
        <f>-IF(F672="I",IFERROR(VLOOKUP(C672,'BG 032022'!A:C,3,FALSE),0),0)</f>
        <v>0</v>
      </c>
      <c r="H672" s="738"/>
      <c r="I672" s="59">
        <f>-IF(F672="I",IFERROR(VLOOKUP(C672,'BG 032022'!A:D,4,FALSE),0),0)</f>
        <v>0</v>
      </c>
      <c r="J672" s="38"/>
      <c r="K672" s="43">
        <f>-IF(F672="I",SUMIF('BG 2021'!B:B,Clasificaciones!C672,'BG 2021'!D:D),0)</f>
        <v>0</v>
      </c>
      <c r="L672" s="38"/>
      <c r="M672" s="59">
        <f>-IF(F672="I",SUMIF('BG 2021'!B:B,Clasificaciones!C672,'BG 2021'!E:E),0)</f>
        <v>0</v>
      </c>
      <c r="N672" s="38"/>
      <c r="O672" s="43">
        <f>-IF(F672="I",SUMIF('BG 032021'!A:A,Clasificaciones!C672,'BG 032021'!C:C),0)</f>
        <v>0</v>
      </c>
      <c r="P672" s="38"/>
      <c r="Q672" s="59">
        <f>-IF(F672="I",SUMIF('BG 032021'!A:A,Clasificaciones!C672,'BG 032021'!D:D),0)</f>
        <v>0</v>
      </c>
    </row>
    <row r="673" spans="1:18" s="732" customFormat="1" ht="12" hidden="1" customHeight="1">
      <c r="A673" s="738" t="s">
        <v>166</v>
      </c>
      <c r="B673" s="738"/>
      <c r="C673" s="731">
        <v>4060302</v>
      </c>
      <c r="D673" s="731" t="s">
        <v>948</v>
      </c>
      <c r="E673" s="730" t="s">
        <v>6</v>
      </c>
      <c r="F673" s="730" t="s">
        <v>264</v>
      </c>
      <c r="G673" s="43">
        <f>-IF(F673="I",IFERROR(VLOOKUP(C673,'BG 032022'!A:C,3,FALSE),0),0)</f>
        <v>0</v>
      </c>
      <c r="H673" s="738"/>
      <c r="I673" s="59">
        <f>-IF(F673="I",IFERROR(VLOOKUP(C673,'BG 032022'!A:D,4,FALSE),0),0)</f>
        <v>0</v>
      </c>
      <c r="J673" s="38"/>
      <c r="K673" s="43">
        <f>-IF(F673="I",SUMIF('BG 2021'!B:B,Clasificaciones!C673,'BG 2021'!D:D),0)</f>
        <v>0</v>
      </c>
      <c r="L673" s="38"/>
      <c r="M673" s="59">
        <f>-IF(F673="I",SUMIF('BG 2021'!B:B,Clasificaciones!C673,'BG 2021'!E:E),0)</f>
        <v>0</v>
      </c>
      <c r="N673" s="38"/>
      <c r="O673" s="43">
        <f>-IF(F673="I",SUMIF('BG 032021'!A:A,Clasificaciones!C673,'BG 032021'!C:C),0)</f>
        <v>0</v>
      </c>
      <c r="P673" s="38"/>
      <c r="Q673" s="59">
        <f>-IF(F673="I",SUMIF('BG 032021'!A:A,Clasificaciones!C673,'BG 032021'!D:D),0)</f>
        <v>0</v>
      </c>
    </row>
    <row r="674" spans="1:18" s="732" customFormat="1" ht="12" hidden="1" customHeight="1">
      <c r="A674" s="738" t="s">
        <v>166</v>
      </c>
      <c r="B674" s="738"/>
      <c r="C674" s="731">
        <v>40604</v>
      </c>
      <c r="D674" s="731" t="s">
        <v>667</v>
      </c>
      <c r="E674" s="730" t="s">
        <v>6</v>
      </c>
      <c r="F674" s="730" t="s">
        <v>263</v>
      </c>
      <c r="G674" s="43">
        <f>-IF(F674="I",IFERROR(VLOOKUP(C674,'BG 032022'!A:C,3,FALSE),0),0)</f>
        <v>0</v>
      </c>
      <c r="H674" s="738"/>
      <c r="I674" s="59">
        <f>-IF(F674="I",IFERROR(VLOOKUP(C674,'BG 032022'!A:D,4,FALSE),0),0)</f>
        <v>0</v>
      </c>
      <c r="J674" s="38"/>
      <c r="K674" s="43">
        <f>-IF(F674="I",SUMIF('BG 2021'!B:B,Clasificaciones!C674,'BG 2021'!D:D),0)</f>
        <v>0</v>
      </c>
      <c r="L674" s="38"/>
      <c r="M674" s="59">
        <f>-IF(F674="I",SUMIF('BG 2021'!B:B,Clasificaciones!C674,'BG 2021'!E:E),0)</f>
        <v>0</v>
      </c>
      <c r="N674" s="38"/>
      <c r="O674" s="43">
        <f>-IF(F674="I",SUMIF('BG 032021'!A:A,Clasificaciones!C674,'BG 032021'!C:C),0)</f>
        <v>0</v>
      </c>
      <c r="P674" s="38"/>
      <c r="Q674" s="59">
        <f>-IF(F674="I",SUMIF('BG 032021'!A:A,Clasificaciones!C674,'BG 032021'!D:D),0)</f>
        <v>0</v>
      </c>
    </row>
    <row r="675" spans="1:18" s="732" customFormat="1" ht="12" hidden="1" customHeight="1">
      <c r="A675" s="738" t="s">
        <v>166</v>
      </c>
      <c r="B675" s="738" t="s">
        <v>187</v>
      </c>
      <c r="C675" s="731">
        <v>4060401</v>
      </c>
      <c r="D675" s="731" t="s">
        <v>668</v>
      </c>
      <c r="E675" s="730" t="s">
        <v>6</v>
      </c>
      <c r="F675" s="730" t="s">
        <v>264</v>
      </c>
      <c r="G675" s="697">
        <f>-IF(F675="I",IFERROR(VLOOKUP(C675,'BG 032022'!A:C,3,FALSE),0),0)</f>
        <v>2027</v>
      </c>
      <c r="H675" s="738"/>
      <c r="I675" s="59">
        <f>-IF(F675="I",IFERROR(VLOOKUP(C675,'BG 032022'!A:D,4,FALSE),0),0)</f>
        <v>0.28999999999999998</v>
      </c>
      <c r="J675" s="38"/>
      <c r="K675" s="43">
        <f>-IF(F675="I",SUMIF('BG 2021'!B:B,Clasificaciones!C675,'BG 2021'!D:D),0)</f>
        <v>0</v>
      </c>
      <c r="L675" s="38"/>
      <c r="M675" s="59">
        <f>-IF(F675="I",SUMIF('BG 2021'!B:B,Clasificaciones!C675,'BG 2021'!E:E),0)</f>
        <v>0</v>
      </c>
      <c r="N675" s="38"/>
      <c r="O675" s="43">
        <f>-IF(F675="I",SUMIF('BG 032021'!A:A,Clasificaciones!C675,'BG 032021'!C:C),0)</f>
        <v>-24648903</v>
      </c>
      <c r="P675" s="38"/>
      <c r="Q675" s="59">
        <f>-IF(F675="I",SUMIF('BG 032021'!A:A,Clasificaciones!C675,'BG 032021'!D:D),0)</f>
        <v>-3763.08</v>
      </c>
      <c r="R675" s="732">
        <f>+VLOOKUP(C675,'CA EFE'!A:A,1,FALSE)</f>
        <v>4060401</v>
      </c>
    </row>
    <row r="676" spans="1:18" s="732" customFormat="1" ht="12" hidden="1" customHeight="1">
      <c r="A676" s="738" t="s">
        <v>166</v>
      </c>
      <c r="B676" s="738" t="s">
        <v>187</v>
      </c>
      <c r="C676" s="731">
        <v>4060402</v>
      </c>
      <c r="D676" s="731" t="s">
        <v>1143</v>
      </c>
      <c r="E676" s="730" t="s">
        <v>183</v>
      </c>
      <c r="F676" s="730" t="s">
        <v>264</v>
      </c>
      <c r="G676" s="43">
        <f>-IF(F676="I",IFERROR(VLOOKUP(C676,'BG 032022'!A:C,3,FALSE),0),0)</f>
        <v>0</v>
      </c>
      <c r="H676" s="738"/>
      <c r="I676" s="59">
        <f>-IF(F676="I",IFERROR(VLOOKUP(C676,'BG 032022'!A:D,4,FALSE),0),0)</f>
        <v>0</v>
      </c>
      <c r="J676" s="38"/>
      <c r="K676" s="43">
        <f>-IF(F676="I",SUMIF('BG 2021'!B:B,Clasificaciones!C676,'BG 2021'!D:D),0)</f>
        <v>0</v>
      </c>
      <c r="L676" s="38"/>
      <c r="M676" s="59">
        <f>-IF(F676="I",SUMIF('BG 2021'!B:B,Clasificaciones!C676,'BG 2021'!E:E),0)</f>
        <v>0</v>
      </c>
      <c r="N676" s="38"/>
      <c r="O676" s="43">
        <f>-IF(F676="I",SUMIF('BG 032021'!A:A,Clasificaciones!C676,'BG 032021'!C:C),0)</f>
        <v>-1427936</v>
      </c>
      <c r="P676" s="38"/>
      <c r="Q676" s="59">
        <f>-IF(F676="I",SUMIF('BG 032021'!A:A,Clasificaciones!C676,'BG 032021'!D:D),0)</f>
        <v>-211.69</v>
      </c>
      <c r="R676" s="732" t="e">
        <f>+VLOOKUP(C676,'CA EFE'!A:A,1,FALSE)</f>
        <v>#N/A</v>
      </c>
    </row>
    <row r="677" spans="1:18" s="732" customFormat="1" ht="12" hidden="1" customHeight="1">
      <c r="A677" s="738" t="s">
        <v>166</v>
      </c>
      <c r="B677" s="738"/>
      <c r="C677" s="731">
        <v>40605</v>
      </c>
      <c r="D677" s="731" t="s">
        <v>224</v>
      </c>
      <c r="E677" s="730" t="s">
        <v>6</v>
      </c>
      <c r="F677" s="730" t="s">
        <v>263</v>
      </c>
      <c r="G677" s="43">
        <f>-IF(F677="I",IFERROR(VLOOKUP(C677,'BG 032022'!A:C,3,FALSE),0),0)</f>
        <v>0</v>
      </c>
      <c r="H677" s="738"/>
      <c r="I677" s="59">
        <f>-IF(F677="I",IFERROR(VLOOKUP(C677,'BG 032022'!A:D,4,FALSE),0),0)</f>
        <v>0</v>
      </c>
      <c r="J677" s="38"/>
      <c r="K677" s="43">
        <f>-IF(F677="I",SUMIF('BG 2021'!B:B,Clasificaciones!C677,'BG 2021'!D:D),0)</f>
        <v>0</v>
      </c>
      <c r="L677" s="38"/>
      <c r="M677" s="59">
        <f>-IF(F677="I",SUMIF('BG 2021'!B:B,Clasificaciones!C677,'BG 2021'!E:E),0)</f>
        <v>0</v>
      </c>
      <c r="N677" s="38"/>
      <c r="O677" s="43">
        <f>-IF(F677="I",SUMIF('BG 032021'!A:A,Clasificaciones!C677,'BG 032021'!C:C),0)</f>
        <v>0</v>
      </c>
      <c r="P677" s="38"/>
      <c r="Q677" s="59">
        <f>-IF(F677="I",SUMIF('BG 032021'!A:A,Clasificaciones!C677,'BG 032021'!D:D),0)</f>
        <v>0</v>
      </c>
    </row>
    <row r="678" spans="1:18" s="732" customFormat="1" ht="12" hidden="1" customHeight="1">
      <c r="A678" s="738" t="s">
        <v>166</v>
      </c>
      <c r="B678" s="738" t="s">
        <v>187</v>
      </c>
      <c r="C678" s="731">
        <v>4060501</v>
      </c>
      <c r="D678" s="731" t="s">
        <v>1155</v>
      </c>
      <c r="E678" s="730" t="s">
        <v>6</v>
      </c>
      <c r="F678" s="730" t="s">
        <v>264</v>
      </c>
      <c r="G678" s="697">
        <f>-IF(F678="I",IFERROR(VLOOKUP(C678,'BG 032022'!A:C,3,FALSE),0),0)</f>
        <v>507</v>
      </c>
      <c r="H678" s="738"/>
      <c r="I678" s="59">
        <f>-IF(F678="I",IFERROR(VLOOKUP(C678,'BG 032022'!A:D,4,FALSE),0),0)</f>
        <v>7.0000000000000007E-2</v>
      </c>
      <c r="J678" s="38"/>
      <c r="K678" s="43">
        <f>-IF(F678="I",SUMIF('BG 2021'!B:B,Clasificaciones!C678,'BG 2021'!D:D),0)</f>
        <v>0</v>
      </c>
      <c r="L678" s="38"/>
      <c r="M678" s="59">
        <f>-IF(F678="I",SUMIF('BG 2021'!B:B,Clasificaciones!C678,'BG 2021'!E:E),0)</f>
        <v>0</v>
      </c>
      <c r="N678" s="38"/>
      <c r="O678" s="43">
        <f>-IF(F678="I",SUMIF('BG 032021'!A:A,Clasificaciones!C678,'BG 032021'!C:C),0)</f>
        <v>-5984323</v>
      </c>
      <c r="P678" s="38"/>
      <c r="Q678" s="59">
        <f>-IF(F678="I",SUMIF('BG 032021'!A:A,Clasificaciones!C678,'BG 032021'!D:D),0)</f>
        <v>-913.64</v>
      </c>
      <c r="R678" s="732">
        <f>+VLOOKUP(C678,'CA EFE'!A:A,1,FALSE)</f>
        <v>4060501</v>
      </c>
    </row>
    <row r="679" spans="1:18" s="732" customFormat="1" ht="12" hidden="1" customHeight="1">
      <c r="A679" s="738" t="s">
        <v>166</v>
      </c>
      <c r="B679" s="738" t="s">
        <v>187</v>
      </c>
      <c r="C679" s="731">
        <v>4060502</v>
      </c>
      <c r="D679" s="731" t="s">
        <v>1156</v>
      </c>
      <c r="E679" s="730" t="s">
        <v>183</v>
      </c>
      <c r="F679" s="730" t="s">
        <v>264</v>
      </c>
      <c r="G679" s="43">
        <f>-IF(F679="I",IFERROR(VLOOKUP(C679,'BG 032022'!A:C,3,FALSE),0),0)</f>
        <v>0</v>
      </c>
      <c r="H679" s="738"/>
      <c r="I679" s="59">
        <f>-IF(F679="I",IFERROR(VLOOKUP(C679,'BG 032022'!A:D,4,FALSE),0),0)</f>
        <v>0</v>
      </c>
      <c r="J679" s="38"/>
      <c r="K679" s="43">
        <f>-IF(F679="I",SUMIF('BG 2021'!B:B,Clasificaciones!C679,'BG 2021'!D:D),0)</f>
        <v>0</v>
      </c>
      <c r="L679" s="38"/>
      <c r="M679" s="59">
        <f>-IF(F679="I",SUMIF('BG 2021'!B:B,Clasificaciones!C679,'BG 2021'!E:E),0)</f>
        <v>0</v>
      </c>
      <c r="N679" s="38"/>
      <c r="O679" s="43">
        <f>-IF(F679="I",SUMIF('BG 032021'!A:A,Clasificaciones!C679,'BG 032021'!C:C),0)</f>
        <v>-356588</v>
      </c>
      <c r="P679" s="38"/>
      <c r="Q679" s="59">
        <f>-IF(F679="I",SUMIF('BG 032021'!A:A,Clasificaciones!C679,'BG 032021'!D:D),0)</f>
        <v>-52.86</v>
      </c>
      <c r="R679" s="732" t="e">
        <f>+VLOOKUP(C679,'CA EFE'!A:A,1,FALSE)</f>
        <v>#N/A</v>
      </c>
    </row>
    <row r="680" spans="1:18" s="732" customFormat="1" ht="12" hidden="1" customHeight="1">
      <c r="A680" s="738" t="s">
        <v>166</v>
      </c>
      <c r="B680" s="738"/>
      <c r="C680" s="731">
        <v>40606</v>
      </c>
      <c r="D680" s="731" t="s">
        <v>187</v>
      </c>
      <c r="E680" s="730" t="s">
        <v>6</v>
      </c>
      <c r="F680" s="730" t="s">
        <v>263</v>
      </c>
      <c r="G680" s="43">
        <f>-IF(F680="I",IFERROR(VLOOKUP(C680,'BG 032022'!A:C,3,FALSE),0),0)</f>
        <v>0</v>
      </c>
      <c r="H680" s="738"/>
      <c r="I680" s="59">
        <f>-IF(F680="I",IFERROR(VLOOKUP(C680,'BG 032022'!A:D,4,FALSE),0),0)</f>
        <v>0</v>
      </c>
      <c r="J680" s="38"/>
      <c r="K680" s="43">
        <f>-IF(F680="I",SUMIF('BG 2021'!B:B,Clasificaciones!C680,'BG 2021'!D:D),0)</f>
        <v>0</v>
      </c>
      <c r="L680" s="38"/>
      <c r="M680" s="59">
        <f>-IF(F680="I",SUMIF('BG 2021'!B:B,Clasificaciones!C680,'BG 2021'!E:E),0)</f>
        <v>0</v>
      </c>
      <c r="N680" s="38"/>
      <c r="O680" s="43">
        <f>-IF(F680="I",SUMIF('BG 032021'!A:A,Clasificaciones!C680,'BG 032021'!C:C),0)</f>
        <v>0</v>
      </c>
      <c r="P680" s="38"/>
      <c r="Q680" s="59">
        <f>-IF(F680="I",SUMIF('BG 032021'!A:A,Clasificaciones!C680,'BG 032021'!D:D),0)</f>
        <v>0</v>
      </c>
    </row>
    <row r="681" spans="1:18" s="732" customFormat="1" ht="12" hidden="1" customHeight="1">
      <c r="A681" s="738" t="s">
        <v>166</v>
      </c>
      <c r="B681" s="738" t="s">
        <v>187</v>
      </c>
      <c r="C681" s="731">
        <v>4060601</v>
      </c>
      <c r="D681" s="731" t="s">
        <v>672</v>
      </c>
      <c r="E681" s="730" t="s">
        <v>6</v>
      </c>
      <c r="F681" s="730" t="s">
        <v>264</v>
      </c>
      <c r="G681" s="43">
        <f>-IF(F681="I",IFERROR(VLOOKUP(C681,'BG 032022'!A:C,3,FALSE),0),0)</f>
        <v>0</v>
      </c>
      <c r="H681" s="738"/>
      <c r="I681" s="59">
        <f>-IF(F681="I",IFERROR(VLOOKUP(C681,'BG 032022'!A:D,4,FALSE),0),0)</f>
        <v>0</v>
      </c>
      <c r="J681" s="38"/>
      <c r="K681" s="43">
        <f>-IF(F681="I",SUMIF('BG 2021'!B:B,Clasificaciones!C681,'BG 2021'!D:D),0)</f>
        <v>0</v>
      </c>
      <c r="L681" s="38"/>
      <c r="M681" s="59">
        <f>-IF(F681="I",SUMIF('BG 2021'!B:B,Clasificaciones!C681,'BG 2021'!E:E),0)</f>
        <v>0</v>
      </c>
      <c r="N681" s="38"/>
      <c r="O681" s="43">
        <f>-IF(F681="I",SUMIF('BG 032021'!A:A,Clasificaciones!C681,'BG 032021'!C:C),0)</f>
        <v>-175150</v>
      </c>
      <c r="P681" s="38"/>
      <c r="Q681" s="59">
        <f>-IF(F681="I",SUMIF('BG 032021'!A:A,Clasificaciones!C681,'BG 032021'!D:D),0)</f>
        <v>-25.18</v>
      </c>
      <c r="R681" s="732" t="e">
        <f>+VLOOKUP(C681,'CA EFE'!A:A,1,FALSE)</f>
        <v>#N/A</v>
      </c>
    </row>
    <row r="682" spans="1:18" s="732" customFormat="1" ht="12" hidden="1" customHeight="1">
      <c r="A682" s="738" t="s">
        <v>166</v>
      </c>
      <c r="B682" s="738" t="s">
        <v>187</v>
      </c>
      <c r="C682" s="731">
        <v>4060602</v>
      </c>
      <c r="D682" s="731" t="s">
        <v>1145</v>
      </c>
      <c r="E682" s="730" t="s">
        <v>6</v>
      </c>
      <c r="F682" s="730" t="s">
        <v>264</v>
      </c>
      <c r="G682" s="43">
        <f>-IF(F682="I",IFERROR(VLOOKUP(C682,'BG 032022'!A:C,3,FALSE),0),0)</f>
        <v>0</v>
      </c>
      <c r="H682" s="738"/>
      <c r="I682" s="59">
        <f>-IF(F682="I",IFERROR(VLOOKUP(C682,'BG 032022'!A:D,4,FALSE),0),0)</f>
        <v>0</v>
      </c>
      <c r="J682" s="38"/>
      <c r="K682" s="43">
        <f>-IF(F682="I",SUMIF('BG 2021'!B:B,Clasificaciones!C682,'BG 2021'!D:D),0)</f>
        <v>0</v>
      </c>
      <c r="L682" s="38"/>
      <c r="M682" s="59">
        <f>-IF(F682="I",SUMIF('BG 2021'!B:B,Clasificaciones!C682,'BG 2021'!E:E),0)</f>
        <v>0</v>
      </c>
      <c r="N682" s="38"/>
      <c r="O682" s="43">
        <f>-IF(F682="I",SUMIF('BG 032021'!A:A,Clasificaciones!C682,'BG 032021'!C:C),0)</f>
        <v>0</v>
      </c>
      <c r="P682" s="38"/>
      <c r="Q682" s="59">
        <f>-IF(F682="I",SUMIF('BG 032021'!A:A,Clasificaciones!C682,'BG 032021'!D:D),0)</f>
        <v>0</v>
      </c>
    </row>
    <row r="683" spans="1:18" s="732" customFormat="1" ht="12" hidden="1" customHeight="1">
      <c r="A683" s="738" t="s">
        <v>166</v>
      </c>
      <c r="B683" s="738"/>
      <c r="C683" s="731">
        <v>407</v>
      </c>
      <c r="D683" s="731" t="s">
        <v>225</v>
      </c>
      <c r="E683" s="730" t="s">
        <v>6</v>
      </c>
      <c r="F683" s="730" t="s">
        <v>263</v>
      </c>
      <c r="G683" s="43">
        <f>-IF(F683="I",IFERROR(VLOOKUP(C683,'BG 032022'!A:C,3,FALSE),0),0)</f>
        <v>0</v>
      </c>
      <c r="H683" s="738"/>
      <c r="I683" s="59">
        <f>-IF(F683="I",IFERROR(VLOOKUP(C683,'BG 032022'!A:D,4,FALSE),0),0)</f>
        <v>0</v>
      </c>
      <c r="J683" s="38"/>
      <c r="K683" s="43">
        <f>-IF(F683="I",SUMIF('BG 2021'!B:B,Clasificaciones!C683,'BG 2021'!D:D),0)</f>
        <v>0</v>
      </c>
      <c r="L683" s="38"/>
      <c r="M683" s="59">
        <f>-IF(F683="I",SUMIF('BG 2021'!B:B,Clasificaciones!C683,'BG 2021'!E:E),0)</f>
        <v>0</v>
      </c>
      <c r="N683" s="38"/>
      <c r="O683" s="43">
        <f>-IF(F683="I",SUMIF('BG 032021'!A:A,Clasificaciones!C683,'BG 032021'!C:C),0)</f>
        <v>0</v>
      </c>
      <c r="P683" s="38"/>
      <c r="Q683" s="59">
        <f>-IF(F683="I",SUMIF('BG 032021'!A:A,Clasificaciones!C683,'BG 032021'!D:D),0)</f>
        <v>0</v>
      </c>
    </row>
    <row r="684" spans="1:18" s="732" customFormat="1" ht="12" hidden="1" customHeight="1">
      <c r="A684" s="738" t="s">
        <v>166</v>
      </c>
      <c r="B684" s="738" t="s">
        <v>120</v>
      </c>
      <c r="C684" s="731">
        <v>40701</v>
      </c>
      <c r="D684" s="731" t="s">
        <v>120</v>
      </c>
      <c r="E684" s="730" t="s">
        <v>6</v>
      </c>
      <c r="F684" s="730" t="s">
        <v>264</v>
      </c>
      <c r="G684" s="697">
        <f>-IF(F684="I",IFERROR(VLOOKUP(C684,'BG 032022'!A:C,3,FALSE),0),0)</f>
        <v>831</v>
      </c>
      <c r="H684" s="738"/>
      <c r="I684" s="59">
        <f>-IF(F684="I",IFERROR(VLOOKUP(C684,'BG 032022'!A:D,4,FALSE),0),0)</f>
        <v>0.12</v>
      </c>
      <c r="J684" s="38"/>
      <c r="K684" s="43">
        <f>-IF(F684="I",SUMIF('BG 2021'!B:B,Clasificaciones!C684,'BG 2021'!D:D),0)</f>
        <v>0</v>
      </c>
      <c r="L684" s="38"/>
      <c r="M684" s="59">
        <f>-IF(F684="I",SUMIF('BG 2021'!B:B,Clasificaciones!C684,'BG 2021'!E:E),0)</f>
        <v>0</v>
      </c>
      <c r="N684" s="38"/>
      <c r="O684" s="43">
        <f>-IF(F684="I",SUMIF('BG 032021'!A:A,Clasificaciones!C684,'BG 032021'!C:C),0)</f>
        <v>-2205461</v>
      </c>
      <c r="P684" s="38"/>
      <c r="Q684" s="59">
        <f>-IF(F684="I",SUMIF('BG 032021'!A:A,Clasificaciones!C684,'BG 032021'!D:D),0)</f>
        <v>-334.85</v>
      </c>
      <c r="R684" s="732">
        <f>+VLOOKUP(C684,'CA EFE'!A:A,1,FALSE)</f>
        <v>40701</v>
      </c>
    </row>
    <row r="685" spans="1:18" s="732" customFormat="1" ht="12" hidden="1" customHeight="1">
      <c r="A685" s="738" t="s">
        <v>166</v>
      </c>
      <c r="B685" s="738"/>
      <c r="C685" s="731">
        <v>40702</v>
      </c>
      <c r="D685" s="731" t="s">
        <v>673</v>
      </c>
      <c r="E685" s="730" t="s">
        <v>6</v>
      </c>
      <c r="F685" s="730" t="s">
        <v>263</v>
      </c>
      <c r="G685" s="43">
        <f>-IF(F685="I",IFERROR(VLOOKUP(C685,'BG 032022'!A:C,3,FALSE),0),0)</f>
        <v>0</v>
      </c>
      <c r="H685" s="738"/>
      <c r="I685" s="59">
        <f>-IF(F685="I",IFERROR(VLOOKUP(C685,'BG 032022'!A:D,4,FALSE),0),0)</f>
        <v>0</v>
      </c>
      <c r="J685" s="38"/>
      <c r="K685" s="43">
        <f>-IF(F685="I",SUMIF('BG 2021'!B:B,Clasificaciones!C685,'BG 2021'!D:D),0)</f>
        <v>0</v>
      </c>
      <c r="L685" s="38"/>
      <c r="M685" s="59">
        <f>-IF(F685="I",SUMIF('BG 2021'!B:B,Clasificaciones!C685,'BG 2021'!E:E),0)</f>
        <v>0</v>
      </c>
      <c r="N685" s="38"/>
      <c r="O685" s="43">
        <f>-IF(F685="I",SUMIF('BG 032021'!A:A,Clasificaciones!C685,'BG 032021'!C:C),0)</f>
        <v>0</v>
      </c>
      <c r="P685" s="38"/>
      <c r="Q685" s="59">
        <f>-IF(F685="I",SUMIF('BG 032021'!A:A,Clasificaciones!C685,'BG 032021'!D:D),0)</f>
        <v>0</v>
      </c>
    </row>
    <row r="686" spans="1:18" s="732" customFormat="1" ht="12" hidden="1" customHeight="1">
      <c r="A686" s="738" t="s">
        <v>166</v>
      </c>
      <c r="B686" s="738" t="s">
        <v>194</v>
      </c>
      <c r="C686" s="731">
        <v>4070201</v>
      </c>
      <c r="D686" s="731" t="s">
        <v>674</v>
      </c>
      <c r="E686" s="730" t="s">
        <v>6</v>
      </c>
      <c r="F686" s="730" t="s">
        <v>264</v>
      </c>
      <c r="G686" s="43">
        <f>-IF(F686="I",IFERROR(VLOOKUP(C686,'BG 032022'!A:C,3,FALSE),0),0)</f>
        <v>16862965</v>
      </c>
      <c r="H686" s="738"/>
      <c r="I686" s="59">
        <f>-IF(F686="I",IFERROR(VLOOKUP(C686,'BG 032022'!A:D,4,FALSE),0),0)</f>
        <v>29.03</v>
      </c>
      <c r="J686" s="38"/>
      <c r="K686" s="43">
        <v>-1066878151</v>
      </c>
      <c r="L686" s="38"/>
      <c r="M686" s="59">
        <f>+G686+G687-G870-G871</f>
        <v>16436570</v>
      </c>
      <c r="N686" s="38"/>
      <c r="O686" s="43">
        <f>-IF(F686="I",SUMIF('BG 032021'!A:A,Clasificaciones!C686,'BG 032021'!C:C),0)</f>
        <v>-695894186</v>
      </c>
      <c r="P686" s="38"/>
      <c r="Q686" s="59">
        <f>-IF(F686="I",SUMIF('BG 032021'!A:A,Clasificaciones!C686,'BG 032021'!D:D),0)</f>
        <v>-442795.12</v>
      </c>
      <c r="R686" s="732">
        <f>+VLOOKUP(C686,'CA EFE'!A:A,1,FALSE)</f>
        <v>4070201</v>
      </c>
    </row>
    <row r="687" spans="1:18" s="732" customFormat="1" ht="12" hidden="1" customHeight="1">
      <c r="A687" s="738" t="s">
        <v>166</v>
      </c>
      <c r="B687" s="738" t="s">
        <v>194</v>
      </c>
      <c r="C687" s="731">
        <v>4070202</v>
      </c>
      <c r="D687" s="731" t="s">
        <v>675</v>
      </c>
      <c r="E687" s="730" t="s">
        <v>6</v>
      </c>
      <c r="F687" s="730" t="s">
        <v>264</v>
      </c>
      <c r="G687" s="43">
        <f>-IF(F687="I",IFERROR(VLOOKUP(C687,'BG 032022'!A:C,3,FALSE),0),0)</f>
        <v>139499</v>
      </c>
      <c r="H687" s="738"/>
      <c r="I687" s="59">
        <f>-IF(F687="I",IFERROR(VLOOKUP(C687,'BG 032022'!A:D,4,FALSE),0),0)</f>
        <v>2001.24</v>
      </c>
      <c r="J687" s="38"/>
      <c r="K687" s="43">
        <v>-221217283</v>
      </c>
      <c r="L687" s="38"/>
      <c r="M687" s="59">
        <f>-IF(F687="I",SUMIF('BG 2021'!B:B,Clasificaciones!C687,'BG 2021'!E:E),0)</f>
        <v>0</v>
      </c>
      <c r="N687" s="38"/>
      <c r="O687" s="43">
        <f>-IF(F687="I",SUMIF('BG 032021'!A:A,Clasificaciones!C687,'BG 032021'!C:C),0)</f>
        <v>-437137052</v>
      </c>
      <c r="P687" s="38"/>
      <c r="Q687" s="59">
        <f>-IF(F687="I",SUMIF('BG 032021'!A:A,Clasificaciones!C687,'BG 032021'!D:D),0)</f>
        <v>-741590.43</v>
      </c>
      <c r="R687" s="732">
        <f>+VLOOKUP(C687,'CA EFE'!A:A,1,FALSE)</f>
        <v>4070202</v>
      </c>
    </row>
    <row r="688" spans="1:18" s="732" customFormat="1" ht="12" hidden="1" customHeight="1">
      <c r="A688" s="738" t="s">
        <v>166</v>
      </c>
      <c r="B688" s="738"/>
      <c r="C688" s="731">
        <v>408</v>
      </c>
      <c r="D688" s="731" t="s">
        <v>676</v>
      </c>
      <c r="E688" s="730" t="s">
        <v>6</v>
      </c>
      <c r="F688" s="730" t="s">
        <v>263</v>
      </c>
      <c r="G688" s="43">
        <f>-IF(F688="I",IFERROR(VLOOKUP(C688,'BG 032022'!A:C,3,FALSE),0),0)</f>
        <v>0</v>
      </c>
      <c r="H688" s="738"/>
      <c r="I688" s="59">
        <f>-IF(F688="I",IFERROR(VLOOKUP(C688,'BG 032022'!A:D,4,FALSE),0),0)</f>
        <v>0</v>
      </c>
      <c r="J688" s="38"/>
      <c r="K688" s="43">
        <f>-IF(F688="I",SUMIF('BG 2021'!B:B,Clasificaciones!C688,'BG 2021'!D:D),0)</f>
        <v>0</v>
      </c>
      <c r="L688" s="38"/>
      <c r="M688" s="59">
        <f>-IF(F688="I",SUMIF('BG 2021'!B:B,Clasificaciones!C688,'BG 2021'!E:E),0)</f>
        <v>0</v>
      </c>
      <c r="N688" s="38"/>
      <c r="O688" s="43">
        <f>-IF(F688="I",SUMIF('BG 032021'!A:A,Clasificaciones!C688,'BG 032021'!C:C),0)</f>
        <v>0</v>
      </c>
      <c r="P688" s="38"/>
      <c r="Q688" s="59">
        <f>-IF(F688="I",SUMIF('BG 032021'!A:A,Clasificaciones!C688,'BG 032021'!D:D),0)</f>
        <v>0</v>
      </c>
    </row>
    <row r="689" spans="1:18" s="732" customFormat="1" ht="12" hidden="1" customHeight="1">
      <c r="A689" s="738" t="s">
        <v>166</v>
      </c>
      <c r="B689" s="738"/>
      <c r="C689" s="731">
        <v>40801</v>
      </c>
      <c r="D689" s="731" t="s">
        <v>949</v>
      </c>
      <c r="E689" s="730" t="s">
        <v>6</v>
      </c>
      <c r="F689" s="730" t="s">
        <v>264</v>
      </c>
      <c r="G689" s="43">
        <f>-IF(F689="I",IFERROR(VLOOKUP(C689,'BG 032022'!A:C,3,FALSE),0),0)</f>
        <v>0</v>
      </c>
      <c r="H689" s="738"/>
      <c r="I689" s="59">
        <f>-IF(F689="I",IFERROR(VLOOKUP(C689,'BG 032022'!A:D,4,FALSE),0),0)</f>
        <v>0</v>
      </c>
      <c r="J689" s="38"/>
      <c r="K689" s="43">
        <f>-IF(F689="I",SUMIF('BG 2021'!B:B,Clasificaciones!C689,'BG 2021'!D:D),0)</f>
        <v>0</v>
      </c>
      <c r="L689" s="38"/>
      <c r="M689" s="59">
        <f>-IF(F689="I",SUMIF('BG 2021'!B:B,Clasificaciones!C689,'BG 2021'!E:E),0)</f>
        <v>0</v>
      </c>
      <c r="N689" s="38"/>
      <c r="O689" s="43">
        <f>-IF(F689="I",SUMIF('BG 032021'!A:A,Clasificaciones!C689,'BG 032021'!C:C),0)</f>
        <v>0</v>
      </c>
      <c r="P689" s="38"/>
      <c r="Q689" s="59">
        <f>-IF(F689="I",SUMIF('BG 032021'!A:A,Clasificaciones!C689,'BG 032021'!D:D),0)</f>
        <v>0</v>
      </c>
    </row>
    <row r="690" spans="1:18" s="732" customFormat="1" ht="12" hidden="1" customHeight="1">
      <c r="A690" s="738" t="s">
        <v>166</v>
      </c>
      <c r="B690" s="738" t="s">
        <v>158</v>
      </c>
      <c r="C690" s="731">
        <v>40802</v>
      </c>
      <c r="D690" s="731" t="s">
        <v>677</v>
      </c>
      <c r="E690" s="730" t="s">
        <v>6</v>
      </c>
      <c r="F690" s="730" t="s">
        <v>264</v>
      </c>
      <c r="G690" s="697">
        <f>-IF(F690="I",IFERROR(VLOOKUP(C690,'BG 032022'!A:C,3,FALSE),0),0)</f>
        <v>70</v>
      </c>
      <c r="H690" s="738"/>
      <c r="I690" s="59">
        <f>-IF(F690="I",IFERROR(VLOOKUP(C690,'BG 032022'!A:D,4,FALSE),0),0)</f>
        <v>0.01</v>
      </c>
      <c r="J690" s="38"/>
      <c r="K690" s="43">
        <f>-IF(F690="I",SUMIF('BG 2021'!B:B,Clasificaciones!C690,'BG 2021'!D:D),0)</f>
        <v>0</v>
      </c>
      <c r="L690" s="38"/>
      <c r="M690" s="59">
        <f>-IF(F690="I",SUMIF('BG 2021'!B:B,Clasificaciones!C690,'BG 2021'!E:E),0)</f>
        <v>0</v>
      </c>
      <c r="N690" s="38"/>
      <c r="O690" s="43">
        <f>-IF(F690="I",SUMIF('BG 032021'!A:A,Clasificaciones!C690,'BG 032021'!C:C),0)</f>
        <v>-4515</v>
      </c>
      <c r="P690" s="38"/>
      <c r="Q690" s="59">
        <f>-IF(F690="I",SUMIF('BG 032021'!A:A,Clasificaciones!C690,'BG 032021'!D:D),0)</f>
        <v>-0.69</v>
      </c>
      <c r="R690" s="732">
        <f>+VLOOKUP(C690,'CA EFE'!A:A,1,FALSE)</f>
        <v>40802</v>
      </c>
    </row>
    <row r="691" spans="1:18" s="732" customFormat="1" ht="12" hidden="1" customHeight="1">
      <c r="A691" s="738" t="s">
        <v>166</v>
      </c>
      <c r="B691" s="738" t="s">
        <v>509</v>
      </c>
      <c r="C691" s="731">
        <v>40803</v>
      </c>
      <c r="D691" s="731" t="s">
        <v>509</v>
      </c>
      <c r="E691" s="730" t="s">
        <v>6</v>
      </c>
      <c r="F691" s="730" t="s">
        <v>264</v>
      </c>
      <c r="G691" s="697">
        <f>-IF(F691="I",IFERROR(VLOOKUP(C691,'BG 032022'!A:C,3,FALSE),0),0)</f>
        <v>2831804</v>
      </c>
      <c r="H691" s="738"/>
      <c r="I691" s="59">
        <f>-IF(F691="I",IFERROR(VLOOKUP(C691,'BG 032022'!A:D,4,FALSE),0),0)</f>
        <v>412.15</v>
      </c>
      <c r="J691" s="38"/>
      <c r="K691" s="43">
        <f>-IF(F691="I",SUMIF('BG 2021'!B:B,Clasificaciones!C691,'BG 2021'!D:D),0)</f>
        <v>0</v>
      </c>
      <c r="L691" s="38"/>
      <c r="M691" s="59">
        <f>-IF(F691="I",SUMIF('BG 2021'!B:B,Clasificaciones!C691,'BG 2021'!E:E),0)</f>
        <v>0</v>
      </c>
      <c r="N691" s="38"/>
      <c r="O691" s="43">
        <f>-IF(F691="I",SUMIF('BG 032021'!A:A,Clasificaciones!C691,'BG 032021'!C:C),0)</f>
        <v>2788648</v>
      </c>
      <c r="P691" s="38"/>
      <c r="Q691" s="59">
        <f>-IF(F691="I",SUMIF('BG 032021'!A:A,Clasificaciones!C691,'BG 032021'!D:D),0)</f>
        <v>405.48999999999995</v>
      </c>
      <c r="R691" s="732">
        <f>+VLOOKUP(C691,'CA EFE'!A:A,1,FALSE)</f>
        <v>40803</v>
      </c>
    </row>
    <row r="692" spans="1:18" s="732" customFormat="1" ht="12" hidden="1" customHeight="1">
      <c r="A692" s="738" t="s">
        <v>166</v>
      </c>
      <c r="B692" s="738"/>
      <c r="C692" s="731">
        <v>40804</v>
      </c>
      <c r="D692" s="731" t="s">
        <v>950</v>
      </c>
      <c r="E692" s="730" t="s">
        <v>6</v>
      </c>
      <c r="F692" s="730" t="s">
        <v>264</v>
      </c>
      <c r="G692" s="43">
        <f>-IF(F692="I",IFERROR(VLOOKUP(C692,'BG 032022'!A:C,3,FALSE),0),0)</f>
        <v>0</v>
      </c>
      <c r="H692" s="738"/>
      <c r="I692" s="59">
        <f>-IF(F692="I",IFERROR(VLOOKUP(C692,'BG 032022'!A:D,4,FALSE),0),0)</f>
        <v>0</v>
      </c>
      <c r="J692" s="38"/>
      <c r="K692" s="43">
        <f>-IF(F692="I",SUMIF('BG 2021'!B:B,Clasificaciones!C692,'BG 2021'!D:D),0)</f>
        <v>0</v>
      </c>
      <c r="L692" s="38"/>
      <c r="M692" s="59">
        <f>-IF(F692="I",SUMIF('BG 2021'!B:B,Clasificaciones!C692,'BG 2021'!E:E),0)</f>
        <v>0</v>
      </c>
      <c r="N692" s="38"/>
      <c r="O692" s="43">
        <f>-IF(F692="I",SUMIF('BG 032021'!A:A,Clasificaciones!C692,'BG 032021'!C:C),0)</f>
        <v>0</v>
      </c>
      <c r="P692" s="38"/>
      <c r="Q692" s="59">
        <f>-IF(F692="I",SUMIF('BG 032021'!A:A,Clasificaciones!C692,'BG 032021'!D:D),0)</f>
        <v>0</v>
      </c>
    </row>
    <row r="693" spans="1:18" s="732" customFormat="1" ht="12" hidden="1" customHeight="1">
      <c r="A693" s="738" t="s">
        <v>166</v>
      </c>
      <c r="B693" s="738"/>
      <c r="C693" s="731">
        <v>40805</v>
      </c>
      <c r="D693" s="731" t="s">
        <v>951</v>
      </c>
      <c r="E693" s="730" t="s">
        <v>6</v>
      </c>
      <c r="F693" s="730" t="s">
        <v>264</v>
      </c>
      <c r="G693" s="43">
        <f>-IF(F693="I",IFERROR(VLOOKUP(C693,'BG 032022'!A:C,3,FALSE),0),0)</f>
        <v>0</v>
      </c>
      <c r="H693" s="738"/>
      <c r="I693" s="59">
        <f>-IF(F693="I",IFERROR(VLOOKUP(C693,'BG 032022'!A:D,4,FALSE),0),0)</f>
        <v>0</v>
      </c>
      <c r="J693" s="38"/>
      <c r="K693" s="43">
        <f>-IF(F693="I",SUMIF('BG 2021'!B:B,Clasificaciones!C693,'BG 2021'!D:D),0)</f>
        <v>0</v>
      </c>
      <c r="L693" s="38"/>
      <c r="M693" s="59">
        <f>-IF(F693="I",SUMIF('BG 2021'!B:B,Clasificaciones!C693,'BG 2021'!E:E),0)</f>
        <v>0</v>
      </c>
      <c r="N693" s="38"/>
      <c r="O693" s="43">
        <f>-IF(F693="I",SUMIF('BG 032021'!A:A,Clasificaciones!C693,'BG 032021'!C:C),0)</f>
        <v>0</v>
      </c>
      <c r="P693" s="38"/>
      <c r="Q693" s="59">
        <f>-IF(F693="I",SUMIF('BG 032021'!A:A,Clasificaciones!C693,'BG 032021'!D:D),0)</f>
        <v>0</v>
      </c>
    </row>
    <row r="694" spans="1:18" s="732" customFormat="1" ht="12" hidden="1" customHeight="1">
      <c r="A694" s="738" t="s">
        <v>166</v>
      </c>
      <c r="B694" s="738"/>
      <c r="C694" s="731">
        <v>40806</v>
      </c>
      <c r="D694" s="731" t="s">
        <v>952</v>
      </c>
      <c r="E694" s="730" t="s">
        <v>6</v>
      </c>
      <c r="F694" s="730" t="s">
        <v>264</v>
      </c>
      <c r="G694" s="43">
        <f>-IF(F694="I",IFERROR(VLOOKUP(C694,'BG 032022'!A:C,3,FALSE),0),0)</f>
        <v>0</v>
      </c>
      <c r="H694" s="738"/>
      <c r="I694" s="59">
        <f>-IF(F694="I",IFERROR(VLOOKUP(C694,'BG 032022'!A:D,4,FALSE),0),0)</f>
        <v>0</v>
      </c>
      <c r="J694" s="38"/>
      <c r="K694" s="43">
        <f>-IF(F694="I",SUMIF('BG 2021'!B:B,Clasificaciones!C694,'BG 2021'!D:D),0)</f>
        <v>0</v>
      </c>
      <c r="L694" s="38"/>
      <c r="M694" s="59">
        <f>-IF(F694="I",SUMIF('BG 2021'!B:B,Clasificaciones!C694,'BG 2021'!E:E),0)</f>
        <v>0</v>
      </c>
      <c r="N694" s="38"/>
      <c r="O694" s="43">
        <f>-IF(F694="I",SUMIF('BG 032021'!A:A,Clasificaciones!C694,'BG 032021'!C:C),0)</f>
        <v>0</v>
      </c>
      <c r="P694" s="38"/>
      <c r="Q694" s="59">
        <f>-IF(F694="I",SUMIF('BG 032021'!A:A,Clasificaciones!C694,'BG 032021'!D:D),0)</f>
        <v>0</v>
      </c>
    </row>
    <row r="695" spans="1:18" s="732" customFormat="1" ht="12" hidden="1" customHeight="1">
      <c r="A695" s="738" t="s">
        <v>166</v>
      </c>
      <c r="B695" s="738"/>
      <c r="C695" s="731">
        <v>40807</v>
      </c>
      <c r="D695" s="731" t="s">
        <v>953</v>
      </c>
      <c r="E695" s="730" t="s">
        <v>6</v>
      </c>
      <c r="F695" s="730" t="s">
        <v>264</v>
      </c>
      <c r="G695" s="43">
        <f>-IF(F695="I",IFERROR(VLOOKUP(C695,'BG 032022'!A:C,3,FALSE),0),0)</f>
        <v>0</v>
      </c>
      <c r="H695" s="738"/>
      <c r="I695" s="59">
        <f>-IF(F695="I",IFERROR(VLOOKUP(C695,'BG 032022'!A:D,4,FALSE),0),0)</f>
        <v>0</v>
      </c>
      <c r="J695" s="38"/>
      <c r="K695" s="43">
        <f>-IF(F695="I",SUMIF('BG 2021'!B:B,Clasificaciones!C695,'BG 2021'!D:D),0)</f>
        <v>0</v>
      </c>
      <c r="L695" s="38"/>
      <c r="M695" s="59">
        <f>-IF(F695="I",SUMIF('BG 2021'!B:B,Clasificaciones!C695,'BG 2021'!E:E),0)</f>
        <v>0</v>
      </c>
      <c r="N695" s="38"/>
      <c r="O695" s="43">
        <f>-IF(F695="I",SUMIF('BG 032021'!A:A,Clasificaciones!C695,'BG 032021'!C:C),0)</f>
        <v>0</v>
      </c>
      <c r="P695" s="38"/>
      <c r="Q695" s="59">
        <f>-IF(F695="I",SUMIF('BG 032021'!A:A,Clasificaciones!C695,'BG 032021'!D:D),0)</f>
        <v>0</v>
      </c>
    </row>
    <row r="696" spans="1:18" s="732" customFormat="1" ht="12" hidden="1" customHeight="1">
      <c r="A696" s="738" t="s">
        <v>166</v>
      </c>
      <c r="B696" s="738" t="s">
        <v>158</v>
      </c>
      <c r="C696" s="731">
        <v>40808</v>
      </c>
      <c r="D696" s="731" t="s">
        <v>422</v>
      </c>
      <c r="E696" s="730" t="s">
        <v>6</v>
      </c>
      <c r="F696" s="730" t="s">
        <v>264</v>
      </c>
      <c r="G696" s="43">
        <f>-IF(F696="I",IFERROR(VLOOKUP(C696,'BG 032022'!A:C,3,FALSE),0),0)</f>
        <v>0</v>
      </c>
      <c r="H696" s="738"/>
      <c r="I696" s="59">
        <f>-IF(F696="I",IFERROR(VLOOKUP(C696,'BG 032022'!A:D,4,FALSE),0),0)</f>
        <v>0</v>
      </c>
      <c r="J696" s="38"/>
      <c r="K696" s="43">
        <f>-IF(F696="I",SUMIF('BG 2021'!B:B,Clasificaciones!C696,'BG 2021'!D:D),0)</f>
        <v>0</v>
      </c>
      <c r="L696" s="38"/>
      <c r="M696" s="59">
        <f>-IF(F696="I",SUMIF('BG 2021'!B:B,Clasificaciones!C696,'BG 2021'!E:E),0)</f>
        <v>0</v>
      </c>
      <c r="N696" s="38"/>
      <c r="O696" s="43">
        <f>-IF(F696="I",SUMIF('BG 032021'!A:A,Clasificaciones!C696,'BG 032021'!C:C),0)</f>
        <v>-261721388</v>
      </c>
      <c r="P696" s="38"/>
      <c r="Q696" s="59">
        <f>-IF(F696="I",SUMIF('BG 032021'!A:A,Clasificaciones!C696,'BG 032021'!D:D),0)</f>
        <v>-42956.91</v>
      </c>
      <c r="R696" s="732" t="e">
        <f>+VLOOKUP(C696,'CA EFE'!A:A,1,FALSE)</f>
        <v>#N/A</v>
      </c>
    </row>
    <row r="697" spans="1:18" s="732" customFormat="1" ht="12" hidden="1" customHeight="1">
      <c r="A697" s="738" t="s">
        <v>166</v>
      </c>
      <c r="B697" s="738" t="s">
        <v>158</v>
      </c>
      <c r="C697" s="731">
        <v>40809</v>
      </c>
      <c r="D697" s="731" t="s">
        <v>1060</v>
      </c>
      <c r="E697" s="730" t="s">
        <v>6</v>
      </c>
      <c r="F697" s="730" t="s">
        <v>264</v>
      </c>
      <c r="G697" s="43">
        <f>-IF(F697="I",IFERROR(VLOOKUP(C697,'BG 032022'!A:C,3,FALSE),0),0)</f>
        <v>0</v>
      </c>
      <c r="H697" s="738"/>
      <c r="I697" s="59">
        <f>-IF(F697="I",IFERROR(VLOOKUP(C697,'BG 032022'!A:D,4,FALSE),0),0)</f>
        <v>0</v>
      </c>
      <c r="J697" s="38"/>
      <c r="K697" s="43">
        <f>-IF(F697="I",SUMIF('BG 2021'!B:B,Clasificaciones!C697,'BG 2021'!D:D),0)</f>
        <v>0</v>
      </c>
      <c r="L697" s="38"/>
      <c r="M697" s="59">
        <f>-IF(F697="I",SUMIF('BG 2021'!B:B,Clasificaciones!C697,'BG 2021'!E:E),0)</f>
        <v>0</v>
      </c>
      <c r="N697" s="38"/>
      <c r="O697" s="43">
        <f>-IF(F697="I",SUMIF('BG 032021'!A:A,Clasificaciones!C697,'BG 032021'!C:C),0)</f>
        <v>0</v>
      </c>
      <c r="P697" s="38"/>
      <c r="Q697" s="59">
        <f>-IF(F697="I",SUMIF('BG 032021'!A:A,Clasificaciones!C697,'BG 032021'!D:D),0)</f>
        <v>0</v>
      </c>
    </row>
    <row r="698" spans="1:18" s="732" customFormat="1" ht="12" hidden="1" customHeight="1">
      <c r="A698" s="738" t="s">
        <v>166</v>
      </c>
      <c r="B698" s="738" t="s">
        <v>158</v>
      </c>
      <c r="C698" s="731">
        <v>40811</v>
      </c>
      <c r="D698" s="731" t="s">
        <v>1045</v>
      </c>
      <c r="E698" s="730" t="s">
        <v>6</v>
      </c>
      <c r="F698" s="730" t="s">
        <v>264</v>
      </c>
      <c r="G698" s="43">
        <f>-IF(F698="I",IFERROR(VLOOKUP(C698,'BG 032022'!A:C,3,FALSE),0),0)</f>
        <v>0</v>
      </c>
      <c r="H698" s="738"/>
      <c r="I698" s="59">
        <f>-IF(F698="I",IFERROR(VLOOKUP(C698,'BG 032022'!A:D,4,FALSE),0),0)</f>
        <v>0</v>
      </c>
      <c r="J698" s="38"/>
      <c r="K698" s="43">
        <f>-IF(F698="I",SUMIF('BG 2021'!B:B,Clasificaciones!C698,'BG 2021'!D:D),0)</f>
        <v>0</v>
      </c>
      <c r="L698" s="38"/>
      <c r="M698" s="59">
        <f>-IF(F698="I",SUMIF('BG 2021'!B:B,Clasificaciones!C698,'BG 2021'!E:E),0)</f>
        <v>0</v>
      </c>
      <c r="N698" s="38"/>
      <c r="O698" s="43">
        <f>-IF(F698="I",SUMIF('BG 032021'!A:A,Clasificaciones!C698,'BG 032021'!C:C),0)</f>
        <v>0</v>
      </c>
      <c r="P698" s="38"/>
      <c r="Q698" s="59">
        <f>-IF(F698="I",SUMIF('BG 032021'!A:A,Clasificaciones!C698,'BG 032021'!D:D),0)</f>
        <v>0</v>
      </c>
      <c r="R698" s="732" t="e">
        <f>+VLOOKUP(C698,'CA EFE'!A:A,1,FALSE)</f>
        <v>#N/A</v>
      </c>
    </row>
    <row r="699" spans="1:18" s="732" customFormat="1" ht="12" hidden="1" customHeight="1">
      <c r="A699" s="738" t="s">
        <v>166</v>
      </c>
      <c r="B699" s="738" t="s">
        <v>158</v>
      </c>
      <c r="C699" s="731">
        <v>40812</v>
      </c>
      <c r="D699" s="731" t="s">
        <v>1061</v>
      </c>
      <c r="E699" s="730" t="s">
        <v>183</v>
      </c>
      <c r="F699" s="730" t="s">
        <v>264</v>
      </c>
      <c r="G699" s="43">
        <f>-IF(F699="I",IFERROR(VLOOKUP(C699,'BG 032022'!A:C,3,FALSE),0),0)</f>
        <v>0</v>
      </c>
      <c r="H699" s="738"/>
      <c r="I699" s="59">
        <f>-IF(F699="I",IFERROR(VLOOKUP(C699,'BG 032022'!A:D,4,FALSE),0),0)</f>
        <v>0</v>
      </c>
      <c r="J699" s="38"/>
      <c r="K699" s="43">
        <f>-IF(F699="I",SUMIF('BG 2021'!B:B,Clasificaciones!C699,'BG 2021'!D:D),0)</f>
        <v>0</v>
      </c>
      <c r="L699" s="38"/>
      <c r="M699" s="59">
        <f>-IF(F699="I",SUMIF('BG 2021'!B:B,Clasificaciones!C699,'BG 2021'!E:E),0)</f>
        <v>0</v>
      </c>
      <c r="N699" s="38"/>
      <c r="O699" s="43">
        <f>-IF(F699="I",SUMIF('BG 032021'!A:A,Clasificaciones!C699,'BG 032021'!C:C),0)</f>
        <v>0</v>
      </c>
      <c r="P699" s="38"/>
      <c r="Q699" s="59">
        <f>-IF(F699="I",SUMIF('BG 032021'!A:A,Clasificaciones!C699,'BG 032021'!D:D),0)</f>
        <v>0</v>
      </c>
    </row>
    <row r="700" spans="1:18" s="732" customFormat="1" ht="12" hidden="1" customHeight="1">
      <c r="A700" s="738" t="s">
        <v>186</v>
      </c>
      <c r="B700" s="738"/>
      <c r="C700" s="731">
        <v>5</v>
      </c>
      <c r="D700" s="731" t="s">
        <v>186</v>
      </c>
      <c r="E700" s="730" t="s">
        <v>6</v>
      </c>
      <c r="F700" s="730" t="s">
        <v>263</v>
      </c>
      <c r="G700" s="43">
        <f>IF(F700="I",IFERROR(VLOOKUP(C700,'BG 032022'!A:C,3,FALSE),0),0)</f>
        <v>0</v>
      </c>
      <c r="H700" s="738"/>
      <c r="I700" s="59">
        <f>IF(F700="I",IFERROR(VLOOKUP(C700,'BG 032022'!A:D,4,FALSE),0),0)</f>
        <v>0</v>
      </c>
      <c r="J700" s="38"/>
      <c r="K700" s="43">
        <f>IF(F700="I",SUMIF('BG 2021'!B:B,Clasificaciones!C700,'BG 2021'!D:D),0)</f>
        <v>0</v>
      </c>
      <c r="L700" s="38"/>
      <c r="M700" s="59">
        <f>IF(F700="I",SUMIF('BG 2021'!B:B,Clasificaciones!C700,'BG 2021'!E:E),0)</f>
        <v>0</v>
      </c>
      <c r="N700" s="38"/>
      <c r="O700" s="43">
        <f>IF(F700="I",SUMIF('BG 032021'!A:A,Clasificaciones!C700,'BG 032021'!C:C),0)</f>
        <v>0</v>
      </c>
      <c r="P700" s="38"/>
      <c r="Q700" s="59">
        <f>IF(F700="I",SUMIF('BG 032021'!A:A,Clasificaciones!C700,'BG 032021'!D:D),0)</f>
        <v>0</v>
      </c>
    </row>
    <row r="701" spans="1:18" s="732" customFormat="1" ht="12" hidden="1" customHeight="1">
      <c r="A701" s="738" t="s">
        <v>186</v>
      </c>
      <c r="B701" s="738"/>
      <c r="C701" s="731">
        <v>51</v>
      </c>
      <c r="D701" s="731" t="s">
        <v>678</v>
      </c>
      <c r="E701" s="730" t="s">
        <v>6</v>
      </c>
      <c r="F701" s="730" t="s">
        <v>263</v>
      </c>
      <c r="G701" s="43">
        <f>IF(F701="I",IFERROR(VLOOKUP(C701,'BG 032022'!A:C,3,FALSE),0),0)</f>
        <v>0</v>
      </c>
      <c r="H701" s="738"/>
      <c r="I701" s="59">
        <f>IF(F701="I",IFERROR(VLOOKUP(C701,'BG 032022'!A:D,4,FALSE),0),0)</f>
        <v>0</v>
      </c>
      <c r="J701" s="38"/>
      <c r="K701" s="43">
        <f>IF(F701="I",SUMIF('BG 2021'!B:B,Clasificaciones!C701,'BG 2021'!D:D),0)</f>
        <v>0</v>
      </c>
      <c r="L701" s="38"/>
      <c r="M701" s="59">
        <f>IF(F701="I",SUMIF('BG 2021'!B:B,Clasificaciones!C701,'BG 2021'!E:E),0)</f>
        <v>0</v>
      </c>
      <c r="N701" s="38"/>
      <c r="O701" s="43">
        <f>IF(F701="I",SUMIF('BG 032021'!A:A,Clasificaciones!C701,'BG 032021'!C:C),0)</f>
        <v>0</v>
      </c>
      <c r="P701" s="38"/>
      <c r="Q701" s="59">
        <f>IF(F701="I",SUMIF('BG 032021'!A:A,Clasificaciones!C701,'BG 032021'!D:D),0)</f>
        <v>0</v>
      </c>
    </row>
    <row r="702" spans="1:18" s="732" customFormat="1" ht="12" hidden="1" customHeight="1">
      <c r="A702" s="738" t="s">
        <v>186</v>
      </c>
      <c r="B702" s="738"/>
      <c r="C702" s="731">
        <v>511</v>
      </c>
      <c r="D702" s="731" t="s">
        <v>679</v>
      </c>
      <c r="E702" s="730" t="s">
        <v>6</v>
      </c>
      <c r="F702" s="730" t="s">
        <v>263</v>
      </c>
      <c r="G702" s="43">
        <f>IF(F702="I",IFERROR(VLOOKUP(C702,'BG 032022'!A:C,3,FALSE),0),0)</f>
        <v>0</v>
      </c>
      <c r="H702" s="738"/>
      <c r="I702" s="59">
        <f>IF(F702="I",IFERROR(VLOOKUP(C702,'BG 032022'!A:D,4,FALSE),0),0)</f>
        <v>0</v>
      </c>
      <c r="J702" s="38"/>
      <c r="K702" s="43">
        <f>IF(F702="I",SUMIF('BG 2021'!B:B,Clasificaciones!C702,'BG 2021'!D:D),0)</f>
        <v>0</v>
      </c>
      <c r="L702" s="38"/>
      <c r="M702" s="59">
        <f>IF(F702="I",SUMIF('BG 2021'!B:B,Clasificaciones!C702,'BG 2021'!E:E),0)</f>
        <v>0</v>
      </c>
      <c r="N702" s="38"/>
      <c r="O702" s="43">
        <f>IF(F702="I",SUMIF('BG 032021'!A:A,Clasificaciones!C702,'BG 032021'!C:C),0)</f>
        <v>0</v>
      </c>
      <c r="P702" s="38"/>
      <c r="Q702" s="59">
        <f>IF(F702="I",SUMIF('BG 032021'!A:A,Clasificaciones!C702,'BG 032021'!D:D),0)</f>
        <v>0</v>
      </c>
    </row>
    <row r="703" spans="1:18" s="732" customFormat="1" ht="12" hidden="1" customHeight="1">
      <c r="A703" s="738" t="s">
        <v>186</v>
      </c>
      <c r="B703" s="738"/>
      <c r="C703" s="731">
        <v>51101</v>
      </c>
      <c r="D703" s="731" t="s">
        <v>39</v>
      </c>
      <c r="E703" s="730" t="s">
        <v>6</v>
      </c>
      <c r="F703" s="730" t="s">
        <v>263</v>
      </c>
      <c r="G703" s="43">
        <f>IF(F703="I",IFERROR(VLOOKUP(C703,'BG 032022'!A:C,3,FALSE),0),0)</f>
        <v>0</v>
      </c>
      <c r="H703" s="738"/>
      <c r="I703" s="59">
        <f>IF(F703="I",IFERROR(VLOOKUP(C703,'BG 032022'!A:D,4,FALSE),0),0)</f>
        <v>0</v>
      </c>
      <c r="J703" s="38"/>
      <c r="K703" s="43">
        <f>IF(F703="I",SUMIF('BG 2021'!B:B,Clasificaciones!C703,'BG 2021'!D:D),0)</f>
        <v>0</v>
      </c>
      <c r="L703" s="38"/>
      <c r="M703" s="59">
        <f>IF(F703="I",SUMIF('BG 2021'!B:B,Clasificaciones!C703,'BG 2021'!E:E),0)</f>
        <v>0</v>
      </c>
      <c r="N703" s="38"/>
      <c r="O703" s="43">
        <f>IF(F703="I",SUMIF('BG 032021'!A:A,Clasificaciones!C703,'BG 032021'!C:C),0)</f>
        <v>0</v>
      </c>
      <c r="P703" s="38"/>
      <c r="Q703" s="59">
        <f>IF(F703="I",SUMIF('BG 032021'!A:A,Clasificaciones!C703,'BG 032021'!D:D),0)</f>
        <v>0</v>
      </c>
    </row>
    <row r="704" spans="1:18" s="732" customFormat="1" ht="12" hidden="1" customHeight="1">
      <c r="A704" s="738" t="s">
        <v>186</v>
      </c>
      <c r="B704" s="738"/>
      <c r="C704" s="731">
        <v>5110101</v>
      </c>
      <c r="D704" s="731" t="s">
        <v>954</v>
      </c>
      <c r="E704" s="730" t="s">
        <v>6</v>
      </c>
      <c r="F704" s="730" t="s">
        <v>264</v>
      </c>
      <c r="G704" s="43">
        <f>IF(F704="I",IFERROR(VLOOKUP(C704,'BG 032022'!A:C,3,FALSE),0),0)</f>
        <v>0</v>
      </c>
      <c r="H704" s="738"/>
      <c r="I704" s="59">
        <f>IF(F704="I",IFERROR(VLOOKUP(C704,'BG 032022'!A:D,4,FALSE),0),0)</f>
        <v>0</v>
      </c>
      <c r="J704" s="38"/>
      <c r="K704" s="43">
        <f>IF(F704="I",SUMIF('BG 2021'!B:B,Clasificaciones!C704,'BG 2021'!D:D),0)</f>
        <v>0</v>
      </c>
      <c r="L704" s="38"/>
      <c r="M704" s="59">
        <f>IF(F704="I",SUMIF('BG 2021'!B:B,Clasificaciones!C704,'BG 2021'!E:E),0)</f>
        <v>0</v>
      </c>
      <c r="N704" s="38"/>
      <c r="O704" s="43">
        <f>IF(F704="I",SUMIF('BG 032021'!A:A,Clasificaciones!C704,'BG 032021'!C:C),0)</f>
        <v>0</v>
      </c>
      <c r="P704" s="38"/>
      <c r="Q704" s="59">
        <f>IF(F704="I",SUMIF('BG 032021'!A:A,Clasificaciones!C704,'BG 032021'!D:D),0)</f>
        <v>0</v>
      </c>
    </row>
    <row r="705" spans="1:18" s="732" customFormat="1" ht="12" hidden="1" customHeight="1">
      <c r="A705" s="738" t="s">
        <v>186</v>
      </c>
      <c r="B705" s="738"/>
      <c r="C705" s="731">
        <v>5110102</v>
      </c>
      <c r="D705" s="731" t="s">
        <v>680</v>
      </c>
      <c r="E705" s="730" t="s">
        <v>6</v>
      </c>
      <c r="F705" s="730" t="s">
        <v>263</v>
      </c>
      <c r="G705" s="43">
        <f>IF(F705="I",IFERROR(VLOOKUP(C705,'BG 032022'!A:C,3,FALSE),0),0)</f>
        <v>0</v>
      </c>
      <c r="H705" s="738"/>
      <c r="I705" s="59">
        <f>IF(F705="I",IFERROR(VLOOKUP(C705,'BG 032022'!A:D,4,FALSE),0),0)</f>
        <v>0</v>
      </c>
      <c r="J705" s="38"/>
      <c r="K705" s="43">
        <f>IF(F705="I",SUMIF('BG 2021'!B:B,Clasificaciones!C705,'BG 2021'!D:D),0)</f>
        <v>0</v>
      </c>
      <c r="L705" s="38"/>
      <c r="M705" s="59">
        <f>IF(F705="I",SUMIF('BG 2021'!B:B,Clasificaciones!C705,'BG 2021'!E:E),0)</f>
        <v>0</v>
      </c>
      <c r="N705" s="38"/>
      <c r="O705" s="43">
        <f>IF(F705="I",SUMIF('BG 032021'!A:A,Clasificaciones!C705,'BG 032021'!C:C),0)</f>
        <v>0</v>
      </c>
      <c r="P705" s="38"/>
      <c r="Q705" s="59">
        <f>IF(F705="I",SUMIF('BG 032021'!A:A,Clasificaciones!C705,'BG 032021'!D:D),0)</f>
        <v>0</v>
      </c>
    </row>
    <row r="706" spans="1:18" s="732" customFormat="1" ht="12" hidden="1" customHeight="1">
      <c r="A706" s="738" t="s">
        <v>186</v>
      </c>
      <c r="B706" s="738" t="s">
        <v>39</v>
      </c>
      <c r="C706" s="731">
        <v>511010201</v>
      </c>
      <c r="D706" s="731" t="s">
        <v>681</v>
      </c>
      <c r="E706" s="730" t="s">
        <v>6</v>
      </c>
      <c r="F706" s="730" t="s">
        <v>264</v>
      </c>
      <c r="G706" s="43">
        <f>IF(F706="I",IFERROR(VLOOKUP(C706,'BG 032022'!A:C,3,FALSE),0),0)</f>
        <v>0</v>
      </c>
      <c r="H706" s="738"/>
      <c r="I706" s="59">
        <f>IF(F706="I",IFERROR(VLOOKUP(C706,'BG 032022'!A:D,4,FALSE),0),0)</f>
        <v>0</v>
      </c>
      <c r="J706" s="38"/>
      <c r="K706" s="43">
        <f>IF(F706="I",SUMIF('BG 2021'!B:B,Clasificaciones!C706,'BG 2021'!D:D),0)</f>
        <v>0</v>
      </c>
      <c r="L706" s="38"/>
      <c r="M706" s="59">
        <f>IF(F706="I",SUMIF('BG 2021'!B:B,Clasificaciones!C706,'BG 2021'!E:E),0)</f>
        <v>0</v>
      </c>
      <c r="N706" s="38"/>
      <c r="O706" s="43">
        <f>IF(F706="I",SUMIF('BG 032021'!A:A,Clasificaciones!C706,'BG 032021'!C:C),0)</f>
        <v>157953638</v>
      </c>
      <c r="P706" s="38"/>
      <c r="Q706" s="59">
        <f>IF(F706="I",SUMIF('BG 032021'!A:A,Clasificaciones!C706,'BG 032021'!D:D),0)</f>
        <v>23883.14</v>
      </c>
      <c r="R706" s="732" t="e">
        <f>+VLOOKUP(C706,'CA EFE'!A:A,1,FALSE)</f>
        <v>#N/A</v>
      </c>
    </row>
    <row r="707" spans="1:18" s="732" customFormat="1" ht="12" hidden="1" customHeight="1">
      <c r="A707" s="738" t="s">
        <v>186</v>
      </c>
      <c r="B707" s="738"/>
      <c r="C707" s="731">
        <v>511010202</v>
      </c>
      <c r="D707" s="731" t="s">
        <v>681</v>
      </c>
      <c r="E707" s="730" t="s">
        <v>183</v>
      </c>
      <c r="F707" s="730" t="s">
        <v>264</v>
      </c>
      <c r="G707" s="43">
        <f>IF(F707="I",IFERROR(VLOOKUP(C707,'BG 032022'!A:C,3,FALSE),0),0)</f>
        <v>0</v>
      </c>
      <c r="H707" s="738"/>
      <c r="I707" s="59">
        <f>IF(F707="I",IFERROR(VLOOKUP(C707,'BG 032022'!A:D,4,FALSE),0),0)</f>
        <v>0</v>
      </c>
      <c r="J707" s="38"/>
      <c r="K707" s="43">
        <f>IF(F707="I",SUMIF('BG 2021'!B:B,Clasificaciones!C707,'BG 2021'!D:D),0)</f>
        <v>0</v>
      </c>
      <c r="L707" s="38"/>
      <c r="M707" s="59">
        <f>IF(F707="I",SUMIF('BG 2021'!B:B,Clasificaciones!C707,'BG 2021'!E:E),0)</f>
        <v>0</v>
      </c>
      <c r="N707" s="38"/>
      <c r="O707" s="43">
        <f>IF(F707="I",SUMIF('BG 032021'!A:A,Clasificaciones!C707,'BG 032021'!C:C),0)</f>
        <v>0</v>
      </c>
      <c r="P707" s="38"/>
      <c r="Q707" s="59">
        <f>IF(F707="I",SUMIF('BG 032021'!A:A,Clasificaciones!C707,'BG 032021'!D:D),0)</f>
        <v>0</v>
      </c>
    </row>
    <row r="708" spans="1:18" s="732" customFormat="1" ht="12" hidden="1" customHeight="1">
      <c r="A708" s="738" t="s">
        <v>186</v>
      </c>
      <c r="B708" s="738"/>
      <c r="C708" s="731">
        <v>51102</v>
      </c>
      <c r="D708" s="731" t="s">
        <v>682</v>
      </c>
      <c r="E708" s="730" t="s">
        <v>6</v>
      </c>
      <c r="F708" s="730" t="s">
        <v>263</v>
      </c>
      <c r="G708" s="43">
        <f>IF(F708="I",IFERROR(VLOOKUP(C708,'BG 032022'!A:C,3,FALSE),0),0)</f>
        <v>0</v>
      </c>
      <c r="H708" s="738"/>
      <c r="I708" s="59">
        <f>IF(F708="I",IFERROR(VLOOKUP(C708,'BG 032022'!A:D,4,FALSE),0),0)</f>
        <v>0</v>
      </c>
      <c r="J708" s="38"/>
      <c r="K708" s="43">
        <f>IF(F708="I",SUMIF('BG 2021'!B:B,Clasificaciones!C708,'BG 2021'!D:D),0)</f>
        <v>0</v>
      </c>
      <c r="L708" s="38"/>
      <c r="M708" s="59">
        <f>IF(F708="I",SUMIF('BG 2021'!B:B,Clasificaciones!C708,'BG 2021'!E:E),0)</f>
        <v>0</v>
      </c>
      <c r="N708" s="38"/>
      <c r="O708" s="43">
        <f>IF(F708="I",SUMIF('BG 032021'!A:A,Clasificaciones!C708,'BG 032021'!C:C),0)</f>
        <v>0</v>
      </c>
      <c r="P708" s="38"/>
      <c r="Q708" s="59">
        <f>IF(F708="I",SUMIF('BG 032021'!A:A,Clasificaciones!C708,'BG 032021'!D:D),0)</f>
        <v>0</v>
      </c>
    </row>
    <row r="709" spans="1:18" s="732" customFormat="1" ht="12" hidden="1" customHeight="1">
      <c r="A709" s="738" t="s">
        <v>186</v>
      </c>
      <c r="B709" s="738"/>
      <c r="C709" s="731">
        <v>5110201</v>
      </c>
      <c r="D709" s="731" t="s">
        <v>683</v>
      </c>
      <c r="E709" s="730" t="s">
        <v>6</v>
      </c>
      <c r="F709" s="730" t="s">
        <v>263</v>
      </c>
      <c r="G709" s="43">
        <f>IF(F709="I",IFERROR(VLOOKUP(C709,'BG 032022'!A:C,3,FALSE),0),0)</f>
        <v>0</v>
      </c>
      <c r="H709" s="738"/>
      <c r="I709" s="59">
        <f>IF(F709="I",IFERROR(VLOOKUP(C709,'BG 032022'!A:D,4,FALSE),0),0)</f>
        <v>0</v>
      </c>
      <c r="J709" s="38"/>
      <c r="K709" s="43">
        <f>IF(F709="I",SUMIF('BG 2021'!B:B,Clasificaciones!C709,'BG 2021'!D:D),0)</f>
        <v>0</v>
      </c>
      <c r="L709" s="38"/>
      <c r="M709" s="59">
        <f>IF(F709="I",SUMIF('BG 2021'!B:B,Clasificaciones!C709,'BG 2021'!E:E),0)</f>
        <v>0</v>
      </c>
      <c r="N709" s="38"/>
      <c r="O709" s="43">
        <f>IF(F709="I",SUMIF('BG 032021'!A:A,Clasificaciones!C709,'BG 032021'!C:C),0)</f>
        <v>0</v>
      </c>
      <c r="P709" s="38"/>
      <c r="Q709" s="59">
        <f>IF(F709="I",SUMIF('BG 032021'!A:A,Clasificaciones!C709,'BG 032021'!D:D),0)</f>
        <v>0</v>
      </c>
    </row>
    <row r="710" spans="1:18" s="732" customFormat="1" ht="12" hidden="1" customHeight="1">
      <c r="A710" s="738" t="s">
        <v>186</v>
      </c>
      <c r="B710" s="738" t="s">
        <v>38</v>
      </c>
      <c r="C710" s="731">
        <v>511020101</v>
      </c>
      <c r="D710" s="731" t="s">
        <v>734</v>
      </c>
      <c r="E710" s="730" t="s">
        <v>6</v>
      </c>
      <c r="F710" s="730" t="s">
        <v>264</v>
      </c>
      <c r="G710" s="697">
        <f>IF(F710="I",IFERROR(VLOOKUP(C710,'BG 032022'!A:C,3,FALSE),0),0)</f>
        <v>20662200</v>
      </c>
      <c r="H710" s="738"/>
      <c r="I710" s="59">
        <f>IF(F710="I",IFERROR(VLOOKUP(C710,'BG 032022'!A:D,4,FALSE),0),0)</f>
        <v>3000</v>
      </c>
      <c r="J710" s="38"/>
      <c r="K710" s="43">
        <f>IF(F710="I",SUMIF('BG 2021'!B:B,Clasificaciones!C710,'BG 2021'!D:D),0)</f>
        <v>0</v>
      </c>
      <c r="L710" s="38"/>
      <c r="M710" s="59">
        <f>IF(F710="I",SUMIF('BG 2021'!B:B,Clasificaciones!C710,'BG 2021'!E:E),0)</f>
        <v>0</v>
      </c>
      <c r="N710" s="38"/>
      <c r="O710" s="43">
        <f>IF(F710="I",SUMIF('BG 032021'!A:A,Clasificaciones!C710,'BG 032021'!C:C),0)</f>
        <v>20662200</v>
      </c>
      <c r="P710" s="38"/>
      <c r="Q710" s="59">
        <f>IF(F710="I",SUMIF('BG 032021'!A:A,Clasificaciones!C710,'BG 032021'!D:D),0)</f>
        <v>3000</v>
      </c>
    </row>
    <row r="711" spans="1:18" s="732" customFormat="1" ht="12" hidden="1" customHeight="1">
      <c r="A711" s="738" t="s">
        <v>186</v>
      </c>
      <c r="B711" s="738" t="s">
        <v>38</v>
      </c>
      <c r="C711" s="731">
        <v>511020102</v>
      </c>
      <c r="D711" s="731" t="s">
        <v>1146</v>
      </c>
      <c r="E711" s="730" t="s">
        <v>183</v>
      </c>
      <c r="F711" s="730" t="s">
        <v>264</v>
      </c>
      <c r="G711" s="43">
        <f>IF(F711="I",IFERROR(VLOOKUP(C711,'BG 032022'!A:C,3,FALSE),0),0)</f>
        <v>0</v>
      </c>
      <c r="H711" s="738"/>
      <c r="I711" s="59">
        <f>IF(F711="I",IFERROR(VLOOKUP(C711,'BG 032022'!A:D,4,FALSE),0),0)</f>
        <v>0</v>
      </c>
      <c r="J711" s="38"/>
      <c r="K711" s="43">
        <f>IF(F711="I",SUMIF('BG 2021'!B:B,Clasificaciones!C711,'BG 2021'!D:D),0)</f>
        <v>0</v>
      </c>
      <c r="L711" s="38"/>
      <c r="M711" s="59">
        <f>IF(F711="I",SUMIF('BG 2021'!B:B,Clasificaciones!C711,'BG 2021'!E:E),0)</f>
        <v>0</v>
      </c>
      <c r="N711" s="38"/>
      <c r="O711" s="43">
        <f>IF(F711="I",SUMIF('BG 032021'!A:A,Clasificaciones!C711,'BG 032021'!C:C),0)</f>
        <v>39316744</v>
      </c>
      <c r="P711" s="38"/>
      <c r="Q711" s="59">
        <f>IF(F711="I",SUMIF('BG 032021'!A:A,Clasificaciones!C711,'BG 032021'!D:D),0)</f>
        <v>6170.67</v>
      </c>
      <c r="R711" s="732" t="e">
        <f>+VLOOKUP(C711,'CA EFE'!A:A,1,FALSE)</f>
        <v>#N/A</v>
      </c>
    </row>
    <row r="712" spans="1:18" s="732" customFormat="1" ht="12" hidden="1" customHeight="1">
      <c r="A712" s="738" t="s">
        <v>186</v>
      </c>
      <c r="B712" s="738"/>
      <c r="C712" s="731">
        <v>5110202</v>
      </c>
      <c r="D712" s="731" t="s">
        <v>224</v>
      </c>
      <c r="E712" s="730" t="s">
        <v>6</v>
      </c>
      <c r="F712" s="730" t="s">
        <v>263</v>
      </c>
      <c r="G712" s="43">
        <f>IF(F712="I",IFERROR(VLOOKUP(C712,'BG 032022'!A:C,3,FALSE),0),0)</f>
        <v>0</v>
      </c>
      <c r="H712" s="738"/>
      <c r="I712" s="59">
        <f>IF(F712="I",IFERROR(VLOOKUP(C712,'BG 032022'!A:D,4,FALSE),0),0)</f>
        <v>0</v>
      </c>
      <c r="J712" s="38"/>
      <c r="K712" s="43">
        <f>IF(F712="I",SUMIF('BG 2021'!B:B,Clasificaciones!C712,'BG 2021'!D:D),0)</f>
        <v>0</v>
      </c>
      <c r="L712" s="38"/>
      <c r="M712" s="59">
        <f>IF(F712="I",SUMIF('BG 2021'!B:B,Clasificaciones!C712,'BG 2021'!E:E),0)</f>
        <v>0</v>
      </c>
      <c r="N712" s="38"/>
      <c r="O712" s="43">
        <f>IF(F712="I",SUMIF('BG 032021'!A:A,Clasificaciones!C712,'BG 032021'!C:C),0)</f>
        <v>0</v>
      </c>
      <c r="P712" s="38"/>
      <c r="Q712" s="59">
        <f>IF(F712="I",SUMIF('BG 032021'!A:A,Clasificaciones!C712,'BG 032021'!D:D),0)</f>
        <v>0</v>
      </c>
    </row>
    <row r="713" spans="1:18" s="732" customFormat="1" ht="12" hidden="1" customHeight="1">
      <c r="A713" s="738" t="s">
        <v>186</v>
      </c>
      <c r="B713" s="738" t="s">
        <v>38</v>
      </c>
      <c r="C713" s="731">
        <v>511020201</v>
      </c>
      <c r="D713" s="731" t="s">
        <v>670</v>
      </c>
      <c r="E713" s="730" t="s">
        <v>6</v>
      </c>
      <c r="F713" s="730" t="s">
        <v>264</v>
      </c>
      <c r="G713" s="43">
        <f>IF(F713="I",IFERROR(VLOOKUP(C713,'BG 032022'!A:C,3,FALSE),0),0)</f>
        <v>0</v>
      </c>
      <c r="H713" s="738"/>
      <c r="I713" s="59">
        <f>IF(F713="I",IFERROR(VLOOKUP(C713,'BG 032022'!A:D,4,FALSE),0),0)</f>
        <v>0</v>
      </c>
      <c r="J713" s="38"/>
      <c r="K713" s="43">
        <f>IF(F713="I",SUMIF('BG 2021'!B:B,Clasificaciones!C713,'BG 2021'!D:D),0)</f>
        <v>0</v>
      </c>
      <c r="L713" s="38"/>
      <c r="M713" s="59">
        <f>IF(F713="I",SUMIF('BG 2021'!B:B,Clasificaciones!C713,'BG 2021'!E:E),0)</f>
        <v>0</v>
      </c>
      <c r="N713" s="38"/>
      <c r="O713" s="43">
        <f>IF(F713="I",SUMIF('BG 032021'!A:A,Clasificaciones!C713,'BG 032021'!C:C),0)</f>
        <v>8186149</v>
      </c>
      <c r="P713" s="38"/>
      <c r="Q713" s="59">
        <f>IF(F713="I",SUMIF('BG 032021'!A:A,Clasificaciones!C713,'BG 032021'!D:D),0)</f>
        <v>1214.02</v>
      </c>
      <c r="R713" s="732" t="e">
        <f>+VLOOKUP(C713,'CA EFE'!A:A,1,FALSE)</f>
        <v>#N/A</v>
      </c>
    </row>
    <row r="714" spans="1:18" s="732" customFormat="1" ht="12" hidden="1" customHeight="1">
      <c r="A714" s="738" t="s">
        <v>186</v>
      </c>
      <c r="B714" s="738" t="s">
        <v>38</v>
      </c>
      <c r="C714" s="731">
        <v>511020202</v>
      </c>
      <c r="D714" s="731" t="s">
        <v>1144</v>
      </c>
      <c r="E714" s="730" t="s">
        <v>183</v>
      </c>
      <c r="F714" s="730" t="s">
        <v>264</v>
      </c>
      <c r="G714" s="43">
        <f>IF(F714="I",IFERROR(VLOOKUP(C714,'BG 032022'!A:C,3,FALSE),0),0)</f>
        <v>0</v>
      </c>
      <c r="H714" s="738"/>
      <c r="I714" s="59">
        <f>IF(F714="I",IFERROR(VLOOKUP(C714,'BG 032022'!A:D,4,FALSE),0),0)</f>
        <v>0</v>
      </c>
      <c r="J714" s="38"/>
      <c r="K714" s="43">
        <f>IF(F714="I",SUMIF('BG 2021'!B:B,Clasificaciones!C714,'BG 2021'!D:D),0)</f>
        <v>0</v>
      </c>
      <c r="L714" s="38"/>
      <c r="M714" s="59">
        <f>IF(F714="I",SUMIF('BG 2021'!B:B,Clasificaciones!C714,'BG 2021'!E:E),0)</f>
        <v>0</v>
      </c>
      <c r="N714" s="38"/>
      <c r="O714" s="43">
        <f>IF(F714="I",SUMIF('BG 032021'!A:A,Clasificaciones!C714,'BG 032021'!C:C),0)</f>
        <v>738913</v>
      </c>
      <c r="P714" s="38"/>
      <c r="Q714" s="59">
        <f>IF(F714="I",SUMIF('BG 032021'!A:A,Clasificaciones!C714,'BG 032021'!D:D),0)</f>
        <v>108.8</v>
      </c>
      <c r="R714" s="732" t="e">
        <f>+VLOOKUP(C714,'CA EFE'!A:A,1,FALSE)</f>
        <v>#N/A</v>
      </c>
    </row>
    <row r="715" spans="1:18" s="732" customFormat="1" ht="12" hidden="1" customHeight="1">
      <c r="A715" s="738" t="s">
        <v>186</v>
      </c>
      <c r="B715" s="738" t="s">
        <v>505</v>
      </c>
      <c r="C715" s="731">
        <v>5110203</v>
      </c>
      <c r="D715" s="731" t="s">
        <v>227</v>
      </c>
      <c r="E715" s="730" t="s">
        <v>6</v>
      </c>
      <c r="F715" s="730" t="s">
        <v>264</v>
      </c>
      <c r="G715" s="43">
        <f>IF(F715="I",IFERROR(VLOOKUP(C715,'BG 032022'!A:C,3,FALSE),0),0)</f>
        <v>0</v>
      </c>
      <c r="H715" s="738"/>
      <c r="I715" s="59">
        <f>IF(F715="I",IFERROR(VLOOKUP(C715,'BG 032022'!A:D,4,FALSE),0),0)</f>
        <v>0</v>
      </c>
      <c r="J715" s="38"/>
      <c r="K715" s="43">
        <f>IF(F715="I",SUMIF('BG 2021'!B:B,Clasificaciones!C715,'BG 2021'!D:D),0)</f>
        <v>0</v>
      </c>
      <c r="L715" s="38"/>
      <c r="M715" s="59">
        <f>IF(F715="I",SUMIF('BG 2021'!B:B,Clasificaciones!C715,'BG 2021'!E:E),0)</f>
        <v>0</v>
      </c>
      <c r="N715" s="38"/>
      <c r="O715" s="43">
        <f>IF(F715="I",SUMIF('BG 032021'!A:A,Clasificaciones!C715,'BG 032021'!C:C),0)</f>
        <v>1162590</v>
      </c>
      <c r="P715" s="38"/>
      <c r="Q715" s="59">
        <f>IF(F715="I",SUMIF('BG 032021'!A:A,Clasificaciones!C715,'BG 032021'!D:D),0)</f>
        <v>176.11</v>
      </c>
    </row>
    <row r="716" spans="1:18" s="732" customFormat="1" ht="12" hidden="1" customHeight="1">
      <c r="A716" s="738" t="s">
        <v>186</v>
      </c>
      <c r="B716" s="738"/>
      <c r="C716" s="731">
        <v>51103</v>
      </c>
      <c r="D716" s="731" t="s">
        <v>214</v>
      </c>
      <c r="E716" s="730" t="s">
        <v>6</v>
      </c>
      <c r="F716" s="730" t="s">
        <v>263</v>
      </c>
      <c r="G716" s="43">
        <f>IF(F716="I",IFERROR(VLOOKUP(C716,'BG 032022'!A:C,3,FALSE),0),0)</f>
        <v>0</v>
      </c>
      <c r="H716" s="738"/>
      <c r="I716" s="59">
        <f>IF(F716="I",IFERROR(VLOOKUP(C716,'BG 032022'!A:D,4,FALSE),0),0)</f>
        <v>0</v>
      </c>
      <c r="J716" s="38"/>
      <c r="K716" s="43">
        <f>IF(F716="I",SUMIF('BG 2021'!B:B,Clasificaciones!C716,'BG 2021'!D:D),0)</f>
        <v>0</v>
      </c>
      <c r="L716" s="38"/>
      <c r="M716" s="59">
        <f>IF(F716="I",SUMIF('BG 2021'!B:B,Clasificaciones!C716,'BG 2021'!E:E),0)</f>
        <v>0</v>
      </c>
      <c r="N716" s="38"/>
      <c r="O716" s="43">
        <f>IF(F716="I",SUMIF('BG 032021'!A:A,Clasificaciones!C716,'BG 032021'!C:C),0)</f>
        <v>0</v>
      </c>
      <c r="P716" s="38"/>
      <c r="Q716" s="59">
        <f>IF(F716="I",SUMIF('BG 032021'!A:A,Clasificaciones!C716,'BG 032021'!D:D),0)</f>
        <v>0</v>
      </c>
    </row>
    <row r="717" spans="1:18" s="732" customFormat="1" ht="12" hidden="1" customHeight="1">
      <c r="A717" s="738" t="s">
        <v>186</v>
      </c>
      <c r="B717" s="738"/>
      <c r="C717" s="731">
        <v>5110301</v>
      </c>
      <c r="D717" s="731" t="s">
        <v>658</v>
      </c>
      <c r="E717" s="730" t="s">
        <v>6</v>
      </c>
      <c r="F717" s="730" t="s">
        <v>263</v>
      </c>
      <c r="G717" s="43">
        <f>IF(F717="I",IFERROR(VLOOKUP(C717,'BG 032022'!A:C,3,FALSE),0),0)</f>
        <v>0</v>
      </c>
      <c r="H717" s="738"/>
      <c r="I717" s="59">
        <f>IF(F717="I",IFERROR(VLOOKUP(C717,'BG 032022'!A:D,4,FALSE),0),0)</f>
        <v>0</v>
      </c>
      <c r="J717" s="38"/>
      <c r="K717" s="43">
        <f>IF(F717="I",SUMIF('BG 2021'!B:B,Clasificaciones!C717,'BG 2021'!D:D),0)</f>
        <v>0</v>
      </c>
      <c r="L717" s="38"/>
      <c r="M717" s="59">
        <f>IF(F717="I",SUMIF('BG 2021'!B:B,Clasificaciones!C717,'BG 2021'!E:E),0)</f>
        <v>0</v>
      </c>
      <c r="N717" s="38"/>
      <c r="O717" s="43">
        <f>IF(F717="I",SUMIF('BG 032021'!A:A,Clasificaciones!C717,'BG 032021'!C:C),0)</f>
        <v>0</v>
      </c>
      <c r="P717" s="38"/>
      <c r="Q717" s="59">
        <f>IF(F717="I",SUMIF('BG 032021'!A:A,Clasificaciones!C717,'BG 032021'!D:D),0)</f>
        <v>0</v>
      </c>
    </row>
    <row r="718" spans="1:18" s="742" customFormat="1" ht="12" hidden="1" customHeight="1">
      <c r="A718" s="737" t="s">
        <v>186</v>
      </c>
      <c r="B718" s="737"/>
      <c r="C718" s="744">
        <v>511030101</v>
      </c>
      <c r="D718" s="744" t="s">
        <v>938</v>
      </c>
      <c r="E718" s="743" t="s">
        <v>6</v>
      </c>
      <c r="F718" s="743" t="s">
        <v>263</v>
      </c>
      <c r="G718" s="630">
        <f>IF(F718="I",IFERROR(VLOOKUP(C718,'BG 032022'!A:C,3,FALSE),0),0)</f>
        <v>0</v>
      </c>
      <c r="H718" s="737"/>
      <c r="I718" s="631">
        <f>IF(F718="I",IFERROR(VLOOKUP(C718,'BG 032022'!A:D,4,FALSE),0),0)</f>
        <v>0</v>
      </c>
      <c r="J718" s="632"/>
      <c r="K718" s="630">
        <f>IF(F718="I",SUMIF('BG 2021'!B:B,Clasificaciones!C718,'BG 2021'!D:D),0)</f>
        <v>0</v>
      </c>
      <c r="L718" s="632"/>
      <c r="M718" s="631">
        <f>IF(F718="I",SUMIF('BG 2021'!B:B,Clasificaciones!C718,'BG 2021'!E:E),0)</f>
        <v>0</v>
      </c>
      <c r="N718" s="632"/>
      <c r="O718" s="630">
        <f>IF(F718="I",SUMIF('BG 032021'!A:A,Clasificaciones!C718,'BG 032021'!C:C),0)</f>
        <v>0</v>
      </c>
      <c r="P718" s="632"/>
      <c r="Q718" s="631">
        <f>IF(F718="I",SUMIF('BG 032021'!A:A,Clasificaciones!C718,'BG 032021'!D:D),0)</f>
        <v>0</v>
      </c>
    </row>
    <row r="719" spans="1:18" s="732" customFormat="1" ht="12" hidden="1" customHeight="1">
      <c r="A719" s="738" t="s">
        <v>186</v>
      </c>
      <c r="B719" s="738" t="s">
        <v>505</v>
      </c>
      <c r="C719" s="731">
        <v>51103010101</v>
      </c>
      <c r="D719" s="731" t="s">
        <v>648</v>
      </c>
      <c r="E719" s="730" t="s">
        <v>6</v>
      </c>
      <c r="F719" s="730" t="s">
        <v>264</v>
      </c>
      <c r="G719" s="43">
        <f>IF(F719="I",IFERROR(VLOOKUP(C719,'BG 032022'!A:C,3,FALSE),0),0)</f>
        <v>0</v>
      </c>
      <c r="H719" s="738"/>
      <c r="I719" s="59">
        <f>IF(F719="I",IFERROR(VLOOKUP(C719,'BG 032022'!A:D,4,FALSE),0),0)</f>
        <v>0</v>
      </c>
      <c r="J719" s="38"/>
      <c r="K719" s="43">
        <f>IF(F719="I",SUMIF('BG 2021'!B:B,Clasificaciones!C719,'BG 2021'!D:D),0)</f>
        <v>0</v>
      </c>
      <c r="L719" s="38"/>
      <c r="M719" s="59">
        <f>IF(F719="I",SUMIF('BG 2021'!B:B,Clasificaciones!C719,'BG 2021'!E:E),0)</f>
        <v>0</v>
      </c>
      <c r="N719" s="38"/>
      <c r="O719" s="43">
        <f>IF(F719="I",SUMIF('BG 032021'!A:A,Clasificaciones!C719,'BG 032021'!C:C),0)</f>
        <v>0</v>
      </c>
      <c r="P719" s="38"/>
      <c r="Q719" s="59">
        <f>IF(F719="I",SUMIF('BG 032021'!A:A,Clasificaciones!C719,'BG 032021'!D:D),0)</f>
        <v>0</v>
      </c>
      <c r="R719" s="732" t="e">
        <f>+VLOOKUP(C719,'CA EFE'!A:A,1,FALSE)</f>
        <v>#N/A</v>
      </c>
    </row>
    <row r="720" spans="1:18" s="732" customFormat="1" ht="12" hidden="1" customHeight="1">
      <c r="A720" s="738" t="s">
        <v>186</v>
      </c>
      <c r="B720" s="738" t="s">
        <v>505</v>
      </c>
      <c r="C720" s="731">
        <v>51103010102</v>
      </c>
      <c r="D720" s="731" t="s">
        <v>1108</v>
      </c>
      <c r="E720" s="730" t="s">
        <v>183</v>
      </c>
      <c r="F720" s="730" t="s">
        <v>264</v>
      </c>
      <c r="G720" s="43">
        <f>IF(F720="I",IFERROR(VLOOKUP(C720,'BG 032022'!A:C,3,FALSE),0),0)</f>
        <v>0</v>
      </c>
      <c r="H720" s="738"/>
      <c r="I720" s="59">
        <f>IF(F720="I",IFERROR(VLOOKUP(C720,'BG 032022'!A:D,4,FALSE),0),0)</f>
        <v>0</v>
      </c>
      <c r="J720" s="38"/>
      <c r="K720" s="43">
        <f>IF(F720="I",SUMIF('BG 2021'!B:B,Clasificaciones!C720,'BG 2021'!D:D),0)</f>
        <v>0</v>
      </c>
      <c r="L720" s="38"/>
      <c r="M720" s="59">
        <f>IF(F720="I",SUMIF('BG 2021'!B:B,Clasificaciones!C720,'BG 2021'!E:E),0)</f>
        <v>0</v>
      </c>
      <c r="N720" s="38"/>
      <c r="O720" s="43">
        <f>IF(F720="I",SUMIF('BG 032021'!A:A,Clasificaciones!C720,'BG 032021'!C:C),0)</f>
        <v>0</v>
      </c>
      <c r="P720" s="38"/>
      <c r="Q720" s="59">
        <f>IF(F720="I",SUMIF('BG 032021'!A:A,Clasificaciones!C720,'BG 032021'!D:D),0)</f>
        <v>0</v>
      </c>
      <c r="R720" s="732" t="e">
        <f>+VLOOKUP(C720,'CA EFE'!A:A,1,FALSE)</f>
        <v>#N/A</v>
      </c>
    </row>
    <row r="721" spans="1:18" s="732" customFormat="1" ht="12" hidden="1" customHeight="1">
      <c r="A721" s="738" t="s">
        <v>186</v>
      </c>
      <c r="B721" s="738" t="s">
        <v>505</v>
      </c>
      <c r="C721" s="731">
        <v>51103010103</v>
      </c>
      <c r="D721" s="731" t="s">
        <v>551</v>
      </c>
      <c r="E721" s="730" t="s">
        <v>6</v>
      </c>
      <c r="F721" s="730" t="s">
        <v>264</v>
      </c>
      <c r="G721" s="43">
        <f>IF(F721="I",IFERROR(VLOOKUP(C721,'BG 032022'!A:C,3,FALSE),0),0)</f>
        <v>0</v>
      </c>
      <c r="H721" s="738"/>
      <c r="I721" s="59">
        <f>IF(F721="I",IFERROR(VLOOKUP(C721,'BG 032022'!A:D,4,FALSE),0),0)</f>
        <v>0</v>
      </c>
      <c r="J721" s="38"/>
      <c r="K721" s="43">
        <f>IF(F721="I",SUMIF('BG 2021'!B:B,Clasificaciones!C721,'BG 2021'!D:D),0)</f>
        <v>0</v>
      </c>
      <c r="L721" s="38"/>
      <c r="M721" s="59">
        <f>IF(F721="I",SUMIF('BG 2021'!B:B,Clasificaciones!C721,'BG 2021'!E:E),0)</f>
        <v>0</v>
      </c>
      <c r="N721" s="38"/>
      <c r="O721" s="43">
        <f>IF(F721="I",SUMIF('BG 032021'!A:A,Clasificaciones!C721,'BG 032021'!C:C),0)</f>
        <v>0</v>
      </c>
      <c r="P721" s="38"/>
      <c r="Q721" s="59">
        <f>IF(F721="I",SUMIF('BG 032021'!A:A,Clasificaciones!C721,'BG 032021'!D:D),0)</f>
        <v>0</v>
      </c>
      <c r="R721" s="732" t="e">
        <f>+VLOOKUP(C721,'CA EFE'!A:A,1,FALSE)</f>
        <v>#N/A</v>
      </c>
    </row>
    <row r="722" spans="1:18" s="732" customFormat="1" ht="12" hidden="1" customHeight="1">
      <c r="A722" s="738" t="s">
        <v>186</v>
      </c>
      <c r="B722" s="738" t="s">
        <v>505</v>
      </c>
      <c r="C722" s="731">
        <v>51103010104</v>
      </c>
      <c r="D722" s="731" t="s">
        <v>645</v>
      </c>
      <c r="E722" s="730" t="s">
        <v>6</v>
      </c>
      <c r="F722" s="730" t="s">
        <v>264</v>
      </c>
      <c r="G722" s="43">
        <f>IF(F722="I",IFERROR(VLOOKUP(C722,'BG 032022'!A:C,3,FALSE),0),0)</f>
        <v>0</v>
      </c>
      <c r="H722" s="738"/>
      <c r="I722" s="59">
        <f>IF(F722="I",IFERROR(VLOOKUP(C722,'BG 032022'!A:D,4,FALSE),0),0)</f>
        <v>0</v>
      </c>
      <c r="J722" s="38"/>
      <c r="K722" s="43">
        <f>IF(F722="I",SUMIF('BG 2021'!B:B,Clasificaciones!C722,'BG 2021'!D:D),0)</f>
        <v>0</v>
      </c>
      <c r="L722" s="38"/>
      <c r="M722" s="59">
        <f>IF(F722="I",SUMIF('BG 2021'!B:B,Clasificaciones!C722,'BG 2021'!E:E),0)</f>
        <v>0</v>
      </c>
      <c r="N722" s="38"/>
      <c r="O722" s="43">
        <f>IF(F722="I",SUMIF('BG 032021'!A:A,Clasificaciones!C722,'BG 032021'!C:C),0)</f>
        <v>0</v>
      </c>
      <c r="P722" s="38"/>
      <c r="Q722" s="59">
        <f>IF(F722="I",SUMIF('BG 032021'!A:A,Clasificaciones!C722,'BG 032021'!D:D),0)</f>
        <v>0</v>
      </c>
      <c r="R722" s="732" t="e">
        <f>+VLOOKUP(C722,'CA EFE'!A:A,1,FALSE)</f>
        <v>#N/A</v>
      </c>
    </row>
    <row r="723" spans="1:18" s="732" customFormat="1" ht="12" hidden="1" customHeight="1">
      <c r="A723" s="738" t="s">
        <v>186</v>
      </c>
      <c r="B723" s="738" t="s">
        <v>505</v>
      </c>
      <c r="C723" s="731">
        <v>51103010105</v>
      </c>
      <c r="D723" s="731" t="s">
        <v>1062</v>
      </c>
      <c r="E723" s="730" t="s">
        <v>6</v>
      </c>
      <c r="F723" s="730" t="s">
        <v>264</v>
      </c>
      <c r="G723" s="43">
        <f>IF(F723="I",IFERROR(VLOOKUP(C723,'BG 032022'!A:C,3,FALSE),0),0)</f>
        <v>0</v>
      </c>
      <c r="H723" s="738"/>
      <c r="I723" s="59">
        <f>IF(F723="I",IFERROR(VLOOKUP(C723,'BG 032022'!A:D,4,FALSE),0),0)</f>
        <v>0</v>
      </c>
      <c r="J723" s="38"/>
      <c r="K723" s="43">
        <f>IF(F723="I",SUMIF('BG 2021'!B:B,Clasificaciones!C723,'BG 2021'!D:D),0)</f>
        <v>0</v>
      </c>
      <c r="L723" s="38"/>
      <c r="M723" s="59">
        <f>IF(F723="I",SUMIF('BG 2021'!B:B,Clasificaciones!C723,'BG 2021'!E:E),0)</f>
        <v>0</v>
      </c>
      <c r="N723" s="38"/>
      <c r="O723" s="43">
        <f>IF(F723="I",SUMIF('BG 032021'!A:A,Clasificaciones!C723,'BG 032021'!C:C),0)</f>
        <v>0</v>
      </c>
      <c r="P723" s="38"/>
      <c r="Q723" s="59">
        <f>IF(F723="I",SUMIF('BG 032021'!A:A,Clasificaciones!C723,'BG 032021'!D:D),0)</f>
        <v>0</v>
      </c>
      <c r="R723" s="732" t="e">
        <f>+VLOOKUP(C723,'CA EFE'!A:A,1,FALSE)</f>
        <v>#N/A</v>
      </c>
    </row>
    <row r="724" spans="1:18" s="732" customFormat="1" ht="12" hidden="1" customHeight="1">
      <c r="A724" s="738" t="s">
        <v>186</v>
      </c>
      <c r="B724" s="738" t="s">
        <v>505</v>
      </c>
      <c r="C724" s="731">
        <v>51103010106</v>
      </c>
      <c r="D724" s="731" t="s">
        <v>237</v>
      </c>
      <c r="E724" s="730" t="s">
        <v>183</v>
      </c>
      <c r="F724" s="730" t="s">
        <v>264</v>
      </c>
      <c r="G724" s="43">
        <f>IF(F724="I",IFERROR(VLOOKUP(C724,'BG 032022'!A:C,3,FALSE),0),0)</f>
        <v>0</v>
      </c>
      <c r="H724" s="738"/>
      <c r="I724" s="59">
        <f>IF(F724="I",IFERROR(VLOOKUP(C724,'BG 032022'!A:D,4,FALSE),0),0)</f>
        <v>0</v>
      </c>
      <c r="J724" s="38"/>
      <c r="K724" s="43">
        <f>IF(F724="I",SUMIF('BG 2021'!B:B,Clasificaciones!C724,'BG 2021'!D:D),0)</f>
        <v>0</v>
      </c>
      <c r="L724" s="38"/>
      <c r="M724" s="59">
        <f>IF(F724="I",SUMIF('BG 2021'!B:B,Clasificaciones!C724,'BG 2021'!E:E),0)</f>
        <v>0</v>
      </c>
      <c r="N724" s="38"/>
      <c r="O724" s="43">
        <f>IF(F724="I",SUMIF('BG 032021'!A:A,Clasificaciones!C724,'BG 032021'!C:C),0)</f>
        <v>0</v>
      </c>
      <c r="P724" s="38"/>
      <c r="Q724" s="59">
        <f>IF(F724="I",SUMIF('BG 032021'!A:A,Clasificaciones!C724,'BG 032021'!D:D),0)</f>
        <v>0</v>
      </c>
      <c r="R724" s="732" t="e">
        <f>+VLOOKUP(C724,'CA EFE'!A:A,1,FALSE)</f>
        <v>#N/A</v>
      </c>
    </row>
    <row r="725" spans="1:18" s="732" customFormat="1" ht="12" hidden="1" customHeight="1">
      <c r="A725" s="738" t="s">
        <v>186</v>
      </c>
      <c r="B725" s="738" t="s">
        <v>505</v>
      </c>
      <c r="C725" s="731">
        <v>51103010107</v>
      </c>
      <c r="D725" s="731" t="s">
        <v>1196</v>
      </c>
      <c r="E725" s="730" t="s">
        <v>183</v>
      </c>
      <c r="F725" s="730" t="s">
        <v>264</v>
      </c>
      <c r="G725" s="43">
        <f>IF(F725="I",IFERROR(VLOOKUP(C725,'BG 032022'!A:C,3,FALSE),0),0)</f>
        <v>0</v>
      </c>
      <c r="H725" s="738"/>
      <c r="I725" s="59">
        <f>IF(F725="I",IFERROR(VLOOKUP(C725,'BG 032022'!A:D,4,FALSE),0),0)</f>
        <v>0</v>
      </c>
      <c r="J725" s="38"/>
      <c r="K725" s="43">
        <f>IF(F725="I",SUMIF('BG 2021'!B:B,Clasificaciones!C725,'BG 2021'!D:D),0)</f>
        <v>0</v>
      </c>
      <c r="L725" s="38"/>
      <c r="M725" s="59">
        <f>IF(F725="I",SUMIF('BG 2021'!B:B,Clasificaciones!C725,'BG 2021'!E:E),0)</f>
        <v>0</v>
      </c>
      <c r="N725" s="38"/>
      <c r="O725" s="43">
        <f>IF(F725="I",SUMIF('BG 032021'!A:A,Clasificaciones!C725,'BG 032021'!C:C),0)</f>
        <v>0</v>
      </c>
      <c r="P725" s="38"/>
      <c r="Q725" s="59">
        <f>IF(F725="I",SUMIF('BG 032021'!A:A,Clasificaciones!C725,'BG 032021'!D:D),0)</f>
        <v>0</v>
      </c>
      <c r="R725" s="732" t="e">
        <f>+VLOOKUP(C725,'CA EFE'!A:A,1,FALSE)</f>
        <v>#N/A</v>
      </c>
    </row>
    <row r="726" spans="1:18" s="742" customFormat="1" ht="12" hidden="1" customHeight="1">
      <c r="A726" s="737" t="s">
        <v>186</v>
      </c>
      <c r="B726" s="737"/>
      <c r="C726" s="744">
        <v>511030120</v>
      </c>
      <c r="D726" s="744" t="s">
        <v>685</v>
      </c>
      <c r="E726" s="743" t="s">
        <v>6</v>
      </c>
      <c r="F726" s="743" t="s">
        <v>263</v>
      </c>
      <c r="G726" s="630">
        <f>IF(F726="I",IFERROR(VLOOKUP(C726,'BG 032022'!A:C,3,FALSE),0),0)</f>
        <v>0</v>
      </c>
      <c r="H726" s="737"/>
      <c r="I726" s="631">
        <f>IF(F726="I",IFERROR(VLOOKUP(C726,'BG 032022'!A:D,4,FALSE),0),0)</f>
        <v>0</v>
      </c>
      <c r="J726" s="632"/>
      <c r="K726" s="630">
        <f>IF(F726="I",SUMIF('BG 2021'!B:B,Clasificaciones!C726,'BG 2021'!D:D),0)</f>
        <v>0</v>
      </c>
      <c r="L726" s="632"/>
      <c r="M726" s="631">
        <f>IF(F726="I",SUMIF('BG 2021'!B:B,Clasificaciones!C726,'BG 2021'!E:E),0)</f>
        <v>0</v>
      </c>
      <c r="N726" s="632"/>
      <c r="O726" s="630">
        <f>IF(F726="I",SUMIF('BG 032021'!A:A,Clasificaciones!C726,'BG 032021'!C:C),0)</f>
        <v>0</v>
      </c>
      <c r="P726" s="632"/>
      <c r="Q726" s="631">
        <f>IF(F726="I",SUMIF('BG 032021'!A:A,Clasificaciones!C726,'BG 032021'!D:D),0)</f>
        <v>0</v>
      </c>
    </row>
    <row r="727" spans="1:18" s="732" customFormat="1" ht="12" hidden="1" customHeight="1">
      <c r="A727" s="738" t="s">
        <v>186</v>
      </c>
      <c r="B727" s="738" t="s">
        <v>505</v>
      </c>
      <c r="C727" s="731">
        <v>51103012001</v>
      </c>
      <c r="D727" s="731" t="s">
        <v>645</v>
      </c>
      <c r="E727" s="730" t="s">
        <v>6</v>
      </c>
      <c r="F727" s="730" t="s">
        <v>264</v>
      </c>
      <c r="G727" s="43">
        <f>IF(F727="I",IFERROR(VLOOKUP(C727,'BG 032022'!A:C,3,FALSE),0),0)</f>
        <v>0</v>
      </c>
      <c r="H727" s="738"/>
      <c r="I727" s="59">
        <f>IF(F727="I",IFERROR(VLOOKUP(C727,'BG 032022'!A:D,4,FALSE),0),0)</f>
        <v>0</v>
      </c>
      <c r="J727" s="38"/>
      <c r="K727" s="43">
        <f>IF(F727="I",SUMIF('BG 2021'!B:B,Clasificaciones!C727,'BG 2021'!D:D),0)</f>
        <v>0</v>
      </c>
      <c r="L727" s="38"/>
      <c r="M727" s="59">
        <f>IF(F727="I",SUMIF('BG 2021'!B:B,Clasificaciones!C727,'BG 2021'!E:E),0)</f>
        <v>0</v>
      </c>
      <c r="N727" s="38"/>
      <c r="O727" s="43">
        <f>IF(F727="I",SUMIF('BG 032021'!A:A,Clasificaciones!C727,'BG 032021'!C:C),0)</f>
        <v>0</v>
      </c>
      <c r="P727" s="38"/>
      <c r="Q727" s="59">
        <f>IF(F727="I",SUMIF('BG 032021'!A:A,Clasificaciones!C727,'BG 032021'!D:D),0)</f>
        <v>0</v>
      </c>
      <c r="R727" s="732" t="e">
        <f>+VLOOKUP(C727,'CA EFE'!A:A,1,FALSE)</f>
        <v>#N/A</v>
      </c>
    </row>
    <row r="728" spans="1:18" s="732" customFormat="1" ht="12" hidden="1" customHeight="1">
      <c r="A728" s="738" t="s">
        <v>186</v>
      </c>
      <c r="B728" s="738" t="s">
        <v>505</v>
      </c>
      <c r="C728" s="731">
        <v>51103012002</v>
      </c>
      <c r="D728" s="731" t="s">
        <v>1131</v>
      </c>
      <c r="E728" s="730" t="s">
        <v>183</v>
      </c>
      <c r="F728" s="730" t="s">
        <v>264</v>
      </c>
      <c r="G728" s="43">
        <f>IF(F728="I",IFERROR(VLOOKUP(C728,'BG 032022'!A:C,3,FALSE),0),0)</f>
        <v>0</v>
      </c>
      <c r="H728" s="738"/>
      <c r="I728" s="59">
        <f>IF(F728="I",IFERROR(VLOOKUP(C728,'BG 032022'!A:D,4,FALSE),0),0)</f>
        <v>0</v>
      </c>
      <c r="J728" s="38"/>
      <c r="K728" s="43">
        <f>IF(F728="I",SUMIF('BG 2021'!B:B,Clasificaciones!C728,'BG 2021'!D:D),0)</f>
        <v>0</v>
      </c>
      <c r="L728" s="38"/>
      <c r="M728" s="59">
        <f>IF(F728="I",SUMIF('BG 2021'!B:B,Clasificaciones!C728,'BG 2021'!E:E),0)</f>
        <v>0</v>
      </c>
      <c r="N728" s="38"/>
      <c r="O728" s="43">
        <f>IF(F728="I",SUMIF('BG 032021'!A:A,Clasificaciones!C728,'BG 032021'!C:C),0)</f>
        <v>1807991</v>
      </c>
      <c r="P728" s="38"/>
      <c r="Q728" s="59">
        <f>IF(F728="I",SUMIF('BG 032021'!A:A,Clasificaciones!C728,'BG 032021'!D:D),0)</f>
        <v>273.12</v>
      </c>
    </row>
    <row r="729" spans="1:18" s="732" customFormat="1" ht="12" hidden="1" customHeight="1">
      <c r="A729" s="738" t="s">
        <v>186</v>
      </c>
      <c r="B729" s="738"/>
      <c r="C729" s="731">
        <v>51103012003</v>
      </c>
      <c r="D729" s="731" t="s">
        <v>646</v>
      </c>
      <c r="E729" s="730" t="s">
        <v>6</v>
      </c>
      <c r="F729" s="730" t="s">
        <v>264</v>
      </c>
      <c r="G729" s="43">
        <f>IF(F729="I",IFERROR(VLOOKUP(C729,'BG 032022'!A:C,3,FALSE),0),0)</f>
        <v>0</v>
      </c>
      <c r="H729" s="738"/>
      <c r="I729" s="59">
        <f>IF(F729="I",IFERROR(VLOOKUP(C729,'BG 032022'!A:D,4,FALSE),0),0)</f>
        <v>0</v>
      </c>
      <c r="J729" s="38"/>
      <c r="K729" s="43">
        <f>IF(F729="I",SUMIF('BG 2021'!B:B,Clasificaciones!C729,'BG 2021'!D:D),0)</f>
        <v>0</v>
      </c>
      <c r="L729" s="38"/>
      <c r="M729" s="59">
        <f>IF(F729="I",SUMIF('BG 2021'!B:B,Clasificaciones!C729,'BG 2021'!E:E),0)</f>
        <v>0</v>
      </c>
      <c r="N729" s="38"/>
      <c r="O729" s="43">
        <f>IF(F729="I",SUMIF('BG 032021'!A:A,Clasificaciones!C729,'BG 032021'!C:C),0)</f>
        <v>0</v>
      </c>
      <c r="P729" s="38"/>
      <c r="Q729" s="59">
        <f>IF(F729="I",SUMIF('BG 032021'!A:A,Clasificaciones!C729,'BG 032021'!D:D),0)</f>
        <v>0</v>
      </c>
    </row>
    <row r="730" spans="1:18" s="732" customFormat="1" ht="12" hidden="1" customHeight="1">
      <c r="A730" s="738" t="s">
        <v>186</v>
      </c>
      <c r="B730" s="738" t="s">
        <v>505</v>
      </c>
      <c r="C730" s="731">
        <v>51103012004</v>
      </c>
      <c r="D730" s="731" t="s">
        <v>1121</v>
      </c>
      <c r="E730" s="730" t="s">
        <v>183</v>
      </c>
      <c r="F730" s="730" t="s">
        <v>264</v>
      </c>
      <c r="G730" s="43">
        <f>IF(F730="I",IFERROR(VLOOKUP(C730,'BG 032022'!A:C,3,FALSE),0),0)</f>
        <v>0</v>
      </c>
      <c r="H730" s="738"/>
      <c r="I730" s="59">
        <f>IF(F730="I",IFERROR(VLOOKUP(C730,'BG 032022'!A:D,4,FALSE),0),0)</f>
        <v>0</v>
      </c>
      <c r="J730" s="38"/>
      <c r="K730" s="43">
        <f>IF(F730="I",SUMIF('BG 2021'!B:B,Clasificaciones!C730,'BG 2021'!D:D),0)</f>
        <v>0</v>
      </c>
      <c r="L730" s="38"/>
      <c r="M730" s="59">
        <f>IF(F730="I",SUMIF('BG 2021'!B:B,Clasificaciones!C730,'BG 2021'!E:E),0)</f>
        <v>0</v>
      </c>
      <c r="N730" s="38"/>
      <c r="O730" s="43">
        <f>IF(F730="I",SUMIF('BG 032021'!A:A,Clasificaciones!C730,'BG 032021'!C:C),0)</f>
        <v>32530544</v>
      </c>
      <c r="P730" s="38"/>
      <c r="Q730" s="59">
        <f>IF(F730="I",SUMIF('BG 032021'!A:A,Clasificaciones!C730,'BG 032021'!D:D),0)</f>
        <v>4726.76</v>
      </c>
      <c r="R730" s="732" t="e">
        <f>+VLOOKUP(C730,'CA EFE'!A:A,1,FALSE)</f>
        <v>#N/A</v>
      </c>
    </row>
    <row r="731" spans="1:18" s="732" customFormat="1" ht="12" hidden="1" customHeight="1">
      <c r="A731" s="738" t="s">
        <v>186</v>
      </c>
      <c r="B731" s="738" t="s">
        <v>505</v>
      </c>
      <c r="C731" s="731">
        <v>51103012005</v>
      </c>
      <c r="D731" s="731" t="s">
        <v>648</v>
      </c>
      <c r="E731" s="730" t="s">
        <v>6</v>
      </c>
      <c r="F731" s="730" t="s">
        <v>264</v>
      </c>
      <c r="G731" s="43">
        <f>IF(F731="I",IFERROR(VLOOKUP(C731,'BG 032022'!A:C,3,FALSE),0),0)</f>
        <v>0</v>
      </c>
      <c r="H731" s="738"/>
      <c r="I731" s="59">
        <f>IF(F731="I",IFERROR(VLOOKUP(C731,'BG 032022'!A:D,4,FALSE),0),0)</f>
        <v>0</v>
      </c>
      <c r="J731" s="38"/>
      <c r="K731" s="43">
        <f>IF(F731="I",SUMIF('BG 2021'!B:B,Clasificaciones!C731,'BG 2021'!D:D),0)</f>
        <v>0</v>
      </c>
      <c r="L731" s="38"/>
      <c r="M731" s="59">
        <f>IF(F731="I",SUMIF('BG 2021'!B:B,Clasificaciones!C731,'BG 2021'!E:E),0)</f>
        <v>0</v>
      </c>
      <c r="N731" s="38"/>
      <c r="O731" s="43">
        <f>IF(F731="I",SUMIF('BG 032021'!A:A,Clasificaciones!C731,'BG 032021'!C:C),0)</f>
        <v>67751199</v>
      </c>
      <c r="P731" s="38"/>
      <c r="Q731" s="59">
        <f>IF(F731="I",SUMIF('BG 032021'!A:A,Clasificaciones!C731,'BG 032021'!D:D),0)</f>
        <v>9911.2999999999993</v>
      </c>
      <c r="R731" s="732" t="e">
        <f>+VLOOKUP(C731,'CA EFE'!A:A,1,FALSE)</f>
        <v>#N/A</v>
      </c>
    </row>
    <row r="732" spans="1:18" s="732" customFormat="1" ht="12" hidden="1" customHeight="1">
      <c r="A732" s="738" t="s">
        <v>186</v>
      </c>
      <c r="B732" s="738" t="s">
        <v>505</v>
      </c>
      <c r="C732" s="731">
        <v>51103012006</v>
      </c>
      <c r="D732" s="731" t="s">
        <v>1108</v>
      </c>
      <c r="E732" s="730" t="s">
        <v>183</v>
      </c>
      <c r="F732" s="730" t="s">
        <v>264</v>
      </c>
      <c r="G732" s="43">
        <f>IF(F732="I",IFERROR(VLOOKUP(C732,'BG 032022'!A:C,3,FALSE),0),0)</f>
        <v>0</v>
      </c>
      <c r="H732" s="738"/>
      <c r="I732" s="59">
        <f>IF(F732="I",IFERROR(VLOOKUP(C732,'BG 032022'!A:D,4,FALSE),0),0)</f>
        <v>0</v>
      </c>
      <c r="J732" s="38"/>
      <c r="K732" s="43">
        <f>IF(F732="I",SUMIF('BG 2021'!B:B,Clasificaciones!C732,'BG 2021'!D:D),0)</f>
        <v>0</v>
      </c>
      <c r="L732" s="38"/>
      <c r="M732" s="59">
        <f>IF(F732="I",SUMIF('BG 2021'!B:B,Clasificaciones!C732,'BG 2021'!E:E),0)</f>
        <v>0</v>
      </c>
      <c r="N732" s="38"/>
      <c r="O732" s="43">
        <f>IF(F732="I",SUMIF('BG 032021'!A:A,Clasificaciones!C732,'BG 032021'!C:C),0)</f>
        <v>163569596</v>
      </c>
      <c r="P732" s="38"/>
      <c r="Q732" s="59">
        <f>IF(F732="I",SUMIF('BG 032021'!A:A,Clasificaciones!C732,'BG 032021'!D:D),0)</f>
        <v>24140.36</v>
      </c>
      <c r="R732" s="732" t="e">
        <f>+VLOOKUP(C732,'CA EFE'!A:A,1,FALSE)</f>
        <v>#N/A</v>
      </c>
    </row>
    <row r="733" spans="1:18" s="732" customFormat="1" ht="12" hidden="1" customHeight="1">
      <c r="A733" s="738" t="s">
        <v>186</v>
      </c>
      <c r="B733" s="738" t="s">
        <v>505</v>
      </c>
      <c r="C733" s="731">
        <v>51103012007</v>
      </c>
      <c r="D733" s="731" t="s">
        <v>649</v>
      </c>
      <c r="E733" s="730" t="s">
        <v>6</v>
      </c>
      <c r="F733" s="730" t="s">
        <v>264</v>
      </c>
      <c r="G733" s="43">
        <f>IF(F733="I",IFERROR(VLOOKUP(C733,'BG 032022'!A:C,3,FALSE),0),0)</f>
        <v>0</v>
      </c>
      <c r="H733" s="738"/>
      <c r="I733" s="59">
        <f>IF(F733="I",IFERROR(VLOOKUP(C733,'BG 032022'!A:D,4,FALSE),0),0)</f>
        <v>0</v>
      </c>
      <c r="J733" s="38"/>
      <c r="K733" s="43">
        <f>IF(F733="I",SUMIF('BG 2021'!B:B,Clasificaciones!C733,'BG 2021'!D:D),0)</f>
        <v>0</v>
      </c>
      <c r="L733" s="38"/>
      <c r="M733" s="59">
        <f>IF(F733="I",SUMIF('BG 2021'!B:B,Clasificaciones!C733,'BG 2021'!E:E),0)</f>
        <v>0</v>
      </c>
      <c r="N733" s="38"/>
      <c r="O733" s="43">
        <f>IF(F733="I",SUMIF('BG 032021'!A:A,Clasificaciones!C733,'BG 032021'!C:C),0)</f>
        <v>191135061</v>
      </c>
      <c r="P733" s="38"/>
      <c r="Q733" s="59">
        <f>IF(F733="I",SUMIF('BG 032021'!A:A,Clasificaciones!C733,'BG 032021'!D:D),0)</f>
        <v>31289.74</v>
      </c>
      <c r="R733" s="732" t="e">
        <f>+VLOOKUP(C733,'CA EFE'!A:A,1,FALSE)</f>
        <v>#N/A</v>
      </c>
    </row>
    <row r="734" spans="1:18" s="732" customFormat="1" ht="12" hidden="1" customHeight="1">
      <c r="A734" s="738" t="s">
        <v>186</v>
      </c>
      <c r="B734" s="738" t="s">
        <v>505</v>
      </c>
      <c r="C734" s="731">
        <v>51103012008</v>
      </c>
      <c r="D734" s="731" t="s">
        <v>1138</v>
      </c>
      <c r="E734" s="730" t="s">
        <v>183</v>
      </c>
      <c r="F734" s="730" t="s">
        <v>264</v>
      </c>
      <c r="G734" s="43">
        <f>IF(F734="I",IFERROR(VLOOKUP(C734,'BG 032022'!A:C,3,FALSE),0),0)</f>
        <v>0</v>
      </c>
      <c r="H734" s="738"/>
      <c r="I734" s="59">
        <f>IF(F734="I",IFERROR(VLOOKUP(C734,'BG 032022'!A:D,4,FALSE),0),0)</f>
        <v>0</v>
      </c>
      <c r="J734" s="38"/>
      <c r="K734" s="43">
        <f>IF(F734="I",SUMIF('BG 2021'!B:B,Clasificaciones!C734,'BG 2021'!D:D),0)</f>
        <v>0</v>
      </c>
      <c r="L734" s="38"/>
      <c r="M734" s="59">
        <f>IF(F734="I",SUMIF('BG 2021'!B:B,Clasificaciones!C734,'BG 2021'!E:E),0)</f>
        <v>0</v>
      </c>
      <c r="N734" s="38"/>
      <c r="O734" s="43">
        <f>IF(F734="I",SUMIF('BG 032021'!A:A,Clasificaciones!C734,'BG 032021'!C:C),0)</f>
        <v>0</v>
      </c>
      <c r="P734" s="38"/>
      <c r="Q734" s="59">
        <f>IF(F734="I",SUMIF('BG 032021'!A:A,Clasificaciones!C734,'BG 032021'!D:D),0)</f>
        <v>0</v>
      </c>
      <c r="R734" s="732" t="e">
        <f>+VLOOKUP(C734,'CA EFE'!A:A,1,FALSE)</f>
        <v>#N/A</v>
      </c>
    </row>
    <row r="735" spans="1:18" s="732" customFormat="1" ht="12" hidden="1" customHeight="1">
      <c r="A735" s="738" t="s">
        <v>186</v>
      </c>
      <c r="B735" s="738" t="s">
        <v>505</v>
      </c>
      <c r="C735" s="731">
        <v>51103012009</v>
      </c>
      <c r="D735" s="731" t="s">
        <v>651</v>
      </c>
      <c r="E735" s="730" t="s">
        <v>6</v>
      </c>
      <c r="F735" s="730" t="s">
        <v>264</v>
      </c>
      <c r="G735" s="43">
        <f>IF(F735="I",IFERROR(VLOOKUP(C735,'BG 032022'!A:C,3,FALSE),0),0)</f>
        <v>0</v>
      </c>
      <c r="H735" s="738"/>
      <c r="I735" s="59">
        <f>IF(F735="I",IFERROR(VLOOKUP(C735,'BG 032022'!A:D,4,FALSE),0),0)</f>
        <v>0</v>
      </c>
      <c r="J735" s="38"/>
      <c r="K735" s="43">
        <f>IF(F735="I",SUMIF('BG 2021'!B:B,Clasificaciones!C735,'BG 2021'!D:D),0)</f>
        <v>0</v>
      </c>
      <c r="L735" s="38"/>
      <c r="M735" s="59">
        <f>IF(F735="I",SUMIF('BG 2021'!B:B,Clasificaciones!C735,'BG 2021'!E:E),0)</f>
        <v>0</v>
      </c>
      <c r="N735" s="38"/>
      <c r="O735" s="43">
        <f>IF(F735="I",SUMIF('BG 032021'!A:A,Clasificaciones!C735,'BG 032021'!C:C),0)</f>
        <v>194390533</v>
      </c>
      <c r="P735" s="38"/>
      <c r="Q735" s="59">
        <f>IF(F735="I",SUMIF('BG 032021'!A:A,Clasificaciones!C735,'BG 032021'!D:D),0)</f>
        <v>29018.92</v>
      </c>
    </row>
    <row r="736" spans="1:18" s="732" customFormat="1" ht="12" hidden="1" customHeight="1">
      <c r="A736" s="738" t="s">
        <v>186</v>
      </c>
      <c r="B736" s="738"/>
      <c r="C736" s="731">
        <v>51103012010</v>
      </c>
      <c r="D736" s="731" t="s">
        <v>757</v>
      </c>
      <c r="E736" s="730" t="s">
        <v>183</v>
      </c>
      <c r="F736" s="730" t="s">
        <v>264</v>
      </c>
      <c r="G736" s="43">
        <f>IF(F736="I",IFERROR(VLOOKUP(C736,'BG 032022'!A:C,3,FALSE),0),0)</f>
        <v>0</v>
      </c>
      <c r="H736" s="738"/>
      <c r="I736" s="59">
        <f>IF(F736="I",IFERROR(VLOOKUP(C736,'BG 032022'!A:D,4,FALSE),0),0)</f>
        <v>0</v>
      </c>
      <c r="J736" s="38"/>
      <c r="K736" s="43">
        <f>IF(F736="I",SUMIF('BG 2021'!B:B,Clasificaciones!C736,'BG 2021'!D:D),0)</f>
        <v>0</v>
      </c>
      <c r="L736" s="38"/>
      <c r="M736" s="59">
        <f>IF(F736="I",SUMIF('BG 2021'!B:B,Clasificaciones!C736,'BG 2021'!E:E),0)</f>
        <v>0</v>
      </c>
      <c r="N736" s="38"/>
      <c r="O736" s="43">
        <f>IF(F736="I",SUMIF('BG 032021'!A:A,Clasificaciones!C736,'BG 032021'!C:C),0)</f>
        <v>0</v>
      </c>
      <c r="P736" s="38"/>
      <c r="Q736" s="59">
        <f>IF(F736="I",SUMIF('BG 032021'!A:A,Clasificaciones!C736,'BG 032021'!D:D),0)</f>
        <v>0</v>
      </c>
    </row>
    <row r="737" spans="1:18" s="732" customFormat="1" ht="12" hidden="1" customHeight="1">
      <c r="A737" s="738" t="s">
        <v>186</v>
      </c>
      <c r="B737" s="738"/>
      <c r="C737" s="731">
        <v>51103012011</v>
      </c>
      <c r="D737" s="731" t="s">
        <v>818</v>
      </c>
      <c r="E737" s="730" t="s">
        <v>6</v>
      </c>
      <c r="F737" s="730" t="s">
        <v>264</v>
      </c>
      <c r="G737" s="43">
        <f>IF(F737="I",IFERROR(VLOOKUP(C737,'BG 032022'!A:C,3,FALSE),0),0)</f>
        <v>0</v>
      </c>
      <c r="H737" s="738"/>
      <c r="I737" s="59">
        <f>IF(F737="I",IFERROR(VLOOKUP(C737,'BG 032022'!A:D,4,FALSE),0),0)</f>
        <v>0</v>
      </c>
      <c r="J737" s="38"/>
      <c r="K737" s="43">
        <f>IF(F737="I",SUMIF('BG 2021'!B:B,Clasificaciones!C737,'BG 2021'!D:D),0)</f>
        <v>0</v>
      </c>
      <c r="L737" s="38"/>
      <c r="M737" s="59">
        <f>IF(F737="I",SUMIF('BG 2021'!B:B,Clasificaciones!C737,'BG 2021'!E:E),0)</f>
        <v>0</v>
      </c>
      <c r="N737" s="38"/>
      <c r="O737" s="43">
        <f>IF(F737="I",SUMIF('BG 032021'!A:A,Clasificaciones!C737,'BG 032021'!C:C),0)</f>
        <v>0</v>
      </c>
      <c r="P737" s="38"/>
      <c r="Q737" s="59">
        <f>IF(F737="I",SUMIF('BG 032021'!A:A,Clasificaciones!C737,'BG 032021'!D:D),0)</f>
        <v>0</v>
      </c>
    </row>
    <row r="738" spans="1:18" s="732" customFormat="1" ht="12" hidden="1" customHeight="1">
      <c r="A738" s="738" t="s">
        <v>186</v>
      </c>
      <c r="B738" s="738"/>
      <c r="C738" s="731">
        <v>51103012012</v>
      </c>
      <c r="D738" s="731" t="s">
        <v>760</v>
      </c>
      <c r="E738" s="730" t="s">
        <v>183</v>
      </c>
      <c r="F738" s="730" t="s">
        <v>264</v>
      </c>
      <c r="G738" s="43">
        <f>IF(F738="I",IFERROR(VLOOKUP(C738,'BG 032022'!A:C,3,FALSE),0),0)</f>
        <v>0</v>
      </c>
      <c r="H738" s="738"/>
      <c r="I738" s="59">
        <f>IF(F738="I",IFERROR(VLOOKUP(C738,'BG 032022'!A:D,4,FALSE),0),0)</f>
        <v>0</v>
      </c>
      <c r="J738" s="38"/>
      <c r="K738" s="43">
        <f>IF(F738="I",SUMIF('BG 2021'!B:B,Clasificaciones!C738,'BG 2021'!D:D),0)</f>
        <v>0</v>
      </c>
      <c r="L738" s="38"/>
      <c r="M738" s="59">
        <f>IF(F738="I",SUMIF('BG 2021'!B:B,Clasificaciones!C738,'BG 2021'!E:E),0)</f>
        <v>0</v>
      </c>
      <c r="N738" s="38"/>
      <c r="O738" s="43">
        <f>IF(F738="I",SUMIF('BG 032021'!A:A,Clasificaciones!C738,'BG 032021'!C:C),0)</f>
        <v>0</v>
      </c>
      <c r="P738" s="38"/>
      <c r="Q738" s="59">
        <f>IF(F738="I",SUMIF('BG 032021'!A:A,Clasificaciones!C738,'BG 032021'!D:D),0)</f>
        <v>0</v>
      </c>
    </row>
    <row r="739" spans="1:18" s="732" customFormat="1" ht="12" hidden="1" customHeight="1">
      <c r="A739" s="738" t="s">
        <v>186</v>
      </c>
      <c r="B739" s="738" t="s">
        <v>505</v>
      </c>
      <c r="C739" s="731">
        <v>51103012013</v>
      </c>
      <c r="D739" s="731" t="s">
        <v>662</v>
      </c>
      <c r="E739" s="730" t="s">
        <v>6</v>
      </c>
      <c r="F739" s="730" t="s">
        <v>264</v>
      </c>
      <c r="G739" s="43">
        <f>IF(F739="I",IFERROR(VLOOKUP(C739,'BG 032022'!A:C,3,FALSE),0),0)</f>
        <v>0</v>
      </c>
      <c r="H739" s="738"/>
      <c r="I739" s="59">
        <f>IF(F739="I",IFERROR(VLOOKUP(C739,'BG 032022'!A:D,4,FALSE),0),0)</f>
        <v>0</v>
      </c>
      <c r="J739" s="38"/>
      <c r="K739" s="43">
        <f>IF(F739="I",SUMIF('BG 2021'!B:B,Clasificaciones!C739,'BG 2021'!D:D),0)</f>
        <v>0</v>
      </c>
      <c r="L739" s="38"/>
      <c r="M739" s="59">
        <f>IF(F739="I",SUMIF('BG 2021'!B:B,Clasificaciones!C739,'BG 2021'!E:E),0)</f>
        <v>0</v>
      </c>
      <c r="N739" s="38"/>
      <c r="O739" s="43">
        <f>IF(F739="I",SUMIF('BG 032021'!A:A,Clasificaciones!C739,'BG 032021'!C:C),0)</f>
        <v>68</v>
      </c>
      <c r="P739" s="38"/>
      <c r="Q739" s="59">
        <f>IF(F739="I",SUMIF('BG 032021'!A:A,Clasificaciones!C739,'BG 032021'!D:D),0)</f>
        <v>0.01</v>
      </c>
    </row>
    <row r="740" spans="1:18" s="732" customFormat="1" ht="12" hidden="1" customHeight="1">
      <c r="A740" s="738" t="s">
        <v>186</v>
      </c>
      <c r="B740" s="738"/>
      <c r="C740" s="731">
        <v>51103012014</v>
      </c>
      <c r="D740" s="731" t="s">
        <v>652</v>
      </c>
      <c r="E740" s="730" t="s">
        <v>183</v>
      </c>
      <c r="F740" s="730" t="s">
        <v>264</v>
      </c>
      <c r="G740" s="43">
        <f>IF(F740="I",IFERROR(VLOOKUP(C740,'BG 032022'!A:C,3,FALSE),0),0)</f>
        <v>0</v>
      </c>
      <c r="H740" s="738"/>
      <c r="I740" s="59">
        <f>IF(F740="I",IFERROR(VLOOKUP(C740,'BG 032022'!A:D,4,FALSE),0),0)</f>
        <v>0</v>
      </c>
      <c r="J740" s="38"/>
      <c r="K740" s="43">
        <f>IF(F740="I",SUMIF('BG 2021'!B:B,Clasificaciones!C740,'BG 2021'!D:D),0)</f>
        <v>0</v>
      </c>
      <c r="L740" s="38"/>
      <c r="M740" s="59">
        <f>IF(F740="I",SUMIF('BG 2021'!B:B,Clasificaciones!C740,'BG 2021'!E:E),0)</f>
        <v>0</v>
      </c>
      <c r="N740" s="38"/>
      <c r="O740" s="43">
        <f>IF(F740="I",SUMIF('BG 032021'!A:A,Clasificaciones!C740,'BG 032021'!C:C),0)</f>
        <v>0</v>
      </c>
      <c r="P740" s="38"/>
      <c r="Q740" s="59">
        <f>IF(F740="I",SUMIF('BG 032021'!A:A,Clasificaciones!C740,'BG 032021'!D:D),0)</f>
        <v>0</v>
      </c>
    </row>
    <row r="741" spans="1:18" s="732" customFormat="1" ht="12" hidden="1" customHeight="1">
      <c r="A741" s="738" t="s">
        <v>186</v>
      </c>
      <c r="B741" s="738"/>
      <c r="C741" s="731">
        <v>51103012015</v>
      </c>
      <c r="D741" s="731" t="s">
        <v>925</v>
      </c>
      <c r="E741" s="730" t="s">
        <v>6</v>
      </c>
      <c r="F741" s="730" t="s">
        <v>264</v>
      </c>
      <c r="G741" s="43">
        <f>IF(F741="I",IFERROR(VLOOKUP(C741,'BG 032022'!A:C,3,FALSE),0),0)</f>
        <v>0</v>
      </c>
      <c r="H741" s="738"/>
      <c r="I741" s="59">
        <f>IF(F741="I",IFERROR(VLOOKUP(C741,'BG 032022'!A:D,4,FALSE),0),0)</f>
        <v>0</v>
      </c>
      <c r="J741" s="38"/>
      <c r="K741" s="43">
        <f>IF(F741="I",SUMIF('BG 2021'!B:B,Clasificaciones!C741,'BG 2021'!D:D),0)</f>
        <v>0</v>
      </c>
      <c r="L741" s="38"/>
      <c r="M741" s="59">
        <f>IF(F741="I",SUMIF('BG 2021'!B:B,Clasificaciones!C741,'BG 2021'!E:E),0)</f>
        <v>0</v>
      </c>
      <c r="N741" s="38"/>
      <c r="O741" s="43">
        <f>IF(F741="I",SUMIF('BG 032021'!A:A,Clasificaciones!C741,'BG 032021'!C:C),0)</f>
        <v>0</v>
      </c>
      <c r="P741" s="38"/>
      <c r="Q741" s="59">
        <f>IF(F741="I",SUMIF('BG 032021'!A:A,Clasificaciones!C741,'BG 032021'!D:D),0)</f>
        <v>0</v>
      </c>
    </row>
    <row r="742" spans="1:18" s="732" customFormat="1" ht="12" hidden="1" customHeight="1">
      <c r="A742" s="738" t="s">
        <v>186</v>
      </c>
      <c r="B742" s="738"/>
      <c r="C742" s="731">
        <v>51103012016</v>
      </c>
      <c r="D742" s="731" t="s">
        <v>653</v>
      </c>
      <c r="E742" s="730" t="s">
        <v>183</v>
      </c>
      <c r="F742" s="730" t="s">
        <v>264</v>
      </c>
      <c r="G742" s="43">
        <f>IF(F742="I",IFERROR(VLOOKUP(C742,'BG 032022'!A:C,3,FALSE),0),0)</f>
        <v>0</v>
      </c>
      <c r="H742" s="738"/>
      <c r="I742" s="59">
        <f>IF(F742="I",IFERROR(VLOOKUP(C742,'BG 032022'!A:D,4,FALSE),0),0)</f>
        <v>0</v>
      </c>
      <c r="J742" s="38"/>
      <c r="K742" s="43">
        <f>IF(F742="I",SUMIF('BG 2021'!B:B,Clasificaciones!C742,'BG 2021'!D:D),0)</f>
        <v>0</v>
      </c>
      <c r="L742" s="38"/>
      <c r="M742" s="59">
        <f>IF(F742="I",SUMIF('BG 2021'!B:B,Clasificaciones!C742,'BG 2021'!E:E),0)</f>
        <v>0</v>
      </c>
      <c r="N742" s="38"/>
      <c r="O742" s="43">
        <f>IF(F742="I",SUMIF('BG 032021'!A:A,Clasificaciones!C742,'BG 032021'!C:C),0)</f>
        <v>0</v>
      </c>
      <c r="P742" s="38"/>
      <c r="Q742" s="59">
        <f>IF(F742="I",SUMIF('BG 032021'!A:A,Clasificaciones!C742,'BG 032021'!D:D),0)</f>
        <v>0</v>
      </c>
    </row>
    <row r="743" spans="1:18" s="732" customFormat="1" ht="12" hidden="1" customHeight="1">
      <c r="A743" s="738" t="s">
        <v>186</v>
      </c>
      <c r="B743" s="738" t="s">
        <v>505</v>
      </c>
      <c r="C743" s="731">
        <v>51103012017</v>
      </c>
      <c r="D743" s="731" t="s">
        <v>654</v>
      </c>
      <c r="E743" s="730" t="s">
        <v>6</v>
      </c>
      <c r="F743" s="730" t="s">
        <v>264</v>
      </c>
      <c r="G743" s="43">
        <f>IF(F743="I",IFERROR(VLOOKUP(C743,'BG 032022'!A:C,3,FALSE),0),0)</f>
        <v>0</v>
      </c>
      <c r="H743" s="738"/>
      <c r="I743" s="59">
        <f>IF(F743="I",IFERROR(VLOOKUP(C743,'BG 032022'!A:D,4,FALSE),0),0)</f>
        <v>0</v>
      </c>
      <c r="J743" s="38"/>
      <c r="K743" s="43">
        <f>IF(F743="I",SUMIF('BG 2021'!B:B,Clasificaciones!C743,'BG 2021'!D:D),0)</f>
        <v>0</v>
      </c>
      <c r="L743" s="38"/>
      <c r="M743" s="59">
        <f>IF(F743="I",SUMIF('BG 2021'!B:B,Clasificaciones!C743,'BG 2021'!E:E),0)</f>
        <v>0</v>
      </c>
      <c r="N743" s="38"/>
      <c r="O743" s="43">
        <f>IF(F743="I",SUMIF('BG 032021'!A:A,Clasificaciones!C743,'BG 032021'!C:C),0)</f>
        <v>28525706</v>
      </c>
      <c r="P743" s="38"/>
      <c r="Q743" s="59">
        <f>IF(F743="I",SUMIF('BG 032021'!A:A,Clasificaciones!C743,'BG 032021'!D:D),0)</f>
        <v>4116.29</v>
      </c>
      <c r="R743" s="732" t="e">
        <f>+VLOOKUP(C743,'CA EFE'!A:A,1,FALSE)</f>
        <v>#N/A</v>
      </c>
    </row>
    <row r="744" spans="1:18" s="732" customFormat="1" ht="12" hidden="1" customHeight="1">
      <c r="A744" s="738" t="s">
        <v>186</v>
      </c>
      <c r="B744" s="738" t="s">
        <v>505</v>
      </c>
      <c r="C744" s="731">
        <v>51103012018</v>
      </c>
      <c r="D744" s="731" t="s">
        <v>1141</v>
      </c>
      <c r="E744" s="730" t="s">
        <v>183</v>
      </c>
      <c r="F744" s="730" t="s">
        <v>264</v>
      </c>
      <c r="G744" s="43">
        <f>IF(F744="I",IFERROR(VLOOKUP(C744,'BG 032022'!A:C,3,FALSE),0),0)</f>
        <v>0</v>
      </c>
      <c r="H744" s="738"/>
      <c r="I744" s="59">
        <f>IF(F744="I",IFERROR(VLOOKUP(C744,'BG 032022'!A:D,4,FALSE),0),0)</f>
        <v>0</v>
      </c>
      <c r="J744" s="38"/>
      <c r="K744" s="43">
        <f>IF(F744="I",SUMIF('BG 2021'!B:B,Clasificaciones!C744,'BG 2021'!D:D),0)</f>
        <v>0</v>
      </c>
      <c r="L744" s="38"/>
      <c r="M744" s="59">
        <f>IF(F744="I",SUMIF('BG 2021'!B:B,Clasificaciones!C744,'BG 2021'!E:E),0)</f>
        <v>0</v>
      </c>
      <c r="N744" s="38"/>
      <c r="O744" s="43">
        <f>IF(F744="I",SUMIF('BG 032021'!A:A,Clasificaciones!C744,'BG 032021'!C:C),0)</f>
        <v>351672087</v>
      </c>
      <c r="P744" s="38"/>
      <c r="Q744" s="59">
        <f>IF(F744="I",SUMIF('BG 032021'!A:A,Clasificaciones!C744,'BG 032021'!D:D),0)</f>
        <v>53277.760000000002</v>
      </c>
    </row>
    <row r="745" spans="1:18" s="732" customFormat="1" ht="12" hidden="1" customHeight="1">
      <c r="A745" s="738" t="s">
        <v>186</v>
      </c>
      <c r="B745" s="738" t="s">
        <v>505</v>
      </c>
      <c r="C745" s="731">
        <v>51103012019</v>
      </c>
      <c r="D745" s="731" t="s">
        <v>926</v>
      </c>
      <c r="E745" s="730" t="s">
        <v>6</v>
      </c>
      <c r="F745" s="730" t="s">
        <v>264</v>
      </c>
      <c r="G745" s="43">
        <f>IF(F745="I",IFERROR(VLOOKUP(C745,'BG 032022'!A:C,3,FALSE),0),0)</f>
        <v>0</v>
      </c>
      <c r="H745" s="738"/>
      <c r="I745" s="59">
        <f>IF(F745="I",IFERROR(VLOOKUP(C745,'BG 032022'!A:D,4,FALSE),0),0)</f>
        <v>0</v>
      </c>
      <c r="J745" s="38"/>
      <c r="K745" s="43">
        <f>IF(F745="I",SUMIF('BG 2021'!B:B,Clasificaciones!C745,'BG 2021'!D:D),0)</f>
        <v>0</v>
      </c>
      <c r="L745" s="38"/>
      <c r="M745" s="59">
        <f>IF(F745="I",SUMIF('BG 2021'!B:B,Clasificaciones!C745,'BG 2021'!E:E),0)</f>
        <v>0</v>
      </c>
      <c r="N745" s="38"/>
      <c r="O745" s="43">
        <f>IF(F745="I",SUMIF('BG 032021'!A:A,Clasificaciones!C745,'BG 032021'!C:C),0)</f>
        <v>0</v>
      </c>
      <c r="P745" s="38"/>
      <c r="Q745" s="59">
        <f>IF(F745="I",SUMIF('BG 032021'!A:A,Clasificaciones!C745,'BG 032021'!D:D),0)</f>
        <v>0</v>
      </c>
      <c r="R745" s="732" t="e">
        <f>+VLOOKUP(C745,'CA EFE'!A:A,1,FALSE)</f>
        <v>#N/A</v>
      </c>
    </row>
    <row r="746" spans="1:18" s="732" customFormat="1" ht="12" hidden="1" customHeight="1">
      <c r="A746" s="738" t="s">
        <v>186</v>
      </c>
      <c r="B746" s="738"/>
      <c r="C746" s="731">
        <v>51103012020</v>
      </c>
      <c r="D746" s="731" t="s">
        <v>927</v>
      </c>
      <c r="E746" s="730" t="s">
        <v>183</v>
      </c>
      <c r="F746" s="730" t="s">
        <v>264</v>
      </c>
      <c r="G746" s="43">
        <f>IF(F746="I",IFERROR(VLOOKUP(C746,'BG 032022'!A:C,3,FALSE),0),0)</f>
        <v>0</v>
      </c>
      <c r="H746" s="738"/>
      <c r="I746" s="59">
        <f>IF(F746="I",IFERROR(VLOOKUP(C746,'BG 032022'!A:D,4,FALSE),0),0)</f>
        <v>0</v>
      </c>
      <c r="J746" s="38"/>
      <c r="K746" s="43">
        <f>IF(F746="I",SUMIF('BG 2021'!B:B,Clasificaciones!C746,'BG 2021'!D:D),0)</f>
        <v>0</v>
      </c>
      <c r="L746" s="38"/>
      <c r="M746" s="59">
        <f>IF(F746="I",SUMIF('BG 2021'!B:B,Clasificaciones!C746,'BG 2021'!E:E),0)</f>
        <v>0</v>
      </c>
      <c r="N746" s="38"/>
      <c r="O746" s="43">
        <f>IF(F746="I",SUMIF('BG 032021'!A:A,Clasificaciones!C746,'BG 032021'!C:C),0)</f>
        <v>0</v>
      </c>
      <c r="P746" s="38"/>
      <c r="Q746" s="59">
        <f>IF(F746="I",SUMIF('BG 032021'!A:A,Clasificaciones!C746,'BG 032021'!D:D),0)</f>
        <v>0</v>
      </c>
    </row>
    <row r="747" spans="1:18" s="732" customFormat="1" ht="12" hidden="1" customHeight="1">
      <c r="A747" s="738" t="s">
        <v>186</v>
      </c>
      <c r="B747" s="738"/>
      <c r="C747" s="731">
        <v>51103012021</v>
      </c>
      <c r="D747" s="731" t="s">
        <v>663</v>
      </c>
      <c r="E747" s="730" t="s">
        <v>6</v>
      </c>
      <c r="F747" s="730" t="s">
        <v>264</v>
      </c>
      <c r="G747" s="43">
        <f>IF(F747="I",IFERROR(VLOOKUP(C747,'BG 032022'!A:C,3,FALSE),0),0)</f>
        <v>0</v>
      </c>
      <c r="H747" s="738"/>
      <c r="I747" s="59">
        <f>IF(F747="I",IFERROR(VLOOKUP(C747,'BG 032022'!A:D,4,FALSE),0),0)</f>
        <v>0</v>
      </c>
      <c r="J747" s="38"/>
      <c r="K747" s="43">
        <f>IF(F747="I",SUMIF('BG 2021'!B:B,Clasificaciones!C747,'BG 2021'!D:D),0)</f>
        <v>0</v>
      </c>
      <c r="L747" s="38"/>
      <c r="M747" s="59">
        <f>IF(F747="I",SUMIF('BG 2021'!B:B,Clasificaciones!C747,'BG 2021'!E:E),0)</f>
        <v>0</v>
      </c>
      <c r="N747" s="38"/>
      <c r="O747" s="43">
        <f>IF(F747="I",SUMIF('BG 032021'!A:A,Clasificaciones!C747,'BG 032021'!C:C),0)</f>
        <v>0</v>
      </c>
      <c r="P747" s="38"/>
      <c r="Q747" s="59">
        <f>IF(F747="I",SUMIF('BG 032021'!A:A,Clasificaciones!C747,'BG 032021'!D:D),0)</f>
        <v>0</v>
      </c>
    </row>
    <row r="748" spans="1:18" s="732" customFormat="1" ht="12" hidden="1" customHeight="1">
      <c r="A748" s="738" t="s">
        <v>186</v>
      </c>
      <c r="B748" s="738"/>
      <c r="C748" s="731">
        <v>51103012022</v>
      </c>
      <c r="D748" s="731" t="s">
        <v>820</v>
      </c>
      <c r="E748" s="730" t="s">
        <v>183</v>
      </c>
      <c r="F748" s="730" t="s">
        <v>264</v>
      </c>
      <c r="G748" s="43">
        <f>IF(F748="I",IFERROR(VLOOKUP(C748,'BG 032022'!A:C,3,FALSE),0),0)</f>
        <v>0</v>
      </c>
      <c r="H748" s="738"/>
      <c r="I748" s="59">
        <f>IF(F748="I",IFERROR(VLOOKUP(C748,'BG 032022'!A:D,4,FALSE),0),0)</f>
        <v>0</v>
      </c>
      <c r="J748" s="38"/>
      <c r="K748" s="43">
        <f>IF(F748="I",SUMIF('BG 2021'!B:B,Clasificaciones!C748,'BG 2021'!D:D),0)</f>
        <v>0</v>
      </c>
      <c r="L748" s="38"/>
      <c r="M748" s="59">
        <f>IF(F748="I",SUMIF('BG 2021'!B:B,Clasificaciones!C748,'BG 2021'!E:E),0)</f>
        <v>0</v>
      </c>
      <c r="N748" s="38"/>
      <c r="O748" s="43">
        <f>IF(F748="I",SUMIF('BG 032021'!A:A,Clasificaciones!C748,'BG 032021'!C:C),0)</f>
        <v>0</v>
      </c>
      <c r="P748" s="38"/>
      <c r="Q748" s="59">
        <f>IF(F748="I",SUMIF('BG 032021'!A:A,Clasificaciones!C748,'BG 032021'!D:D),0)</f>
        <v>0</v>
      </c>
    </row>
    <row r="749" spans="1:18" s="732" customFormat="1" ht="12" hidden="1" customHeight="1">
      <c r="A749" s="738" t="s">
        <v>186</v>
      </c>
      <c r="B749" s="738"/>
      <c r="C749" s="731">
        <v>51103012023</v>
      </c>
      <c r="D749" s="731" t="s">
        <v>928</v>
      </c>
      <c r="E749" s="730" t="s">
        <v>6</v>
      </c>
      <c r="F749" s="730" t="s">
        <v>264</v>
      </c>
      <c r="G749" s="43">
        <f>IF(F749="I",IFERROR(VLOOKUP(C749,'BG 032022'!A:C,3,FALSE),0),0)</f>
        <v>0</v>
      </c>
      <c r="H749" s="738"/>
      <c r="I749" s="59">
        <f>IF(F749="I",IFERROR(VLOOKUP(C749,'BG 032022'!A:D,4,FALSE),0),0)</f>
        <v>0</v>
      </c>
      <c r="J749" s="38"/>
      <c r="K749" s="43">
        <f>IF(F749="I",SUMIF('BG 2021'!B:B,Clasificaciones!C749,'BG 2021'!D:D),0)</f>
        <v>0</v>
      </c>
      <c r="L749" s="38"/>
      <c r="M749" s="59">
        <f>IF(F749="I",SUMIF('BG 2021'!B:B,Clasificaciones!C749,'BG 2021'!E:E),0)</f>
        <v>0</v>
      </c>
      <c r="N749" s="38"/>
      <c r="O749" s="43">
        <f>IF(F749="I",SUMIF('BG 032021'!A:A,Clasificaciones!C749,'BG 032021'!C:C),0)</f>
        <v>0</v>
      </c>
      <c r="P749" s="38"/>
      <c r="Q749" s="59">
        <f>IF(F749="I",SUMIF('BG 032021'!A:A,Clasificaciones!C749,'BG 032021'!D:D),0)</f>
        <v>0</v>
      </c>
    </row>
    <row r="750" spans="1:18" s="732" customFormat="1" ht="12" hidden="1" customHeight="1">
      <c r="A750" s="738" t="s">
        <v>186</v>
      </c>
      <c r="B750" s="738"/>
      <c r="C750" s="731">
        <v>51103012024</v>
      </c>
      <c r="D750" s="731" t="s">
        <v>929</v>
      </c>
      <c r="E750" s="730" t="s">
        <v>183</v>
      </c>
      <c r="F750" s="730" t="s">
        <v>264</v>
      </c>
      <c r="G750" s="43">
        <f>IF(F750="I",IFERROR(VLOOKUP(C750,'BG 032022'!A:C,3,FALSE),0),0)</f>
        <v>0</v>
      </c>
      <c r="H750" s="738"/>
      <c r="I750" s="59">
        <f>IF(F750="I",IFERROR(VLOOKUP(C750,'BG 032022'!A:D,4,FALSE),0),0)</f>
        <v>0</v>
      </c>
      <c r="J750" s="38"/>
      <c r="K750" s="43">
        <f>IF(F750="I",SUMIF('BG 2021'!B:B,Clasificaciones!C750,'BG 2021'!D:D),0)</f>
        <v>0</v>
      </c>
      <c r="L750" s="38"/>
      <c r="M750" s="59">
        <f>IF(F750="I",SUMIF('BG 2021'!B:B,Clasificaciones!C750,'BG 2021'!E:E),0)</f>
        <v>0</v>
      </c>
      <c r="N750" s="38"/>
      <c r="O750" s="43">
        <f>IF(F750="I",SUMIF('BG 032021'!A:A,Clasificaciones!C750,'BG 032021'!C:C),0)</f>
        <v>0</v>
      </c>
      <c r="P750" s="38"/>
      <c r="Q750" s="59">
        <f>IF(F750="I",SUMIF('BG 032021'!A:A,Clasificaciones!C750,'BG 032021'!D:D),0)</f>
        <v>0</v>
      </c>
    </row>
    <row r="751" spans="1:18" s="732" customFormat="1" ht="12" hidden="1" customHeight="1">
      <c r="A751" s="738" t="s">
        <v>186</v>
      </c>
      <c r="B751" s="738"/>
      <c r="C751" s="731">
        <v>51103012025</v>
      </c>
      <c r="D751" s="731" t="s">
        <v>930</v>
      </c>
      <c r="E751" s="730" t="s">
        <v>6</v>
      </c>
      <c r="F751" s="730" t="s">
        <v>264</v>
      </c>
      <c r="G751" s="43">
        <f>IF(F751="I",IFERROR(VLOOKUP(C751,'BG 032022'!A:C,3,FALSE),0),0)</f>
        <v>0</v>
      </c>
      <c r="H751" s="738"/>
      <c r="I751" s="59">
        <f>IF(F751="I",IFERROR(VLOOKUP(C751,'BG 032022'!A:D,4,FALSE),0),0)</f>
        <v>0</v>
      </c>
      <c r="J751" s="38"/>
      <c r="K751" s="43">
        <f>IF(F751="I",SUMIF('BG 2021'!B:B,Clasificaciones!C751,'BG 2021'!D:D),0)</f>
        <v>0</v>
      </c>
      <c r="L751" s="38"/>
      <c r="M751" s="59">
        <f>IF(F751="I",SUMIF('BG 2021'!B:B,Clasificaciones!C751,'BG 2021'!E:E),0)</f>
        <v>0</v>
      </c>
      <c r="N751" s="38"/>
      <c r="O751" s="43">
        <f>IF(F751="I",SUMIF('BG 032021'!A:A,Clasificaciones!C751,'BG 032021'!C:C),0)</f>
        <v>0</v>
      </c>
      <c r="P751" s="38"/>
      <c r="Q751" s="59">
        <f>IF(F751="I",SUMIF('BG 032021'!A:A,Clasificaciones!C751,'BG 032021'!D:D),0)</f>
        <v>0</v>
      </c>
    </row>
    <row r="752" spans="1:18" s="732" customFormat="1" ht="12" hidden="1" customHeight="1">
      <c r="A752" s="738" t="s">
        <v>186</v>
      </c>
      <c r="B752" s="738"/>
      <c r="C752" s="731">
        <v>51103012026</v>
      </c>
      <c r="D752" s="731" t="s">
        <v>931</v>
      </c>
      <c r="E752" s="730" t="s">
        <v>183</v>
      </c>
      <c r="F752" s="730" t="s">
        <v>264</v>
      </c>
      <c r="G752" s="43">
        <f>IF(F752="I",IFERROR(VLOOKUP(C752,'BG 032022'!A:C,3,FALSE),0),0)</f>
        <v>0</v>
      </c>
      <c r="H752" s="738"/>
      <c r="I752" s="59">
        <f>IF(F752="I",IFERROR(VLOOKUP(C752,'BG 032022'!A:D,4,FALSE),0),0)</f>
        <v>0</v>
      </c>
      <c r="J752" s="38"/>
      <c r="K752" s="43">
        <f>IF(F752="I",SUMIF('BG 2021'!B:B,Clasificaciones!C752,'BG 2021'!D:D),0)</f>
        <v>0</v>
      </c>
      <c r="L752" s="38"/>
      <c r="M752" s="59">
        <f>IF(F752="I",SUMIF('BG 2021'!B:B,Clasificaciones!C752,'BG 2021'!E:E),0)</f>
        <v>0</v>
      </c>
      <c r="N752" s="38"/>
      <c r="O752" s="43">
        <f>IF(F752="I",SUMIF('BG 032021'!A:A,Clasificaciones!C752,'BG 032021'!C:C),0)</f>
        <v>0</v>
      </c>
      <c r="P752" s="38"/>
      <c r="Q752" s="59">
        <f>IF(F752="I",SUMIF('BG 032021'!A:A,Clasificaciones!C752,'BG 032021'!D:D),0)</f>
        <v>0</v>
      </c>
    </row>
    <row r="753" spans="1:18" s="732" customFormat="1" ht="12" hidden="1" customHeight="1">
      <c r="A753" s="738" t="s">
        <v>186</v>
      </c>
      <c r="B753" s="738"/>
      <c r="C753" s="731">
        <v>51103012027</v>
      </c>
      <c r="D753" s="731" t="s">
        <v>932</v>
      </c>
      <c r="E753" s="730" t="s">
        <v>6</v>
      </c>
      <c r="F753" s="730" t="s">
        <v>264</v>
      </c>
      <c r="G753" s="43">
        <f>IF(F753="I",IFERROR(VLOOKUP(C753,'BG 032022'!A:C,3,FALSE),0),0)</f>
        <v>0</v>
      </c>
      <c r="H753" s="738"/>
      <c r="I753" s="59">
        <f>IF(F753="I",IFERROR(VLOOKUP(C753,'BG 032022'!A:D,4,FALSE),0),0)</f>
        <v>0</v>
      </c>
      <c r="J753" s="38"/>
      <c r="K753" s="43">
        <f>IF(F753="I",SUMIF('BG 2021'!B:B,Clasificaciones!C753,'BG 2021'!D:D),0)</f>
        <v>0</v>
      </c>
      <c r="L753" s="38"/>
      <c r="M753" s="59">
        <f>IF(F753="I",SUMIF('BG 2021'!B:B,Clasificaciones!C753,'BG 2021'!E:E),0)</f>
        <v>0</v>
      </c>
      <c r="N753" s="38"/>
      <c r="O753" s="43">
        <f>IF(F753="I",SUMIF('BG 032021'!A:A,Clasificaciones!C753,'BG 032021'!C:C),0)</f>
        <v>0</v>
      </c>
      <c r="P753" s="38"/>
      <c r="Q753" s="59">
        <f>IF(F753="I",SUMIF('BG 032021'!A:A,Clasificaciones!C753,'BG 032021'!D:D),0)</f>
        <v>0</v>
      </c>
    </row>
    <row r="754" spans="1:18" s="732" customFormat="1" ht="12" hidden="1" customHeight="1">
      <c r="A754" s="738" t="s">
        <v>186</v>
      </c>
      <c r="B754" s="738"/>
      <c r="C754" s="731">
        <v>51103012028</v>
      </c>
      <c r="D754" s="731" t="s">
        <v>933</v>
      </c>
      <c r="E754" s="730" t="s">
        <v>183</v>
      </c>
      <c r="F754" s="730" t="s">
        <v>264</v>
      </c>
      <c r="G754" s="43">
        <f>IF(F754="I",IFERROR(VLOOKUP(C754,'BG 032022'!A:C,3,FALSE),0),0)</f>
        <v>0</v>
      </c>
      <c r="H754" s="738"/>
      <c r="I754" s="59">
        <f>IF(F754="I",IFERROR(VLOOKUP(C754,'BG 032022'!A:D,4,FALSE),0),0)</f>
        <v>0</v>
      </c>
      <c r="J754" s="38"/>
      <c r="K754" s="43">
        <f>IF(F754="I",SUMIF('BG 2021'!B:B,Clasificaciones!C754,'BG 2021'!D:D),0)</f>
        <v>0</v>
      </c>
      <c r="L754" s="38"/>
      <c r="M754" s="59">
        <f>IF(F754="I",SUMIF('BG 2021'!B:B,Clasificaciones!C754,'BG 2021'!E:E),0)</f>
        <v>0</v>
      </c>
      <c r="N754" s="38"/>
      <c r="O754" s="43">
        <f>IF(F754="I",SUMIF('BG 032021'!A:A,Clasificaciones!C754,'BG 032021'!C:C),0)</f>
        <v>0</v>
      </c>
      <c r="P754" s="38"/>
      <c r="Q754" s="59">
        <f>IF(F754="I",SUMIF('BG 032021'!A:A,Clasificaciones!C754,'BG 032021'!D:D),0)</f>
        <v>0</v>
      </c>
    </row>
    <row r="755" spans="1:18" s="732" customFormat="1" ht="12" hidden="1" customHeight="1">
      <c r="A755" s="738" t="s">
        <v>186</v>
      </c>
      <c r="B755" s="738" t="s">
        <v>505</v>
      </c>
      <c r="C755" s="731">
        <v>51103012029</v>
      </c>
      <c r="D755" s="731" t="s">
        <v>539</v>
      </c>
      <c r="E755" s="730" t="s">
        <v>6</v>
      </c>
      <c r="F755" s="730" t="s">
        <v>264</v>
      </c>
      <c r="G755" s="43">
        <f>IF(F755="I",IFERROR(VLOOKUP(C755,'BG 032022'!A:C,3,FALSE),0),0)</f>
        <v>0</v>
      </c>
      <c r="H755" s="738"/>
      <c r="I755" s="59">
        <f>IF(F755="I",IFERROR(VLOOKUP(C755,'BG 032022'!A:D,4,FALSE),0),0)</f>
        <v>0</v>
      </c>
      <c r="J755" s="38"/>
      <c r="K755" s="43">
        <f>IF(F755="I",SUMIF('BG 2021'!B:B,Clasificaciones!C755,'BG 2021'!D:D),0)</f>
        <v>0</v>
      </c>
      <c r="L755" s="38"/>
      <c r="M755" s="59">
        <f>IF(F755="I",SUMIF('BG 2021'!B:B,Clasificaciones!C755,'BG 2021'!E:E),0)</f>
        <v>0</v>
      </c>
      <c r="N755" s="38"/>
      <c r="O755" s="43">
        <f>IF(F755="I",SUMIF('BG 032021'!A:A,Clasificaciones!C755,'BG 032021'!C:C),0)</f>
        <v>533996195</v>
      </c>
      <c r="P755" s="38"/>
      <c r="Q755" s="59">
        <f>IF(F755="I",SUMIF('BG 032021'!A:A,Clasificaciones!C755,'BG 032021'!D:D),0)</f>
        <v>77137.98</v>
      </c>
      <c r="R755" s="732" t="e">
        <f>+VLOOKUP(C755,'CA EFE'!A:A,1,FALSE)</f>
        <v>#N/A</v>
      </c>
    </row>
    <row r="756" spans="1:18" s="732" customFormat="1" ht="12" hidden="1" customHeight="1">
      <c r="A756" s="738" t="s">
        <v>186</v>
      </c>
      <c r="B756" s="738" t="s">
        <v>505</v>
      </c>
      <c r="C756" s="731">
        <v>51103012030</v>
      </c>
      <c r="D756" s="731" t="s">
        <v>754</v>
      </c>
      <c r="E756" s="730" t="s">
        <v>183</v>
      </c>
      <c r="F756" s="730" t="s">
        <v>264</v>
      </c>
      <c r="G756" s="43">
        <f>IF(F756="I",IFERROR(VLOOKUP(C756,'BG 032022'!A:C,3,FALSE),0),0)</f>
        <v>0</v>
      </c>
      <c r="H756" s="738"/>
      <c r="I756" s="59">
        <f>IF(F756="I",IFERROR(VLOOKUP(C756,'BG 032022'!A:D,4,FALSE),0),0)</f>
        <v>0</v>
      </c>
      <c r="J756" s="38"/>
      <c r="K756" s="43">
        <f>IF(F756="I",SUMIF('BG 2021'!B:B,Clasificaciones!C756,'BG 2021'!D:D),0)</f>
        <v>0</v>
      </c>
      <c r="L756" s="38"/>
      <c r="M756" s="59">
        <f>IF(F756="I",SUMIF('BG 2021'!B:B,Clasificaciones!C756,'BG 2021'!E:E),0)</f>
        <v>0</v>
      </c>
      <c r="N756" s="38"/>
      <c r="O756" s="43">
        <f>IF(F756="I",SUMIF('BG 032021'!A:A,Clasificaciones!C756,'BG 032021'!C:C),0)</f>
        <v>0</v>
      </c>
      <c r="P756" s="38"/>
      <c r="Q756" s="59">
        <f>IF(F756="I",SUMIF('BG 032021'!A:A,Clasificaciones!C756,'BG 032021'!D:D),0)</f>
        <v>0</v>
      </c>
    </row>
    <row r="757" spans="1:18" s="732" customFormat="1" ht="12" hidden="1" customHeight="1">
      <c r="A757" s="738" t="s">
        <v>186</v>
      </c>
      <c r="B757" s="738"/>
      <c r="C757" s="731">
        <v>51103012031</v>
      </c>
      <c r="D757" s="731" t="s">
        <v>811</v>
      </c>
      <c r="E757" s="730" t="s">
        <v>6</v>
      </c>
      <c r="F757" s="730" t="s">
        <v>264</v>
      </c>
      <c r="G757" s="43">
        <f>IF(F757="I",IFERROR(VLOOKUP(C757,'BG 032022'!A:C,3,FALSE),0),0)</f>
        <v>0</v>
      </c>
      <c r="H757" s="738"/>
      <c r="I757" s="59">
        <f>IF(F757="I",IFERROR(VLOOKUP(C757,'BG 032022'!A:D,4,FALSE),0),0)</f>
        <v>0</v>
      </c>
      <c r="J757" s="38"/>
      <c r="K757" s="43">
        <f>IF(F757="I",SUMIF('BG 2021'!B:B,Clasificaciones!C757,'BG 2021'!D:D),0)</f>
        <v>0</v>
      </c>
      <c r="L757" s="38"/>
      <c r="M757" s="59">
        <f>IF(F757="I",SUMIF('BG 2021'!B:B,Clasificaciones!C757,'BG 2021'!E:E),0)</f>
        <v>0</v>
      </c>
      <c r="N757" s="38"/>
      <c r="O757" s="43">
        <f>IF(F757="I",SUMIF('BG 032021'!A:A,Clasificaciones!C757,'BG 032021'!C:C),0)</f>
        <v>0</v>
      </c>
      <c r="P757" s="38"/>
      <c r="Q757" s="59">
        <f>IF(F757="I",SUMIF('BG 032021'!A:A,Clasificaciones!C757,'BG 032021'!D:D),0)</f>
        <v>0</v>
      </c>
    </row>
    <row r="758" spans="1:18" s="732" customFormat="1" ht="12" hidden="1" customHeight="1">
      <c r="A758" s="738" t="s">
        <v>186</v>
      </c>
      <c r="B758" s="738" t="s">
        <v>505</v>
      </c>
      <c r="C758" s="731">
        <v>51103012032</v>
      </c>
      <c r="D758" s="731" t="s">
        <v>665</v>
      </c>
      <c r="E758" s="730" t="s">
        <v>6</v>
      </c>
      <c r="F758" s="730" t="s">
        <v>264</v>
      </c>
      <c r="G758" s="43">
        <f>IF(F758="I",IFERROR(VLOOKUP(C758,'BG 032022'!A:C,3,FALSE),0),0)</f>
        <v>0</v>
      </c>
      <c r="H758" s="738"/>
      <c r="I758" s="59">
        <f>IF(F758="I",IFERROR(VLOOKUP(C758,'BG 032022'!A:D,4,FALSE),0),0)</f>
        <v>0</v>
      </c>
      <c r="J758" s="38"/>
      <c r="K758" s="43">
        <f>IF(F758="I",SUMIF('BG 2021'!B:B,Clasificaciones!C758,'BG 2021'!D:D),0)</f>
        <v>0</v>
      </c>
      <c r="L758" s="38"/>
      <c r="M758" s="59">
        <f>IF(F758="I",SUMIF('BG 2021'!B:B,Clasificaciones!C758,'BG 2021'!E:E),0)</f>
        <v>0</v>
      </c>
      <c r="N758" s="38"/>
      <c r="O758" s="43">
        <f>IF(F758="I",SUMIF('BG 032021'!A:A,Clasificaciones!C758,'BG 032021'!C:C),0)</f>
        <v>168257336</v>
      </c>
      <c r="P758" s="38"/>
      <c r="Q758" s="59">
        <f>IF(F758="I",SUMIF('BG 032021'!A:A,Clasificaciones!C758,'BG 032021'!D:D),0)</f>
        <v>24518.33</v>
      </c>
    </row>
    <row r="759" spans="1:18" s="732" customFormat="1" ht="12" hidden="1" customHeight="1">
      <c r="A759" s="738" t="s">
        <v>186</v>
      </c>
      <c r="B759" s="738"/>
      <c r="C759" s="731">
        <v>51103012033</v>
      </c>
      <c r="D759" s="731" t="s">
        <v>937</v>
      </c>
      <c r="E759" s="730" t="s">
        <v>183</v>
      </c>
      <c r="F759" s="730" t="s">
        <v>264</v>
      </c>
      <c r="G759" s="43">
        <f>IF(F759="I",IFERROR(VLOOKUP(C759,'BG 032022'!A:C,3,FALSE),0),0)</f>
        <v>0</v>
      </c>
      <c r="H759" s="738"/>
      <c r="I759" s="59">
        <f>IF(F759="I",IFERROR(VLOOKUP(C759,'BG 032022'!A:D,4,FALSE),0),0)</f>
        <v>0</v>
      </c>
      <c r="J759" s="38"/>
      <c r="K759" s="43">
        <f>IF(F759="I",SUMIF('BG 2021'!B:B,Clasificaciones!C759,'BG 2021'!D:D),0)</f>
        <v>0</v>
      </c>
      <c r="L759" s="38"/>
      <c r="M759" s="59">
        <f>IF(F759="I",SUMIF('BG 2021'!B:B,Clasificaciones!C759,'BG 2021'!E:E),0)</f>
        <v>0</v>
      </c>
      <c r="N759" s="38"/>
      <c r="O759" s="43">
        <f>IF(F759="I",SUMIF('BG 032021'!A:A,Clasificaciones!C759,'BG 032021'!C:C),0)</f>
        <v>0</v>
      </c>
      <c r="P759" s="38"/>
      <c r="Q759" s="59">
        <f>IF(F759="I",SUMIF('BG 032021'!A:A,Clasificaciones!C759,'BG 032021'!D:D),0)</f>
        <v>0</v>
      </c>
    </row>
    <row r="760" spans="1:18" s="732" customFormat="1" ht="12" hidden="1" customHeight="1">
      <c r="A760" s="738" t="s">
        <v>186</v>
      </c>
      <c r="B760" s="738"/>
      <c r="C760" s="731">
        <v>511030130</v>
      </c>
      <c r="D760" s="731" t="s">
        <v>1046</v>
      </c>
      <c r="E760" s="730" t="s">
        <v>6</v>
      </c>
      <c r="F760" s="730" t="s">
        <v>263</v>
      </c>
      <c r="G760" s="43">
        <f>IF(F760="I",IFERROR(VLOOKUP(C760,'BG 032022'!A:C,3,FALSE),0),0)</f>
        <v>0</v>
      </c>
      <c r="H760" s="738"/>
      <c r="I760" s="59">
        <f>IF(F760="I",IFERROR(VLOOKUP(C760,'BG 032022'!A:D,4,FALSE),0),0)</f>
        <v>0</v>
      </c>
      <c r="J760" s="38"/>
      <c r="K760" s="43">
        <f>IF(F760="I",SUMIF('BG 2021'!B:B,Clasificaciones!C760,'BG 2021'!D:D),0)</f>
        <v>0</v>
      </c>
      <c r="L760" s="38"/>
      <c r="M760" s="59">
        <f>IF(F760="I",SUMIF('BG 2021'!B:B,Clasificaciones!C760,'BG 2021'!E:E),0)</f>
        <v>0</v>
      </c>
      <c r="N760" s="38"/>
      <c r="O760" s="43">
        <f>IF(F760="I",SUMIF('BG 032021'!A:A,Clasificaciones!C760,'BG 032021'!C:C),0)</f>
        <v>0</v>
      </c>
      <c r="P760" s="38"/>
      <c r="Q760" s="59">
        <f>IF(F760="I",SUMIF('BG 032021'!A:A,Clasificaciones!C760,'BG 032021'!D:D),0)</f>
        <v>0</v>
      </c>
    </row>
    <row r="761" spans="1:18" s="732" customFormat="1" ht="12" hidden="1" customHeight="1">
      <c r="A761" s="738" t="s">
        <v>186</v>
      </c>
      <c r="B761" s="738" t="s">
        <v>505</v>
      </c>
      <c r="C761" s="731">
        <v>51103013001</v>
      </c>
      <c r="D761" s="731" t="s">
        <v>1047</v>
      </c>
      <c r="E761" s="730" t="s">
        <v>6</v>
      </c>
      <c r="F761" s="730" t="s">
        <v>264</v>
      </c>
      <c r="G761" s="43">
        <f>IF(F761="I",IFERROR(VLOOKUP(C761,'BG 032022'!A:C,3,FALSE),0),0)</f>
        <v>0</v>
      </c>
      <c r="H761" s="738"/>
      <c r="I761" s="59">
        <f>IF(F761="I",IFERROR(VLOOKUP(C761,'BG 032022'!A:D,4,FALSE),0),0)</f>
        <v>0</v>
      </c>
      <c r="J761" s="38"/>
      <c r="K761" s="43">
        <f>IF(F761="I",SUMIF('BG 2021'!B:B,Clasificaciones!C761,'BG 2021'!D:D),0)</f>
        <v>0</v>
      </c>
      <c r="L761" s="38"/>
      <c r="M761" s="59">
        <f>IF(F761="I",SUMIF('BG 2021'!B:B,Clasificaciones!C761,'BG 2021'!E:E),0)</f>
        <v>0</v>
      </c>
      <c r="N761" s="38"/>
      <c r="O761" s="43">
        <f>IF(F761="I",SUMIF('BG 032021'!A:A,Clasificaciones!C761,'BG 032021'!C:C),0)</f>
        <v>0</v>
      </c>
      <c r="P761" s="38"/>
      <c r="Q761" s="59">
        <f>IF(F761="I",SUMIF('BG 032021'!A:A,Clasificaciones!C761,'BG 032021'!D:D),0)</f>
        <v>0</v>
      </c>
    </row>
    <row r="762" spans="1:18" s="732" customFormat="1" ht="12" hidden="1" customHeight="1">
      <c r="A762" s="738" t="s">
        <v>186</v>
      </c>
      <c r="B762" s="738"/>
      <c r="C762" s="731">
        <v>51104</v>
      </c>
      <c r="D762" s="731" t="s">
        <v>686</v>
      </c>
      <c r="E762" s="730" t="s">
        <v>6</v>
      </c>
      <c r="F762" s="730" t="s">
        <v>263</v>
      </c>
      <c r="G762" s="43">
        <f>IF(F762="I",IFERROR(VLOOKUP(C762,'BG 032022'!A:C,3,FALSE),0),0)</f>
        <v>0</v>
      </c>
      <c r="H762" s="738"/>
      <c r="I762" s="59">
        <f>IF(F762="I",IFERROR(VLOOKUP(C762,'BG 032022'!A:D,4,FALSE),0),0)</f>
        <v>0</v>
      </c>
      <c r="J762" s="38"/>
      <c r="K762" s="43">
        <f>IF(F762="I",SUMIF('BG 2021'!B:B,Clasificaciones!C762,'BG 2021'!D:D),0)</f>
        <v>0</v>
      </c>
      <c r="L762" s="38"/>
      <c r="M762" s="59">
        <f>IF(F762="I",SUMIF('BG 2021'!B:B,Clasificaciones!C762,'BG 2021'!E:E),0)</f>
        <v>0</v>
      </c>
      <c r="N762" s="38"/>
      <c r="O762" s="43">
        <f>IF(F762="I",SUMIF('BG 032021'!A:A,Clasificaciones!C762,'BG 032021'!C:C),0)</f>
        <v>0</v>
      </c>
      <c r="P762" s="38"/>
      <c r="Q762" s="59">
        <f>IF(F762="I",SUMIF('BG 032021'!A:A,Clasificaciones!C762,'BG 032021'!D:D),0)</f>
        <v>0</v>
      </c>
    </row>
    <row r="763" spans="1:18" s="732" customFormat="1" ht="12" hidden="1" customHeight="1">
      <c r="A763" s="738" t="s">
        <v>186</v>
      </c>
      <c r="B763" s="738" t="s">
        <v>505</v>
      </c>
      <c r="C763" s="731">
        <v>5110401</v>
      </c>
      <c r="D763" s="731" t="s">
        <v>686</v>
      </c>
      <c r="E763" s="730" t="s">
        <v>6</v>
      </c>
      <c r="F763" s="730" t="s">
        <v>264</v>
      </c>
      <c r="G763" s="43">
        <f>IF(F763="I",IFERROR(VLOOKUP(C763,'BG 032022'!A:C,3,FALSE),0),0)</f>
        <v>0</v>
      </c>
      <c r="H763" s="738"/>
      <c r="I763" s="59">
        <f>IF(F763="I",IFERROR(VLOOKUP(C763,'BG 032022'!A:D,4,FALSE),0),0)</f>
        <v>0</v>
      </c>
      <c r="J763" s="38"/>
      <c r="K763" s="43">
        <f>IF(F763="I",SUMIF('BG 2021'!B:B,Clasificaciones!C763,'BG 2021'!D:D),0)</f>
        <v>0</v>
      </c>
      <c r="L763" s="38"/>
      <c r="M763" s="59">
        <f>IF(F763="I",SUMIF('BG 2021'!B:B,Clasificaciones!C763,'BG 2021'!E:E),0)</f>
        <v>0</v>
      </c>
      <c r="N763" s="38"/>
      <c r="O763" s="43">
        <f>IF(F763="I",SUMIF('BG 032021'!A:A,Clasificaciones!C763,'BG 032021'!C:C),0)</f>
        <v>3409841</v>
      </c>
      <c r="P763" s="38"/>
      <c r="Q763" s="59">
        <f>IF(F763="I",SUMIF('BG 032021'!A:A,Clasificaciones!C763,'BG 032021'!D:D),0)</f>
        <v>516.46</v>
      </c>
      <c r="R763" s="732" t="e">
        <f>+VLOOKUP(C763,'CA EFE'!A:A,1,FALSE)</f>
        <v>#N/A</v>
      </c>
    </row>
    <row r="764" spans="1:18" s="732" customFormat="1" ht="12" hidden="1" customHeight="1">
      <c r="A764" s="738" t="s">
        <v>186</v>
      </c>
      <c r="B764" s="738"/>
      <c r="C764" s="731">
        <v>512</v>
      </c>
      <c r="D764" s="731" t="s">
        <v>228</v>
      </c>
      <c r="E764" s="730" t="s">
        <v>6</v>
      </c>
      <c r="F764" s="730" t="s">
        <v>263</v>
      </c>
      <c r="G764" s="43">
        <f>IF(F764="I",IFERROR(VLOOKUP(C764,'BG 032022'!A:C,3,FALSE),0),0)</f>
        <v>0</v>
      </c>
      <c r="H764" s="738"/>
      <c r="I764" s="59">
        <f>IF(F764="I",IFERROR(VLOOKUP(C764,'BG 032022'!A:D,4,FALSE),0),0)</f>
        <v>0</v>
      </c>
      <c r="J764" s="38"/>
      <c r="K764" s="43">
        <f>IF(F764="I",SUMIF('BG 2021'!B:B,Clasificaciones!C764,'BG 2021'!D:D),0)</f>
        <v>0</v>
      </c>
      <c r="L764" s="38"/>
      <c r="M764" s="59">
        <f>IF(F764="I",SUMIF('BG 2021'!B:B,Clasificaciones!C764,'BG 2021'!E:E),0)</f>
        <v>0</v>
      </c>
      <c r="N764" s="38"/>
      <c r="O764" s="43">
        <f>IF(F764="I",SUMIF('BG 032021'!A:A,Clasificaciones!C764,'BG 032021'!C:C),0)</f>
        <v>0</v>
      </c>
      <c r="P764" s="38"/>
      <c r="Q764" s="59">
        <f>IF(F764="I",SUMIF('BG 032021'!A:A,Clasificaciones!C764,'BG 032021'!D:D),0)</f>
        <v>0</v>
      </c>
    </row>
    <row r="765" spans="1:18" s="732" customFormat="1" ht="12" hidden="1" customHeight="1">
      <c r="A765" s="738" t="s">
        <v>186</v>
      </c>
      <c r="B765" s="738" t="s">
        <v>42</v>
      </c>
      <c r="C765" s="731">
        <v>51201</v>
      </c>
      <c r="D765" s="731" t="s">
        <v>687</v>
      </c>
      <c r="E765" s="730" t="s">
        <v>6</v>
      </c>
      <c r="F765" s="730" t="s">
        <v>264</v>
      </c>
      <c r="G765" s="697">
        <f>IF(F765="I",IFERROR(VLOOKUP(C765,'BG 032022'!A:C,3,FALSE),0),0)</f>
        <v>16185456</v>
      </c>
      <c r="H765" s="738"/>
      <c r="I765" s="59">
        <f>IF(F765="I",IFERROR(VLOOKUP(C765,'BG 032022'!A:D,4,FALSE),0),0)</f>
        <v>2305.5</v>
      </c>
      <c r="J765" s="38"/>
      <c r="K765" s="43">
        <f>IF(F765="I",SUMIF('BG 2021'!B:B,Clasificaciones!C765,'BG 2021'!D:D),0)</f>
        <v>0</v>
      </c>
      <c r="L765" s="38"/>
      <c r="M765" s="59">
        <f>IF(F765="I",SUMIF('BG 2021'!B:B,Clasificaciones!C765,'BG 2021'!E:E),0)</f>
        <v>0</v>
      </c>
      <c r="N765" s="38"/>
      <c r="O765" s="43">
        <f>IF(F765="I",SUMIF('BG 032021'!A:A,Clasificaciones!C765,'BG 032021'!C:C),0)</f>
        <v>76185456</v>
      </c>
      <c r="P765" s="38"/>
      <c r="Q765" s="59">
        <f>IF(F765="I",SUMIF('BG 032021'!A:A,Clasificaciones!C765,'BG 032021'!D:D),0)</f>
        <v>11500.01</v>
      </c>
      <c r="R765" s="732">
        <f>+VLOOKUP(C765,'CA EFE'!A:A,1,FALSE)</f>
        <v>51201</v>
      </c>
    </row>
    <row r="766" spans="1:18" s="732" customFormat="1" ht="12" hidden="1" customHeight="1">
      <c r="A766" s="738" t="s">
        <v>186</v>
      </c>
      <c r="B766" s="738"/>
      <c r="C766" s="731">
        <v>51202</v>
      </c>
      <c r="D766" s="731" t="s">
        <v>955</v>
      </c>
      <c r="E766" s="730" t="s">
        <v>6</v>
      </c>
      <c r="F766" s="730" t="s">
        <v>264</v>
      </c>
      <c r="G766" s="43">
        <f>IF(F766="I",IFERROR(VLOOKUP(C766,'BG 032022'!A:C,3,FALSE),0),0)</f>
        <v>0</v>
      </c>
      <c r="H766" s="738"/>
      <c r="I766" s="59">
        <f>IF(F766="I",IFERROR(VLOOKUP(C766,'BG 032022'!A:D,4,FALSE),0),0)</f>
        <v>0</v>
      </c>
      <c r="J766" s="38"/>
      <c r="K766" s="43">
        <f>IF(F766="I",SUMIF('BG 2021'!B:B,Clasificaciones!C766,'BG 2021'!D:D),0)</f>
        <v>0</v>
      </c>
      <c r="L766" s="38"/>
      <c r="M766" s="59">
        <f>IF(F766="I",SUMIF('BG 2021'!B:B,Clasificaciones!C766,'BG 2021'!E:E),0)</f>
        <v>0</v>
      </c>
      <c r="N766" s="38"/>
      <c r="O766" s="43">
        <f>IF(F766="I",SUMIF('BG 032021'!A:A,Clasificaciones!C766,'BG 032021'!C:C),0)</f>
        <v>0</v>
      </c>
      <c r="P766" s="38"/>
      <c r="Q766" s="59">
        <f>IF(F766="I",SUMIF('BG 032021'!A:A,Clasificaciones!C766,'BG 032021'!D:D),0)</f>
        <v>0</v>
      </c>
    </row>
    <row r="767" spans="1:18" s="732" customFormat="1" ht="12" hidden="1" customHeight="1">
      <c r="A767" s="738" t="s">
        <v>186</v>
      </c>
      <c r="B767" s="738" t="s">
        <v>43</v>
      </c>
      <c r="C767" s="731">
        <v>51203</v>
      </c>
      <c r="D767" s="731" t="s">
        <v>174</v>
      </c>
      <c r="E767" s="730" t="s">
        <v>6</v>
      </c>
      <c r="F767" s="730" t="s">
        <v>264</v>
      </c>
      <c r="G767" s="697">
        <f>IF(F767="I",IFERROR(VLOOKUP(C767,'BG 032022'!A:C,3,FALSE),0),0)</f>
        <v>14636147</v>
      </c>
      <c r="H767" s="738"/>
      <c r="I767" s="59">
        <f>IF(F767="I",IFERROR(VLOOKUP(C767,'BG 032022'!A:D,4,FALSE),0),0)</f>
        <v>2103.31</v>
      </c>
      <c r="J767" s="38"/>
      <c r="K767" s="43">
        <f>IF(F767="I",SUMIF('BG 2021'!B:B,Clasificaciones!C767,'BG 2021'!D:D),0)</f>
        <v>0</v>
      </c>
      <c r="L767" s="38"/>
      <c r="M767" s="59">
        <f>IF(F767="I",SUMIF('BG 2021'!B:B,Clasificaciones!C767,'BG 2021'!E:E),0)</f>
        <v>0</v>
      </c>
      <c r="N767" s="38"/>
      <c r="O767" s="43">
        <f>IF(F767="I",SUMIF('BG 032021'!A:A,Clasificaciones!C767,'BG 032021'!C:C),0)</f>
        <v>14784120</v>
      </c>
      <c r="P767" s="38"/>
      <c r="Q767" s="59">
        <f>IF(F767="I",SUMIF('BG 032021'!A:A,Clasificaciones!C767,'BG 032021'!D:D),0)</f>
        <v>2125.08</v>
      </c>
      <c r="R767" s="732">
        <f>+VLOOKUP(C767,'CA EFE'!A:A,1,FALSE)</f>
        <v>51203</v>
      </c>
    </row>
    <row r="768" spans="1:18" s="732" customFormat="1" ht="12" hidden="1" customHeight="1">
      <c r="A768" s="738" t="s">
        <v>186</v>
      </c>
      <c r="B768" s="738" t="s">
        <v>43</v>
      </c>
      <c r="C768" s="731">
        <v>51204</v>
      </c>
      <c r="D768" s="731" t="s">
        <v>688</v>
      </c>
      <c r="E768" s="730" t="s">
        <v>6</v>
      </c>
      <c r="F768" s="730" t="s">
        <v>264</v>
      </c>
      <c r="G768" s="43">
        <f>IF(F768="I",IFERROR(VLOOKUP(C768,'BG 032022'!A:C,3,FALSE),0),0)</f>
        <v>0</v>
      </c>
      <c r="H768" s="738"/>
      <c r="I768" s="59">
        <f>IF(F768="I",IFERROR(VLOOKUP(C768,'BG 032022'!A:D,4,FALSE),0),0)</f>
        <v>0</v>
      </c>
      <c r="J768" s="38"/>
      <c r="K768" s="43">
        <f>IF(F768="I",SUMIF('BG 2021'!B:B,Clasificaciones!C768,'BG 2021'!D:D),0)</f>
        <v>0</v>
      </c>
      <c r="L768" s="38"/>
      <c r="M768" s="59">
        <f>IF(F768="I",SUMIF('BG 2021'!B:B,Clasificaciones!C768,'BG 2021'!E:E),0)</f>
        <v>0</v>
      </c>
      <c r="N768" s="38"/>
      <c r="O768" s="43">
        <f>IF(F768="I",SUMIF('BG 032021'!A:A,Clasificaciones!C768,'BG 032021'!C:C),0)</f>
        <v>18000000</v>
      </c>
      <c r="P768" s="38"/>
      <c r="Q768" s="59">
        <f>IF(F768="I",SUMIF('BG 032021'!A:A,Clasificaciones!C768,'BG 032021'!D:D),0)</f>
        <v>2758.35</v>
      </c>
      <c r="R768" s="732" t="e">
        <f>+VLOOKUP(C768,'CA EFE'!A:A,1,FALSE)</f>
        <v>#N/A</v>
      </c>
    </row>
    <row r="769" spans="1:18" s="732" customFormat="1" ht="12" hidden="1" customHeight="1">
      <c r="A769" s="738" t="s">
        <v>186</v>
      </c>
      <c r="B769" s="738"/>
      <c r="C769" s="731">
        <v>51205</v>
      </c>
      <c r="D769" s="731" t="s">
        <v>956</v>
      </c>
      <c r="E769" s="730" t="s">
        <v>6</v>
      </c>
      <c r="F769" s="730" t="s">
        <v>264</v>
      </c>
      <c r="G769" s="43">
        <f>IF(F769="I",IFERROR(VLOOKUP(C769,'BG 032022'!A:C,3,FALSE),0),0)</f>
        <v>0</v>
      </c>
      <c r="H769" s="738"/>
      <c r="I769" s="59">
        <f>IF(F769="I",IFERROR(VLOOKUP(C769,'BG 032022'!A:D,4,FALSE),0),0)</f>
        <v>0</v>
      </c>
      <c r="J769" s="38"/>
      <c r="K769" s="43">
        <f>IF(F769="I",SUMIF('BG 2021'!B:B,Clasificaciones!C769,'BG 2021'!D:D),0)</f>
        <v>0</v>
      </c>
      <c r="L769" s="38"/>
      <c r="M769" s="59">
        <f>IF(F769="I",SUMIF('BG 2021'!B:B,Clasificaciones!C769,'BG 2021'!E:E),0)</f>
        <v>0</v>
      </c>
      <c r="N769" s="38"/>
      <c r="O769" s="43">
        <f>IF(F769="I",SUMIF('BG 032021'!A:A,Clasificaciones!C769,'BG 032021'!C:C),0)</f>
        <v>0</v>
      </c>
      <c r="P769" s="38"/>
      <c r="Q769" s="59">
        <f>IF(F769="I",SUMIF('BG 032021'!A:A,Clasificaciones!C769,'BG 032021'!D:D),0)</f>
        <v>0</v>
      </c>
    </row>
    <row r="770" spans="1:18" s="732" customFormat="1" ht="12" hidden="1" customHeight="1">
      <c r="A770" s="738" t="s">
        <v>186</v>
      </c>
      <c r="B770" s="738" t="s">
        <v>43</v>
      </c>
      <c r="C770" s="731">
        <v>51206</v>
      </c>
      <c r="D770" s="731" t="s">
        <v>229</v>
      </c>
      <c r="E770" s="730" t="s">
        <v>6</v>
      </c>
      <c r="F770" s="730" t="s">
        <v>264</v>
      </c>
      <c r="G770" s="43">
        <f>IF(F770="I",IFERROR(VLOOKUP(C770,'BG 032022'!A:C,3,FALSE),0),0)</f>
        <v>0</v>
      </c>
      <c r="H770" s="738"/>
      <c r="I770" s="59">
        <f>IF(F770="I",IFERROR(VLOOKUP(C770,'BG 032022'!A:D,4,FALSE),0),0)</f>
        <v>0</v>
      </c>
      <c r="J770" s="38"/>
      <c r="K770" s="43">
        <f>IF(F770="I",SUMIF('BG 2021'!B:B,Clasificaciones!C770,'BG 2021'!D:D),0)</f>
        <v>0</v>
      </c>
      <c r="L770" s="38"/>
      <c r="M770" s="59">
        <f>IF(F770="I",SUMIF('BG 2021'!B:B,Clasificaciones!C770,'BG 2021'!E:E),0)</f>
        <v>0</v>
      </c>
      <c r="N770" s="38"/>
      <c r="O770" s="43">
        <f>IF(F770="I",SUMIF('BG 032021'!A:A,Clasificaciones!C770,'BG 032021'!C:C),0)</f>
        <v>20000000</v>
      </c>
      <c r="P770" s="38"/>
      <c r="Q770" s="59">
        <f>IF(F770="I",SUMIF('BG 032021'!A:A,Clasificaciones!C770,'BG 032021'!D:D),0)</f>
        <v>2886.51</v>
      </c>
      <c r="R770" s="732" t="e">
        <f>+VLOOKUP(C770,'CA EFE'!A:A,1,FALSE)</f>
        <v>#N/A</v>
      </c>
    </row>
    <row r="771" spans="1:18" s="732" customFormat="1" ht="12" hidden="1" customHeight="1">
      <c r="A771" s="738" t="s">
        <v>186</v>
      </c>
      <c r="B771" s="738" t="s">
        <v>43</v>
      </c>
      <c r="C771" s="731">
        <v>51207</v>
      </c>
      <c r="D771" s="731" t="s">
        <v>283</v>
      </c>
      <c r="E771" s="730" t="s">
        <v>6</v>
      </c>
      <c r="F771" s="730" t="s">
        <v>264</v>
      </c>
      <c r="G771" s="43">
        <f>IF(F771="I",IFERROR(VLOOKUP(C771,'BG 032022'!A:C,3,FALSE),0),0)</f>
        <v>0</v>
      </c>
      <c r="H771" s="738"/>
      <c r="I771" s="59">
        <f>IF(F771="I",IFERROR(VLOOKUP(C771,'BG 032022'!A:D,4,FALSE),0),0)</f>
        <v>0</v>
      </c>
      <c r="J771" s="38"/>
      <c r="K771" s="43">
        <f>IF(F771="I",SUMIF('BG 2021'!B:B,Clasificaciones!C771,'BG 2021'!D:D),0)</f>
        <v>0</v>
      </c>
      <c r="L771" s="38"/>
      <c r="M771" s="59">
        <f>IF(F771="I",SUMIF('BG 2021'!B:B,Clasificaciones!C771,'BG 2021'!E:E),0)</f>
        <v>0</v>
      </c>
      <c r="N771" s="38"/>
      <c r="O771" s="43">
        <f>IF(F771="I",SUMIF('BG 032021'!A:A,Clasificaciones!C771,'BG 032021'!C:C),0)</f>
        <v>70000000</v>
      </c>
      <c r="P771" s="38"/>
      <c r="Q771" s="59">
        <f>IF(F771="I",SUMIF('BG 032021'!A:A,Clasificaciones!C771,'BG 032021'!D:D),0)</f>
        <v>11021.31</v>
      </c>
      <c r="R771" s="732" t="e">
        <f>+VLOOKUP(C771,'CA EFE'!A:A,1,FALSE)</f>
        <v>#N/A</v>
      </c>
    </row>
    <row r="772" spans="1:18" s="732" customFormat="1" ht="12" hidden="1" customHeight="1">
      <c r="A772" s="738" t="s">
        <v>186</v>
      </c>
      <c r="B772" s="738"/>
      <c r="C772" s="731">
        <v>51210</v>
      </c>
      <c r="D772" s="731" t="s">
        <v>957</v>
      </c>
      <c r="E772" s="730" t="s">
        <v>6</v>
      </c>
      <c r="F772" s="730" t="s">
        <v>264</v>
      </c>
      <c r="G772" s="43">
        <f>IF(F772="I",IFERROR(VLOOKUP(C772,'BG 032022'!A:C,3,FALSE),0),0)</f>
        <v>0</v>
      </c>
      <c r="H772" s="738"/>
      <c r="I772" s="59">
        <f>IF(F772="I",IFERROR(VLOOKUP(C772,'BG 032022'!A:D,4,FALSE),0),0)</f>
        <v>0</v>
      </c>
      <c r="J772" s="38"/>
      <c r="K772" s="43">
        <f>IF(F772="I",SUMIF('BG 2021'!B:B,Clasificaciones!C772,'BG 2021'!D:D),0)</f>
        <v>0</v>
      </c>
      <c r="L772" s="38"/>
      <c r="M772" s="59">
        <f>IF(F772="I",SUMIF('BG 2021'!B:B,Clasificaciones!C772,'BG 2021'!E:E),0)</f>
        <v>0</v>
      </c>
      <c r="N772" s="38"/>
      <c r="O772" s="43">
        <f>IF(F772="I",SUMIF('BG 032021'!A:A,Clasificaciones!C772,'BG 032021'!C:C),0)</f>
        <v>0</v>
      </c>
      <c r="P772" s="38"/>
      <c r="Q772" s="59">
        <f>IF(F772="I",SUMIF('BG 032021'!A:A,Clasificaciones!C772,'BG 032021'!D:D),0)</f>
        <v>0</v>
      </c>
    </row>
    <row r="773" spans="1:18" s="732" customFormat="1" ht="12" hidden="1" customHeight="1">
      <c r="A773" s="738" t="s">
        <v>186</v>
      </c>
      <c r="B773" s="738"/>
      <c r="C773" s="731">
        <v>513</v>
      </c>
      <c r="D773" s="731" t="s">
        <v>14</v>
      </c>
      <c r="E773" s="730" t="s">
        <v>6</v>
      </c>
      <c r="F773" s="730" t="s">
        <v>263</v>
      </c>
      <c r="G773" s="43">
        <f>IF(F773="I",IFERROR(VLOOKUP(C773,'BG 032022'!A:C,3,FALSE),0),0)</f>
        <v>0</v>
      </c>
      <c r="H773" s="738"/>
      <c r="I773" s="59">
        <f>IF(F773="I",IFERROR(VLOOKUP(C773,'BG 032022'!A:D,4,FALSE),0),0)</f>
        <v>0</v>
      </c>
      <c r="J773" s="38"/>
      <c r="K773" s="43">
        <f>IF(F773="I",SUMIF('BG 2021'!B:B,Clasificaciones!C773,'BG 2021'!D:D),0)</f>
        <v>0</v>
      </c>
      <c r="L773" s="38"/>
      <c r="M773" s="59">
        <f>IF(F773="I",SUMIF('BG 2021'!B:B,Clasificaciones!C773,'BG 2021'!E:E),0)</f>
        <v>0</v>
      </c>
      <c r="N773" s="38"/>
      <c r="O773" s="43">
        <f>IF(F773="I",SUMIF('BG 032021'!A:A,Clasificaciones!C773,'BG 032021'!C:C),0)</f>
        <v>0</v>
      </c>
      <c r="P773" s="38"/>
      <c r="Q773" s="59">
        <f>IF(F773="I",SUMIF('BG 032021'!A:A,Clasificaciones!C773,'BG 032021'!D:D),0)</f>
        <v>0</v>
      </c>
    </row>
    <row r="774" spans="1:18" s="732" customFormat="1" ht="12" hidden="1" customHeight="1">
      <c r="A774" s="738" t="s">
        <v>186</v>
      </c>
      <c r="B774" s="738"/>
      <c r="C774" s="731">
        <v>51301</v>
      </c>
      <c r="D774" s="731" t="s">
        <v>230</v>
      </c>
      <c r="E774" s="730" t="s">
        <v>6</v>
      </c>
      <c r="F774" s="730" t="s">
        <v>263</v>
      </c>
      <c r="G774" s="43">
        <f>IF(F774="I",IFERROR(VLOOKUP(C774,'BG 032022'!A:C,3,FALSE),0),0)</f>
        <v>0</v>
      </c>
      <c r="H774" s="738"/>
      <c r="I774" s="59">
        <f>IF(F774="I",IFERROR(VLOOKUP(C774,'BG 032022'!A:D,4,FALSE),0),0)</f>
        <v>0</v>
      </c>
      <c r="J774" s="38"/>
      <c r="K774" s="43">
        <f>IF(F774="I",SUMIF('BG 2021'!B:B,Clasificaciones!C774,'BG 2021'!D:D),0)</f>
        <v>0</v>
      </c>
      <c r="L774" s="38"/>
      <c r="M774" s="59">
        <f>IF(F774="I",SUMIF('BG 2021'!B:B,Clasificaciones!C774,'BG 2021'!E:E),0)</f>
        <v>0</v>
      </c>
      <c r="N774" s="38"/>
      <c r="O774" s="43">
        <f>IF(F774="I",SUMIF('BG 032021'!A:A,Clasificaciones!C774,'BG 032021'!C:C),0)</f>
        <v>0</v>
      </c>
      <c r="P774" s="38"/>
      <c r="Q774" s="59">
        <f>IF(F774="I",SUMIF('BG 032021'!A:A,Clasificaciones!C774,'BG 032021'!D:D),0)</f>
        <v>0</v>
      </c>
    </row>
    <row r="775" spans="1:18" s="732" customFormat="1" ht="12" hidden="1" customHeight="1">
      <c r="A775" s="738" t="s">
        <v>186</v>
      </c>
      <c r="B775" s="738" t="s">
        <v>117</v>
      </c>
      <c r="C775" s="731">
        <v>5130101</v>
      </c>
      <c r="D775" s="731" t="s">
        <v>169</v>
      </c>
      <c r="E775" s="730" t="s">
        <v>6</v>
      </c>
      <c r="F775" s="730" t="s">
        <v>264</v>
      </c>
      <c r="G775" s="697">
        <f>IF(F775="I",IFERROR(VLOOKUP(C775,'BG 032022'!A:C,3,FALSE),0),0)</f>
        <v>30742972</v>
      </c>
      <c r="H775" s="738"/>
      <c r="I775" s="59">
        <f>IF(F775="I",IFERROR(VLOOKUP(C775,'BG 032022'!A:D,4,FALSE),0),0)</f>
        <v>4393.37</v>
      </c>
      <c r="J775" s="38"/>
      <c r="K775" s="43">
        <f>IF(F775="I",SUMIF('BG 2021'!B:B,Clasificaciones!C775,'BG 2021'!D:D),0)</f>
        <v>0</v>
      </c>
      <c r="L775" s="38"/>
      <c r="M775" s="59">
        <f>IF(F775="I",SUMIF('BG 2021'!B:B,Clasificaciones!C775,'BG 2021'!E:E),0)</f>
        <v>0</v>
      </c>
      <c r="N775" s="38"/>
      <c r="O775" s="43">
        <f>IF(F775="I",SUMIF('BG 032021'!A:A,Clasificaciones!C775,'BG 032021'!C:C),0)</f>
        <v>494565353</v>
      </c>
      <c r="P775" s="38"/>
      <c r="Q775" s="59">
        <f>IF(F775="I",SUMIF('BG 032021'!A:A,Clasificaciones!C775,'BG 032021'!D:D),0)</f>
        <v>74307.789999999994</v>
      </c>
      <c r="R775" s="732">
        <f>+VLOOKUP(C775,'CA EFE'!A:A,1,FALSE)</f>
        <v>5130101</v>
      </c>
    </row>
    <row r="776" spans="1:18" s="732" customFormat="1" ht="12" hidden="1" customHeight="1">
      <c r="A776" s="738" t="s">
        <v>186</v>
      </c>
      <c r="B776" s="738"/>
      <c r="C776" s="731">
        <v>5130102</v>
      </c>
      <c r="D776" s="731" t="s">
        <v>958</v>
      </c>
      <c r="E776" s="730" t="s">
        <v>6</v>
      </c>
      <c r="F776" s="730" t="s">
        <v>264</v>
      </c>
      <c r="G776" s="43">
        <f>IF(F776="I",IFERROR(VLOOKUP(C776,'BG 032022'!A:C,3,FALSE),0),0)</f>
        <v>0</v>
      </c>
      <c r="H776" s="738"/>
      <c r="I776" s="59">
        <f>IF(F776="I",IFERROR(VLOOKUP(C776,'BG 032022'!A:D,4,FALSE),0),0)</f>
        <v>0</v>
      </c>
      <c r="J776" s="38"/>
      <c r="K776" s="43">
        <f>IF(F776="I",SUMIF('BG 2021'!B:B,Clasificaciones!C776,'BG 2021'!D:D),0)</f>
        <v>0</v>
      </c>
      <c r="L776" s="38"/>
      <c r="M776" s="59">
        <f>IF(F776="I",SUMIF('BG 2021'!B:B,Clasificaciones!C776,'BG 2021'!E:E),0)</f>
        <v>0</v>
      </c>
      <c r="N776" s="38"/>
      <c r="O776" s="43">
        <f>IF(F776="I",SUMIF('BG 032021'!A:A,Clasificaciones!C776,'BG 032021'!C:C),0)</f>
        <v>0</v>
      </c>
      <c r="P776" s="38"/>
      <c r="Q776" s="59">
        <f>IF(F776="I",SUMIF('BG 032021'!A:A,Clasificaciones!C776,'BG 032021'!D:D),0)</f>
        <v>0</v>
      </c>
    </row>
    <row r="777" spans="1:18" s="732" customFormat="1" ht="12" hidden="1" customHeight="1">
      <c r="A777" s="738" t="s">
        <v>186</v>
      </c>
      <c r="B777" s="738"/>
      <c r="C777" s="731">
        <v>5130103</v>
      </c>
      <c r="D777" s="731" t="s">
        <v>959</v>
      </c>
      <c r="E777" s="730" t="s">
        <v>6</v>
      </c>
      <c r="F777" s="730" t="s">
        <v>264</v>
      </c>
      <c r="G777" s="43">
        <f>IF(F777="I",IFERROR(VLOOKUP(C777,'BG 032022'!A:C,3,FALSE),0),0)</f>
        <v>0</v>
      </c>
      <c r="H777" s="738"/>
      <c r="I777" s="59">
        <f>IF(F777="I",IFERROR(VLOOKUP(C777,'BG 032022'!A:D,4,FALSE),0),0)</f>
        <v>0</v>
      </c>
      <c r="J777" s="38"/>
      <c r="K777" s="43">
        <f>IF(F777="I",SUMIF('BG 2021'!B:B,Clasificaciones!C777,'BG 2021'!D:D),0)</f>
        <v>0</v>
      </c>
      <c r="L777" s="38"/>
      <c r="M777" s="59">
        <f>IF(F777="I",SUMIF('BG 2021'!B:B,Clasificaciones!C777,'BG 2021'!E:E),0)</f>
        <v>0</v>
      </c>
      <c r="N777" s="38"/>
      <c r="O777" s="43">
        <f>IF(F777="I",SUMIF('BG 032021'!A:A,Clasificaciones!C777,'BG 032021'!C:C),0)</f>
        <v>0</v>
      </c>
      <c r="P777" s="38"/>
      <c r="Q777" s="59">
        <f>IF(F777="I",SUMIF('BG 032021'!A:A,Clasificaciones!C777,'BG 032021'!D:D),0)</f>
        <v>0</v>
      </c>
    </row>
    <row r="778" spans="1:18" s="732" customFormat="1" ht="12" hidden="1" customHeight="1">
      <c r="A778" s="738" t="s">
        <v>186</v>
      </c>
      <c r="B778" s="738" t="s">
        <v>117</v>
      </c>
      <c r="C778" s="731">
        <v>5130104</v>
      </c>
      <c r="D778" s="731" t="s">
        <v>171</v>
      </c>
      <c r="E778" s="730" t="s">
        <v>6</v>
      </c>
      <c r="F778" s="730" t="s">
        <v>264</v>
      </c>
      <c r="G778" s="697">
        <f>IF(F778="I",IFERROR(VLOOKUP(C778,'BG 032022'!A:C,3,FALSE),0),0)</f>
        <v>2561915</v>
      </c>
      <c r="H778" s="738"/>
      <c r="I778" s="59">
        <f>IF(F778="I",IFERROR(VLOOKUP(C778,'BG 032022'!A:D,4,FALSE),0),0)</f>
        <v>366.11</v>
      </c>
      <c r="J778" s="38"/>
      <c r="K778" s="43">
        <f>IF(F778="I",SUMIF('BG 2021'!B:B,Clasificaciones!C778,'BG 2021'!D:D),0)</f>
        <v>0</v>
      </c>
      <c r="L778" s="38"/>
      <c r="M778" s="59">
        <f>IF(F778="I",SUMIF('BG 2021'!B:B,Clasificaciones!C778,'BG 2021'!E:E),0)</f>
        <v>0</v>
      </c>
      <c r="N778" s="38"/>
      <c r="O778" s="43">
        <f>IF(F778="I",SUMIF('BG 032021'!A:A,Clasificaciones!C778,'BG 032021'!C:C),0)</f>
        <v>46350931</v>
      </c>
      <c r="P778" s="38"/>
      <c r="Q778" s="59">
        <f>IF(F778="I",SUMIF('BG 032021'!A:A,Clasificaciones!C778,'BG 032021'!D:D),0)</f>
        <v>6947.8099999999995</v>
      </c>
      <c r="R778" s="732">
        <f>+VLOOKUP(C778,'CA EFE'!A:A,1,FALSE)</f>
        <v>5130104</v>
      </c>
    </row>
    <row r="779" spans="1:18" s="732" customFormat="1" ht="12" hidden="1" customHeight="1">
      <c r="A779" s="738" t="s">
        <v>186</v>
      </c>
      <c r="B779" s="738" t="s">
        <v>117</v>
      </c>
      <c r="C779" s="731">
        <v>5130105</v>
      </c>
      <c r="D779" s="731" t="s">
        <v>172</v>
      </c>
      <c r="E779" s="730" t="s">
        <v>6</v>
      </c>
      <c r="F779" s="730" t="s">
        <v>264</v>
      </c>
      <c r="G779" s="43">
        <f>IF(F779="I",IFERROR(VLOOKUP(C779,'BG 032022'!A:C,3,FALSE),0),0)</f>
        <v>0</v>
      </c>
      <c r="H779" s="738"/>
      <c r="I779" s="59">
        <f>IF(F779="I",IFERROR(VLOOKUP(C779,'BG 032022'!A:D,4,FALSE),0),0)</f>
        <v>0</v>
      </c>
      <c r="J779" s="38"/>
      <c r="K779" s="43">
        <f>IF(F779="I",SUMIF('BG 2021'!B:B,Clasificaciones!C779,'BG 2021'!D:D),0)</f>
        <v>0</v>
      </c>
      <c r="L779" s="38"/>
      <c r="M779" s="59">
        <f>IF(F779="I",SUMIF('BG 2021'!B:B,Clasificaciones!C779,'BG 2021'!E:E),0)</f>
        <v>0</v>
      </c>
      <c r="N779" s="38"/>
      <c r="O779" s="43">
        <f>IF(F779="I",SUMIF('BG 032021'!A:A,Clasificaciones!C779,'BG 032021'!C:C),0)</f>
        <v>30936667</v>
      </c>
      <c r="P779" s="38"/>
      <c r="Q779" s="59">
        <f>IF(F779="I",SUMIF('BG 032021'!A:A,Clasificaciones!C779,'BG 032021'!D:D),0)</f>
        <v>4649.3599999999997</v>
      </c>
      <c r="R779" s="732" t="e">
        <f>+VLOOKUP(C779,'CA EFE'!A:A,1,FALSE)</f>
        <v>#N/A</v>
      </c>
    </row>
    <row r="780" spans="1:18" s="732" customFormat="1" ht="12" hidden="1" customHeight="1">
      <c r="A780" s="738" t="s">
        <v>186</v>
      </c>
      <c r="B780" s="738"/>
      <c r="C780" s="731">
        <v>5130106</v>
      </c>
      <c r="D780" s="731" t="s">
        <v>960</v>
      </c>
      <c r="E780" s="730" t="s">
        <v>6</v>
      </c>
      <c r="F780" s="730" t="s">
        <v>264</v>
      </c>
      <c r="G780" s="43">
        <f>IF(F780="I",IFERROR(VLOOKUP(C780,'BG 032022'!A:C,3,FALSE),0),0)</f>
        <v>0</v>
      </c>
      <c r="H780" s="738"/>
      <c r="I780" s="59">
        <f>IF(F780="I",IFERROR(VLOOKUP(C780,'BG 032022'!A:D,4,FALSE),0),0)</f>
        <v>0</v>
      </c>
      <c r="J780" s="38"/>
      <c r="K780" s="43">
        <f>IF(F780="I",SUMIF('BG 2021'!B:B,Clasificaciones!C780,'BG 2021'!D:D),0)</f>
        <v>0</v>
      </c>
      <c r="L780" s="38"/>
      <c r="M780" s="59">
        <f>IF(F780="I",SUMIF('BG 2021'!B:B,Clasificaciones!C780,'BG 2021'!E:E),0)</f>
        <v>0</v>
      </c>
      <c r="N780" s="38"/>
      <c r="O780" s="43">
        <f>IF(F780="I",SUMIF('BG 032021'!A:A,Clasificaciones!C780,'BG 032021'!C:C),0)</f>
        <v>0</v>
      </c>
      <c r="P780" s="38"/>
      <c r="Q780" s="59">
        <f>IF(F780="I",SUMIF('BG 032021'!A:A,Clasificaciones!C780,'BG 032021'!D:D),0)</f>
        <v>0</v>
      </c>
    </row>
    <row r="781" spans="1:18" s="732" customFormat="1" ht="12" hidden="1" customHeight="1">
      <c r="A781" s="738" t="s">
        <v>186</v>
      </c>
      <c r="B781" s="738"/>
      <c r="C781" s="731">
        <v>51302</v>
      </c>
      <c r="D781" s="731" t="s">
        <v>689</v>
      </c>
      <c r="E781" s="730" t="s">
        <v>6</v>
      </c>
      <c r="F781" s="730" t="s">
        <v>263</v>
      </c>
      <c r="G781" s="43">
        <f>IF(F781="I",IFERROR(VLOOKUP(C781,'BG 032022'!A:C,3,FALSE),0),0)</f>
        <v>0</v>
      </c>
      <c r="H781" s="738"/>
      <c r="I781" s="59">
        <f>IF(F781="I",IFERROR(VLOOKUP(C781,'BG 032022'!A:D,4,FALSE),0),0)</f>
        <v>0</v>
      </c>
      <c r="J781" s="38"/>
      <c r="K781" s="43">
        <f>IF(F781="I",SUMIF('BG 2021'!B:B,Clasificaciones!C781,'BG 2021'!D:D),0)</f>
        <v>0</v>
      </c>
      <c r="L781" s="38"/>
      <c r="M781" s="59">
        <f>IF(F781="I",SUMIF('BG 2021'!B:B,Clasificaciones!C781,'BG 2021'!E:E),0)</f>
        <v>0</v>
      </c>
      <c r="N781" s="38"/>
      <c r="O781" s="43">
        <f>IF(F781="I",SUMIF('BG 032021'!A:A,Clasificaciones!C781,'BG 032021'!C:C),0)</f>
        <v>0</v>
      </c>
      <c r="P781" s="38"/>
      <c r="Q781" s="59">
        <f>IF(F781="I",SUMIF('BG 032021'!A:A,Clasificaciones!C781,'BG 032021'!D:D),0)</f>
        <v>0</v>
      </c>
    </row>
    <row r="782" spans="1:18" s="732" customFormat="1" ht="12" customHeight="1">
      <c r="A782" s="738" t="s">
        <v>186</v>
      </c>
      <c r="B782" s="738" t="s">
        <v>506</v>
      </c>
      <c r="C782" s="731">
        <v>5130201</v>
      </c>
      <c r="D782" s="731" t="s">
        <v>690</v>
      </c>
      <c r="E782" s="730" t="s">
        <v>6</v>
      </c>
      <c r="F782" s="730" t="s">
        <v>264</v>
      </c>
      <c r="G782" s="697">
        <f>IF(F782="I",IFERROR(VLOOKUP(C782,'BG 032022'!A:C,3,FALSE),0),0)</f>
        <v>5072589</v>
      </c>
      <c r="H782" s="738"/>
      <c r="I782" s="59">
        <f>IF(F782="I",IFERROR(VLOOKUP(C782,'BG 032022'!A:D,4,FALSE),0),0)</f>
        <v>724.91</v>
      </c>
      <c r="J782" s="38"/>
      <c r="K782" s="43">
        <f>IF(F782="I",SUMIF('BG 2021'!B:B,Clasificaciones!C782,'BG 2021'!D:D),0)</f>
        <v>0</v>
      </c>
      <c r="L782" s="38"/>
      <c r="M782" s="59">
        <f>IF(F782="I",SUMIF('BG 2021'!B:B,Clasificaciones!C782,'BG 2021'!E:E),0)</f>
        <v>0</v>
      </c>
      <c r="N782" s="38"/>
      <c r="O782" s="43">
        <f>IF(F782="I",SUMIF('BG 032021'!A:A,Clasificaciones!C782,'BG 032021'!C:C),0)</f>
        <v>94759144</v>
      </c>
      <c r="P782" s="38"/>
      <c r="Q782" s="59">
        <f>IF(F782="I",SUMIF('BG 032021'!A:A,Clasificaciones!C782,'BG 032021'!D:D),0)</f>
        <v>14236.49</v>
      </c>
      <c r="R782" s="732">
        <f>+VLOOKUP(C782,'CA EFE'!A:A,1,FALSE)</f>
        <v>5130201</v>
      </c>
    </row>
    <row r="783" spans="1:18" s="732" customFormat="1" ht="12" hidden="1" customHeight="1">
      <c r="A783" s="738" t="s">
        <v>186</v>
      </c>
      <c r="B783" s="738" t="s">
        <v>117</v>
      </c>
      <c r="C783" s="731">
        <v>5130202</v>
      </c>
      <c r="D783" s="731" t="s">
        <v>961</v>
      </c>
      <c r="E783" s="730" t="s">
        <v>6</v>
      </c>
      <c r="F783" s="730" t="s">
        <v>264</v>
      </c>
      <c r="G783" s="43">
        <f>IF(F783="I",IFERROR(VLOOKUP(C783,'BG 032022'!A:C,3,FALSE),0),0)</f>
        <v>0</v>
      </c>
      <c r="H783" s="738"/>
      <c r="I783" s="59">
        <f>IF(F783="I",IFERROR(VLOOKUP(C783,'BG 032022'!A:D,4,FALSE),0),0)</f>
        <v>0</v>
      </c>
      <c r="J783" s="38"/>
      <c r="K783" s="43">
        <f>IF(F783="I",SUMIF('BG 2021'!B:B,Clasificaciones!C783,'BG 2021'!D:D),0)</f>
        <v>0</v>
      </c>
      <c r="L783" s="38"/>
      <c r="M783" s="59">
        <f>IF(F783="I",SUMIF('BG 2021'!B:B,Clasificaciones!C783,'BG 2021'!E:E),0)</f>
        <v>0</v>
      </c>
      <c r="N783" s="38"/>
      <c r="O783" s="43">
        <f>IF(F783="I",SUMIF('BG 032021'!A:A,Clasificaciones!C783,'BG 032021'!C:C),0)</f>
        <v>0</v>
      </c>
      <c r="P783" s="38"/>
      <c r="Q783" s="59">
        <f>IF(F783="I",SUMIF('BG 032021'!A:A,Clasificaciones!C783,'BG 032021'!D:D),0)</f>
        <v>0</v>
      </c>
    </row>
    <row r="784" spans="1:18" s="732" customFormat="1" ht="12" hidden="1" customHeight="1">
      <c r="A784" s="738" t="s">
        <v>186</v>
      </c>
      <c r="B784" s="738" t="s">
        <v>117</v>
      </c>
      <c r="C784" s="731">
        <v>5130203</v>
      </c>
      <c r="D784" s="731" t="s">
        <v>691</v>
      </c>
      <c r="E784" s="730" t="s">
        <v>6</v>
      </c>
      <c r="F784" s="730" t="s">
        <v>264</v>
      </c>
      <c r="G784" s="43">
        <f>IF(F784="I",IFERROR(VLOOKUP(C784,'BG 032022'!A:C,3,FALSE),0),0)</f>
        <v>0</v>
      </c>
      <c r="H784" s="738"/>
      <c r="I784" s="59">
        <f>IF(F784="I",IFERROR(VLOOKUP(C784,'BG 032022'!A:D,4,FALSE),0),0)</f>
        <v>0</v>
      </c>
      <c r="J784" s="38"/>
      <c r="K784" s="43">
        <f>IF(F784="I",SUMIF('BG 2021'!B:B,Clasificaciones!C784,'BG 2021'!D:D),0)</f>
        <v>0</v>
      </c>
      <c r="L784" s="38"/>
      <c r="M784" s="59">
        <f>IF(F784="I",SUMIF('BG 2021'!B:B,Clasificaciones!C784,'BG 2021'!E:E),0)</f>
        <v>0</v>
      </c>
      <c r="N784" s="38"/>
      <c r="O784" s="43">
        <f>IF(F784="I",SUMIF('BG 032021'!A:A,Clasificaciones!C784,'BG 032021'!C:C),0)</f>
        <v>120000000</v>
      </c>
      <c r="P784" s="38"/>
      <c r="Q784" s="59">
        <f>IF(F784="I",SUMIF('BG 032021'!A:A,Clasificaciones!C784,'BG 032021'!D:D),0)</f>
        <v>18389.02</v>
      </c>
      <c r="R784" s="732" t="e">
        <f>+VLOOKUP(C784,'CA EFE'!A:A,1,FALSE)</f>
        <v>#N/A</v>
      </c>
    </row>
    <row r="785" spans="1:18" s="732" customFormat="1" ht="12" customHeight="1">
      <c r="A785" s="738" t="s">
        <v>186</v>
      </c>
      <c r="B785" s="738" t="s">
        <v>506</v>
      </c>
      <c r="C785" s="731">
        <v>5130204</v>
      </c>
      <c r="D785" s="731" t="s">
        <v>427</v>
      </c>
      <c r="E785" s="730" t="s">
        <v>6</v>
      </c>
      <c r="F785" s="730" t="s">
        <v>264</v>
      </c>
      <c r="G785" s="697">
        <f>IF(F785="I",IFERROR(VLOOKUP(C785,'BG 032022'!A:C,3,FALSE),0),0)</f>
        <v>20893740</v>
      </c>
      <c r="H785" s="738"/>
      <c r="I785" s="59">
        <f>IF(F785="I",IFERROR(VLOOKUP(C785,'BG 032022'!A:D,4,FALSE),0),0)</f>
        <v>3000</v>
      </c>
      <c r="J785" s="38"/>
      <c r="K785" s="43">
        <f>IF(F785="I",SUMIF('BG 2021'!B:B,Clasificaciones!C785,'BG 2021'!D:D),0)</f>
        <v>0</v>
      </c>
      <c r="L785" s="38"/>
      <c r="M785" s="59">
        <f>IF(F785="I",SUMIF('BG 2021'!B:B,Clasificaciones!C785,'BG 2021'!E:E),0)</f>
        <v>0</v>
      </c>
      <c r="N785" s="38"/>
      <c r="O785" s="43">
        <f>IF(F785="I",SUMIF('BG 032021'!A:A,Clasificaciones!C785,'BG 032021'!C:C),0)</f>
        <v>29893740</v>
      </c>
      <c r="P785" s="38"/>
      <c r="Q785" s="59">
        <f>IF(F785="I",SUMIF('BG 032021'!A:A,Clasificaciones!C785,'BG 032021'!D:D),0)</f>
        <v>4379.18</v>
      </c>
      <c r="R785" s="732">
        <f>+VLOOKUP(C785,'CA EFE'!A:A,1,FALSE)</f>
        <v>5130204</v>
      </c>
    </row>
    <row r="786" spans="1:18" s="732" customFormat="1" ht="12" hidden="1" customHeight="1">
      <c r="A786" s="738" t="s">
        <v>186</v>
      </c>
      <c r="B786" s="738" t="s">
        <v>506</v>
      </c>
      <c r="C786" s="731">
        <v>5130205</v>
      </c>
      <c r="D786" s="731" t="s">
        <v>962</v>
      </c>
      <c r="E786" s="730" t="s">
        <v>6</v>
      </c>
      <c r="F786" s="730" t="s">
        <v>264</v>
      </c>
      <c r="G786" s="43">
        <f>IF(F786="I",IFERROR(VLOOKUP(C786,'BG 032022'!A:C,3,FALSE),0),0)</f>
        <v>0</v>
      </c>
      <c r="H786" s="738"/>
      <c r="I786" s="59">
        <f>IF(F786="I",IFERROR(VLOOKUP(C786,'BG 032022'!A:D,4,FALSE),0),0)</f>
        <v>0</v>
      </c>
      <c r="J786" s="38"/>
      <c r="K786" s="43">
        <f>IF(F786="I",SUMIF('BG 2021'!B:B,Clasificaciones!C786,'BG 2021'!D:D),0)</f>
        <v>0</v>
      </c>
      <c r="L786" s="38"/>
      <c r="M786" s="59">
        <f>IF(F786="I",SUMIF('BG 2021'!B:B,Clasificaciones!C786,'BG 2021'!E:E),0)</f>
        <v>0</v>
      </c>
      <c r="N786" s="38"/>
      <c r="O786" s="43">
        <f>IF(F786="I",SUMIF('BG 032021'!A:A,Clasificaciones!C786,'BG 032021'!C:C),0)</f>
        <v>0</v>
      </c>
      <c r="P786" s="38"/>
      <c r="Q786" s="59">
        <f>IF(F786="I",SUMIF('BG 032021'!A:A,Clasificaciones!C786,'BG 032021'!D:D),0)</f>
        <v>0</v>
      </c>
      <c r="R786" s="732" t="e">
        <f>+VLOOKUP(C786,'CA EFE'!A:A,1,FALSE)</f>
        <v>#N/A</v>
      </c>
    </row>
    <row r="787" spans="1:18" s="732" customFormat="1" ht="12" hidden="1" customHeight="1">
      <c r="A787" s="738" t="s">
        <v>186</v>
      </c>
      <c r="B787" s="738" t="s">
        <v>506</v>
      </c>
      <c r="C787" s="731">
        <v>5130206</v>
      </c>
      <c r="D787" s="731" t="s">
        <v>692</v>
      </c>
      <c r="E787" s="730" t="s">
        <v>6</v>
      </c>
      <c r="F787" s="730" t="s">
        <v>264</v>
      </c>
      <c r="G787" s="43">
        <f>IF(F787="I",IFERROR(VLOOKUP(C787,'BG 032022'!A:C,3,FALSE),0),0)</f>
        <v>0</v>
      </c>
      <c r="H787" s="738"/>
      <c r="I787" s="59">
        <f>IF(F787="I",IFERROR(VLOOKUP(C787,'BG 032022'!A:D,4,FALSE),0),0)</f>
        <v>0</v>
      </c>
      <c r="J787" s="38"/>
      <c r="K787" s="43">
        <f>IF(F787="I",SUMIF('BG 2021'!B:B,Clasificaciones!C787,'BG 2021'!D:D),0)</f>
        <v>0</v>
      </c>
      <c r="L787" s="38"/>
      <c r="M787" s="59">
        <f>IF(F787="I",SUMIF('BG 2021'!B:B,Clasificaciones!C787,'BG 2021'!E:E),0)</f>
        <v>0</v>
      </c>
      <c r="N787" s="38"/>
      <c r="O787" s="43">
        <f>IF(F787="I",SUMIF('BG 032021'!A:A,Clasificaciones!C787,'BG 032021'!C:C),0)</f>
        <v>19828034</v>
      </c>
      <c r="P787" s="38"/>
      <c r="Q787" s="59">
        <f>IF(F787="I",SUMIF('BG 032021'!A:A,Clasificaciones!C787,'BG 032021'!D:D),0)</f>
        <v>2963.07</v>
      </c>
      <c r="R787" s="732" t="e">
        <f>+VLOOKUP(C787,'CA EFE'!A:A,1,FALSE)</f>
        <v>#N/A</v>
      </c>
    </row>
    <row r="788" spans="1:18" s="732" customFormat="1" ht="12" hidden="1" customHeight="1">
      <c r="A788" s="738" t="s">
        <v>186</v>
      </c>
      <c r="B788" s="738" t="s">
        <v>506</v>
      </c>
      <c r="C788" s="731">
        <v>5130207</v>
      </c>
      <c r="D788" s="731" t="s">
        <v>356</v>
      </c>
      <c r="E788" s="730" t="s">
        <v>6</v>
      </c>
      <c r="F788" s="730" t="s">
        <v>264</v>
      </c>
      <c r="G788" s="43">
        <f>IF(F788="I",IFERROR(VLOOKUP(C788,'BG 032022'!A:C,3,FALSE),0),0)</f>
        <v>0</v>
      </c>
      <c r="H788" s="738"/>
      <c r="I788" s="59">
        <f>IF(F788="I",IFERROR(VLOOKUP(C788,'BG 032022'!A:D,4,FALSE),0),0)</f>
        <v>0</v>
      </c>
      <c r="J788" s="38"/>
      <c r="K788" s="43">
        <f>IF(F788="I",SUMIF('BG 2021'!B:B,Clasificaciones!C788,'BG 2021'!D:D),0)</f>
        <v>0</v>
      </c>
      <c r="L788" s="38"/>
      <c r="M788" s="59">
        <f>IF(F788="I",SUMIF('BG 2021'!B:B,Clasificaciones!C788,'BG 2021'!E:E),0)</f>
        <v>0</v>
      </c>
      <c r="N788" s="38"/>
      <c r="O788" s="43">
        <f>IF(F788="I",SUMIF('BG 032021'!A:A,Clasificaciones!C788,'BG 032021'!C:C),0)</f>
        <v>34011818</v>
      </c>
      <c r="P788" s="38"/>
      <c r="Q788" s="59">
        <f>IF(F788="I",SUMIF('BG 032021'!A:A,Clasificaciones!C788,'BG 032021'!D:D),0)</f>
        <v>5138.83</v>
      </c>
      <c r="R788" s="732" t="e">
        <f>+VLOOKUP(C788,'CA EFE'!A:A,1,FALSE)</f>
        <v>#N/A</v>
      </c>
    </row>
    <row r="789" spans="1:18" s="732" customFormat="1" ht="12" hidden="1" customHeight="1">
      <c r="A789" s="738" t="s">
        <v>186</v>
      </c>
      <c r="B789" s="738" t="s">
        <v>506</v>
      </c>
      <c r="C789" s="731">
        <v>5130208</v>
      </c>
      <c r="D789" s="731" t="s">
        <v>355</v>
      </c>
      <c r="E789" s="730" t="s">
        <v>6</v>
      </c>
      <c r="F789" s="730" t="s">
        <v>264</v>
      </c>
      <c r="G789" s="43">
        <f>IF(F789="I",IFERROR(VLOOKUP(C789,'BG 032022'!A:C,3,FALSE),0),0)</f>
        <v>0</v>
      </c>
      <c r="H789" s="738"/>
      <c r="I789" s="59">
        <f>IF(F789="I",IFERROR(VLOOKUP(C789,'BG 032022'!A:D,4,FALSE),0),0)</f>
        <v>0</v>
      </c>
      <c r="J789" s="38"/>
      <c r="K789" s="43">
        <f>IF(F789="I",SUMIF('BG 2021'!B:B,Clasificaciones!C789,'BG 2021'!D:D),0)</f>
        <v>0</v>
      </c>
      <c r="L789" s="38"/>
      <c r="M789" s="59">
        <f>IF(F789="I",SUMIF('BG 2021'!B:B,Clasificaciones!C789,'BG 2021'!E:E),0)</f>
        <v>0</v>
      </c>
      <c r="N789" s="38"/>
      <c r="O789" s="43">
        <f>IF(F789="I",SUMIF('BG 032021'!A:A,Clasificaciones!C789,'BG 032021'!C:C),0)</f>
        <v>0</v>
      </c>
      <c r="P789" s="38"/>
      <c r="Q789" s="59">
        <f>IF(F789="I",SUMIF('BG 032021'!A:A,Clasificaciones!C789,'BG 032021'!D:D),0)</f>
        <v>0</v>
      </c>
    </row>
    <row r="790" spans="1:18" s="732" customFormat="1" ht="12" hidden="1" customHeight="1">
      <c r="A790" s="738" t="s">
        <v>186</v>
      </c>
      <c r="B790" s="738"/>
      <c r="C790" s="731">
        <v>51303</v>
      </c>
      <c r="D790" s="731" t="s">
        <v>170</v>
      </c>
      <c r="E790" s="730" t="s">
        <v>6</v>
      </c>
      <c r="F790" s="730" t="s">
        <v>263</v>
      </c>
      <c r="G790" s="43">
        <f>IF(F790="I",IFERROR(VLOOKUP(C790,'BG 032022'!A:C,3,FALSE),0),0)</f>
        <v>0</v>
      </c>
      <c r="H790" s="738"/>
      <c r="I790" s="59">
        <f>IF(F790="I",IFERROR(VLOOKUP(C790,'BG 032022'!A:D,4,FALSE),0),0)</f>
        <v>0</v>
      </c>
      <c r="J790" s="38"/>
      <c r="K790" s="43">
        <f>IF(F790="I",SUMIF('BG 2021'!B:B,Clasificaciones!C790,'BG 2021'!D:D),0)</f>
        <v>0</v>
      </c>
      <c r="L790" s="38"/>
      <c r="M790" s="59">
        <f>IF(F790="I",SUMIF('BG 2021'!B:B,Clasificaciones!C790,'BG 2021'!E:E),0)</f>
        <v>0</v>
      </c>
      <c r="N790" s="38"/>
      <c r="O790" s="43">
        <f>IF(F790="I",SUMIF('BG 032021'!A:A,Clasificaciones!C790,'BG 032021'!C:C),0)</f>
        <v>0</v>
      </c>
      <c r="P790" s="38"/>
      <c r="Q790" s="59">
        <f>IF(F790="I",SUMIF('BG 032021'!A:A,Clasificaciones!C790,'BG 032021'!D:D),0)</f>
        <v>0</v>
      </c>
    </row>
    <row r="791" spans="1:18" s="732" customFormat="1" ht="12" hidden="1" customHeight="1">
      <c r="A791" s="738" t="s">
        <v>186</v>
      </c>
      <c r="B791" s="738" t="s">
        <v>117</v>
      </c>
      <c r="C791" s="731">
        <v>5130301</v>
      </c>
      <c r="D791" s="731" t="s">
        <v>262</v>
      </c>
      <c r="E791" s="730" t="s">
        <v>6</v>
      </c>
      <c r="F791" s="730" t="s">
        <v>264</v>
      </c>
      <c r="G791" s="43">
        <f>IF(F791="I",IFERROR(VLOOKUP(C791,'BG 032022'!A:C,3,FALSE),0),0)</f>
        <v>0</v>
      </c>
      <c r="H791" s="738"/>
      <c r="I791" s="59">
        <f>IF(F791="I",IFERROR(VLOOKUP(C791,'BG 032022'!A:D,4,FALSE),0),0)</f>
        <v>0</v>
      </c>
      <c r="J791" s="38"/>
      <c r="K791" s="43">
        <f>IF(F791="I",SUMIF('BG 2021'!B:B,Clasificaciones!C791,'BG 2021'!D:D),0)</f>
        <v>0</v>
      </c>
      <c r="L791" s="38"/>
      <c r="M791" s="59">
        <f>IF(F791="I",SUMIF('BG 2021'!B:B,Clasificaciones!C791,'BG 2021'!E:E),0)</f>
        <v>0</v>
      </c>
      <c r="N791" s="38"/>
      <c r="O791" s="43">
        <f>IF(F791="I",SUMIF('BG 032021'!A:A,Clasificaciones!C791,'BG 032021'!C:C),0)</f>
        <v>90161995</v>
      </c>
      <c r="P791" s="38"/>
      <c r="Q791" s="59">
        <f>IF(F791="I",SUMIF('BG 032021'!A:A,Clasificaciones!C791,'BG 032021'!D:D),0)</f>
        <v>13500</v>
      </c>
      <c r="R791" s="732" t="e">
        <f>+VLOOKUP(C791,'CA EFE'!A:A,1,FALSE)</f>
        <v>#N/A</v>
      </c>
    </row>
    <row r="792" spans="1:18" s="732" customFormat="1" ht="12" hidden="1" customHeight="1">
      <c r="A792" s="738" t="s">
        <v>186</v>
      </c>
      <c r="B792" s="738"/>
      <c r="C792" s="731">
        <v>5130302</v>
      </c>
      <c r="D792" s="731" t="s">
        <v>963</v>
      </c>
      <c r="E792" s="730" t="s">
        <v>6</v>
      </c>
      <c r="F792" s="730" t="s">
        <v>264</v>
      </c>
      <c r="G792" s="43">
        <f>IF(F792="I",IFERROR(VLOOKUP(C792,'BG 032022'!A:C,3,FALSE),0),0)</f>
        <v>0</v>
      </c>
      <c r="H792" s="738"/>
      <c r="I792" s="59">
        <f>IF(F792="I",IFERROR(VLOOKUP(C792,'BG 032022'!A:D,4,FALSE),0),0)</f>
        <v>0</v>
      </c>
      <c r="J792" s="38"/>
      <c r="K792" s="43">
        <f>IF(F792="I",SUMIF('BG 2021'!B:B,Clasificaciones!C792,'BG 2021'!D:D),0)</f>
        <v>0</v>
      </c>
      <c r="L792" s="38"/>
      <c r="M792" s="59">
        <f>IF(F792="I",SUMIF('BG 2021'!B:B,Clasificaciones!C792,'BG 2021'!E:E),0)</f>
        <v>0</v>
      </c>
      <c r="N792" s="38"/>
      <c r="O792" s="43">
        <f>IF(F792="I",SUMIF('BG 032021'!A:A,Clasificaciones!C792,'BG 032021'!C:C),0)</f>
        <v>0</v>
      </c>
      <c r="P792" s="38"/>
      <c r="Q792" s="59">
        <f>IF(F792="I",SUMIF('BG 032021'!A:A,Clasificaciones!C792,'BG 032021'!D:D),0)</f>
        <v>0</v>
      </c>
    </row>
    <row r="793" spans="1:18" s="732" customFormat="1" ht="12" hidden="1" customHeight="1">
      <c r="A793" s="738" t="s">
        <v>186</v>
      </c>
      <c r="B793" s="738" t="s">
        <v>117</v>
      </c>
      <c r="C793" s="731">
        <v>5130303</v>
      </c>
      <c r="D793" s="731" t="s">
        <v>693</v>
      </c>
      <c r="E793" s="730" t="s">
        <v>6</v>
      </c>
      <c r="F793" s="730" t="s">
        <v>264</v>
      </c>
      <c r="G793" s="43">
        <f>IF(F793="I",IFERROR(VLOOKUP(C793,'BG 032022'!A:C,3,FALSE),0),0)</f>
        <v>0</v>
      </c>
      <c r="H793" s="738"/>
      <c r="I793" s="59">
        <f>IF(F793="I",IFERROR(VLOOKUP(C793,'BG 032022'!A:D,4,FALSE),0),0)</f>
        <v>0</v>
      </c>
      <c r="J793" s="38"/>
      <c r="K793" s="43">
        <f>IF(F793="I",SUMIF('BG 2021'!B:B,Clasificaciones!C793,'BG 2021'!D:D),0)</f>
        <v>0</v>
      </c>
      <c r="L793" s="38"/>
      <c r="M793" s="59">
        <f>IF(F793="I",SUMIF('BG 2021'!B:B,Clasificaciones!C793,'BG 2021'!E:E),0)</f>
        <v>0</v>
      </c>
      <c r="N793" s="38"/>
      <c r="O793" s="43">
        <f>IF(F793="I",SUMIF('BG 032021'!A:A,Clasificaciones!C793,'BG 032021'!C:C),0)</f>
        <v>9973160</v>
      </c>
      <c r="P793" s="38"/>
      <c r="Q793" s="59">
        <f>IF(F793="I",SUMIF('BG 032021'!A:A,Clasificaciones!C793,'BG 032021'!D:D),0)</f>
        <v>1500</v>
      </c>
      <c r="R793" s="732" t="e">
        <f>+VLOOKUP(C793,'CA EFE'!A:A,1,FALSE)</f>
        <v>#N/A</v>
      </c>
    </row>
    <row r="794" spans="1:18" s="732" customFormat="1" ht="12" hidden="1" customHeight="1">
      <c r="A794" s="738" t="s">
        <v>186</v>
      </c>
      <c r="B794" s="738" t="s">
        <v>117</v>
      </c>
      <c r="C794" s="731">
        <v>5130304</v>
      </c>
      <c r="D794" s="731" t="s">
        <v>170</v>
      </c>
      <c r="E794" s="730" t="s">
        <v>6</v>
      </c>
      <c r="F794" s="730" t="s">
        <v>264</v>
      </c>
      <c r="G794" s="43">
        <f>IF(F794="I",IFERROR(VLOOKUP(C794,'BG 032022'!A:C,3,FALSE),0),0)</f>
        <v>0</v>
      </c>
      <c r="H794" s="738"/>
      <c r="I794" s="59">
        <f>IF(F794="I",IFERROR(VLOOKUP(C794,'BG 032022'!A:D,4,FALSE),0),0)</f>
        <v>0</v>
      </c>
      <c r="J794" s="38"/>
      <c r="K794" s="43">
        <f>IF(F794="I",SUMIF('BG 2021'!B:B,Clasificaciones!C794,'BG 2021'!D:D),0)</f>
        <v>0</v>
      </c>
      <c r="L794" s="38"/>
      <c r="M794" s="59">
        <f>IF(F794="I",SUMIF('BG 2021'!B:B,Clasificaciones!C794,'BG 2021'!E:E),0)</f>
        <v>0</v>
      </c>
      <c r="N794" s="38"/>
      <c r="O794" s="43">
        <f>IF(F794="I",SUMIF('BG 032021'!A:A,Clasificaciones!C794,'BG 032021'!C:C),0)</f>
        <v>48795829</v>
      </c>
      <c r="P794" s="38"/>
      <c r="Q794" s="59">
        <f>IF(F794="I",SUMIF('BG 032021'!A:A,Clasificaciones!C794,'BG 032021'!D:D),0)</f>
        <v>7324.63</v>
      </c>
      <c r="R794" s="732" t="e">
        <f>+VLOOKUP(C794,'CA EFE'!A:A,1,FALSE)</f>
        <v>#N/A</v>
      </c>
    </row>
    <row r="795" spans="1:18" s="732" customFormat="1" ht="12" hidden="1" customHeight="1">
      <c r="A795" s="738" t="s">
        <v>186</v>
      </c>
      <c r="B795" s="738"/>
      <c r="C795" s="731">
        <v>51304</v>
      </c>
      <c r="D795" s="731" t="s">
        <v>188</v>
      </c>
      <c r="E795" s="730" t="s">
        <v>6</v>
      </c>
      <c r="F795" s="730" t="s">
        <v>263</v>
      </c>
      <c r="G795" s="43">
        <f>IF(F795="I",IFERROR(VLOOKUP(C795,'BG 032022'!A:C,3,FALSE),0),0)</f>
        <v>0</v>
      </c>
      <c r="H795" s="738"/>
      <c r="I795" s="59">
        <f>IF(F795="I",IFERROR(VLOOKUP(C795,'BG 032022'!A:D,4,FALSE),0),0)</f>
        <v>0</v>
      </c>
      <c r="J795" s="38"/>
      <c r="K795" s="43">
        <f>IF(F795="I",SUMIF('BG 2021'!B:B,Clasificaciones!C795,'BG 2021'!D:D),0)</f>
        <v>0</v>
      </c>
      <c r="L795" s="38"/>
      <c r="M795" s="59">
        <f>IF(F795="I",SUMIF('BG 2021'!B:B,Clasificaciones!C795,'BG 2021'!E:E),0)</f>
        <v>0</v>
      </c>
      <c r="N795" s="38"/>
      <c r="O795" s="43">
        <f>IF(F795="I",SUMIF('BG 032021'!A:A,Clasificaciones!C795,'BG 032021'!C:C),0)</f>
        <v>0</v>
      </c>
      <c r="P795" s="38"/>
      <c r="Q795" s="59">
        <f>IF(F795="I",SUMIF('BG 032021'!A:A,Clasificaciones!C795,'BG 032021'!D:D),0)</f>
        <v>0</v>
      </c>
    </row>
    <row r="796" spans="1:18" s="732" customFormat="1" ht="12" hidden="1" customHeight="1">
      <c r="A796" s="738" t="s">
        <v>186</v>
      </c>
      <c r="B796" s="738" t="s">
        <v>117</v>
      </c>
      <c r="C796" s="731">
        <v>5130401</v>
      </c>
      <c r="D796" s="731" t="s">
        <v>907</v>
      </c>
      <c r="E796" s="730" t="s">
        <v>6</v>
      </c>
      <c r="F796" s="730" t="s">
        <v>264</v>
      </c>
      <c r="G796" s="43">
        <f>IF(F796="I",IFERROR(VLOOKUP(C796,'BG 032022'!A:C,3,FALSE),0),0)</f>
        <v>0</v>
      </c>
      <c r="H796" s="738"/>
      <c r="I796" s="59">
        <f>IF(F796="I",IFERROR(VLOOKUP(C796,'BG 032022'!A:D,4,FALSE),0),0)</f>
        <v>0</v>
      </c>
      <c r="J796" s="38"/>
      <c r="K796" s="43">
        <f>IF(F796="I",SUMIF('BG 2021'!B:B,Clasificaciones!C796,'BG 2021'!D:D),0)</f>
        <v>0</v>
      </c>
      <c r="L796" s="38"/>
      <c r="M796" s="59">
        <f>IF(F796="I",SUMIF('BG 2021'!B:B,Clasificaciones!C796,'BG 2021'!E:E),0)</f>
        <v>0</v>
      </c>
      <c r="N796" s="38"/>
      <c r="O796" s="43">
        <f>IF(F796="I",SUMIF('BG 032021'!A:A,Clasificaciones!C796,'BG 032021'!C:C),0)</f>
        <v>0</v>
      </c>
      <c r="P796" s="38"/>
      <c r="Q796" s="59">
        <f>IF(F796="I",SUMIF('BG 032021'!A:A,Clasificaciones!C796,'BG 032021'!D:D),0)</f>
        <v>0</v>
      </c>
      <c r="R796" s="732" t="e">
        <f>+VLOOKUP(C796,'CA EFE'!A:A,1,FALSE)</f>
        <v>#N/A</v>
      </c>
    </row>
    <row r="797" spans="1:18" s="732" customFormat="1" ht="12" hidden="1" customHeight="1">
      <c r="A797" s="738" t="s">
        <v>186</v>
      </c>
      <c r="B797" s="738" t="s">
        <v>117</v>
      </c>
      <c r="C797" s="731">
        <v>5130402</v>
      </c>
      <c r="D797" s="731" t="s">
        <v>177</v>
      </c>
      <c r="E797" s="730" t="s">
        <v>6</v>
      </c>
      <c r="F797" s="730" t="s">
        <v>264</v>
      </c>
      <c r="G797" s="43">
        <f>IF(F797="I",IFERROR(VLOOKUP(C797,'BG 032022'!A:C,3,FALSE),0),0)</f>
        <v>0</v>
      </c>
      <c r="H797" s="738"/>
      <c r="I797" s="59">
        <f>IF(F797="I",IFERROR(VLOOKUP(C797,'BG 032022'!A:D,4,FALSE),0),0)</f>
        <v>0</v>
      </c>
      <c r="J797" s="38"/>
      <c r="K797" s="43">
        <f>IF(F797="I",SUMIF('BG 2021'!B:B,Clasificaciones!C797,'BG 2021'!D:D),0)</f>
        <v>0</v>
      </c>
      <c r="L797" s="38"/>
      <c r="M797" s="59">
        <f>IF(F797="I",SUMIF('BG 2021'!B:B,Clasificaciones!C797,'BG 2021'!E:E),0)</f>
        <v>0</v>
      </c>
      <c r="N797" s="38"/>
      <c r="O797" s="43">
        <f>IF(F797="I",SUMIF('BG 032021'!A:A,Clasificaciones!C797,'BG 032021'!C:C),0)</f>
        <v>80000000</v>
      </c>
      <c r="P797" s="38"/>
      <c r="Q797" s="59">
        <f>IF(F797="I",SUMIF('BG 032021'!A:A,Clasificaciones!C797,'BG 032021'!D:D),0)</f>
        <v>12616.01</v>
      </c>
    </row>
    <row r="798" spans="1:18" s="732" customFormat="1" ht="12" hidden="1" customHeight="1">
      <c r="A798" s="738" t="s">
        <v>186</v>
      </c>
      <c r="B798" s="738" t="s">
        <v>117</v>
      </c>
      <c r="C798" s="731">
        <v>5130403</v>
      </c>
      <c r="D798" s="731" t="s">
        <v>964</v>
      </c>
      <c r="E798" s="730" t="s">
        <v>6</v>
      </c>
      <c r="F798" s="730" t="s">
        <v>264</v>
      </c>
      <c r="G798" s="697">
        <f>IF(F798="I",IFERROR(VLOOKUP(C798,'BG 032022'!A:C,3,FALSE),0),0)</f>
        <v>21473580</v>
      </c>
      <c r="H798" s="738"/>
      <c r="I798" s="59">
        <f>IF(F798="I",IFERROR(VLOOKUP(C798,'BG 032022'!A:D,4,FALSE),0),0)</f>
        <v>3078.42</v>
      </c>
      <c r="J798" s="38"/>
      <c r="K798" s="43">
        <f>IF(F798="I",SUMIF('BG 2021'!B:B,Clasificaciones!C798,'BG 2021'!D:D),0)</f>
        <v>0</v>
      </c>
      <c r="L798" s="38"/>
      <c r="M798" s="59">
        <f>IF(F798="I",SUMIF('BG 2021'!B:B,Clasificaciones!C798,'BG 2021'!E:E),0)</f>
        <v>0</v>
      </c>
      <c r="N798" s="38"/>
      <c r="O798" s="43">
        <f>IF(F798="I",SUMIF('BG 032021'!A:A,Clasificaciones!C798,'BG 032021'!C:C),0)</f>
        <v>21473580</v>
      </c>
      <c r="P798" s="38"/>
      <c r="Q798" s="59">
        <f>IF(F798="I",SUMIF('BG 032021'!A:A,Clasificaciones!C798,'BG 032021'!D:D),0)</f>
        <v>3078.42</v>
      </c>
    </row>
    <row r="799" spans="1:18" s="732" customFormat="1" ht="12" hidden="1" customHeight="1">
      <c r="A799" s="738" t="s">
        <v>186</v>
      </c>
      <c r="B799" s="738" t="s">
        <v>117</v>
      </c>
      <c r="C799" s="731">
        <v>5130404</v>
      </c>
      <c r="D799" s="731" t="s">
        <v>694</v>
      </c>
      <c r="E799" s="730" t="s">
        <v>6</v>
      </c>
      <c r="F799" s="730" t="s">
        <v>264</v>
      </c>
      <c r="G799" s="43">
        <f>IF(F799="I",IFERROR(VLOOKUP(C799,'BG 032022'!A:C,3,FALSE),0),0)</f>
        <v>0</v>
      </c>
      <c r="H799" s="738"/>
      <c r="I799" s="59">
        <f>IF(F799="I",IFERROR(VLOOKUP(C799,'BG 032022'!A:D,4,FALSE),0),0)</f>
        <v>0</v>
      </c>
      <c r="J799" s="38"/>
      <c r="K799" s="43">
        <f>IF(F799="I",SUMIF('BG 2021'!B:B,Clasificaciones!C799,'BG 2021'!D:D),0)</f>
        <v>0</v>
      </c>
      <c r="L799" s="38"/>
      <c r="M799" s="59">
        <f>IF(F799="I",SUMIF('BG 2021'!B:B,Clasificaciones!C799,'BG 2021'!E:E),0)</f>
        <v>0</v>
      </c>
      <c r="N799" s="38"/>
      <c r="O799" s="43">
        <f>IF(F799="I",SUMIF('BG 032021'!A:A,Clasificaciones!C799,'BG 032021'!C:C),0)</f>
        <v>337359</v>
      </c>
      <c r="P799" s="38"/>
      <c r="Q799" s="59">
        <f>IF(F799="I",SUMIF('BG 032021'!A:A,Clasificaciones!C799,'BG 032021'!D:D),0)</f>
        <v>50.81</v>
      </c>
      <c r="R799" s="732" t="e">
        <f>+VLOOKUP(C799,'CA EFE'!A:A,1,FALSE)</f>
        <v>#N/A</v>
      </c>
    </row>
    <row r="800" spans="1:18" s="732" customFormat="1" ht="12" hidden="1" customHeight="1">
      <c r="A800" s="738" t="s">
        <v>186</v>
      </c>
      <c r="B800" s="738" t="s">
        <v>117</v>
      </c>
      <c r="C800" s="731">
        <v>5130405</v>
      </c>
      <c r="D800" s="731" t="s">
        <v>695</v>
      </c>
      <c r="E800" s="730" t="s">
        <v>6</v>
      </c>
      <c r="F800" s="730" t="s">
        <v>264</v>
      </c>
      <c r="G800" s="697">
        <f>IF(F800="I",IFERROR(VLOOKUP(C800,'BG 032022'!A:C,3,FALSE),0),0)</f>
        <v>18698860</v>
      </c>
      <c r="H800" s="738"/>
      <c r="I800" s="59">
        <f>IF(F800="I",IFERROR(VLOOKUP(C800,'BG 032022'!A:D,4,FALSE),0),0)</f>
        <v>2659.28</v>
      </c>
      <c r="J800" s="38"/>
      <c r="K800" s="43">
        <f>IF(F800="I",SUMIF('BG 2021'!B:B,Clasificaciones!C800,'BG 2021'!D:D),0)</f>
        <v>0</v>
      </c>
      <c r="L800" s="38"/>
      <c r="M800" s="59">
        <f>IF(F800="I",SUMIF('BG 2021'!B:B,Clasificaciones!C800,'BG 2021'!E:E),0)</f>
        <v>0</v>
      </c>
      <c r="N800" s="38"/>
      <c r="O800" s="43">
        <f>IF(F800="I",SUMIF('BG 032021'!A:A,Clasificaciones!C800,'BG 032021'!C:C),0)</f>
        <v>98471405</v>
      </c>
      <c r="P800" s="38"/>
      <c r="Q800" s="59">
        <f>IF(F800="I",SUMIF('BG 032021'!A:A,Clasificaciones!C800,'BG 032021'!D:D),0)</f>
        <v>14555.930000000002</v>
      </c>
      <c r="R800" s="732">
        <f>+VLOOKUP(C800,'CA EFE'!A:A,1,FALSE)</f>
        <v>5130405</v>
      </c>
    </row>
    <row r="801" spans="1:18" s="732" customFormat="1" ht="12" hidden="1" customHeight="1">
      <c r="A801" s="738" t="s">
        <v>186</v>
      </c>
      <c r="B801" s="738" t="s">
        <v>117</v>
      </c>
      <c r="C801" s="731">
        <v>5130408</v>
      </c>
      <c r="D801" s="731" t="s">
        <v>1367</v>
      </c>
      <c r="E801" s="730" t="s">
        <v>183</v>
      </c>
      <c r="F801" s="730" t="s">
        <v>264</v>
      </c>
      <c r="G801" s="697">
        <f>IF(F801="I",IFERROR(VLOOKUP(C801,'BG 032022'!A:C,3,FALSE),0),0)</f>
        <v>9516360</v>
      </c>
      <c r="H801" s="738"/>
      <c r="I801" s="59">
        <f>IF(F801="I",IFERROR(VLOOKUP(C801,'BG 032022'!A:D,4,FALSE),0),0)</f>
        <v>1363.64</v>
      </c>
      <c r="J801" s="38"/>
      <c r="K801" s="43">
        <f>IF(F801="I",SUMIF('BG 2021'!B:B,Clasificaciones!C801,'BG 2021'!D:D),0)</f>
        <v>0</v>
      </c>
      <c r="L801" s="38"/>
      <c r="M801" s="59">
        <f>IF(F801="I",SUMIF('BG 2021'!B:B,Clasificaciones!C801,'BG 2021'!E:E),0)</f>
        <v>0</v>
      </c>
      <c r="N801" s="38"/>
      <c r="O801" s="43">
        <f>IF(F801="I",SUMIF('BG 032021'!A:A,Clasificaciones!C801,'BG 032021'!C:C),0)</f>
        <v>9516360</v>
      </c>
      <c r="P801" s="38"/>
      <c r="Q801" s="59">
        <f>IF(F801="I",SUMIF('BG 032021'!A:A,Clasificaciones!C801,'BG 032021'!D:D),0)</f>
        <v>1363.64</v>
      </c>
      <c r="R801" s="732">
        <f>+VLOOKUP(C801,'CA EFE'!A:A,1,FALSE)</f>
        <v>5130408</v>
      </c>
    </row>
    <row r="802" spans="1:18" s="732" customFormat="1" ht="12" hidden="1" customHeight="1">
      <c r="A802" s="738" t="s">
        <v>186</v>
      </c>
      <c r="B802" s="738" t="s">
        <v>117</v>
      </c>
      <c r="C802" s="731">
        <v>5130409</v>
      </c>
      <c r="D802" s="731" t="s">
        <v>1369</v>
      </c>
      <c r="E802" s="730" t="s">
        <v>6</v>
      </c>
      <c r="F802" s="730" t="s">
        <v>264</v>
      </c>
      <c r="G802" s="697">
        <f>IF(F802="I",IFERROR(VLOOKUP(C802,'BG 032022'!A:C,3,FALSE),0),0)</f>
        <v>6818181</v>
      </c>
      <c r="H802" s="738"/>
      <c r="I802" s="59">
        <f>IF(F802="I",IFERROR(VLOOKUP(C802,'BG 032022'!A:D,4,FALSE),0),0)</f>
        <v>974.4</v>
      </c>
      <c r="J802" s="38"/>
      <c r="K802" s="43">
        <f>IF(F802="I",SUMIF('BG 2021'!B:B,Clasificaciones!C802,'BG 2021'!D:D),0)</f>
        <v>0</v>
      </c>
      <c r="L802" s="38"/>
      <c r="M802" s="59">
        <f>IF(F802="I",SUMIF('BG 2021'!B:B,Clasificaciones!C802,'BG 2021'!E:E),0)</f>
        <v>0</v>
      </c>
      <c r="N802" s="38"/>
      <c r="O802" s="43">
        <f>IF(F802="I",SUMIF('BG 032021'!A:A,Clasificaciones!C802,'BG 032021'!C:C),0)</f>
        <v>6818181</v>
      </c>
      <c r="P802" s="38"/>
      <c r="Q802" s="59">
        <f>IF(F802="I",SUMIF('BG 032021'!A:A,Clasificaciones!C802,'BG 032021'!D:D),0)</f>
        <v>974.4</v>
      </c>
      <c r="R802" s="732">
        <f>+VLOOKUP(C802,'CA EFE'!A:A,1,FALSE)</f>
        <v>5130409</v>
      </c>
    </row>
    <row r="803" spans="1:18" s="732" customFormat="1" ht="12" hidden="1" customHeight="1">
      <c r="A803" s="738" t="s">
        <v>186</v>
      </c>
      <c r="B803" s="738" t="s">
        <v>117</v>
      </c>
      <c r="C803" s="731">
        <v>51304102</v>
      </c>
      <c r="D803" s="731" t="s">
        <v>908</v>
      </c>
      <c r="E803" s="730" t="s">
        <v>6</v>
      </c>
      <c r="F803" s="730" t="s">
        <v>264</v>
      </c>
      <c r="G803" s="697">
        <f>IF(F803="I",IFERROR(VLOOKUP(C803,'BG 032022'!A:C,3,FALSE),0),0)</f>
        <v>14001500</v>
      </c>
      <c r="H803" s="738"/>
      <c r="I803" s="59">
        <f>IF(F803="I",IFERROR(VLOOKUP(C803,'BG 032022'!A:D,4,FALSE),0),0)</f>
        <v>2000</v>
      </c>
      <c r="J803" s="38"/>
      <c r="K803" s="43">
        <f>IF(F803="I",SUMIF('BG 2021'!B:B,Clasificaciones!C803,'BG 2021'!D:D),0)</f>
        <v>0</v>
      </c>
      <c r="L803" s="38"/>
      <c r="M803" s="59">
        <f>IF(F803="I",SUMIF('BG 2021'!B:B,Clasificaciones!C803,'BG 2021'!E:E),0)</f>
        <v>0</v>
      </c>
      <c r="N803" s="38"/>
      <c r="O803" s="43">
        <f>IF(F803="I",SUMIF('BG 032021'!A:A,Clasificaciones!C803,'BG 032021'!C:C),0)</f>
        <v>14001500</v>
      </c>
      <c r="P803" s="38"/>
      <c r="Q803" s="59">
        <f>IF(F803="I",SUMIF('BG 032021'!A:A,Clasificaciones!C803,'BG 032021'!D:D),0)</f>
        <v>2000</v>
      </c>
    </row>
    <row r="804" spans="1:18" s="732" customFormat="1" ht="12" hidden="1" customHeight="1">
      <c r="A804" s="738" t="s">
        <v>186</v>
      </c>
      <c r="B804" s="738"/>
      <c r="C804" s="731">
        <v>51305</v>
      </c>
      <c r="D804" s="731" t="s">
        <v>697</v>
      </c>
      <c r="E804" s="730" t="s">
        <v>6</v>
      </c>
      <c r="F804" s="730" t="s">
        <v>263</v>
      </c>
      <c r="G804" s="43">
        <f>IF(F804="I",IFERROR(VLOOKUP(C804,'BG 032022'!A:C,3,FALSE),0),0)</f>
        <v>0</v>
      </c>
      <c r="H804" s="738"/>
      <c r="I804" s="59">
        <f>IF(F804="I",IFERROR(VLOOKUP(C804,'BG 032022'!A:D,4,FALSE),0),0)</f>
        <v>0</v>
      </c>
      <c r="J804" s="38"/>
      <c r="K804" s="43">
        <f>IF(F804="I",SUMIF('BG 2021'!B:B,Clasificaciones!C804,'BG 2021'!D:D),0)</f>
        <v>0</v>
      </c>
      <c r="L804" s="38"/>
      <c r="M804" s="59">
        <f>IF(F804="I",SUMIF('BG 2021'!B:B,Clasificaciones!C804,'BG 2021'!E:E),0)</f>
        <v>0</v>
      </c>
      <c r="N804" s="38"/>
      <c r="O804" s="43">
        <f>IF(F804="I",SUMIF('BG 032021'!A:A,Clasificaciones!C804,'BG 032021'!C:C),0)</f>
        <v>0</v>
      </c>
      <c r="P804" s="38"/>
      <c r="Q804" s="59">
        <f>IF(F804="I",SUMIF('BG 032021'!A:A,Clasificaciones!C804,'BG 032021'!D:D),0)</f>
        <v>0</v>
      </c>
    </row>
    <row r="805" spans="1:18" s="732" customFormat="1" ht="12" hidden="1" customHeight="1">
      <c r="A805" s="738" t="s">
        <v>186</v>
      </c>
      <c r="B805" s="738"/>
      <c r="C805" s="731">
        <v>5130501</v>
      </c>
      <c r="D805" s="731" t="s">
        <v>698</v>
      </c>
      <c r="E805" s="730" t="s">
        <v>6</v>
      </c>
      <c r="F805" s="730" t="s">
        <v>263</v>
      </c>
      <c r="G805" s="43">
        <f>IF(F805="I",IFERROR(VLOOKUP(C805,'BG 032022'!A:C,3,FALSE),0),0)</f>
        <v>0</v>
      </c>
      <c r="H805" s="738"/>
      <c r="I805" s="59">
        <f>IF(F805="I",IFERROR(VLOOKUP(C805,'BG 032022'!A:D,4,FALSE),0),0)</f>
        <v>0</v>
      </c>
      <c r="J805" s="38"/>
      <c r="K805" s="43">
        <f>IF(F805="I",SUMIF('BG 2021'!B:B,Clasificaciones!C805,'BG 2021'!D:D),0)</f>
        <v>0</v>
      </c>
      <c r="L805" s="38"/>
      <c r="M805" s="59">
        <f>IF(F805="I",SUMIF('BG 2021'!B:B,Clasificaciones!C805,'BG 2021'!E:E),0)</f>
        <v>0</v>
      </c>
      <c r="N805" s="38"/>
      <c r="O805" s="43">
        <f>IF(F805="I",SUMIF('BG 032021'!A:A,Clasificaciones!C805,'BG 032021'!C:C),0)</f>
        <v>0</v>
      </c>
      <c r="P805" s="38"/>
      <c r="Q805" s="59">
        <f>IF(F805="I",SUMIF('BG 032021'!A:A,Clasificaciones!C805,'BG 032021'!D:D),0)</f>
        <v>0</v>
      </c>
    </row>
    <row r="806" spans="1:18" s="732" customFormat="1" ht="12" hidden="1" customHeight="1">
      <c r="A806" s="738" t="s">
        <v>186</v>
      </c>
      <c r="B806" s="738" t="s">
        <v>118</v>
      </c>
      <c r="C806" s="731">
        <v>513050101</v>
      </c>
      <c r="D806" s="731" t="s">
        <v>699</v>
      </c>
      <c r="E806" s="730" t="s">
        <v>6</v>
      </c>
      <c r="F806" s="730" t="s">
        <v>264</v>
      </c>
      <c r="G806" s="697">
        <f>IF(F806="I",IFERROR(VLOOKUP(C806,'BG 032022'!A:C,3,FALSE),0),0)</f>
        <v>778443</v>
      </c>
      <c r="H806" s="738"/>
      <c r="I806" s="59">
        <f>IF(F806="I",IFERROR(VLOOKUP(C806,'BG 032022'!A:D,4,FALSE),0),0)</f>
        <v>111.24</v>
      </c>
      <c r="J806" s="38"/>
      <c r="K806" s="43">
        <f>IF(F806="I",SUMIF('BG 2021'!B:B,Clasificaciones!C806,'BG 2021'!D:D),0)</f>
        <v>0</v>
      </c>
      <c r="L806" s="38"/>
      <c r="M806" s="59">
        <f>IF(F806="I",SUMIF('BG 2021'!B:B,Clasificaciones!C806,'BG 2021'!E:E),0)</f>
        <v>0</v>
      </c>
      <c r="N806" s="38"/>
      <c r="O806" s="43">
        <f>IF(F806="I",SUMIF('BG 032021'!A:A,Clasificaciones!C806,'BG 032021'!C:C),0)</f>
        <v>925563</v>
      </c>
      <c r="P806" s="38"/>
      <c r="Q806" s="59">
        <f>IF(F806="I",SUMIF('BG 032021'!A:A,Clasificaciones!C806,'BG 032021'!D:D),0)</f>
        <v>133.26</v>
      </c>
      <c r="R806" s="732">
        <f>+VLOOKUP(C806,'CA EFE'!A:A,1,FALSE)</f>
        <v>513050101</v>
      </c>
    </row>
    <row r="807" spans="1:18" s="732" customFormat="1" ht="12" hidden="1" customHeight="1">
      <c r="A807" s="738" t="s">
        <v>186</v>
      </c>
      <c r="B807" s="738"/>
      <c r="C807" s="731">
        <v>513050102</v>
      </c>
      <c r="D807" s="731" t="s">
        <v>966</v>
      </c>
      <c r="E807" s="730" t="s">
        <v>6</v>
      </c>
      <c r="F807" s="730" t="s">
        <v>264</v>
      </c>
      <c r="G807" s="43">
        <f>IF(F807="I",IFERROR(VLOOKUP(C807,'BG 032022'!A:C,3,FALSE),0),0)</f>
        <v>0</v>
      </c>
      <c r="H807" s="738"/>
      <c r="I807" s="59">
        <f>IF(F807="I",IFERROR(VLOOKUP(C807,'BG 032022'!A:D,4,FALSE),0),0)</f>
        <v>0</v>
      </c>
      <c r="J807" s="38"/>
      <c r="K807" s="43">
        <f>IF(F807="I",SUMIF('BG 2021'!B:B,Clasificaciones!C807,'BG 2021'!D:D),0)</f>
        <v>0</v>
      </c>
      <c r="L807" s="38"/>
      <c r="M807" s="59">
        <f>IF(F807="I",SUMIF('BG 2021'!B:B,Clasificaciones!C807,'BG 2021'!E:E),0)</f>
        <v>0</v>
      </c>
      <c r="N807" s="38"/>
      <c r="O807" s="43">
        <f>IF(F807="I",SUMIF('BG 032021'!A:A,Clasificaciones!C807,'BG 032021'!C:C),0)</f>
        <v>0</v>
      </c>
      <c r="P807" s="38"/>
      <c r="Q807" s="59">
        <f>IF(F807="I",SUMIF('BG 032021'!A:A,Clasificaciones!C807,'BG 032021'!D:D),0)</f>
        <v>0</v>
      </c>
    </row>
    <row r="808" spans="1:18" s="732" customFormat="1" ht="12" hidden="1" customHeight="1">
      <c r="A808" s="738" t="s">
        <v>186</v>
      </c>
      <c r="B808" s="738" t="s">
        <v>118</v>
      </c>
      <c r="C808" s="731">
        <v>513050103</v>
      </c>
      <c r="D808" s="731" t="s">
        <v>700</v>
      </c>
      <c r="E808" s="730" t="s">
        <v>6</v>
      </c>
      <c r="F808" s="730" t="s">
        <v>264</v>
      </c>
      <c r="G808" s="697">
        <f>IF(F808="I",IFERROR(VLOOKUP(C808,'BG 032022'!A:C,3,FALSE),0),0)</f>
        <v>1634610</v>
      </c>
      <c r="H808" s="738"/>
      <c r="I808" s="59">
        <f>IF(F808="I",IFERROR(VLOOKUP(C808,'BG 032022'!A:D,4,FALSE),0),0)</f>
        <v>233.57</v>
      </c>
      <c r="J808" s="38"/>
      <c r="K808" s="43">
        <f>IF(F808="I",SUMIF('BG 2021'!B:B,Clasificaciones!C808,'BG 2021'!D:D),0)</f>
        <v>0</v>
      </c>
      <c r="L808" s="38"/>
      <c r="M808" s="59">
        <f>IF(F808="I",SUMIF('BG 2021'!B:B,Clasificaciones!C808,'BG 2021'!E:E),0)</f>
        <v>0</v>
      </c>
      <c r="N808" s="38"/>
      <c r="O808" s="43">
        <f>IF(F808="I",SUMIF('BG 032021'!A:A,Clasificaciones!C808,'BG 032021'!C:C),0)</f>
        <v>2365362</v>
      </c>
      <c r="P808" s="38"/>
      <c r="Q808" s="59">
        <f>IF(F808="I",SUMIF('BG 032021'!A:A,Clasificaciones!C808,'BG 032021'!D:D),0)</f>
        <v>355.19</v>
      </c>
      <c r="R808" s="732">
        <f>+VLOOKUP(C808,'CA EFE'!A:A,1,FALSE)</f>
        <v>513050103</v>
      </c>
    </row>
    <row r="809" spans="1:18" s="732" customFormat="1" ht="12" hidden="1" customHeight="1">
      <c r="A809" s="738" t="s">
        <v>186</v>
      </c>
      <c r="B809" s="738"/>
      <c r="C809" s="731">
        <v>513050104</v>
      </c>
      <c r="D809" s="731" t="s">
        <v>967</v>
      </c>
      <c r="E809" s="730" t="s">
        <v>6</v>
      </c>
      <c r="F809" s="730" t="s">
        <v>264</v>
      </c>
      <c r="G809" s="43">
        <f>IF(F809="I",IFERROR(VLOOKUP(C809,'BG 032022'!A:C,3,FALSE),0),0)</f>
        <v>0</v>
      </c>
      <c r="H809" s="738"/>
      <c r="I809" s="59">
        <f>IF(F809="I",IFERROR(VLOOKUP(C809,'BG 032022'!A:D,4,FALSE),0),0)</f>
        <v>0</v>
      </c>
      <c r="J809" s="38"/>
      <c r="K809" s="43">
        <f>IF(F809="I",SUMIF('BG 2021'!B:B,Clasificaciones!C809,'BG 2021'!D:D),0)</f>
        <v>0</v>
      </c>
      <c r="L809" s="38"/>
      <c r="M809" s="59">
        <f>IF(F809="I",SUMIF('BG 2021'!B:B,Clasificaciones!C809,'BG 2021'!E:E),0)</f>
        <v>0</v>
      </c>
      <c r="N809" s="38"/>
      <c r="O809" s="43">
        <f>IF(F809="I",SUMIF('BG 032021'!A:A,Clasificaciones!C809,'BG 032021'!C:C),0)</f>
        <v>0</v>
      </c>
      <c r="P809" s="38"/>
      <c r="Q809" s="59">
        <f>IF(F809="I",SUMIF('BG 032021'!A:A,Clasificaciones!C809,'BG 032021'!D:D),0)</f>
        <v>0</v>
      </c>
    </row>
    <row r="810" spans="1:18" s="732" customFormat="1" ht="12" hidden="1" customHeight="1">
      <c r="A810" s="738" t="s">
        <v>186</v>
      </c>
      <c r="B810" s="738"/>
      <c r="C810" s="731">
        <v>513050105</v>
      </c>
      <c r="D810" s="731" t="s">
        <v>968</v>
      </c>
      <c r="E810" s="730" t="s">
        <v>6</v>
      </c>
      <c r="F810" s="730" t="s">
        <v>264</v>
      </c>
      <c r="G810" s="43">
        <f>IF(F810="I",IFERROR(VLOOKUP(C810,'BG 032022'!A:C,3,FALSE),0),0)</f>
        <v>0</v>
      </c>
      <c r="H810" s="738"/>
      <c r="I810" s="59">
        <f>IF(F810="I",IFERROR(VLOOKUP(C810,'BG 032022'!A:D,4,FALSE),0),0)</f>
        <v>0</v>
      </c>
      <c r="J810" s="38"/>
      <c r="K810" s="43">
        <f>IF(F810="I",SUMIF('BG 2021'!B:B,Clasificaciones!C810,'BG 2021'!D:D),0)</f>
        <v>0</v>
      </c>
      <c r="L810" s="38"/>
      <c r="M810" s="59">
        <f>IF(F810="I",SUMIF('BG 2021'!B:B,Clasificaciones!C810,'BG 2021'!E:E),0)</f>
        <v>0</v>
      </c>
      <c r="N810" s="38"/>
      <c r="O810" s="43">
        <f>IF(F810="I",SUMIF('BG 032021'!A:A,Clasificaciones!C810,'BG 032021'!C:C),0)</f>
        <v>0</v>
      </c>
      <c r="P810" s="38"/>
      <c r="Q810" s="59">
        <f>IF(F810="I",SUMIF('BG 032021'!A:A,Clasificaciones!C810,'BG 032021'!D:D),0)</f>
        <v>0</v>
      </c>
    </row>
    <row r="811" spans="1:18" s="732" customFormat="1" ht="12" hidden="1" customHeight="1">
      <c r="A811" s="738" t="s">
        <v>186</v>
      </c>
      <c r="B811" s="738"/>
      <c r="C811" s="731">
        <v>513050106</v>
      </c>
      <c r="D811" s="731" t="s">
        <v>969</v>
      </c>
      <c r="E811" s="730" t="s">
        <v>6</v>
      </c>
      <c r="F811" s="730" t="s">
        <v>264</v>
      </c>
      <c r="G811" s="43">
        <f>IF(F811="I",IFERROR(VLOOKUP(C811,'BG 032022'!A:C,3,FALSE),0),0)</f>
        <v>0</v>
      </c>
      <c r="H811" s="738"/>
      <c r="I811" s="59">
        <f>IF(F811="I",IFERROR(VLOOKUP(C811,'BG 032022'!A:D,4,FALSE),0),0)</f>
        <v>0</v>
      </c>
      <c r="J811" s="38"/>
      <c r="K811" s="43">
        <f>IF(F811="I",SUMIF('BG 2021'!B:B,Clasificaciones!C811,'BG 2021'!D:D),0)</f>
        <v>0</v>
      </c>
      <c r="L811" s="38"/>
      <c r="M811" s="59">
        <f>IF(F811="I",SUMIF('BG 2021'!B:B,Clasificaciones!C811,'BG 2021'!E:E),0)</f>
        <v>0</v>
      </c>
      <c r="N811" s="38"/>
      <c r="O811" s="43">
        <f>IF(F811="I",SUMIF('BG 032021'!A:A,Clasificaciones!C811,'BG 032021'!C:C),0)</f>
        <v>0</v>
      </c>
      <c r="P811" s="38"/>
      <c r="Q811" s="59">
        <f>IF(F811="I",SUMIF('BG 032021'!A:A,Clasificaciones!C811,'BG 032021'!D:D),0)</f>
        <v>0</v>
      </c>
    </row>
    <row r="812" spans="1:18" s="732" customFormat="1" ht="12" hidden="1" customHeight="1">
      <c r="A812" s="738" t="s">
        <v>186</v>
      </c>
      <c r="B812" s="738"/>
      <c r="C812" s="731">
        <v>513050107</v>
      </c>
      <c r="D812" s="731" t="s">
        <v>870</v>
      </c>
      <c r="E812" s="730" t="s">
        <v>6</v>
      </c>
      <c r="F812" s="730" t="s">
        <v>264</v>
      </c>
      <c r="G812" s="43">
        <f>IF(F812="I",IFERROR(VLOOKUP(C812,'BG 032022'!A:C,3,FALSE),0),0)</f>
        <v>0</v>
      </c>
      <c r="H812" s="738"/>
      <c r="I812" s="59">
        <f>IF(F812="I",IFERROR(VLOOKUP(C812,'BG 032022'!A:D,4,FALSE),0),0)</f>
        <v>0</v>
      </c>
      <c r="J812" s="38"/>
      <c r="K812" s="43">
        <f>IF(F812="I",SUMIF('BG 2021'!B:B,Clasificaciones!C812,'BG 2021'!D:D),0)</f>
        <v>0</v>
      </c>
      <c r="L812" s="38"/>
      <c r="M812" s="59">
        <f>IF(F812="I",SUMIF('BG 2021'!B:B,Clasificaciones!C812,'BG 2021'!E:E),0)</f>
        <v>0</v>
      </c>
      <c r="N812" s="38"/>
      <c r="O812" s="43">
        <f>IF(F812="I",SUMIF('BG 032021'!A:A,Clasificaciones!C812,'BG 032021'!C:C),0)</f>
        <v>0</v>
      </c>
      <c r="P812" s="38"/>
      <c r="Q812" s="59">
        <f>IF(F812="I",SUMIF('BG 032021'!A:A,Clasificaciones!C812,'BG 032021'!D:D),0)</f>
        <v>0</v>
      </c>
    </row>
    <row r="813" spans="1:18" s="732" customFormat="1" ht="12" hidden="1" customHeight="1">
      <c r="A813" s="738" t="s">
        <v>186</v>
      </c>
      <c r="B813" s="738"/>
      <c r="C813" s="731">
        <v>513050108</v>
      </c>
      <c r="D813" s="731" t="s">
        <v>871</v>
      </c>
      <c r="E813" s="730" t="s">
        <v>6</v>
      </c>
      <c r="F813" s="730" t="s">
        <v>264</v>
      </c>
      <c r="G813" s="43">
        <f>IF(F813="I",IFERROR(VLOOKUP(C813,'BG 032022'!A:C,3,FALSE),0),0)</f>
        <v>0</v>
      </c>
      <c r="H813" s="738"/>
      <c r="I813" s="59">
        <f>IF(F813="I",IFERROR(VLOOKUP(C813,'BG 032022'!A:D,4,FALSE),0),0)</f>
        <v>0</v>
      </c>
      <c r="J813" s="38"/>
      <c r="K813" s="43">
        <f>IF(F813="I",SUMIF('BG 2021'!B:B,Clasificaciones!C813,'BG 2021'!D:D),0)</f>
        <v>0</v>
      </c>
      <c r="L813" s="38"/>
      <c r="M813" s="59">
        <f>IF(F813="I",SUMIF('BG 2021'!B:B,Clasificaciones!C813,'BG 2021'!E:E),0)</f>
        <v>0</v>
      </c>
      <c r="N813" s="38"/>
      <c r="O813" s="43">
        <f>IF(F813="I",SUMIF('BG 032021'!A:A,Clasificaciones!C813,'BG 032021'!C:C),0)</f>
        <v>0</v>
      </c>
      <c r="P813" s="38"/>
      <c r="Q813" s="59">
        <f>IF(F813="I",SUMIF('BG 032021'!A:A,Clasificaciones!C813,'BG 032021'!D:D),0)</f>
        <v>0</v>
      </c>
    </row>
    <row r="814" spans="1:18" s="732" customFormat="1" ht="12" hidden="1" customHeight="1">
      <c r="A814" s="738" t="s">
        <v>186</v>
      </c>
      <c r="B814" s="738" t="s">
        <v>118</v>
      </c>
      <c r="C814" s="731">
        <v>513050109</v>
      </c>
      <c r="D814" s="731" t="s">
        <v>1197</v>
      </c>
      <c r="E814" s="730" t="s">
        <v>6</v>
      </c>
      <c r="F814" s="730" t="s">
        <v>264</v>
      </c>
      <c r="G814" s="697">
        <f>IF(F814="I",IFERROR(VLOOKUP(C814,'BG 032022'!A:C,3,FALSE),0),0)</f>
        <v>806817</v>
      </c>
      <c r="H814" s="738"/>
      <c r="I814" s="59">
        <f>IF(F814="I",IFERROR(VLOOKUP(C814,'BG 032022'!A:D,4,FALSE),0),0)</f>
        <v>115.3</v>
      </c>
      <c r="J814" s="38"/>
      <c r="K814" s="43">
        <f>IF(F814="I",SUMIF('BG 2021'!B:B,Clasificaciones!C814,'BG 2021'!D:D),0)</f>
        <v>0</v>
      </c>
      <c r="L814" s="38"/>
      <c r="M814" s="59">
        <f>IF(F814="I",SUMIF('BG 2021'!B:B,Clasificaciones!C814,'BG 2021'!E:E),0)</f>
        <v>0</v>
      </c>
      <c r="N814" s="38"/>
      <c r="O814" s="43">
        <f>IF(F814="I",SUMIF('BG 032021'!A:A,Clasificaciones!C814,'BG 032021'!C:C),0)</f>
        <v>806817</v>
      </c>
      <c r="P814" s="38"/>
      <c r="Q814" s="59">
        <f>IF(F814="I",SUMIF('BG 032021'!A:A,Clasificaciones!C814,'BG 032021'!D:D),0)</f>
        <v>115.3</v>
      </c>
      <c r="R814" s="732">
        <f>+VLOOKUP(C814,'CA EFE'!A:A,1,FALSE)</f>
        <v>513050109</v>
      </c>
    </row>
    <row r="815" spans="1:18" s="732" customFormat="1" ht="12" hidden="1" customHeight="1">
      <c r="A815" s="738" t="s">
        <v>186</v>
      </c>
      <c r="B815" s="738" t="s">
        <v>118</v>
      </c>
      <c r="C815" s="731">
        <v>513050110</v>
      </c>
      <c r="D815" s="731" t="s">
        <v>1198</v>
      </c>
      <c r="E815" s="730" t="s">
        <v>6</v>
      </c>
      <c r="F815" s="730" t="s">
        <v>264</v>
      </c>
      <c r="G815" s="697">
        <f>IF(F815="I",IFERROR(VLOOKUP(C815,'BG 032022'!A:C,3,FALSE),0),0)</f>
        <v>405306</v>
      </c>
      <c r="H815" s="738"/>
      <c r="I815" s="59">
        <f>IF(F815="I",IFERROR(VLOOKUP(C815,'BG 032022'!A:D,4,FALSE),0),0)</f>
        <v>57.91</v>
      </c>
      <c r="J815" s="38"/>
      <c r="K815" s="43">
        <f>IF(F815="I",SUMIF('BG 2021'!B:B,Clasificaciones!C815,'BG 2021'!D:D),0)</f>
        <v>0</v>
      </c>
      <c r="L815" s="38"/>
      <c r="M815" s="59">
        <f>IF(F815="I",SUMIF('BG 2021'!B:B,Clasificaciones!C815,'BG 2021'!E:E),0)</f>
        <v>0</v>
      </c>
      <c r="N815" s="38"/>
      <c r="O815" s="43">
        <f>IF(F815="I",SUMIF('BG 032021'!A:A,Clasificaciones!C815,'BG 032021'!C:C),0)</f>
        <v>405306</v>
      </c>
      <c r="P815" s="38"/>
      <c r="Q815" s="59">
        <f>IF(F815="I",SUMIF('BG 032021'!A:A,Clasificaciones!C815,'BG 032021'!D:D),0)</f>
        <v>57.91</v>
      </c>
      <c r="R815" s="732">
        <f>+VLOOKUP(C815,'CA EFE'!A:A,1,FALSE)</f>
        <v>513050110</v>
      </c>
    </row>
    <row r="816" spans="1:18" s="732" customFormat="1" ht="12" hidden="1" customHeight="1">
      <c r="A816" s="738" t="s">
        <v>186</v>
      </c>
      <c r="B816" s="738"/>
      <c r="C816" s="731">
        <v>5130502</v>
      </c>
      <c r="D816" s="731" t="s">
        <v>701</v>
      </c>
      <c r="E816" s="730" t="s">
        <v>6</v>
      </c>
      <c r="F816" s="730" t="s">
        <v>263</v>
      </c>
      <c r="G816" s="43">
        <f>IF(F816="I",IFERROR(VLOOKUP(C816,'BG 032022'!A:C,3,FALSE),0),0)</f>
        <v>0</v>
      </c>
      <c r="H816" s="738"/>
      <c r="I816" s="59">
        <f>IF(F816="I",IFERROR(VLOOKUP(C816,'BG 032022'!A:D,4,FALSE),0),0)</f>
        <v>0</v>
      </c>
      <c r="J816" s="38"/>
      <c r="K816" s="43">
        <f>IF(F816="I",SUMIF('BG 2021'!B:B,Clasificaciones!C816,'BG 2021'!D:D),0)</f>
        <v>0</v>
      </c>
      <c r="L816" s="38"/>
      <c r="M816" s="59">
        <f>IF(F816="I",SUMIF('BG 2021'!B:B,Clasificaciones!C816,'BG 2021'!E:E),0)</f>
        <v>0</v>
      </c>
      <c r="N816" s="38"/>
      <c r="O816" s="43">
        <f>IF(F816="I",SUMIF('BG 032021'!A:A,Clasificaciones!C816,'BG 032021'!C:C),0)</f>
        <v>0</v>
      </c>
      <c r="P816" s="38"/>
      <c r="Q816" s="59">
        <f>IF(F816="I",SUMIF('BG 032021'!A:A,Clasificaciones!C816,'BG 032021'!D:D),0)</f>
        <v>0</v>
      </c>
    </row>
    <row r="817" spans="1:18" s="732" customFormat="1" ht="12" hidden="1" customHeight="1">
      <c r="A817" s="738" t="s">
        <v>186</v>
      </c>
      <c r="B817" s="738" t="s">
        <v>118</v>
      </c>
      <c r="C817" s="731">
        <v>513050201</v>
      </c>
      <c r="D817" s="731" t="s">
        <v>702</v>
      </c>
      <c r="E817" s="730" t="s">
        <v>6</v>
      </c>
      <c r="F817" s="730" t="s">
        <v>264</v>
      </c>
      <c r="G817" s="43">
        <f>IF(F817="I",IFERROR(VLOOKUP(C817,'BG 032022'!A:C,3,FALSE),0),0)</f>
        <v>0</v>
      </c>
      <c r="H817" s="738"/>
      <c r="I817" s="59">
        <f>IF(F817="I",IFERROR(VLOOKUP(C817,'BG 032022'!A:D,4,FALSE),0),0)</f>
        <v>0</v>
      </c>
      <c r="J817" s="38"/>
      <c r="K817" s="43">
        <f>IF(F817="I",SUMIF('BG 2021'!B:B,Clasificaciones!C817,'BG 2021'!D:D),0)</f>
        <v>0</v>
      </c>
      <c r="L817" s="38"/>
      <c r="M817" s="59">
        <f>IF(F817="I",SUMIF('BG 2021'!B:B,Clasificaciones!C817,'BG 2021'!E:E),0)</f>
        <v>0</v>
      </c>
      <c r="N817" s="38"/>
      <c r="O817" s="43">
        <f>IF(F817="I",SUMIF('BG 032021'!A:A,Clasificaciones!C817,'BG 032021'!C:C),0)</f>
        <v>1808964</v>
      </c>
      <c r="P817" s="38"/>
      <c r="Q817" s="59">
        <f>IF(F817="I",SUMIF('BG 032021'!A:A,Clasificaciones!C817,'BG 032021'!D:D),0)</f>
        <v>303</v>
      </c>
      <c r="R817" s="732" t="e">
        <f>+VLOOKUP(C817,'CA EFE'!A:A,1,FALSE)</f>
        <v>#N/A</v>
      </c>
    </row>
    <row r="818" spans="1:18" s="732" customFormat="1" ht="12" hidden="1" customHeight="1">
      <c r="A818" s="738" t="s">
        <v>186</v>
      </c>
      <c r="B818" s="738" t="s">
        <v>118</v>
      </c>
      <c r="C818" s="731">
        <v>513050202</v>
      </c>
      <c r="D818" s="731" t="s">
        <v>703</v>
      </c>
      <c r="E818" s="730" t="s">
        <v>6</v>
      </c>
      <c r="F818" s="730" t="s">
        <v>264</v>
      </c>
      <c r="G818" s="43">
        <f>IF(F818="I",IFERROR(VLOOKUP(C818,'BG 032022'!A:C,3,FALSE),0),0)</f>
        <v>0</v>
      </c>
      <c r="H818" s="738"/>
      <c r="I818" s="59">
        <f>IF(F818="I",IFERROR(VLOOKUP(C818,'BG 032022'!A:D,4,FALSE),0),0)</f>
        <v>0</v>
      </c>
      <c r="J818" s="38"/>
      <c r="K818" s="43">
        <f>IF(F818="I",SUMIF('BG 2021'!B:B,Clasificaciones!C818,'BG 2021'!D:D),0)</f>
        <v>0</v>
      </c>
      <c r="L818" s="38"/>
      <c r="M818" s="59">
        <f>IF(F818="I",SUMIF('BG 2021'!B:B,Clasificaciones!C818,'BG 2021'!E:E),0)</f>
        <v>0</v>
      </c>
      <c r="N818" s="38"/>
      <c r="O818" s="43">
        <f>IF(F818="I",SUMIF('BG 032021'!A:A,Clasificaciones!C818,'BG 032021'!C:C),0)</f>
        <v>33246393</v>
      </c>
      <c r="P818" s="38"/>
      <c r="Q818" s="59">
        <f>IF(F818="I",SUMIF('BG 032021'!A:A,Clasificaciones!C818,'BG 032021'!D:D),0)</f>
        <v>5406.57</v>
      </c>
      <c r="R818" s="732" t="e">
        <f>+VLOOKUP(C818,'CA EFE'!A:A,1,FALSE)</f>
        <v>#N/A</v>
      </c>
    </row>
    <row r="819" spans="1:18" s="732" customFormat="1" ht="12" hidden="1" customHeight="1">
      <c r="A819" s="738" t="s">
        <v>186</v>
      </c>
      <c r="B819" s="738" t="s">
        <v>118</v>
      </c>
      <c r="C819" s="731">
        <v>513050203</v>
      </c>
      <c r="D819" s="731" t="s">
        <v>704</v>
      </c>
      <c r="E819" s="730" t="s">
        <v>6</v>
      </c>
      <c r="F819" s="730" t="s">
        <v>264</v>
      </c>
      <c r="G819" s="43">
        <f>IF(F819="I",IFERROR(VLOOKUP(C819,'BG 032022'!A:C,3,FALSE),0),0)</f>
        <v>0</v>
      </c>
      <c r="H819" s="738"/>
      <c r="I819" s="59">
        <f>IF(F819="I",IFERROR(VLOOKUP(C819,'BG 032022'!A:D,4,FALSE),0),0)</f>
        <v>0</v>
      </c>
      <c r="J819" s="38"/>
      <c r="K819" s="43">
        <f>IF(F819="I",SUMIF('BG 2021'!B:B,Clasificaciones!C819,'BG 2021'!D:D),0)</f>
        <v>0</v>
      </c>
      <c r="L819" s="38"/>
      <c r="M819" s="59">
        <f>IF(F819="I",SUMIF('BG 2021'!B:B,Clasificaciones!C819,'BG 2021'!E:E),0)</f>
        <v>0</v>
      </c>
      <c r="N819" s="38"/>
      <c r="O819" s="43">
        <f>IF(F819="I",SUMIF('BG 032021'!A:A,Clasificaciones!C819,'BG 032021'!C:C),0)</f>
        <v>9509487</v>
      </c>
      <c r="P819" s="38"/>
      <c r="Q819" s="59">
        <f>IF(F819="I",SUMIF('BG 032021'!A:A,Clasificaciones!C819,'BG 032021'!D:D),0)</f>
        <v>1425.9</v>
      </c>
      <c r="R819" s="732" t="e">
        <f>+VLOOKUP(C819,'CA EFE'!A:A,1,FALSE)</f>
        <v>#N/A</v>
      </c>
    </row>
    <row r="820" spans="1:18" s="732" customFormat="1" ht="12" hidden="1" customHeight="1">
      <c r="A820" s="738" t="s">
        <v>186</v>
      </c>
      <c r="B820" s="738" t="s">
        <v>118</v>
      </c>
      <c r="C820" s="731">
        <v>513050204</v>
      </c>
      <c r="D820" s="731" t="s">
        <v>705</v>
      </c>
      <c r="E820" s="730" t="s">
        <v>6</v>
      </c>
      <c r="F820" s="730" t="s">
        <v>264</v>
      </c>
      <c r="G820" s="43">
        <f>IF(F820="I",IFERROR(VLOOKUP(C820,'BG 032022'!A:C,3,FALSE),0),0)</f>
        <v>0</v>
      </c>
      <c r="H820" s="738"/>
      <c r="I820" s="59">
        <f>IF(F820="I",IFERROR(VLOOKUP(C820,'BG 032022'!A:D,4,FALSE),0),0)</f>
        <v>0</v>
      </c>
      <c r="J820" s="38"/>
      <c r="K820" s="43">
        <f>IF(F820="I",SUMIF('BG 2021'!B:B,Clasificaciones!C820,'BG 2021'!D:D),0)</f>
        <v>0</v>
      </c>
      <c r="L820" s="38"/>
      <c r="M820" s="59">
        <f>IF(F820="I",SUMIF('BG 2021'!B:B,Clasificaciones!C820,'BG 2021'!E:E),0)</f>
        <v>0</v>
      </c>
      <c r="N820" s="38"/>
      <c r="O820" s="43">
        <f>IF(F820="I",SUMIF('BG 032021'!A:A,Clasificaciones!C820,'BG 032021'!C:C),0)</f>
        <v>320001</v>
      </c>
      <c r="P820" s="38"/>
      <c r="Q820" s="59">
        <f>IF(F820="I",SUMIF('BG 032021'!A:A,Clasificaciones!C820,'BG 032021'!D:D),0)</f>
        <v>54.54</v>
      </c>
      <c r="R820" s="732" t="e">
        <f>+VLOOKUP(C820,'CA EFE'!A:A,1,FALSE)</f>
        <v>#N/A</v>
      </c>
    </row>
    <row r="821" spans="1:18" s="732" customFormat="1" ht="12" hidden="1" customHeight="1">
      <c r="A821" s="738" t="s">
        <v>186</v>
      </c>
      <c r="B821" s="738"/>
      <c r="C821" s="731">
        <v>51306</v>
      </c>
      <c r="D821" s="731" t="s">
        <v>175</v>
      </c>
      <c r="E821" s="730" t="s">
        <v>6</v>
      </c>
      <c r="F821" s="730" t="s">
        <v>263</v>
      </c>
      <c r="G821" s="43">
        <f>IF(F821="I",IFERROR(VLOOKUP(C821,'BG 032022'!A:C,3,FALSE),0),0)</f>
        <v>0</v>
      </c>
      <c r="H821" s="738"/>
      <c r="I821" s="59">
        <f>IF(F821="I",IFERROR(VLOOKUP(C821,'BG 032022'!A:D,4,FALSE),0),0)</f>
        <v>0</v>
      </c>
      <c r="J821" s="38"/>
      <c r="K821" s="43">
        <f>IF(F821="I",SUMIF('BG 2021'!B:B,Clasificaciones!C821,'BG 2021'!D:D),0)</f>
        <v>0</v>
      </c>
      <c r="L821" s="38"/>
      <c r="M821" s="59">
        <f>IF(F821="I",SUMIF('BG 2021'!B:B,Clasificaciones!C821,'BG 2021'!E:E),0)</f>
        <v>0</v>
      </c>
      <c r="N821" s="38"/>
      <c r="O821" s="43">
        <f>IF(F821="I",SUMIF('BG 032021'!A:A,Clasificaciones!C821,'BG 032021'!C:C),0)</f>
        <v>0</v>
      </c>
      <c r="P821" s="38"/>
      <c r="Q821" s="59">
        <f>IF(F821="I",SUMIF('BG 032021'!A:A,Clasificaciones!C821,'BG 032021'!D:D),0)</f>
        <v>0</v>
      </c>
    </row>
    <row r="822" spans="1:18" s="732" customFormat="1" ht="12" hidden="1" customHeight="1">
      <c r="A822" s="738" t="s">
        <v>186</v>
      </c>
      <c r="B822" s="738" t="s">
        <v>49</v>
      </c>
      <c r="C822" s="731">
        <v>5130601</v>
      </c>
      <c r="D822" s="731" t="s">
        <v>970</v>
      </c>
      <c r="E822" s="730" t="s">
        <v>6</v>
      </c>
      <c r="F822" s="730" t="s">
        <v>264</v>
      </c>
      <c r="G822" s="43">
        <f>IF(F822="I",IFERROR(VLOOKUP(C822,'BG 032022'!A:C,3,FALSE),0),0)</f>
        <v>0</v>
      </c>
      <c r="H822" s="738"/>
      <c r="I822" s="59">
        <f>IF(F822="I",IFERROR(VLOOKUP(C822,'BG 032022'!A:D,4,FALSE),0),0)</f>
        <v>0</v>
      </c>
      <c r="J822" s="38"/>
      <c r="K822" s="43">
        <f>IF(F822="I",SUMIF('BG 2021'!B:B,Clasificaciones!C822,'BG 2021'!D:D),0)</f>
        <v>0</v>
      </c>
      <c r="L822" s="38"/>
      <c r="M822" s="59">
        <f>IF(F822="I",SUMIF('BG 2021'!B:B,Clasificaciones!C822,'BG 2021'!E:E),0)</f>
        <v>0</v>
      </c>
      <c r="N822" s="38"/>
      <c r="O822" s="43">
        <f>IF(F822="I",SUMIF('BG 032021'!A:A,Clasificaciones!C822,'BG 032021'!C:C),0)</f>
        <v>0</v>
      </c>
      <c r="P822" s="38"/>
      <c r="Q822" s="59">
        <f>IF(F822="I",SUMIF('BG 032021'!A:A,Clasificaciones!C822,'BG 032021'!D:D),0)</f>
        <v>0</v>
      </c>
    </row>
    <row r="823" spans="1:18" s="732" customFormat="1" ht="12" hidden="1" customHeight="1">
      <c r="A823" s="738" t="s">
        <v>186</v>
      </c>
      <c r="B823" s="738"/>
      <c r="C823" s="731">
        <v>5130602</v>
      </c>
      <c r="D823" s="731" t="s">
        <v>971</v>
      </c>
      <c r="E823" s="730" t="s">
        <v>6</v>
      </c>
      <c r="F823" s="730" t="s">
        <v>264</v>
      </c>
      <c r="G823" s="43">
        <f>IF(F823="I",IFERROR(VLOOKUP(C823,'BG 032022'!A:C,3,FALSE),0),0)</f>
        <v>0</v>
      </c>
      <c r="H823" s="738"/>
      <c r="I823" s="59">
        <f>IF(F823="I",IFERROR(VLOOKUP(C823,'BG 032022'!A:D,4,FALSE),0),0)</f>
        <v>0</v>
      </c>
      <c r="J823" s="38"/>
      <c r="K823" s="43">
        <f>IF(F823="I",SUMIF('BG 2021'!B:B,Clasificaciones!C823,'BG 2021'!D:D),0)</f>
        <v>0</v>
      </c>
      <c r="L823" s="38"/>
      <c r="M823" s="59">
        <f>IF(F823="I",SUMIF('BG 2021'!B:B,Clasificaciones!C823,'BG 2021'!E:E),0)</f>
        <v>0</v>
      </c>
      <c r="N823" s="38"/>
      <c r="O823" s="43">
        <f>IF(F823="I",SUMIF('BG 032021'!A:A,Clasificaciones!C823,'BG 032021'!C:C),0)</f>
        <v>0</v>
      </c>
      <c r="P823" s="38"/>
      <c r="Q823" s="59">
        <f>IF(F823="I",SUMIF('BG 032021'!A:A,Clasificaciones!C823,'BG 032021'!D:D),0)</f>
        <v>0</v>
      </c>
    </row>
    <row r="824" spans="1:18" s="732" customFormat="1" ht="12" hidden="1" customHeight="1">
      <c r="A824" s="738" t="s">
        <v>186</v>
      </c>
      <c r="B824" s="738" t="s">
        <v>49</v>
      </c>
      <c r="C824" s="731">
        <v>5130603</v>
      </c>
      <c r="D824" s="731" t="s">
        <v>706</v>
      </c>
      <c r="E824" s="730" t="s">
        <v>6</v>
      </c>
      <c r="F824" s="730" t="s">
        <v>264</v>
      </c>
      <c r="G824" s="43">
        <f>IF(F824="I",IFERROR(VLOOKUP(C824,'BG 032022'!A:C,3,FALSE),0),0)</f>
        <v>0</v>
      </c>
      <c r="H824" s="738"/>
      <c r="I824" s="59">
        <f>IF(F824="I",IFERROR(VLOOKUP(C824,'BG 032022'!A:D,4,FALSE),0),0)</f>
        <v>0</v>
      </c>
      <c r="J824" s="38"/>
      <c r="K824" s="43">
        <f>IF(F824="I",SUMIF('BG 2021'!B:B,Clasificaciones!C824,'BG 2021'!D:D),0)</f>
        <v>0</v>
      </c>
      <c r="L824" s="38"/>
      <c r="M824" s="59">
        <f>IF(F824="I",SUMIF('BG 2021'!B:B,Clasificaciones!C824,'BG 2021'!E:E),0)</f>
        <v>0</v>
      </c>
      <c r="N824" s="38"/>
      <c r="O824" s="43">
        <f>IF(F824="I",SUMIF('BG 032021'!A:A,Clasificaciones!C824,'BG 032021'!C:C),0)</f>
        <v>28203268</v>
      </c>
      <c r="P824" s="38"/>
      <c r="Q824" s="59">
        <f>IF(F824="I",SUMIF('BG 032021'!A:A,Clasificaciones!C824,'BG 032021'!D:D),0)</f>
        <v>4318.2700000000004</v>
      </c>
      <c r="R824" s="732" t="e">
        <f>+VLOOKUP(C824,'CA EFE'!A:A,1,FALSE)</f>
        <v>#N/A</v>
      </c>
    </row>
    <row r="825" spans="1:18" s="732" customFormat="1" ht="12" hidden="1" customHeight="1">
      <c r="A825" s="738" t="s">
        <v>186</v>
      </c>
      <c r="B825" s="738"/>
      <c r="C825" s="731">
        <v>5130604</v>
      </c>
      <c r="D825" s="731" t="s">
        <v>863</v>
      </c>
      <c r="E825" s="730" t="s">
        <v>6</v>
      </c>
      <c r="F825" s="730" t="s">
        <v>264</v>
      </c>
      <c r="G825" s="43">
        <f>IF(F825="I",IFERROR(VLOOKUP(C825,'BG 032022'!A:C,3,FALSE),0),0)</f>
        <v>0</v>
      </c>
      <c r="H825" s="738"/>
      <c r="I825" s="59">
        <f>IF(F825="I",IFERROR(VLOOKUP(C825,'BG 032022'!A:D,4,FALSE),0),0)</f>
        <v>0</v>
      </c>
      <c r="J825" s="38"/>
      <c r="K825" s="43">
        <f>IF(F825="I",SUMIF('BG 2021'!B:B,Clasificaciones!C825,'BG 2021'!D:D),0)</f>
        <v>0</v>
      </c>
      <c r="L825" s="38"/>
      <c r="M825" s="59">
        <f>IF(F825="I",SUMIF('BG 2021'!B:B,Clasificaciones!C825,'BG 2021'!E:E),0)</f>
        <v>0</v>
      </c>
      <c r="N825" s="38"/>
      <c r="O825" s="43">
        <f>IF(F825="I",SUMIF('BG 032021'!A:A,Clasificaciones!C825,'BG 032021'!C:C),0)</f>
        <v>0</v>
      </c>
      <c r="P825" s="38"/>
      <c r="Q825" s="59">
        <f>IF(F825="I",SUMIF('BG 032021'!A:A,Clasificaciones!C825,'BG 032021'!D:D),0)</f>
        <v>0</v>
      </c>
    </row>
    <row r="826" spans="1:18" s="732" customFormat="1" ht="12" hidden="1" customHeight="1">
      <c r="A826" s="738" t="s">
        <v>186</v>
      </c>
      <c r="B826" s="738" t="s">
        <v>49</v>
      </c>
      <c r="C826" s="731">
        <v>5130605</v>
      </c>
      <c r="D826" s="731" t="s">
        <v>232</v>
      </c>
      <c r="E826" s="730" t="s">
        <v>6</v>
      </c>
      <c r="F826" s="730" t="s">
        <v>264</v>
      </c>
      <c r="G826" s="697">
        <f>IF(F826="I",IFERROR(VLOOKUP(C826,'BG 032022'!A:C,3,FALSE),0),0)</f>
        <v>1968182</v>
      </c>
      <c r="H826" s="738"/>
      <c r="I826" s="59">
        <f>IF(F826="I",IFERROR(VLOOKUP(C826,'BG 032022'!A:D,4,FALSE),0),0)</f>
        <v>284.27</v>
      </c>
      <c r="J826" s="38"/>
      <c r="K826" s="43">
        <f>IF(F826="I",SUMIF('BG 2021'!B:B,Clasificaciones!C826,'BG 2021'!D:D),0)</f>
        <v>0</v>
      </c>
      <c r="L826" s="38"/>
      <c r="M826" s="59">
        <f>IF(F826="I",SUMIF('BG 2021'!B:B,Clasificaciones!C826,'BG 2021'!E:E),0)</f>
        <v>0</v>
      </c>
      <c r="N826" s="38"/>
      <c r="O826" s="43">
        <f>IF(F826="I",SUMIF('BG 032021'!A:A,Clasificaciones!C826,'BG 032021'!C:C),0)</f>
        <v>1968182</v>
      </c>
      <c r="P826" s="38"/>
      <c r="Q826" s="59">
        <f>IF(F826="I",SUMIF('BG 032021'!A:A,Clasificaciones!C826,'BG 032021'!D:D),0)</f>
        <v>284.27</v>
      </c>
    </row>
    <row r="827" spans="1:18" s="732" customFormat="1" ht="12" hidden="1" customHeight="1">
      <c r="A827" s="738" t="s">
        <v>186</v>
      </c>
      <c r="B827" s="738" t="s">
        <v>47</v>
      </c>
      <c r="C827" s="731">
        <v>51307</v>
      </c>
      <c r="D827" s="731" t="s">
        <v>972</v>
      </c>
      <c r="E827" s="730" t="s">
        <v>6</v>
      </c>
      <c r="F827" s="730" t="s">
        <v>264</v>
      </c>
      <c r="G827" s="697">
        <f>IF(F827="I",IFERROR(VLOOKUP(C827,'BG 032022'!A:C,3,FALSE),0),0)</f>
        <v>36736537</v>
      </c>
      <c r="H827" s="738"/>
      <c r="I827" s="59">
        <f>IF(F827="I",IFERROR(VLOOKUP(C827,'BG 032022'!A:D,4,FALSE),0),0)</f>
        <v>5271.1</v>
      </c>
      <c r="J827" s="38"/>
      <c r="K827" s="43">
        <f>IF(F827="I",SUMIF('BG 2021'!B:B,Clasificaciones!C827,'BG 2021'!D:D),0)</f>
        <v>0</v>
      </c>
      <c r="L827" s="38"/>
      <c r="M827" s="59">
        <f>IF(F827="I",SUMIF('BG 2021'!B:B,Clasificaciones!C827,'BG 2021'!E:E),0)</f>
        <v>0</v>
      </c>
      <c r="N827" s="38"/>
      <c r="O827" s="43">
        <f>IF(F827="I",SUMIF('BG 032021'!A:A,Clasificaciones!C827,'BG 032021'!C:C),0)</f>
        <v>36736537</v>
      </c>
      <c r="P827" s="38"/>
      <c r="Q827" s="59">
        <f>IF(F827="I",SUMIF('BG 032021'!A:A,Clasificaciones!C827,'BG 032021'!D:D),0)</f>
        <v>5271.1</v>
      </c>
    </row>
    <row r="828" spans="1:18" s="732" customFormat="1" ht="12" hidden="1" customHeight="1">
      <c r="A828" s="738" t="s">
        <v>186</v>
      </c>
      <c r="B828" s="738" t="s">
        <v>47</v>
      </c>
      <c r="C828" s="731">
        <v>5130701</v>
      </c>
      <c r="D828" s="731" t="s">
        <v>696</v>
      </c>
      <c r="E828" s="730" t="s">
        <v>6</v>
      </c>
      <c r="F828" s="730" t="s">
        <v>264</v>
      </c>
      <c r="G828" s="43">
        <f>IF(F828="I",IFERROR(VLOOKUP(C828,'BG 032022'!A:C,3,FALSE),0),0)</f>
        <v>0</v>
      </c>
      <c r="H828" s="738"/>
      <c r="I828" s="59">
        <f>IF(F828="I",IFERROR(VLOOKUP(C828,'BG 032022'!A:D,4,FALSE),0),0)</f>
        <v>0</v>
      </c>
      <c r="J828" s="38"/>
      <c r="K828" s="43">
        <f>IF(F828="I",SUMIF('BG 2021'!B:B,Clasificaciones!C828,'BG 2021'!D:D),0)</f>
        <v>0</v>
      </c>
      <c r="L828" s="38"/>
      <c r="M828" s="59">
        <f>IF(F828="I",SUMIF('BG 2021'!B:B,Clasificaciones!C828,'BG 2021'!E:E),0)</f>
        <v>0</v>
      </c>
      <c r="N828" s="38"/>
      <c r="O828" s="43">
        <f>IF(F828="I",SUMIF('BG 032021'!A:A,Clasificaciones!C828,'BG 032021'!C:C),0)</f>
        <v>0</v>
      </c>
      <c r="P828" s="38"/>
      <c r="Q828" s="59">
        <f>IF(F828="I",SUMIF('BG 032021'!A:A,Clasificaciones!C828,'BG 032021'!D:D),0)</f>
        <v>0</v>
      </c>
      <c r="R828" s="732" t="e">
        <f>+VLOOKUP(C828,'CA EFE'!A:A,1,FALSE)</f>
        <v>#N/A</v>
      </c>
    </row>
    <row r="829" spans="1:18" s="732" customFormat="1" ht="12" hidden="1" customHeight="1">
      <c r="A829" s="738" t="s">
        <v>186</v>
      </c>
      <c r="B829" s="738" t="s">
        <v>47</v>
      </c>
      <c r="C829" s="731">
        <v>5130702</v>
      </c>
      <c r="D829" s="731" t="s">
        <v>965</v>
      </c>
      <c r="E829" s="730" t="s">
        <v>6</v>
      </c>
      <c r="F829" s="730" t="s">
        <v>264</v>
      </c>
      <c r="G829" s="43">
        <f>IF(F829="I",IFERROR(VLOOKUP(C829,'BG 032022'!A:C,3,FALSE),0),0)</f>
        <v>0</v>
      </c>
      <c r="H829" s="738"/>
      <c r="I829" s="59">
        <f>IF(F829="I",IFERROR(VLOOKUP(C829,'BG 032022'!A:D,4,FALSE),0),0)</f>
        <v>0</v>
      </c>
      <c r="J829" s="38"/>
      <c r="K829" s="43">
        <f>IF(F829="I",SUMIF('BG 2021'!B:B,Clasificaciones!C829,'BG 2021'!D:D),0)</f>
        <v>0</v>
      </c>
      <c r="L829" s="38"/>
      <c r="M829" s="59">
        <f>IF(F829="I",SUMIF('BG 2021'!B:B,Clasificaciones!C829,'BG 2021'!E:E),0)</f>
        <v>0</v>
      </c>
      <c r="N829" s="38"/>
      <c r="O829" s="43">
        <f>IF(F829="I",SUMIF('BG 032021'!A:A,Clasificaciones!C829,'BG 032021'!C:C),0)</f>
        <v>0</v>
      </c>
      <c r="P829" s="38"/>
      <c r="Q829" s="59">
        <f>IF(F829="I",SUMIF('BG 032021'!A:A,Clasificaciones!C829,'BG 032021'!D:D),0)</f>
        <v>0</v>
      </c>
      <c r="R829" s="732" t="e">
        <f>+VLOOKUP(C829,'CA EFE'!A:A,1,FALSE)</f>
        <v>#N/A</v>
      </c>
    </row>
    <row r="830" spans="1:18" s="732" customFormat="1" ht="12" hidden="1" customHeight="1">
      <c r="A830" s="738" t="s">
        <v>186</v>
      </c>
      <c r="B830" s="738" t="s">
        <v>47</v>
      </c>
      <c r="C830" s="731">
        <v>5130703</v>
      </c>
      <c r="D830" s="731" t="s">
        <v>1064</v>
      </c>
      <c r="E830" s="730" t="s">
        <v>6</v>
      </c>
      <c r="F830" s="730" t="s">
        <v>264</v>
      </c>
      <c r="G830" s="43">
        <v>0</v>
      </c>
      <c r="H830" s="738"/>
      <c r="I830" s="59">
        <v>0</v>
      </c>
      <c r="J830" s="38"/>
      <c r="K830" s="43">
        <f>IF(F830="I",SUMIF('BG 2021'!B:B,Clasificaciones!C830,'BG 2021'!D:D),0)</f>
        <v>0</v>
      </c>
      <c r="L830" s="38"/>
      <c r="M830" s="59">
        <f>IF(F830="I",SUMIF('BG 2021'!B:B,Clasificaciones!C830,'BG 2021'!E:E),0)</f>
        <v>0</v>
      </c>
      <c r="N830" s="38"/>
      <c r="O830" s="43">
        <f>IF(F830="I",SUMIF('BG 032021'!A:A,Clasificaciones!C830,'BG 032021'!C:C),0)</f>
        <v>5032982</v>
      </c>
      <c r="P830" s="38"/>
      <c r="Q830" s="59">
        <f>IF(F830="I",SUMIF('BG 032021'!A:A,Clasificaciones!C830,'BG 032021'!D:D),0)</f>
        <v>722.02</v>
      </c>
      <c r="R830" s="732">
        <f>+VLOOKUP(C830,'CA EFE'!A:A,1,FALSE)</f>
        <v>5130703</v>
      </c>
    </row>
    <row r="831" spans="1:18" s="732" customFormat="1" ht="12" hidden="1" customHeight="1">
      <c r="A831" s="738" t="s">
        <v>186</v>
      </c>
      <c r="B831" s="741"/>
      <c r="C831" s="731">
        <v>51308</v>
      </c>
      <c r="D831" s="731" t="s">
        <v>48</v>
      </c>
      <c r="E831" s="730" t="s">
        <v>6</v>
      </c>
      <c r="F831" s="730" t="s">
        <v>263</v>
      </c>
      <c r="G831" s="43">
        <f>IF(F831="I",IFERROR(VLOOKUP(C831,'BG 032022'!A:C,3,FALSE),0),0)</f>
        <v>0</v>
      </c>
      <c r="H831" s="741"/>
      <c r="I831" s="59">
        <f>IF(F831="I",IFERROR(VLOOKUP(C831,'BG 032022'!A:D,4,FALSE),0),0)</f>
        <v>0</v>
      </c>
      <c r="J831" s="38"/>
      <c r="K831" s="43">
        <f>IF(F831="I",SUMIF('BG 2021'!B:B,Clasificaciones!C831,'BG 2021'!D:D),0)</f>
        <v>0</v>
      </c>
      <c r="L831" s="38"/>
      <c r="M831" s="59">
        <f>IF(F831="I",SUMIF('BG 2021'!B:B,Clasificaciones!C831,'BG 2021'!E:E),0)</f>
        <v>0</v>
      </c>
      <c r="N831" s="38"/>
      <c r="O831" s="43">
        <f>IF(F831="I",SUMIF('BG 032021'!A:A,Clasificaciones!C831,'BG 032021'!C:C),0)</f>
        <v>0</v>
      </c>
      <c r="P831" s="38"/>
      <c r="Q831" s="59">
        <f>IF(F831="I",SUMIF('BG 032021'!A:A,Clasificaciones!C831,'BG 032021'!D:D),0)</f>
        <v>0</v>
      </c>
    </row>
    <row r="832" spans="1:18" s="732" customFormat="1" ht="12" hidden="1" customHeight="1">
      <c r="A832" s="738" t="s">
        <v>186</v>
      </c>
      <c r="B832" s="738" t="s">
        <v>48</v>
      </c>
      <c r="C832" s="731">
        <v>5130801</v>
      </c>
      <c r="D832" s="731" t="s">
        <v>707</v>
      </c>
      <c r="E832" s="730" t="s">
        <v>6</v>
      </c>
      <c r="F832" s="730" t="s">
        <v>264</v>
      </c>
      <c r="G832" s="43">
        <f>IF(F832="I",IFERROR(VLOOKUP(C832,'BG 032022'!A:C,3,FALSE),0),0)</f>
        <v>0</v>
      </c>
      <c r="H832" s="738"/>
      <c r="I832" s="59">
        <f>IF(F832="I",IFERROR(VLOOKUP(C832,'BG 032022'!A:D,4,FALSE),0),0)</f>
        <v>0</v>
      </c>
      <c r="J832" s="38"/>
      <c r="K832" s="43">
        <f>IF(F832="I",SUMIF('BG 2021'!B:B,Clasificaciones!C832,'BG 2021'!D:D),0)</f>
        <v>0</v>
      </c>
      <c r="L832" s="38"/>
      <c r="M832" s="59">
        <f>IF(F832="I",SUMIF('BG 2021'!B:B,Clasificaciones!C832,'BG 2021'!E:E),0)</f>
        <v>0</v>
      </c>
      <c r="N832" s="38"/>
      <c r="O832" s="43">
        <f>IF(F832="I",SUMIF('BG 032021'!A:A,Clasificaciones!C832,'BG 032021'!C:C),0)</f>
        <v>1746503</v>
      </c>
      <c r="P832" s="38"/>
      <c r="Q832" s="59">
        <f>IF(F832="I",SUMIF('BG 032021'!A:A,Clasificaciones!C832,'BG 032021'!D:D),0)</f>
        <v>266.25</v>
      </c>
      <c r="R832" s="732" t="e">
        <f>+VLOOKUP(C832,'CA EFE'!A:A,1,FALSE)</f>
        <v>#N/A</v>
      </c>
    </row>
    <row r="833" spans="1:18" s="732" customFormat="1" ht="12" hidden="1" customHeight="1">
      <c r="A833" s="738" t="s">
        <v>186</v>
      </c>
      <c r="B833" s="738"/>
      <c r="C833" s="731">
        <v>51309</v>
      </c>
      <c r="D833" s="731" t="s">
        <v>51</v>
      </c>
      <c r="E833" s="730" t="s">
        <v>6</v>
      </c>
      <c r="F833" s="730" t="s">
        <v>263</v>
      </c>
      <c r="G833" s="43">
        <f>IF(F833="I",IFERROR(VLOOKUP(C833,'BG 032022'!A:C,3,FALSE),0),0)</f>
        <v>0</v>
      </c>
      <c r="H833" s="738"/>
      <c r="I833" s="59">
        <f>IF(F833="I",IFERROR(VLOOKUP(C833,'BG 032022'!A:D,4,FALSE),0),0)</f>
        <v>0</v>
      </c>
      <c r="J833" s="38"/>
      <c r="K833" s="43">
        <f>IF(F833="I",SUMIF('BG 2021'!B:B,Clasificaciones!C833,'BG 2021'!D:D),0)</f>
        <v>0</v>
      </c>
      <c r="L833" s="38"/>
      <c r="M833" s="59">
        <f>IF(F833="I",SUMIF('BG 2021'!B:B,Clasificaciones!C833,'BG 2021'!E:E),0)</f>
        <v>0</v>
      </c>
      <c r="N833" s="38"/>
      <c r="O833" s="43">
        <f>IF(F833="I",SUMIF('BG 032021'!A:A,Clasificaciones!C833,'BG 032021'!C:C),0)</f>
        <v>0</v>
      </c>
      <c r="P833" s="38"/>
      <c r="Q833" s="59">
        <f>IF(F833="I",SUMIF('BG 032021'!A:A,Clasificaciones!C833,'BG 032021'!D:D),0)</f>
        <v>0</v>
      </c>
    </row>
    <row r="834" spans="1:18" s="732" customFormat="1" ht="12" hidden="1" customHeight="1">
      <c r="A834" s="738" t="s">
        <v>186</v>
      </c>
      <c r="B834" s="738"/>
      <c r="C834" s="731">
        <v>5130901</v>
      </c>
      <c r="D834" s="731" t="s">
        <v>973</v>
      </c>
      <c r="E834" s="730" t="s">
        <v>6</v>
      </c>
      <c r="F834" s="730" t="s">
        <v>264</v>
      </c>
      <c r="G834" s="43">
        <f>IF(F834="I",IFERROR(VLOOKUP(C834,'BG 032022'!A:C,3,FALSE),0),0)</f>
        <v>0</v>
      </c>
      <c r="H834" s="738"/>
      <c r="I834" s="59">
        <f>IF(F834="I",IFERROR(VLOOKUP(C834,'BG 032022'!A:D,4,FALSE),0),0)</f>
        <v>0</v>
      </c>
      <c r="J834" s="38"/>
      <c r="K834" s="43">
        <f>IF(F834="I",SUMIF('BG 2021'!B:B,Clasificaciones!C834,'BG 2021'!D:D),0)</f>
        <v>0</v>
      </c>
      <c r="L834" s="38"/>
      <c r="M834" s="59">
        <f>IF(F834="I",SUMIF('BG 2021'!B:B,Clasificaciones!C834,'BG 2021'!E:E),0)</f>
        <v>0</v>
      </c>
      <c r="N834" s="38"/>
      <c r="O834" s="43">
        <f>IF(F834="I",SUMIF('BG 032021'!A:A,Clasificaciones!C834,'BG 032021'!C:C),0)</f>
        <v>0</v>
      </c>
      <c r="P834" s="38"/>
      <c r="Q834" s="59">
        <f>IF(F834="I",SUMIF('BG 032021'!A:A,Clasificaciones!C834,'BG 032021'!D:D),0)</f>
        <v>0</v>
      </c>
    </row>
    <row r="835" spans="1:18" s="732" customFormat="1" ht="12" hidden="1" customHeight="1">
      <c r="A835" s="738" t="s">
        <v>186</v>
      </c>
      <c r="B835" s="738" t="s">
        <v>51</v>
      </c>
      <c r="C835" s="731">
        <v>5130902</v>
      </c>
      <c r="D835" s="731" t="s">
        <v>708</v>
      </c>
      <c r="E835" s="730" t="s">
        <v>6</v>
      </c>
      <c r="F835" s="730" t="s">
        <v>264</v>
      </c>
      <c r="G835" s="697">
        <f>IF(F835="I",IFERROR(VLOOKUP(C835,'BG 032022'!A:C,3,FALSE),0),0)</f>
        <v>1920000</v>
      </c>
      <c r="H835" s="738"/>
      <c r="I835" s="59">
        <f>IF(F835="I",IFERROR(VLOOKUP(C835,'BG 032022'!A:D,4,FALSE),0),0)</f>
        <v>276.27</v>
      </c>
      <c r="J835" s="38"/>
      <c r="K835" s="43">
        <f>IF(F835="I",SUMIF('BG 2021'!B:B,Clasificaciones!C835,'BG 2021'!D:D),0)</f>
        <v>0</v>
      </c>
      <c r="L835" s="38"/>
      <c r="M835" s="59">
        <f>IF(F835="I",SUMIF('BG 2021'!B:B,Clasificaciones!C835,'BG 2021'!E:E),0)</f>
        <v>0</v>
      </c>
      <c r="N835" s="38"/>
      <c r="O835" s="43">
        <f>IF(F835="I",SUMIF('BG 032021'!A:A,Clasificaciones!C835,'BG 032021'!C:C),0)</f>
        <v>12212700</v>
      </c>
      <c r="P835" s="38"/>
      <c r="Q835" s="59">
        <f>IF(F835="I",SUMIF('BG 032021'!A:A,Clasificaciones!C835,'BG 032021'!D:D),0)</f>
        <v>1776.09</v>
      </c>
      <c r="R835" s="732">
        <f>+VLOOKUP(C835,'CA EFE'!A:A,1,FALSE)</f>
        <v>5130902</v>
      </c>
    </row>
    <row r="836" spans="1:18" s="732" customFormat="1" ht="12" hidden="1" customHeight="1">
      <c r="A836" s="738" t="s">
        <v>186</v>
      </c>
      <c r="B836" s="738"/>
      <c r="C836" s="731">
        <v>5130903</v>
      </c>
      <c r="D836" s="731" t="s">
        <v>974</v>
      </c>
      <c r="E836" s="730" t="s">
        <v>6</v>
      </c>
      <c r="F836" s="730" t="s">
        <v>264</v>
      </c>
      <c r="G836" s="43">
        <f>IF(F836="I",IFERROR(VLOOKUP(C836,'BG 032022'!A:C,3,FALSE),0),0)</f>
        <v>0</v>
      </c>
      <c r="H836" s="738"/>
      <c r="I836" s="59">
        <f>IF(F836="I",IFERROR(VLOOKUP(C836,'BG 032022'!A:D,4,FALSE),0),0)</f>
        <v>0</v>
      </c>
      <c r="J836" s="38"/>
      <c r="K836" s="43">
        <f>IF(F836="I",SUMIF('BG 2021'!B:B,Clasificaciones!C836,'BG 2021'!D:D),0)</f>
        <v>0</v>
      </c>
      <c r="L836" s="38"/>
      <c r="M836" s="59">
        <f>IF(F836="I",SUMIF('BG 2021'!B:B,Clasificaciones!C836,'BG 2021'!E:E),0)</f>
        <v>0</v>
      </c>
      <c r="N836" s="38"/>
      <c r="O836" s="43">
        <f>IF(F836="I",SUMIF('BG 032021'!A:A,Clasificaciones!C836,'BG 032021'!C:C),0)</f>
        <v>0</v>
      </c>
      <c r="P836" s="38"/>
      <c r="Q836" s="59">
        <f>IF(F836="I",SUMIF('BG 032021'!A:A,Clasificaciones!C836,'BG 032021'!D:D),0)</f>
        <v>0</v>
      </c>
    </row>
    <row r="837" spans="1:18" s="732" customFormat="1" ht="12" hidden="1" customHeight="1">
      <c r="A837" s="738" t="s">
        <v>186</v>
      </c>
      <c r="B837" s="738" t="s">
        <v>51</v>
      </c>
      <c r="C837" s="731">
        <v>5130904</v>
      </c>
      <c r="D837" s="731" t="s">
        <v>709</v>
      </c>
      <c r="E837" s="730" t="s">
        <v>6</v>
      </c>
      <c r="F837" s="730" t="s">
        <v>264</v>
      </c>
      <c r="G837" s="43">
        <f>IF(F837="I",IFERROR(VLOOKUP(C837,'BG 032022'!A:C,3,FALSE),0),0)</f>
        <v>0</v>
      </c>
      <c r="H837" s="738"/>
      <c r="I837" s="59">
        <f>IF(F837="I",IFERROR(VLOOKUP(C837,'BG 032022'!A:D,4,FALSE),0),0)</f>
        <v>0</v>
      </c>
      <c r="J837" s="38"/>
      <c r="K837" s="43">
        <f>IF(F837="I",SUMIF('BG 2021'!B:B,Clasificaciones!C837,'BG 2021'!D:D),0)</f>
        <v>0</v>
      </c>
      <c r="L837" s="38"/>
      <c r="M837" s="59">
        <f>IF(F837="I",SUMIF('BG 2021'!B:B,Clasificaciones!C837,'BG 2021'!E:E),0)</f>
        <v>0</v>
      </c>
      <c r="N837" s="38"/>
      <c r="O837" s="43">
        <f>IF(F837="I",SUMIF('BG 032021'!A:A,Clasificaciones!C837,'BG 032021'!C:C),0)</f>
        <v>202416</v>
      </c>
      <c r="P837" s="38"/>
      <c r="Q837" s="59">
        <f>IF(F837="I",SUMIF('BG 032021'!A:A,Clasificaciones!C837,'BG 032021'!D:D),0)</f>
        <v>31.23</v>
      </c>
    </row>
    <row r="838" spans="1:18" s="732" customFormat="1" ht="12" hidden="1" customHeight="1">
      <c r="A838" s="738" t="s">
        <v>186</v>
      </c>
      <c r="B838" s="738"/>
      <c r="C838" s="731">
        <v>51310</v>
      </c>
      <c r="D838" s="731" t="s">
        <v>242</v>
      </c>
      <c r="E838" s="730" t="s">
        <v>6</v>
      </c>
      <c r="F838" s="730" t="s">
        <v>263</v>
      </c>
      <c r="G838" s="43">
        <f>IF(F838="I",IFERROR(VLOOKUP(C838,'BG 032022'!A:C,3,FALSE),0),0)</f>
        <v>0</v>
      </c>
      <c r="H838" s="738"/>
      <c r="I838" s="59">
        <f>IF(F838="I",IFERROR(VLOOKUP(C838,'BG 032022'!A:D,4,FALSE),0),0)</f>
        <v>0</v>
      </c>
      <c r="J838" s="38"/>
      <c r="K838" s="43">
        <f>IF(F838="I",SUMIF('BG 2021'!B:B,Clasificaciones!C838,'BG 2021'!D:D),0)</f>
        <v>0</v>
      </c>
      <c r="L838" s="38"/>
      <c r="M838" s="59">
        <f>IF(F838="I",SUMIF('BG 2021'!B:B,Clasificaciones!C838,'BG 2021'!E:E),0)</f>
        <v>0</v>
      </c>
      <c r="N838" s="38"/>
      <c r="O838" s="43">
        <f>IF(F838="I",SUMIF('BG 032021'!A:A,Clasificaciones!C838,'BG 032021'!C:C),0)</f>
        <v>0</v>
      </c>
      <c r="P838" s="38"/>
      <c r="Q838" s="59">
        <f>IF(F838="I",SUMIF('BG 032021'!A:A,Clasificaciones!C838,'BG 032021'!D:D),0)</f>
        <v>0</v>
      </c>
    </row>
    <row r="839" spans="1:18" s="732" customFormat="1" ht="12" customHeight="1">
      <c r="A839" s="738" t="s">
        <v>186</v>
      </c>
      <c r="B839" s="738" t="s">
        <v>506</v>
      </c>
      <c r="C839" s="731">
        <v>5131001</v>
      </c>
      <c r="D839" s="731" t="s">
        <v>975</v>
      </c>
      <c r="E839" s="730" t="s">
        <v>6</v>
      </c>
      <c r="F839" s="730" t="s">
        <v>264</v>
      </c>
      <c r="G839" s="697">
        <f>IF(F839="I",IFERROR(VLOOKUP(C839,'BG 032022'!A:C,3,FALSE),0),0)</f>
        <v>1241548</v>
      </c>
      <c r="H839" s="738"/>
      <c r="I839" s="59">
        <f>IF(F839="I",IFERROR(VLOOKUP(C839,'BG 032022'!A:D,4,FALSE),0),0)</f>
        <v>178.05</v>
      </c>
      <c r="J839" s="38"/>
      <c r="K839" s="43">
        <f>IF(F839="I",SUMIF('BG 2021'!B:B,Clasificaciones!C839,'BG 2021'!D:D),0)</f>
        <v>0</v>
      </c>
      <c r="L839" s="38"/>
      <c r="M839" s="59">
        <f>IF(F839="I",SUMIF('BG 2021'!B:B,Clasificaciones!C839,'BG 2021'!E:E),0)</f>
        <v>0</v>
      </c>
      <c r="N839" s="38"/>
      <c r="O839" s="43">
        <f>IF(F839="I",SUMIF('BG 032021'!A:A,Clasificaciones!C839,'BG 032021'!C:C),0)</f>
        <v>1241548</v>
      </c>
      <c r="P839" s="38"/>
      <c r="Q839" s="59">
        <f>IF(F839="I",SUMIF('BG 032021'!A:A,Clasificaciones!C839,'BG 032021'!D:D),0)</f>
        <v>178.05</v>
      </c>
      <c r="R839" s="732">
        <f>+VLOOKUP(C839,'CA EFE'!A:A,1,FALSE)</f>
        <v>5131001</v>
      </c>
    </row>
    <row r="840" spans="1:18" s="732" customFormat="1" ht="12" customHeight="1">
      <c r="A840" s="738" t="s">
        <v>186</v>
      </c>
      <c r="B840" s="738" t="s">
        <v>506</v>
      </c>
      <c r="C840" s="731">
        <v>5131002</v>
      </c>
      <c r="D840" s="731" t="s">
        <v>710</v>
      </c>
      <c r="E840" s="730" t="s">
        <v>6</v>
      </c>
      <c r="F840" s="730" t="s">
        <v>264</v>
      </c>
      <c r="G840" s="697">
        <f>IF(F840="I",IFERROR(VLOOKUP(C840,'BG 032022'!A:C,3,FALSE),0),0)</f>
        <v>730406</v>
      </c>
      <c r="H840" s="738"/>
      <c r="I840" s="59">
        <f>IF(F840="I",IFERROR(VLOOKUP(C840,'BG 032022'!A:D,4,FALSE),0),0)</f>
        <v>104.62</v>
      </c>
      <c r="J840" s="38"/>
      <c r="K840" s="43">
        <f>IF(F840="I",SUMIF('BG 2021'!B:B,Clasificaciones!C840,'BG 2021'!D:D),0)</f>
        <v>0</v>
      </c>
      <c r="L840" s="38"/>
      <c r="M840" s="59">
        <f>IF(F840="I",SUMIF('BG 2021'!B:B,Clasificaciones!C840,'BG 2021'!E:E),0)</f>
        <v>0</v>
      </c>
      <c r="N840" s="38"/>
      <c r="O840" s="43">
        <f>IF(F840="I",SUMIF('BG 032021'!A:A,Clasificaciones!C840,'BG 032021'!C:C),0)</f>
        <v>5230406</v>
      </c>
      <c r="P840" s="38"/>
      <c r="Q840" s="59">
        <f>IF(F840="I",SUMIF('BG 032021'!A:A,Clasificaciones!C840,'BG 032021'!D:D),0)</f>
        <v>794.21</v>
      </c>
      <c r="R840" s="732">
        <f>+VLOOKUP(C840,'CA EFE'!A:A,1,FALSE)</f>
        <v>5131002</v>
      </c>
    </row>
    <row r="841" spans="1:18" s="732" customFormat="1" ht="12" customHeight="1">
      <c r="A841" s="738" t="s">
        <v>186</v>
      </c>
      <c r="B841" s="738" t="s">
        <v>506</v>
      </c>
      <c r="C841" s="731">
        <v>5131003</v>
      </c>
      <c r="D841" s="731" t="s">
        <v>976</v>
      </c>
      <c r="E841" s="730" t="s">
        <v>6</v>
      </c>
      <c r="F841" s="730" t="s">
        <v>264</v>
      </c>
      <c r="G841" s="697">
        <f>IF(F841="I",IFERROR(VLOOKUP(C841,'BG 032022'!A:C,3,FALSE),0),0)</f>
        <v>163635</v>
      </c>
      <c r="H841" s="738"/>
      <c r="I841" s="59">
        <f>IF(F841="I",IFERROR(VLOOKUP(C841,'BG 032022'!A:D,4,FALSE),0),0)</f>
        <v>23.47</v>
      </c>
      <c r="J841" s="38"/>
      <c r="K841" s="43">
        <f>IF(F841="I",SUMIF('BG 2021'!B:B,Clasificaciones!C841,'BG 2021'!D:D),0)</f>
        <v>0</v>
      </c>
      <c r="L841" s="38"/>
      <c r="M841" s="59">
        <f>IF(F841="I",SUMIF('BG 2021'!B:B,Clasificaciones!C841,'BG 2021'!E:E),0)</f>
        <v>0</v>
      </c>
      <c r="N841" s="38"/>
      <c r="O841" s="43">
        <f>IF(F841="I",SUMIF('BG 032021'!A:A,Clasificaciones!C841,'BG 032021'!C:C),0)</f>
        <v>163635</v>
      </c>
      <c r="P841" s="38"/>
      <c r="Q841" s="59">
        <f>IF(F841="I",SUMIF('BG 032021'!A:A,Clasificaciones!C841,'BG 032021'!D:D),0)</f>
        <v>23.47</v>
      </c>
    </row>
    <row r="842" spans="1:18" s="732" customFormat="1" ht="12" hidden="1" customHeight="1">
      <c r="A842" s="738" t="s">
        <v>186</v>
      </c>
      <c r="B842" s="738"/>
      <c r="C842" s="731">
        <v>5131004</v>
      </c>
      <c r="D842" s="731" t="s">
        <v>977</v>
      </c>
      <c r="E842" s="730" t="s">
        <v>6</v>
      </c>
      <c r="F842" s="730" t="s">
        <v>264</v>
      </c>
      <c r="G842" s="43">
        <f>IF(F842="I",IFERROR(VLOOKUP(C842,'BG 032022'!A:C,3,FALSE),0),0)</f>
        <v>0</v>
      </c>
      <c r="H842" s="738"/>
      <c r="I842" s="59">
        <f>IF(F842="I",IFERROR(VLOOKUP(C842,'BG 032022'!A:D,4,FALSE),0),0)</f>
        <v>0</v>
      </c>
      <c r="J842" s="38"/>
      <c r="K842" s="43">
        <f>IF(F842="I",SUMIF('BG 2021'!B:B,Clasificaciones!C842,'BG 2021'!D:D),0)</f>
        <v>0</v>
      </c>
      <c r="L842" s="38"/>
      <c r="M842" s="59">
        <f>IF(F842="I",SUMIF('BG 2021'!B:B,Clasificaciones!C842,'BG 2021'!E:E),0)</f>
        <v>0</v>
      </c>
      <c r="N842" s="38"/>
      <c r="O842" s="43">
        <f>IF(F842="I",SUMIF('BG 032021'!A:A,Clasificaciones!C842,'BG 032021'!C:C),0)</f>
        <v>0</v>
      </c>
      <c r="P842" s="38"/>
      <c r="Q842" s="59">
        <f>IF(F842="I",SUMIF('BG 032021'!A:A,Clasificaciones!C842,'BG 032021'!D:D),0)</f>
        <v>0</v>
      </c>
    </row>
    <row r="843" spans="1:18" s="732" customFormat="1" ht="12" customHeight="1">
      <c r="A843" s="738" t="s">
        <v>186</v>
      </c>
      <c r="B843" s="738" t="s">
        <v>506</v>
      </c>
      <c r="C843" s="731">
        <v>5131005</v>
      </c>
      <c r="D843" s="731" t="s">
        <v>978</v>
      </c>
      <c r="E843" s="730" t="s">
        <v>6</v>
      </c>
      <c r="F843" s="730" t="s">
        <v>264</v>
      </c>
      <c r="G843" s="697">
        <f>IF(F843="I",IFERROR(VLOOKUP(C843,'BG 032022'!A:C,3,FALSE),0),0)</f>
        <v>374295</v>
      </c>
      <c r="H843" s="738"/>
      <c r="I843" s="59">
        <f>IF(F843="I",IFERROR(VLOOKUP(C843,'BG 032022'!A:D,4,FALSE),0),0)</f>
        <v>53.74</v>
      </c>
      <c r="J843" s="38"/>
      <c r="K843" s="43">
        <f>IF(F843="I",SUMIF('BG 2021'!B:B,Clasificaciones!C843,'BG 2021'!D:D),0)</f>
        <v>0</v>
      </c>
      <c r="L843" s="38"/>
      <c r="M843" s="59">
        <f>IF(F843="I",SUMIF('BG 2021'!B:B,Clasificaciones!C843,'BG 2021'!E:E),0)</f>
        <v>0</v>
      </c>
      <c r="N843" s="38"/>
      <c r="O843" s="43">
        <f>IF(F843="I",SUMIF('BG 032021'!A:A,Clasificaciones!C843,'BG 032021'!C:C),0)</f>
        <v>374295</v>
      </c>
      <c r="P843" s="38"/>
      <c r="Q843" s="59">
        <f>IF(F843="I",SUMIF('BG 032021'!A:A,Clasificaciones!C843,'BG 032021'!D:D),0)</f>
        <v>53.74</v>
      </c>
      <c r="R843" s="732">
        <f>+VLOOKUP(C843,'CA EFE'!A:A,1,FALSE)</f>
        <v>5131005</v>
      </c>
    </row>
    <row r="844" spans="1:18" s="732" customFormat="1" ht="12" customHeight="1">
      <c r="A844" s="738" t="s">
        <v>186</v>
      </c>
      <c r="B844" s="738" t="s">
        <v>506</v>
      </c>
      <c r="C844" s="731">
        <v>5131006</v>
      </c>
      <c r="D844" s="731" t="s">
        <v>711</v>
      </c>
      <c r="E844" s="730" t="s">
        <v>6</v>
      </c>
      <c r="F844" s="730" t="s">
        <v>264</v>
      </c>
      <c r="G844" s="697">
        <f>IF(F844="I",IFERROR(VLOOKUP(C844,'BG 032022'!A:C,3,FALSE),0),0)</f>
        <v>7527834</v>
      </c>
      <c r="H844" s="738"/>
      <c r="I844" s="59">
        <f>IF(F844="I",IFERROR(VLOOKUP(C844,'BG 032022'!A:D,4,FALSE),0),0)</f>
        <v>1079.07</v>
      </c>
      <c r="J844" s="38"/>
      <c r="K844" s="43">
        <f>IF(F844="I",SUMIF('BG 2021'!B:B,Clasificaciones!C844,'BG 2021'!D:D),0)</f>
        <v>0</v>
      </c>
      <c r="L844" s="38"/>
      <c r="M844" s="59">
        <f>IF(F844="I",SUMIF('BG 2021'!B:B,Clasificaciones!C844,'BG 2021'!E:E),0)</f>
        <v>0</v>
      </c>
      <c r="N844" s="38"/>
      <c r="O844" s="43">
        <f>IF(F844="I",SUMIF('BG 032021'!A:A,Clasificaciones!C844,'BG 032021'!C:C),0)</f>
        <v>10451470</v>
      </c>
      <c r="P844" s="38"/>
      <c r="Q844" s="59">
        <f>IF(F844="I",SUMIF('BG 032021'!A:A,Clasificaciones!C844,'BG 032021'!D:D),0)</f>
        <v>1501.99</v>
      </c>
      <c r="R844" s="732">
        <f>+VLOOKUP(C844,'CA EFE'!A:A,1,FALSE)</f>
        <v>5131006</v>
      </c>
    </row>
    <row r="845" spans="1:18" s="732" customFormat="1" ht="12" customHeight="1">
      <c r="A845" s="738" t="s">
        <v>186</v>
      </c>
      <c r="B845" s="738" t="s">
        <v>506</v>
      </c>
      <c r="C845" s="731">
        <v>5131007</v>
      </c>
      <c r="D845" s="731" t="s">
        <v>1111</v>
      </c>
      <c r="E845" s="730" t="s">
        <v>6</v>
      </c>
      <c r="F845" s="730" t="s">
        <v>264</v>
      </c>
      <c r="G845" s="697">
        <f>IF(F845="I",IFERROR(VLOOKUP(C845,'BG 032022'!A:C,3,FALSE),0),0)</f>
        <v>7981396</v>
      </c>
      <c r="H845" s="738"/>
      <c r="I845" s="59">
        <f>IF(F845="I",IFERROR(VLOOKUP(C845,'BG 032022'!A:D,4,FALSE),0),0)</f>
        <v>1145.0899999999999</v>
      </c>
      <c r="J845" s="38"/>
      <c r="K845" s="43">
        <f>IF(F845="I",SUMIF('BG 2021'!B:B,Clasificaciones!C845,'BG 2021'!D:D),0)</f>
        <v>0</v>
      </c>
      <c r="L845" s="38"/>
      <c r="M845" s="59">
        <f>IF(F845="I",SUMIF('BG 2021'!B:B,Clasificaciones!C845,'BG 2021'!E:E),0)</f>
        <v>0</v>
      </c>
      <c r="N845" s="38"/>
      <c r="O845" s="43">
        <f>IF(F845="I",SUMIF('BG 032021'!A:A,Clasificaciones!C845,'BG 032021'!C:C),0)</f>
        <v>7981396</v>
      </c>
      <c r="P845" s="38"/>
      <c r="Q845" s="59">
        <f>IF(F845="I",SUMIF('BG 032021'!A:A,Clasificaciones!C845,'BG 032021'!D:D),0)</f>
        <v>1145.0899999999999</v>
      </c>
      <c r="R845" s="732">
        <f>+VLOOKUP(C845,'CA EFE'!A:A,1,FALSE)</f>
        <v>5131007</v>
      </c>
    </row>
    <row r="846" spans="1:18" s="732" customFormat="1" ht="12" hidden="1" customHeight="1">
      <c r="A846" s="738" t="s">
        <v>186</v>
      </c>
      <c r="B846" s="738" t="s">
        <v>50</v>
      </c>
      <c r="C846" s="731">
        <v>5131008</v>
      </c>
      <c r="D846" s="731" t="s">
        <v>979</v>
      </c>
      <c r="E846" s="730" t="s">
        <v>6</v>
      </c>
      <c r="F846" s="730" t="s">
        <v>264</v>
      </c>
      <c r="G846" s="43">
        <f>IF(F846="I",IFERROR(VLOOKUP(C846,'BG 032022'!A:C,3,FALSE),0),0)</f>
        <v>0</v>
      </c>
      <c r="H846" s="738"/>
      <c r="I846" s="59">
        <f>IF(F846="I",IFERROR(VLOOKUP(C846,'BG 032022'!A:D,4,FALSE),0),0)</f>
        <v>0</v>
      </c>
      <c r="J846" s="38"/>
      <c r="K846" s="43">
        <f>IF(F846="I",SUMIF('BG 2021'!B:B,Clasificaciones!C846,'BG 2021'!D:D),0)</f>
        <v>0</v>
      </c>
      <c r="L846" s="38"/>
      <c r="M846" s="59">
        <f>IF(F846="I",SUMIF('BG 2021'!B:B,Clasificaciones!C846,'BG 2021'!E:E),0)</f>
        <v>0</v>
      </c>
      <c r="N846" s="38"/>
      <c r="O846" s="43">
        <f>IF(F846="I",SUMIF('BG 032021'!A:A,Clasificaciones!C846,'BG 032021'!C:C),0)</f>
        <v>0</v>
      </c>
      <c r="P846" s="38"/>
      <c r="Q846" s="59">
        <f>IF(F846="I",SUMIF('BG 032021'!A:A,Clasificaciones!C846,'BG 032021'!D:D),0)</f>
        <v>0</v>
      </c>
      <c r="R846" s="732" t="e">
        <f>+VLOOKUP(C846,'CA EFE'!A:A,1,FALSE)</f>
        <v>#N/A</v>
      </c>
    </row>
    <row r="847" spans="1:18" s="732" customFormat="1" ht="12" hidden="1" customHeight="1">
      <c r="A847" s="738" t="s">
        <v>186</v>
      </c>
      <c r="B847" s="738"/>
      <c r="C847" s="731">
        <v>5131009</v>
      </c>
      <c r="D847" s="731" t="s">
        <v>980</v>
      </c>
      <c r="E847" s="730" t="s">
        <v>6</v>
      </c>
      <c r="F847" s="730" t="s">
        <v>264</v>
      </c>
      <c r="G847" s="43">
        <f>IF(F847="I",IFERROR(VLOOKUP(C847,'BG 032022'!A:C,3,FALSE),0),0)</f>
        <v>0</v>
      </c>
      <c r="H847" s="738"/>
      <c r="I847" s="59">
        <f>IF(F847="I",IFERROR(VLOOKUP(C847,'BG 032022'!A:D,4,FALSE),0),0)</f>
        <v>0</v>
      </c>
      <c r="J847" s="38"/>
      <c r="K847" s="43">
        <f>IF(F847="I",SUMIF('BG 2021'!B:B,Clasificaciones!C847,'BG 2021'!D:D),0)</f>
        <v>0</v>
      </c>
      <c r="L847" s="38"/>
      <c r="M847" s="59">
        <f>IF(F847="I",SUMIF('BG 2021'!B:B,Clasificaciones!C847,'BG 2021'!E:E),0)</f>
        <v>0</v>
      </c>
      <c r="N847" s="38"/>
      <c r="O847" s="43">
        <f>IF(F847="I",SUMIF('BG 032021'!A:A,Clasificaciones!C847,'BG 032021'!C:C),0)</f>
        <v>0</v>
      </c>
      <c r="P847" s="38"/>
      <c r="Q847" s="59">
        <f>IF(F847="I",SUMIF('BG 032021'!A:A,Clasificaciones!C847,'BG 032021'!D:D),0)</f>
        <v>0</v>
      </c>
    </row>
    <row r="848" spans="1:18" s="732" customFormat="1" ht="12" hidden="1" customHeight="1">
      <c r="A848" s="738" t="s">
        <v>186</v>
      </c>
      <c r="B848" s="738" t="s">
        <v>506</v>
      </c>
      <c r="C848" s="731">
        <v>5131010</v>
      </c>
      <c r="D848" s="731" t="s">
        <v>176</v>
      </c>
      <c r="E848" s="730" t="s">
        <v>6</v>
      </c>
      <c r="F848" s="730" t="s">
        <v>264</v>
      </c>
      <c r="G848" s="43">
        <f>IF(F848="I",IFERROR(VLOOKUP(C848,'BG 032022'!A:C,3,FALSE),0),0)</f>
        <v>0</v>
      </c>
      <c r="H848" s="738"/>
      <c r="I848" s="59">
        <f>IF(F848="I",IFERROR(VLOOKUP(C848,'BG 032022'!A:D,4,FALSE),0),0)</f>
        <v>0</v>
      </c>
      <c r="J848" s="38"/>
      <c r="K848" s="43">
        <f>IF(F848="I",SUMIF('BG 2021'!B:B,Clasificaciones!C848,'BG 2021'!D:D),0)</f>
        <v>0</v>
      </c>
      <c r="L848" s="38"/>
      <c r="M848" s="59">
        <f>IF(F848="I",SUMIF('BG 2021'!B:B,Clasificaciones!C848,'BG 2021'!E:E),0)</f>
        <v>0</v>
      </c>
      <c r="N848" s="38"/>
      <c r="O848" s="43">
        <f>IF(F848="I",SUMIF('BG 032021'!A:A,Clasificaciones!C848,'BG 032021'!C:C),0)</f>
        <v>893520</v>
      </c>
      <c r="P848" s="38"/>
      <c r="Q848" s="59">
        <f>IF(F848="I",SUMIF('BG 032021'!A:A,Clasificaciones!C848,'BG 032021'!D:D),0)</f>
        <v>132.68</v>
      </c>
      <c r="R848" s="732" t="e">
        <f>+VLOOKUP(C848,'CA EFE'!A:A,1,FALSE)</f>
        <v>#N/A</v>
      </c>
    </row>
    <row r="849" spans="1:18" s="732" customFormat="1" ht="12" hidden="1" customHeight="1">
      <c r="A849" s="738" t="s">
        <v>186</v>
      </c>
      <c r="B849" s="738"/>
      <c r="C849" s="731">
        <v>5131011</v>
      </c>
      <c r="D849" s="731" t="s">
        <v>981</v>
      </c>
      <c r="E849" s="730" t="s">
        <v>6</v>
      </c>
      <c r="F849" s="730" t="s">
        <v>264</v>
      </c>
      <c r="G849" s="43">
        <f>IF(F849="I",IFERROR(VLOOKUP(C849,'BG 032022'!A:C,3,FALSE),0),0)</f>
        <v>0</v>
      </c>
      <c r="H849" s="738"/>
      <c r="I849" s="59">
        <f>IF(F849="I",IFERROR(VLOOKUP(C849,'BG 032022'!A:D,4,FALSE),0),0)</f>
        <v>0</v>
      </c>
      <c r="J849" s="38"/>
      <c r="K849" s="43">
        <f>IF(F849="I",SUMIF('BG 2021'!B:B,Clasificaciones!C849,'BG 2021'!D:D),0)</f>
        <v>0</v>
      </c>
      <c r="L849" s="38"/>
      <c r="M849" s="59">
        <f>IF(F849="I",SUMIF('BG 2021'!B:B,Clasificaciones!C849,'BG 2021'!E:E),0)</f>
        <v>0</v>
      </c>
      <c r="N849" s="38"/>
      <c r="O849" s="43">
        <f>IF(F849="I",SUMIF('BG 032021'!A:A,Clasificaciones!C849,'BG 032021'!C:C),0)</f>
        <v>0</v>
      </c>
      <c r="P849" s="38"/>
      <c r="Q849" s="59">
        <f>IF(F849="I",SUMIF('BG 032021'!A:A,Clasificaciones!C849,'BG 032021'!D:D),0)</f>
        <v>0</v>
      </c>
    </row>
    <row r="850" spans="1:18" s="732" customFormat="1" ht="12" hidden="1" customHeight="1">
      <c r="A850" s="738" t="s">
        <v>186</v>
      </c>
      <c r="B850" s="738" t="s">
        <v>50</v>
      </c>
      <c r="C850" s="731">
        <v>5131012</v>
      </c>
      <c r="D850" s="731" t="s">
        <v>712</v>
      </c>
      <c r="E850" s="730" t="s">
        <v>6</v>
      </c>
      <c r="F850" s="730" t="s">
        <v>264</v>
      </c>
      <c r="G850" s="43">
        <f>IF(F850="I",IFERROR(VLOOKUP(C850,'BG 032022'!A:C,3,FALSE),0),0)</f>
        <v>0</v>
      </c>
      <c r="H850" s="738"/>
      <c r="I850" s="59">
        <f>IF(F850="I",IFERROR(VLOOKUP(C850,'BG 032022'!A:D,4,FALSE),0),0)</f>
        <v>0</v>
      </c>
      <c r="J850" s="38"/>
      <c r="K850" s="43">
        <f>IF(F850="I",SUMIF('BG 2021'!B:B,Clasificaciones!C850,'BG 2021'!D:D),0)</f>
        <v>0</v>
      </c>
      <c r="L850" s="38"/>
      <c r="M850" s="59">
        <f>IF(F850="I",SUMIF('BG 2021'!B:B,Clasificaciones!C850,'BG 2021'!E:E),0)</f>
        <v>0</v>
      </c>
      <c r="N850" s="38"/>
      <c r="O850" s="43">
        <f>IF(F850="I",SUMIF('BG 032021'!A:A,Clasificaciones!C850,'BG 032021'!C:C),0)</f>
        <v>1600000</v>
      </c>
      <c r="P850" s="38"/>
      <c r="Q850" s="59">
        <f>IF(F850="I",SUMIF('BG 032021'!A:A,Clasificaciones!C850,'BG 032021'!D:D),0)</f>
        <v>245.45</v>
      </c>
      <c r="R850" s="732" t="e">
        <f>+VLOOKUP(C850,'CA EFE'!A:A,1,FALSE)</f>
        <v>#N/A</v>
      </c>
    </row>
    <row r="851" spans="1:18" s="732" customFormat="1" ht="12" hidden="1" customHeight="1">
      <c r="A851" s="738" t="s">
        <v>186</v>
      </c>
      <c r="B851" s="738"/>
      <c r="C851" s="731">
        <v>5131013</v>
      </c>
      <c r="D851" s="731" t="s">
        <v>982</v>
      </c>
      <c r="E851" s="730" t="s">
        <v>6</v>
      </c>
      <c r="F851" s="730" t="s">
        <v>264</v>
      </c>
      <c r="G851" s="43">
        <f>IF(F851="I",IFERROR(VLOOKUP(C851,'BG 032022'!A:C,3,FALSE),0),0)</f>
        <v>0</v>
      </c>
      <c r="H851" s="738"/>
      <c r="I851" s="59">
        <f>IF(F851="I",IFERROR(VLOOKUP(C851,'BG 032022'!A:D,4,FALSE),0),0)</f>
        <v>0</v>
      </c>
      <c r="J851" s="38"/>
      <c r="K851" s="43">
        <f>IF(F851="I",SUMIF('BG 2021'!B:B,Clasificaciones!C851,'BG 2021'!D:D),0)</f>
        <v>0</v>
      </c>
      <c r="L851" s="38"/>
      <c r="M851" s="59">
        <f>IF(F851="I",SUMIF('BG 2021'!B:B,Clasificaciones!C851,'BG 2021'!E:E),0)</f>
        <v>0</v>
      </c>
      <c r="N851" s="38"/>
      <c r="O851" s="43">
        <f>IF(F851="I",SUMIF('BG 032021'!A:A,Clasificaciones!C851,'BG 032021'!C:C),0)</f>
        <v>0</v>
      </c>
      <c r="P851" s="38"/>
      <c r="Q851" s="59">
        <f>IF(F851="I",SUMIF('BG 032021'!A:A,Clasificaciones!C851,'BG 032021'!D:D),0)</f>
        <v>0</v>
      </c>
    </row>
    <row r="852" spans="1:18" s="732" customFormat="1" ht="12" hidden="1" customHeight="1">
      <c r="A852" s="738" t="s">
        <v>186</v>
      </c>
      <c r="B852" s="738" t="s">
        <v>50</v>
      </c>
      <c r="C852" s="731">
        <v>5131014</v>
      </c>
      <c r="D852" s="731" t="s">
        <v>713</v>
      </c>
      <c r="E852" s="730" t="s">
        <v>6</v>
      </c>
      <c r="F852" s="730" t="s">
        <v>264</v>
      </c>
      <c r="G852" s="43">
        <f>IF(F852="I",IFERROR(VLOOKUP(C852,'BG 032022'!A:C,3,FALSE),0),0)</f>
        <v>0</v>
      </c>
      <c r="H852" s="738"/>
      <c r="I852" s="59">
        <f>IF(F852="I",IFERROR(VLOOKUP(C852,'BG 032022'!A:D,4,FALSE),0),0)</f>
        <v>0</v>
      </c>
      <c r="J852" s="38"/>
      <c r="K852" s="43">
        <f>IF(F852="I",SUMIF('BG 2021'!B:B,Clasificaciones!C852,'BG 2021'!D:D),0)</f>
        <v>0</v>
      </c>
      <c r="L852" s="38"/>
      <c r="M852" s="59">
        <f>IF(F852="I",SUMIF('BG 2021'!B:B,Clasificaciones!C852,'BG 2021'!E:E),0)</f>
        <v>0</v>
      </c>
      <c r="N852" s="38"/>
      <c r="O852" s="43">
        <f>IF(F852="I",SUMIF('BG 032021'!A:A,Clasificaciones!C852,'BG 032021'!C:C),0)</f>
        <v>722637</v>
      </c>
      <c r="P852" s="38"/>
      <c r="Q852" s="59">
        <f>IF(F852="I",SUMIF('BG 032021'!A:A,Clasificaciones!C852,'BG 032021'!D:D),0)</f>
        <v>104.62</v>
      </c>
      <c r="R852" s="732" t="e">
        <f>+VLOOKUP(C852,'CA EFE'!A:A,1,FALSE)</f>
        <v>#N/A</v>
      </c>
    </row>
    <row r="853" spans="1:18" s="732" customFormat="1" ht="12" hidden="1" customHeight="1">
      <c r="A853" s="738" t="s">
        <v>186</v>
      </c>
      <c r="B853" s="738" t="s">
        <v>506</v>
      </c>
      <c r="C853" s="731">
        <v>5131015</v>
      </c>
      <c r="D853" s="731" t="s">
        <v>231</v>
      </c>
      <c r="E853" s="730" t="s">
        <v>6</v>
      </c>
      <c r="F853" s="730" t="s">
        <v>264</v>
      </c>
      <c r="G853" s="43">
        <f>IF(F853="I",IFERROR(VLOOKUP(C853,'BG 032022'!A:C,3,FALSE),0),0)</f>
        <v>0</v>
      </c>
      <c r="H853" s="738"/>
      <c r="I853" s="59">
        <f>IF(F853="I",IFERROR(VLOOKUP(C853,'BG 032022'!A:D,4,FALSE),0),0)</f>
        <v>0</v>
      </c>
      <c r="J853" s="38"/>
      <c r="K853" s="43">
        <f>IF(F853="I",SUMIF('BG 2021'!B:B,Clasificaciones!C853,'BG 2021'!D:D),0)</f>
        <v>0</v>
      </c>
      <c r="L853" s="38"/>
      <c r="M853" s="59">
        <f>IF(F853="I",SUMIF('BG 2021'!B:B,Clasificaciones!C853,'BG 2021'!E:E),0)</f>
        <v>0</v>
      </c>
      <c r="N853" s="38"/>
      <c r="O853" s="43">
        <f>IF(F853="I",SUMIF('BG 032021'!A:A,Clasificaciones!C853,'BG 032021'!C:C),0)</f>
        <v>5418182</v>
      </c>
      <c r="P853" s="38"/>
      <c r="Q853" s="59">
        <f>IF(F853="I",SUMIF('BG 032021'!A:A,Clasificaciones!C853,'BG 032021'!D:D),0)</f>
        <v>786.75</v>
      </c>
      <c r="R853" s="732" t="e">
        <f>+VLOOKUP(C853,'CA EFE'!A:A,1,FALSE)</f>
        <v>#N/A</v>
      </c>
    </row>
    <row r="854" spans="1:18" s="732" customFormat="1" ht="12" hidden="1" customHeight="1">
      <c r="A854" s="738" t="s">
        <v>186</v>
      </c>
      <c r="B854" s="738" t="s">
        <v>506</v>
      </c>
      <c r="C854" s="731">
        <v>5131016</v>
      </c>
      <c r="D854" s="731" t="s">
        <v>233</v>
      </c>
      <c r="E854" s="730" t="s">
        <v>6</v>
      </c>
      <c r="F854" s="730" t="s">
        <v>264</v>
      </c>
      <c r="G854" s="43">
        <f>IF(F854="I",IFERROR(VLOOKUP(C854,'BG 032022'!A:C,3,FALSE),0),0)</f>
        <v>0</v>
      </c>
      <c r="H854" s="738"/>
      <c r="I854" s="59">
        <f>IF(F854="I",IFERROR(VLOOKUP(C854,'BG 032022'!A:D,4,FALSE),0),0)</f>
        <v>0</v>
      </c>
      <c r="J854" s="38"/>
      <c r="K854" s="43">
        <f>IF(F854="I",SUMIF('BG 2021'!B:B,Clasificaciones!C854,'BG 2021'!D:D),0)</f>
        <v>0</v>
      </c>
      <c r="L854" s="38"/>
      <c r="M854" s="59">
        <f>IF(F854="I",SUMIF('BG 2021'!B:B,Clasificaciones!C854,'BG 2021'!E:E),0)</f>
        <v>0</v>
      </c>
      <c r="N854" s="38"/>
      <c r="O854" s="43">
        <f>IF(F854="I",SUMIF('BG 032021'!A:A,Clasificaciones!C854,'BG 032021'!C:C),0)</f>
        <v>0</v>
      </c>
      <c r="P854" s="38"/>
      <c r="Q854" s="59">
        <f>IF(F854="I",SUMIF('BG 032021'!A:A,Clasificaciones!C854,'BG 032021'!D:D),0)</f>
        <v>0</v>
      </c>
    </row>
    <row r="855" spans="1:18" s="732" customFormat="1" ht="12" hidden="1" customHeight="1">
      <c r="A855" s="738" t="s">
        <v>186</v>
      </c>
      <c r="B855" s="738"/>
      <c r="C855" s="731">
        <v>5131017</v>
      </c>
      <c r="D855" s="731" t="s">
        <v>428</v>
      </c>
      <c r="E855" s="730" t="s">
        <v>6</v>
      </c>
      <c r="F855" s="730" t="s">
        <v>264</v>
      </c>
      <c r="G855" s="43">
        <f>IF(F855="I",IFERROR(VLOOKUP(C855,'BG 032022'!A:C,3,FALSE),0),0)</f>
        <v>0</v>
      </c>
      <c r="H855" s="738"/>
      <c r="I855" s="59">
        <f>IF(F855="I",IFERROR(VLOOKUP(C855,'BG 032022'!A:D,4,FALSE),0),0)</f>
        <v>0</v>
      </c>
      <c r="J855" s="38"/>
      <c r="K855" s="43">
        <f>IF(F855="I",SUMIF('BG 2021'!B:B,Clasificaciones!C855,'BG 2021'!D:D),0)</f>
        <v>0</v>
      </c>
      <c r="L855" s="38"/>
      <c r="M855" s="59">
        <f>IF(F855="I",SUMIF('BG 2021'!B:B,Clasificaciones!C855,'BG 2021'!E:E),0)</f>
        <v>0</v>
      </c>
      <c r="N855" s="38"/>
      <c r="O855" s="43">
        <f>IF(F855="I",SUMIF('BG 032021'!A:A,Clasificaciones!C855,'BG 032021'!C:C),0)</f>
        <v>0</v>
      </c>
      <c r="P855" s="38"/>
      <c r="Q855" s="59">
        <f>IF(F855="I",SUMIF('BG 032021'!A:A,Clasificaciones!C855,'BG 032021'!D:D),0)</f>
        <v>0</v>
      </c>
    </row>
    <row r="856" spans="1:18" s="732" customFormat="1" ht="12" hidden="1" customHeight="1">
      <c r="A856" s="738" t="s">
        <v>186</v>
      </c>
      <c r="B856" s="738" t="s">
        <v>506</v>
      </c>
      <c r="C856" s="731">
        <v>5131018</v>
      </c>
      <c r="D856" s="731" t="s">
        <v>714</v>
      </c>
      <c r="E856" s="730" t="s">
        <v>6</v>
      </c>
      <c r="F856" s="730" t="s">
        <v>264</v>
      </c>
      <c r="G856" s="43">
        <f>IF(F856="I",IFERROR(VLOOKUP(C856,'BG 032022'!A:C,3,FALSE),0),0)</f>
        <v>0</v>
      </c>
      <c r="H856" s="738"/>
      <c r="I856" s="59">
        <f>IF(F856="I",IFERROR(VLOOKUP(C856,'BG 032022'!A:D,4,FALSE),0),0)</f>
        <v>0</v>
      </c>
      <c r="J856" s="38"/>
      <c r="K856" s="43">
        <f>IF(F856="I",SUMIF('BG 2021'!B:B,Clasificaciones!C856,'BG 2021'!D:D),0)</f>
        <v>0</v>
      </c>
      <c r="L856" s="38"/>
      <c r="M856" s="59">
        <f>IF(F856="I",SUMIF('BG 2021'!B:B,Clasificaciones!C856,'BG 2021'!E:E),0)</f>
        <v>0</v>
      </c>
      <c r="N856" s="38"/>
      <c r="O856" s="43">
        <f>IF(F856="I",SUMIF('BG 032021'!A:A,Clasificaciones!C856,'BG 032021'!C:C),0)</f>
        <v>45000000</v>
      </c>
      <c r="P856" s="38"/>
      <c r="Q856" s="59">
        <f>IF(F856="I",SUMIF('BG 032021'!A:A,Clasificaciones!C856,'BG 032021'!D:D),0)</f>
        <v>6895.88</v>
      </c>
      <c r="R856" s="732" t="e">
        <f>+VLOOKUP(C856,'CA EFE'!A:A,1,FALSE)</f>
        <v>#N/A</v>
      </c>
    </row>
    <row r="857" spans="1:18" s="732" customFormat="1" ht="12" hidden="1" customHeight="1">
      <c r="A857" s="738" t="s">
        <v>186</v>
      </c>
      <c r="B857" s="738" t="s">
        <v>506</v>
      </c>
      <c r="C857" s="731">
        <v>5131019</v>
      </c>
      <c r="D857" s="731" t="s">
        <v>349</v>
      </c>
      <c r="E857" s="730" t="s">
        <v>6</v>
      </c>
      <c r="F857" s="730" t="s">
        <v>264</v>
      </c>
      <c r="G857" s="43">
        <f>IF(F857="I",IFERROR(VLOOKUP(C857,'BG 032022'!A:C,3,FALSE),0),0)</f>
        <v>0</v>
      </c>
      <c r="H857" s="738"/>
      <c r="I857" s="59">
        <f>IF(F857="I",IFERROR(VLOOKUP(C857,'BG 032022'!A:D,4,FALSE),0),0)</f>
        <v>0</v>
      </c>
      <c r="J857" s="38"/>
      <c r="K857" s="43">
        <f>IF(F857="I",SUMIF('BG 2021'!B:B,Clasificaciones!C857,'BG 2021'!D:D),0)</f>
        <v>0</v>
      </c>
      <c r="L857" s="38"/>
      <c r="M857" s="59">
        <f>IF(F857="I",SUMIF('BG 2021'!B:B,Clasificaciones!C857,'BG 2021'!E:E),0)</f>
        <v>0</v>
      </c>
      <c r="N857" s="38"/>
      <c r="O857" s="43">
        <f>IF(F857="I",SUMIF('BG 032021'!A:A,Clasificaciones!C857,'BG 032021'!C:C),0)</f>
        <v>1427272</v>
      </c>
      <c r="P857" s="38"/>
      <c r="Q857" s="59">
        <f>IF(F857="I",SUMIF('BG 032021'!A:A,Clasificaciones!C857,'BG 032021'!D:D),0)</f>
        <v>214.94</v>
      </c>
    </row>
    <row r="858" spans="1:18" s="732" customFormat="1" ht="12" hidden="1" customHeight="1">
      <c r="A858" s="738" t="s">
        <v>186</v>
      </c>
      <c r="B858" s="738" t="s">
        <v>506</v>
      </c>
      <c r="C858" s="731">
        <v>5131020</v>
      </c>
      <c r="D858" s="731" t="s">
        <v>1065</v>
      </c>
      <c r="E858" s="730" t="s">
        <v>6</v>
      </c>
      <c r="F858" s="730" t="s">
        <v>264</v>
      </c>
      <c r="G858" s="43">
        <f>IF(F858="I",IFERROR(VLOOKUP(C858,'BG 032022'!A:C,3,FALSE),0),0)</f>
        <v>0</v>
      </c>
      <c r="H858" s="738"/>
      <c r="I858" s="59">
        <f>IF(F858="I",IFERROR(VLOOKUP(C858,'BG 032022'!A:D,4,FALSE),0),0)</f>
        <v>0</v>
      </c>
      <c r="J858" s="38"/>
      <c r="K858" s="43">
        <f>IF(F858="I",SUMIF('BG 2021'!B:B,Clasificaciones!C858,'BG 2021'!D:D),0)</f>
        <v>0</v>
      </c>
      <c r="L858" s="38"/>
      <c r="M858" s="59">
        <f>IF(F858="I",SUMIF('BG 2021'!B:B,Clasificaciones!C858,'BG 2021'!E:E),0)</f>
        <v>0</v>
      </c>
      <c r="N858" s="38"/>
      <c r="O858" s="43">
        <f>IF(F858="I",SUMIF('BG 032021'!A:A,Clasificaciones!C858,'BG 032021'!C:C),0)</f>
        <v>0</v>
      </c>
      <c r="P858" s="38"/>
      <c r="Q858" s="59">
        <f>IF(F858="I",SUMIF('BG 032021'!A:A,Clasificaciones!C858,'BG 032021'!D:D),0)</f>
        <v>0</v>
      </c>
      <c r="R858" s="732" t="e">
        <f>+VLOOKUP(C858,'CA EFE'!A:A,1,FALSE)</f>
        <v>#N/A</v>
      </c>
    </row>
    <row r="859" spans="1:18" s="732" customFormat="1" ht="12" hidden="1" customHeight="1">
      <c r="A859" s="738" t="s">
        <v>186</v>
      </c>
      <c r="B859" s="738" t="s">
        <v>506</v>
      </c>
      <c r="C859" s="731">
        <v>5131021</v>
      </c>
      <c r="D859" s="731" t="s">
        <v>1077</v>
      </c>
      <c r="E859" s="730" t="s">
        <v>6</v>
      </c>
      <c r="F859" s="730" t="s">
        <v>264</v>
      </c>
      <c r="G859" s="43">
        <f>IF(F859="I",IFERROR(VLOOKUP(C859,'BG 032022'!A:C,3,FALSE),0),0)</f>
        <v>0</v>
      </c>
      <c r="H859" s="738"/>
      <c r="I859" s="59">
        <f>IF(F859="I",IFERROR(VLOOKUP(C859,'BG 032022'!A:D,4,FALSE),0),0)</f>
        <v>0</v>
      </c>
      <c r="J859" s="38"/>
      <c r="K859" s="43">
        <f>IF(F859="I",SUMIF('BG 2021'!B:B,Clasificaciones!C859,'BG 2021'!D:D),0)</f>
        <v>0</v>
      </c>
      <c r="L859" s="38"/>
      <c r="M859" s="59">
        <f>IF(F859="I",SUMIF('BG 2021'!B:B,Clasificaciones!C859,'BG 2021'!E:E),0)</f>
        <v>0</v>
      </c>
      <c r="N859" s="38"/>
      <c r="O859" s="43">
        <f>IF(F859="I",SUMIF('BG 032021'!A:A,Clasificaciones!C859,'BG 032021'!C:C),0)</f>
        <v>0</v>
      </c>
      <c r="P859" s="38"/>
      <c r="Q859" s="59">
        <f>IF(F859="I",SUMIF('BG 032021'!A:A,Clasificaciones!C859,'BG 032021'!D:D),0)</f>
        <v>0</v>
      </c>
      <c r="R859" s="732" t="e">
        <f>+VLOOKUP(C859,'CA EFE'!A:A,1,FALSE)</f>
        <v>#N/A</v>
      </c>
    </row>
    <row r="860" spans="1:18" s="732" customFormat="1" ht="12" customHeight="1">
      <c r="A860" s="738" t="s">
        <v>186</v>
      </c>
      <c r="B860" s="738" t="s">
        <v>506</v>
      </c>
      <c r="C860" s="731">
        <v>5131099</v>
      </c>
      <c r="D860" s="731" t="s">
        <v>983</v>
      </c>
      <c r="E860" s="730" t="s">
        <v>6</v>
      </c>
      <c r="F860" s="730" t="s">
        <v>264</v>
      </c>
      <c r="G860" s="697">
        <f>IF(F860="I",IFERROR(VLOOKUP(C860,'BG 032022'!A:C,3,FALSE),0),0)</f>
        <v>133182</v>
      </c>
      <c r="H860" s="738"/>
      <c r="I860" s="59">
        <f>IF(F860="I",IFERROR(VLOOKUP(C860,'BG 032022'!A:D,4,FALSE),0),0)</f>
        <v>19.14</v>
      </c>
      <c r="J860" s="38"/>
      <c r="K860" s="43">
        <f>IF(F860="I",SUMIF('BG 2021'!B:B,Clasificaciones!C860,'BG 2021'!D:D),0)</f>
        <v>0</v>
      </c>
      <c r="L860" s="38"/>
      <c r="M860" s="59">
        <f>IF(F860="I",SUMIF('BG 2021'!B:B,Clasificaciones!C860,'BG 2021'!E:E),0)</f>
        <v>0</v>
      </c>
      <c r="N860" s="38"/>
      <c r="O860" s="43">
        <f>IF(F860="I",SUMIF('BG 032021'!A:A,Clasificaciones!C860,'BG 032021'!C:C),0)</f>
        <v>133182</v>
      </c>
      <c r="P860" s="38"/>
      <c r="Q860" s="59">
        <f>IF(F860="I",SUMIF('BG 032021'!A:A,Clasificaciones!C860,'BG 032021'!D:D),0)</f>
        <v>19.14</v>
      </c>
      <c r="R860" s="732">
        <f>+VLOOKUP(C860,'CA EFE'!A:A,1,FALSE)</f>
        <v>5131099</v>
      </c>
    </row>
    <row r="861" spans="1:18" s="732" customFormat="1" ht="12" hidden="1" customHeight="1">
      <c r="A861" s="738" t="s">
        <v>186</v>
      </c>
      <c r="B861" s="738"/>
      <c r="C861" s="731">
        <v>514</v>
      </c>
      <c r="D861" s="731" t="s">
        <v>715</v>
      </c>
      <c r="E861" s="730" t="s">
        <v>6</v>
      </c>
      <c r="F861" s="730" t="s">
        <v>263</v>
      </c>
      <c r="G861" s="43">
        <f>IF(F861="I",IFERROR(VLOOKUP(C861,'BG 032022'!A:C,3,FALSE),0),0)</f>
        <v>0</v>
      </c>
      <c r="H861" s="738"/>
      <c r="I861" s="59">
        <f>IF(F861="I",IFERROR(VLOOKUP(C861,'BG 032022'!A:D,4,FALSE),0),0)</f>
        <v>0</v>
      </c>
      <c r="J861" s="38"/>
      <c r="K861" s="43">
        <f>IF(F861="I",SUMIF('BG 2021'!B:B,Clasificaciones!C861,'BG 2021'!D:D),0)</f>
        <v>0</v>
      </c>
      <c r="L861" s="38"/>
      <c r="M861" s="59">
        <f>IF(F861="I",SUMIF('BG 2021'!B:B,Clasificaciones!C861,'BG 2021'!E:E),0)</f>
        <v>0</v>
      </c>
      <c r="N861" s="38"/>
      <c r="O861" s="43">
        <f>IF(F861="I",SUMIF('BG 032021'!A:A,Clasificaciones!C861,'BG 032021'!C:C),0)</f>
        <v>0</v>
      </c>
      <c r="P861" s="38"/>
      <c r="Q861" s="59">
        <f>IF(F861="I",SUMIF('BG 032021'!A:A,Clasificaciones!C861,'BG 032021'!D:D),0)</f>
        <v>0</v>
      </c>
    </row>
    <row r="862" spans="1:18" s="732" customFormat="1" hidden="1">
      <c r="A862" s="738" t="s">
        <v>186</v>
      </c>
      <c r="B862" s="738"/>
      <c r="C862" s="731">
        <v>51401</v>
      </c>
      <c r="D862" s="731" t="s">
        <v>984</v>
      </c>
      <c r="E862" s="730" t="s">
        <v>6</v>
      </c>
      <c r="F862" s="730" t="s">
        <v>264</v>
      </c>
      <c r="G862" s="43">
        <f>IF(F862="I",IFERROR(VLOOKUP(C862,'BG 032022'!A:C,3,FALSE),0),0)</f>
        <v>0</v>
      </c>
      <c r="H862" s="738"/>
      <c r="I862" s="59">
        <f>IF(F862="I",IFERROR(VLOOKUP(C862,'BG 032022'!A:D,4,FALSE),0),0)</f>
        <v>0</v>
      </c>
      <c r="J862" s="38"/>
      <c r="K862" s="43">
        <f>IF(F862="I",SUMIF('BG 2021'!B:B,Clasificaciones!C862,'BG 2021'!D:D),0)</f>
        <v>0</v>
      </c>
      <c r="L862" s="38"/>
      <c r="M862" s="59">
        <f>IF(F862="I",SUMIF('BG 2021'!B:B,Clasificaciones!C862,'BG 2021'!E:E),0)</f>
        <v>0</v>
      </c>
      <c r="N862" s="38"/>
      <c r="O862" s="43">
        <f>IF(F862="I",SUMIF('BG 032021'!A:A,Clasificaciones!C862,'BG 032021'!C:C),0)</f>
        <v>0</v>
      </c>
      <c r="P862" s="38"/>
      <c r="Q862" s="59">
        <f>IF(F862="I",SUMIF('BG 032021'!A:A,Clasificaciones!C862,'BG 032021'!D:D),0)</f>
        <v>0</v>
      </c>
    </row>
    <row r="863" spans="1:18" s="732" customFormat="1" hidden="1">
      <c r="A863" s="738" t="s">
        <v>186</v>
      </c>
      <c r="B863" s="738"/>
      <c r="C863" s="731">
        <v>51402</v>
      </c>
      <c r="D863" s="731" t="s">
        <v>985</v>
      </c>
      <c r="E863" s="730" t="s">
        <v>6</v>
      </c>
      <c r="F863" s="730" t="s">
        <v>264</v>
      </c>
      <c r="G863" s="43">
        <f>IF(F863="I",IFERROR(VLOOKUP(C863,'BG 032022'!A:C,3,FALSE),0),0)</f>
        <v>0</v>
      </c>
      <c r="H863" s="738"/>
      <c r="I863" s="59">
        <f>IF(F863="I",IFERROR(VLOOKUP(C863,'BG 032022'!A:D,4,FALSE),0),0)</f>
        <v>0</v>
      </c>
      <c r="J863" s="38"/>
      <c r="K863" s="43">
        <f>IF(F863="I",SUMIF('BG 2021'!B:B,Clasificaciones!C863,'BG 2021'!D:D),0)</f>
        <v>0</v>
      </c>
      <c r="L863" s="38"/>
      <c r="M863" s="59">
        <f>IF(F863="I",SUMIF('BG 2021'!B:B,Clasificaciones!C863,'BG 2021'!E:E),0)</f>
        <v>0</v>
      </c>
      <c r="N863" s="38"/>
      <c r="O863" s="43">
        <f>IF(F863="I",SUMIF('BG 032021'!A:A,Clasificaciones!C863,'BG 032021'!C:C),0)</f>
        <v>0</v>
      </c>
      <c r="P863" s="38"/>
      <c r="Q863" s="59">
        <f>IF(F863="I",SUMIF('BG 032021'!A:A,Clasificaciones!C863,'BG 032021'!D:D),0)</f>
        <v>0</v>
      </c>
    </row>
    <row r="864" spans="1:18" s="732" customFormat="1" hidden="1">
      <c r="A864" s="738" t="s">
        <v>186</v>
      </c>
      <c r="B864" s="738" t="s">
        <v>193</v>
      </c>
      <c r="C864" s="731">
        <v>51403</v>
      </c>
      <c r="D864" s="731" t="s">
        <v>178</v>
      </c>
      <c r="E864" s="730" t="s">
        <v>6</v>
      </c>
      <c r="F864" s="730" t="s">
        <v>264</v>
      </c>
      <c r="G864" s="43">
        <f>IF(F864="I",IFERROR(VLOOKUP(C864,'BG 032022'!A:C,3,FALSE),0),0)</f>
        <v>0</v>
      </c>
      <c r="H864" s="738"/>
      <c r="I864" s="59">
        <f>IF(F864="I",IFERROR(VLOOKUP(C864,'BG 032022'!A:D,4,FALSE),0),0)</f>
        <v>0</v>
      </c>
      <c r="J864" s="38"/>
      <c r="K864" s="43">
        <f>IF(F864="I",SUMIF('BG 2021'!B:B,Clasificaciones!C864,'BG 2021'!D:D),0)</f>
        <v>0</v>
      </c>
      <c r="L864" s="38"/>
      <c r="M864" s="59">
        <f>IF(F864="I",SUMIF('BG 2021'!B:B,Clasificaciones!C864,'BG 2021'!E:E),0)</f>
        <v>0</v>
      </c>
      <c r="N864" s="38"/>
      <c r="O864" s="43">
        <f>IF(F864="I",SUMIF('BG 032021'!A:A,Clasificaciones!C864,'BG 032021'!C:C),0)</f>
        <v>0</v>
      </c>
      <c r="P864" s="38"/>
      <c r="Q864" s="59">
        <f>IF(F864="I",SUMIF('BG 032021'!A:A,Clasificaciones!C864,'BG 032021'!D:D),0)</f>
        <v>0</v>
      </c>
      <c r="R864" s="732" t="e">
        <f>+VLOOKUP(C864,'CA EFE'!A:A,1,FALSE)</f>
        <v>#N/A</v>
      </c>
    </row>
    <row r="865" spans="1:18" s="732" customFormat="1" ht="12" hidden="1" customHeight="1">
      <c r="A865" s="738" t="s">
        <v>186</v>
      </c>
      <c r="B865" s="738" t="s">
        <v>193</v>
      </c>
      <c r="C865" s="731">
        <v>51404</v>
      </c>
      <c r="D865" s="731" t="s">
        <v>716</v>
      </c>
      <c r="E865" s="730" t="s">
        <v>6</v>
      </c>
      <c r="F865" s="730" t="s">
        <v>264</v>
      </c>
      <c r="G865" s="43">
        <f>IF(F865="I",IFERROR(VLOOKUP(C865,'BG 032022'!A:C,3,FALSE),0),0)</f>
        <v>0</v>
      </c>
      <c r="H865" s="738"/>
      <c r="I865" s="59">
        <f>IF(F865="I",IFERROR(VLOOKUP(C865,'BG 032022'!A:D,4,FALSE),0),0)</f>
        <v>0</v>
      </c>
      <c r="J865" s="38"/>
      <c r="K865" s="43">
        <f>IF(F865="I",SUMIF('BG 2021'!B:B,Clasificaciones!C865,'BG 2021'!D:D),0)</f>
        <v>0</v>
      </c>
      <c r="L865" s="38"/>
      <c r="M865" s="59">
        <f>IF(F865="I",SUMIF('BG 2021'!B:B,Clasificaciones!C865,'BG 2021'!E:E),0)</f>
        <v>0</v>
      </c>
      <c r="N865" s="38"/>
      <c r="O865" s="43">
        <f>IF(F865="I",SUMIF('BG 032021'!A:A,Clasificaciones!C865,'BG 032021'!C:C),0)</f>
        <v>56499067</v>
      </c>
      <c r="P865" s="38"/>
      <c r="Q865" s="59">
        <f>IF(F865="I",SUMIF('BG 032021'!A:A,Clasificaciones!C865,'BG 032021'!D:D),0)</f>
        <v>8874.27</v>
      </c>
      <c r="R865" s="732" t="e">
        <f>+VLOOKUP(C865,'CA EFE'!A:A,1,FALSE)</f>
        <v>#N/A</v>
      </c>
    </row>
    <row r="866" spans="1:18" s="732" customFormat="1" ht="12" hidden="1" customHeight="1">
      <c r="A866" s="738" t="s">
        <v>186</v>
      </c>
      <c r="B866" s="738" t="s">
        <v>506</v>
      </c>
      <c r="C866" s="731">
        <v>51405</v>
      </c>
      <c r="D866" s="731" t="s">
        <v>77</v>
      </c>
      <c r="E866" s="730" t="s">
        <v>6</v>
      </c>
      <c r="F866" s="730" t="s">
        <v>263</v>
      </c>
      <c r="G866" s="43">
        <f>IF(F866="I",IFERROR(VLOOKUP(C866,'BG 032022'!A:C,3,FALSE),0),0)</f>
        <v>0</v>
      </c>
      <c r="H866" s="738"/>
      <c r="I866" s="59">
        <f>IF(F866="I",IFERROR(VLOOKUP(C866,'BG 032022'!A:D,4,FALSE),0),0)</f>
        <v>0</v>
      </c>
      <c r="J866" s="38"/>
      <c r="K866" s="43">
        <f>IF(F866="I",SUMIF('BG 2021'!B:B,Clasificaciones!C866,'BG 2021'!D:D),0)</f>
        <v>0</v>
      </c>
      <c r="L866" s="38"/>
      <c r="M866" s="59">
        <f>IF(F866="I",SUMIF('BG 2021'!B:B,Clasificaciones!C866,'BG 2021'!E:E),0)</f>
        <v>0</v>
      </c>
      <c r="N866" s="38"/>
      <c r="O866" s="43">
        <f>IF(F866="I",SUMIF('BG 032021'!A:A,Clasificaciones!C866,'BG 032021'!C:C),0)</f>
        <v>0</v>
      </c>
      <c r="P866" s="38"/>
      <c r="Q866" s="59">
        <f>IF(F866="I",SUMIF('BG 032021'!A:A,Clasificaciones!C866,'BG 032021'!D:D),0)</f>
        <v>0</v>
      </c>
      <c r="R866" s="732">
        <f>+VLOOKUP(C866,'CA EFE'!A:A,1,FALSE)</f>
        <v>51405</v>
      </c>
    </row>
    <row r="867" spans="1:18" s="732" customFormat="1" ht="12" customHeight="1">
      <c r="A867" s="738" t="s">
        <v>186</v>
      </c>
      <c r="B867" s="738" t="s">
        <v>506</v>
      </c>
      <c r="C867" s="731">
        <v>5140501</v>
      </c>
      <c r="D867" s="731" t="s">
        <v>717</v>
      </c>
      <c r="E867" s="730" t="s">
        <v>6</v>
      </c>
      <c r="F867" s="730" t="s">
        <v>264</v>
      </c>
      <c r="G867" s="697">
        <f>IF(F867="I",IFERROR(VLOOKUP(C867,'BG 032022'!A:C,3,FALSE),0),0)</f>
        <v>2026</v>
      </c>
      <c r="H867" s="738"/>
      <c r="I867" s="59">
        <f>IF(F867="I",IFERROR(VLOOKUP(C867,'BG 032022'!A:D,4,FALSE),0),0)</f>
        <v>0.28999999999999998</v>
      </c>
      <c r="J867" s="38"/>
      <c r="K867" s="43">
        <f>IF(F867="I",SUMIF('BG 2021'!B:B,Clasificaciones!C867,'BG 2021'!D:D),0)</f>
        <v>0</v>
      </c>
      <c r="L867" s="38"/>
      <c r="M867" s="59">
        <f>IF(F867="I",SUMIF('BG 2021'!B:B,Clasificaciones!C867,'BG 2021'!E:E),0)</f>
        <v>0</v>
      </c>
      <c r="N867" s="38"/>
      <c r="O867" s="43">
        <f>IF(F867="I",SUMIF('BG 032021'!A:A,Clasificaciones!C867,'BG 032021'!C:C),0)</f>
        <v>2026</v>
      </c>
      <c r="P867" s="38"/>
      <c r="Q867" s="59">
        <f>IF(F867="I",SUMIF('BG 032021'!A:A,Clasificaciones!C867,'BG 032021'!D:D),0)</f>
        <v>0.28999999999999998</v>
      </c>
      <c r="R867" s="732">
        <f>+VLOOKUP(C867,'CA EFE'!A:A,1,FALSE)</f>
        <v>5140501</v>
      </c>
    </row>
    <row r="868" spans="1:18" s="732" customFormat="1" ht="12" hidden="1" customHeight="1">
      <c r="A868" s="738" t="s">
        <v>186</v>
      </c>
      <c r="B868" s="738" t="s">
        <v>506</v>
      </c>
      <c r="C868" s="731">
        <v>51406</v>
      </c>
      <c r="D868" s="731" t="s">
        <v>717</v>
      </c>
      <c r="E868" s="730" t="s">
        <v>6</v>
      </c>
      <c r="F868" s="730" t="s">
        <v>264</v>
      </c>
      <c r="G868" s="43">
        <f>IF(F868="I",IFERROR(VLOOKUP(C868,'BG 032022'!A:C,3,FALSE),0),0)</f>
        <v>0</v>
      </c>
      <c r="H868" s="738"/>
      <c r="I868" s="59">
        <f>IF(F868="I",IFERROR(VLOOKUP(C868,'BG 032022'!A:D,4,FALSE),0),0)</f>
        <v>0</v>
      </c>
      <c r="J868" s="38"/>
      <c r="K868" s="43">
        <f>IF(F868="I",SUMIF('BG 2021'!B:B,Clasificaciones!C868,'BG 2021'!D:D),0)</f>
        <v>0</v>
      </c>
      <c r="L868" s="38"/>
      <c r="M868" s="59">
        <f>IF(F868="I",SUMIF('BG 2021'!B:B,Clasificaciones!C868,'BG 2021'!E:E),0)</f>
        <v>0</v>
      </c>
      <c r="N868" s="38"/>
      <c r="O868" s="43">
        <f>IF(F868="I",SUMIF('BG 032021'!A:A,Clasificaciones!C868,'BG 032021'!C:C),0)</f>
        <v>6587246</v>
      </c>
      <c r="P868" s="38"/>
      <c r="Q868" s="59">
        <f>IF(F868="I",SUMIF('BG 032021'!A:A,Clasificaciones!C868,'BG 032021'!D:D),0)</f>
        <v>963.5</v>
      </c>
      <c r="R868" s="732" t="e">
        <f>+VLOOKUP(C868,'CA EFE'!A:A,1,FALSE)</f>
        <v>#N/A</v>
      </c>
    </row>
    <row r="869" spans="1:18" s="732" customFormat="1" ht="12" hidden="1" customHeight="1">
      <c r="A869" s="738" t="s">
        <v>186</v>
      </c>
      <c r="B869" s="738"/>
      <c r="C869" s="731">
        <v>51407</v>
      </c>
      <c r="D869" s="731" t="s">
        <v>718</v>
      </c>
      <c r="E869" s="730" t="s">
        <v>6</v>
      </c>
      <c r="F869" s="730" t="s">
        <v>263</v>
      </c>
      <c r="G869" s="43">
        <f>IF(F869="I",IFERROR(VLOOKUP(C869,'BG 032022'!A:C,3,FALSE),0),0)</f>
        <v>0</v>
      </c>
      <c r="H869" s="738"/>
      <c r="I869" s="59">
        <f>IF(F869="I",IFERROR(VLOOKUP(C869,'BG 032022'!A:D,4,FALSE),0),0)</f>
        <v>0</v>
      </c>
      <c r="J869" s="38"/>
      <c r="K869" s="43">
        <f>IF(F869="I",SUMIF('BG 2021'!B:B,Clasificaciones!C869,'BG 2021'!D:D),0)</f>
        <v>0</v>
      </c>
      <c r="L869" s="38"/>
      <c r="M869" s="59">
        <f>IF(F869="I",SUMIF('BG 2021'!B:B,Clasificaciones!C869,'BG 2021'!E:E),0)</f>
        <v>0</v>
      </c>
      <c r="N869" s="38"/>
      <c r="O869" s="43">
        <f>IF(F869="I",SUMIF('BG 032021'!A:A,Clasificaciones!C869,'BG 032021'!C:C),0)</f>
        <v>0</v>
      </c>
      <c r="P869" s="38"/>
      <c r="Q869" s="59">
        <f>IF(F869="I",SUMIF('BG 032021'!A:A,Clasificaciones!C869,'BG 032021'!D:D),0)</f>
        <v>0</v>
      </c>
    </row>
    <row r="870" spans="1:18" s="732" customFormat="1" ht="12" hidden="1" customHeight="1">
      <c r="A870" s="738" t="s">
        <v>186</v>
      </c>
      <c r="B870" s="738" t="s">
        <v>194</v>
      </c>
      <c r="C870" s="731">
        <v>5140701</v>
      </c>
      <c r="D870" s="731" t="s">
        <v>674</v>
      </c>
      <c r="E870" s="730" t="s">
        <v>6</v>
      </c>
      <c r="F870" s="730" t="s">
        <v>264</v>
      </c>
      <c r="G870" s="43">
        <f>IF(F870="I",IFERROR(VLOOKUP(C870,'BG 032022'!A:C,3,FALSE),0),0)</f>
        <v>213464</v>
      </c>
      <c r="H870" s="738"/>
      <c r="I870" s="59">
        <f>IF(F870="I",IFERROR(VLOOKUP(C870,'BG 032022'!A:D,4,FALSE),0),0)</f>
        <v>794.94</v>
      </c>
      <c r="J870" s="38"/>
      <c r="K870" s="43">
        <v>529877452</v>
      </c>
      <c r="L870" s="38"/>
      <c r="M870" s="59">
        <f>IF(F870="I",SUMIF('BG 2021'!B:B,Clasificaciones!C870,'BG 2021'!E:E),0)</f>
        <v>0</v>
      </c>
      <c r="N870" s="38"/>
      <c r="O870" s="43">
        <f>IF(F870="I",SUMIF('BG 032021'!A:A,Clasificaciones!C870,'BG 032021'!C:C),0)</f>
        <v>1201595215</v>
      </c>
      <c r="P870" s="38"/>
      <c r="Q870" s="59">
        <f>IF(F870="I",SUMIF('BG 032021'!A:A,Clasificaciones!C870,'BG 032021'!D:D),0)</f>
        <v>754803.87</v>
      </c>
      <c r="R870" s="732">
        <f>+VLOOKUP(C870,'CA EFE'!A:A,1,FALSE)</f>
        <v>5140701</v>
      </c>
    </row>
    <row r="871" spans="1:18" s="732" customFormat="1" ht="12" hidden="1" customHeight="1">
      <c r="A871" s="738" t="s">
        <v>186</v>
      </c>
      <c r="B871" s="738" t="s">
        <v>194</v>
      </c>
      <c r="C871" s="731">
        <v>5140702</v>
      </c>
      <c r="D871" s="731" t="s">
        <v>675</v>
      </c>
      <c r="E871" s="730" t="s">
        <v>6</v>
      </c>
      <c r="F871" s="730" t="s">
        <v>264</v>
      </c>
      <c r="G871" s="43">
        <f>IF(F871="I",IFERROR(VLOOKUP(C871,'BG 032022'!A:C,3,FALSE),0),0)</f>
        <v>352430</v>
      </c>
      <c r="H871" s="738"/>
      <c r="I871" s="59">
        <f>IF(F871="I",IFERROR(VLOOKUP(C871,'BG 032022'!A:D,4,FALSE),0),0)</f>
        <v>37.74</v>
      </c>
      <c r="J871" s="38"/>
      <c r="K871" s="43">
        <v>707154405</v>
      </c>
      <c r="L871" s="38"/>
      <c r="M871" s="59">
        <f>IF(F871="I",SUMIF('BG 2021'!B:B,Clasificaciones!C871,'BG 2021'!E:E),0)</f>
        <v>0</v>
      </c>
      <c r="N871" s="38"/>
      <c r="O871" s="43">
        <f>IF(F871="I",SUMIF('BG 032021'!A:A,Clasificaciones!C871,'BG 032021'!C:C),0)</f>
        <v>210476780</v>
      </c>
      <c r="P871" s="38"/>
      <c r="Q871" s="59">
        <f>IF(F871="I",SUMIF('BG 032021'!A:A,Clasificaciones!C871,'BG 032021'!D:D),0)</f>
        <v>306041.89999999997</v>
      </c>
      <c r="R871" s="732">
        <f>+VLOOKUP(C871,'CA EFE'!A:A,1,FALSE)</f>
        <v>5140702</v>
      </c>
    </row>
    <row r="872" spans="1:18" s="732" customFormat="1" ht="12" hidden="1" customHeight="1">
      <c r="A872" s="738" t="s">
        <v>186</v>
      </c>
      <c r="B872" s="738"/>
      <c r="C872" s="731">
        <v>515</v>
      </c>
      <c r="D872" s="731" t="s">
        <v>235</v>
      </c>
      <c r="E872" s="730" t="s">
        <v>6</v>
      </c>
      <c r="F872" s="730" t="s">
        <v>263</v>
      </c>
      <c r="G872" s="43">
        <f>IF(F872="I",IFERROR(VLOOKUP(C872,'BG 032022'!A:C,3,FALSE),0),0)</f>
        <v>0</v>
      </c>
      <c r="H872" s="738"/>
      <c r="I872" s="59">
        <f>IF(F872="I",IFERROR(VLOOKUP(C872,'BG 032022'!A:D,4,FALSE),0),0)</f>
        <v>0</v>
      </c>
      <c r="J872" s="38"/>
      <c r="K872" s="43">
        <f>IF(F872="I",SUMIF('BG 2021'!B:B,Clasificaciones!C872,'BG 2021'!D:D),0)</f>
        <v>0</v>
      </c>
      <c r="L872" s="38"/>
      <c r="M872" s="59">
        <f>IF(F872="I",SUMIF('BG 2021'!B:B,Clasificaciones!C872,'BG 2021'!E:E),0)</f>
        <v>0</v>
      </c>
      <c r="N872" s="38"/>
      <c r="O872" s="43">
        <f>IF(F872="I",SUMIF('BG 032021'!A:A,Clasificaciones!C872,'BG 032021'!C:C),0)</f>
        <v>0</v>
      </c>
      <c r="P872" s="38"/>
      <c r="Q872" s="59">
        <f>IF(F872="I",SUMIF('BG 032021'!A:A,Clasificaciones!C872,'BG 032021'!D:D),0)</f>
        <v>0</v>
      </c>
    </row>
    <row r="873" spans="1:18" s="732" customFormat="1" ht="12" hidden="1" customHeight="1">
      <c r="A873" s="738" t="s">
        <v>186</v>
      </c>
      <c r="B873" s="738" t="s">
        <v>510</v>
      </c>
      <c r="C873" s="731">
        <v>51501</v>
      </c>
      <c r="D873" s="731" t="s">
        <v>76</v>
      </c>
      <c r="E873" s="730" t="s">
        <v>6</v>
      </c>
      <c r="F873" s="730" t="s">
        <v>264</v>
      </c>
      <c r="G873" s="43">
        <f>IF(F873="I",IFERROR(VLOOKUP(C873,'BG 032022'!A:C,3,FALSE),0),0)</f>
        <v>0</v>
      </c>
      <c r="H873" s="738"/>
      <c r="I873" s="59">
        <f>IF(F873="I",IFERROR(VLOOKUP(C873,'BG 032022'!A:D,4,FALSE),0),0)</f>
        <v>0</v>
      </c>
      <c r="J873" s="38"/>
      <c r="K873" s="43">
        <f>IF(F873="I",SUMIF('BG 2021'!B:B,Clasificaciones!C873,'BG 2021'!D:D),0)</f>
        <v>0</v>
      </c>
      <c r="L873" s="38"/>
      <c r="M873" s="59">
        <f>IF(F873="I",SUMIF('BG 2021'!B:B,Clasificaciones!C873,'BG 2021'!E:E),0)</f>
        <v>0</v>
      </c>
      <c r="N873" s="38"/>
      <c r="O873" s="43">
        <f>IF(F873="I",SUMIF('BG 032021'!A:A,Clasificaciones!C873,'BG 032021'!C:C),0)</f>
        <v>145052064</v>
      </c>
      <c r="P873" s="38"/>
      <c r="Q873" s="59">
        <f>IF(F873="I",SUMIF('BG 032021'!A:A,Clasificaciones!C873,'BG 032021'!D:D),0)</f>
        <v>22286.799999999999</v>
      </c>
      <c r="R873" s="732" t="e">
        <f>+VLOOKUP(C873,'CA EFE'!A:A,1,FALSE)</f>
        <v>#N/A</v>
      </c>
    </row>
    <row r="874" spans="1:18" s="732" customFormat="1" ht="12" hidden="1" customHeight="1">
      <c r="A874" s="738" t="s">
        <v>186</v>
      </c>
      <c r="B874" s="738" t="s">
        <v>51</v>
      </c>
      <c r="C874" s="731">
        <v>51502</v>
      </c>
      <c r="D874" s="731" t="s">
        <v>236</v>
      </c>
      <c r="E874" s="730" t="s">
        <v>6</v>
      </c>
      <c r="F874" s="730" t="s">
        <v>264</v>
      </c>
      <c r="G874" s="43">
        <f>IF(F874="I",IFERROR(VLOOKUP(C874,'BG 032022'!A:C,3,FALSE),0),0)</f>
        <v>0</v>
      </c>
      <c r="H874" s="738"/>
      <c r="I874" s="59">
        <f>IF(F874="I",IFERROR(VLOOKUP(C874,'BG 032022'!A:D,4,FALSE),0),0)</f>
        <v>0</v>
      </c>
      <c r="J874" s="38"/>
      <c r="K874" s="43">
        <f>IF(F874="I",SUMIF('BG 2021'!B:B,Clasificaciones!C874,'BG 2021'!D:D),0)</f>
        <v>0</v>
      </c>
      <c r="L874" s="38"/>
      <c r="M874" s="59">
        <f>IF(F874="I",SUMIF('BG 2021'!B:B,Clasificaciones!C874,'BG 2021'!E:E),0)</f>
        <v>0</v>
      </c>
      <c r="N874" s="38"/>
      <c r="O874" s="43">
        <f>IF(F874="I",SUMIF('BG 032021'!A:A,Clasificaciones!C874,'BG 032021'!C:C),0)</f>
        <v>18642198</v>
      </c>
      <c r="P874" s="38"/>
      <c r="Q874" s="59">
        <f>IF(F874="I",SUMIF('BG 032021'!A:A,Clasificaciones!C874,'BG 032021'!D:D),0)</f>
        <v>2956.54</v>
      </c>
      <c r="R874" s="732" t="e">
        <f>+VLOOKUP(C874,'CA EFE'!A:A,1,FALSE)</f>
        <v>#N/A</v>
      </c>
    </row>
    <row r="875" spans="1:18" s="732" customFormat="1" ht="12" hidden="1" customHeight="1">
      <c r="A875" s="738" t="s">
        <v>186</v>
      </c>
      <c r="B875" s="738"/>
      <c r="C875" s="731">
        <v>51503</v>
      </c>
      <c r="D875" s="731" t="s">
        <v>720</v>
      </c>
      <c r="E875" s="730" t="s">
        <v>6</v>
      </c>
      <c r="F875" s="730" t="s">
        <v>263</v>
      </c>
      <c r="G875" s="43">
        <f>IF(F875="I",IFERROR(VLOOKUP(C875,'BG 032022'!A:C,3,FALSE),0),0)</f>
        <v>0</v>
      </c>
      <c r="H875" s="738"/>
      <c r="I875" s="59">
        <f>IF(F875="I",IFERROR(VLOOKUP(C875,'BG 032022'!A:D,4,FALSE),0),0)</f>
        <v>0</v>
      </c>
      <c r="J875" s="38"/>
      <c r="K875" s="43">
        <f>IF(F875="I",SUMIF('BG 2021'!B:B,Clasificaciones!C875,'BG 2021'!D:D),0)</f>
        <v>0</v>
      </c>
      <c r="L875" s="38"/>
      <c r="M875" s="59">
        <f>IF(F875="I",SUMIF('BG 2021'!B:B,Clasificaciones!C875,'BG 2021'!E:E),0)</f>
        <v>0</v>
      </c>
      <c r="N875" s="38"/>
      <c r="O875" s="43">
        <f>IF(F875="I",SUMIF('BG 032021'!A:A,Clasificaciones!C875,'BG 032021'!C:C),0)</f>
        <v>0</v>
      </c>
      <c r="P875" s="38"/>
      <c r="Q875" s="59">
        <f>IF(F875="I",SUMIF('BG 032021'!A:A,Clasificaciones!C875,'BG 032021'!D:D),0)</f>
        <v>0</v>
      </c>
    </row>
    <row r="876" spans="1:18" s="732" customFormat="1" ht="12" customHeight="1">
      <c r="A876" s="738" t="s">
        <v>186</v>
      </c>
      <c r="B876" s="738" t="s">
        <v>506</v>
      </c>
      <c r="C876" s="731">
        <v>5150301</v>
      </c>
      <c r="D876" s="731" t="s">
        <v>721</v>
      </c>
      <c r="E876" s="730" t="s">
        <v>6</v>
      </c>
      <c r="F876" s="730" t="s">
        <v>264</v>
      </c>
      <c r="G876" s="697">
        <f>IF(F876="I",IFERROR(VLOOKUP(C876,'BG 032022'!A:C,3,FALSE),0),0)</f>
        <v>13856448</v>
      </c>
      <c r="H876" s="738"/>
      <c r="I876" s="59">
        <f>IF(F876="I",IFERROR(VLOOKUP(C876,'BG 032022'!A:D,4,FALSE),0),0)</f>
        <v>1979.66</v>
      </c>
      <c r="J876" s="38"/>
      <c r="K876" s="43">
        <f>IF(F876="I",SUMIF('BG 2021'!B:B,Clasificaciones!C876,'BG 2021'!D:D),0)</f>
        <v>0</v>
      </c>
      <c r="L876" s="38"/>
      <c r="M876" s="59">
        <f>IF(F876="I",SUMIF('BG 2021'!B:B,Clasificaciones!C876,'BG 2021'!E:E),0)</f>
        <v>0</v>
      </c>
      <c r="N876" s="38"/>
      <c r="O876" s="43">
        <f>IF(F876="I",SUMIF('BG 032021'!A:A,Clasificaciones!C876,'BG 032021'!C:C),0)</f>
        <v>15638600</v>
      </c>
      <c r="P876" s="38"/>
      <c r="Q876" s="59">
        <f>IF(F876="I",SUMIF('BG 032021'!A:A,Clasificaciones!C876,'BG 032021'!D:D),0)</f>
        <v>2251.2000000000003</v>
      </c>
      <c r="R876" s="732">
        <f>+VLOOKUP(C876,'CA EFE'!A:A,1,FALSE)</f>
        <v>5150301</v>
      </c>
    </row>
    <row r="877" spans="1:18" s="732" customFormat="1" ht="12" customHeight="1">
      <c r="A877" s="738" t="s">
        <v>186</v>
      </c>
      <c r="B877" s="738" t="s">
        <v>506</v>
      </c>
      <c r="C877" s="731">
        <v>5150302</v>
      </c>
      <c r="D877" s="731" t="s">
        <v>1147</v>
      </c>
      <c r="E877" s="730" t="s">
        <v>183</v>
      </c>
      <c r="F877" s="730" t="s">
        <v>264</v>
      </c>
      <c r="G877" s="697">
        <f>IF(F877="I",IFERROR(VLOOKUP(C877,'BG 032022'!A:C,3,FALSE),0),0)</f>
        <v>1214690</v>
      </c>
      <c r="H877" s="738"/>
      <c r="I877" s="59">
        <f>IF(F877="I",IFERROR(VLOOKUP(C877,'BG 032022'!A:D,4,FALSE),0),0)</f>
        <v>173.5</v>
      </c>
      <c r="J877" s="38"/>
      <c r="K877" s="43">
        <f>IF(F877="I",SUMIF('BG 2021'!B:B,Clasificaciones!C877,'BG 2021'!D:D),0)</f>
        <v>0</v>
      </c>
      <c r="L877" s="38"/>
      <c r="M877" s="59">
        <f>IF(F877="I",SUMIF('BG 2021'!B:B,Clasificaciones!C877,'BG 2021'!E:E),0)</f>
        <v>0</v>
      </c>
      <c r="N877" s="38"/>
      <c r="O877" s="43">
        <f>IF(F877="I",SUMIF('BG 032021'!A:A,Clasificaciones!C877,'BG 032021'!C:C),0)</f>
        <v>1214690</v>
      </c>
      <c r="P877" s="38"/>
      <c r="Q877" s="59">
        <f>IF(F877="I",SUMIF('BG 032021'!A:A,Clasificaciones!C877,'BG 032021'!D:D),0)</f>
        <v>173.5</v>
      </c>
      <c r="R877" s="732">
        <f>+VLOOKUP(C877,'CA EFE'!A:A,1,FALSE)</f>
        <v>5150302</v>
      </c>
    </row>
    <row r="878" spans="1:18" s="732" customFormat="1" ht="12" customHeight="1">
      <c r="A878" s="738" t="s">
        <v>186</v>
      </c>
      <c r="B878" s="738" t="s">
        <v>506</v>
      </c>
      <c r="C878" s="731">
        <v>51504</v>
      </c>
      <c r="D878" s="731" t="s">
        <v>722</v>
      </c>
      <c r="E878" s="730" t="s">
        <v>6</v>
      </c>
      <c r="F878" s="730" t="s">
        <v>264</v>
      </c>
      <c r="G878" s="697">
        <f>IF(F878="I",IFERROR(VLOOKUP(C878,'BG 032022'!A:C,3,FALSE),0),0)</f>
        <v>26933426</v>
      </c>
      <c r="H878" s="738"/>
      <c r="I878" s="59">
        <f>IF(F878="I",IFERROR(VLOOKUP(C878,'BG 032022'!A:D,4,FALSE),0),0)</f>
        <v>3876.86</v>
      </c>
      <c r="J878" s="38"/>
      <c r="K878" s="43">
        <f>IF(F878="I",SUMIF('BG 2021'!B:B,Clasificaciones!C878,'BG 2021'!D:D),0)</f>
        <v>0</v>
      </c>
      <c r="L878" s="38"/>
      <c r="M878" s="59">
        <f>IF(F878="I",SUMIF('BG 2021'!B:B,Clasificaciones!C878,'BG 2021'!E:E),0)</f>
        <v>0</v>
      </c>
      <c r="N878" s="38"/>
      <c r="O878" s="43">
        <f>IF(F878="I",SUMIF('BG 032021'!A:A,Clasificaciones!C878,'BG 032021'!C:C),0)</f>
        <v>89109089</v>
      </c>
      <c r="P878" s="38"/>
      <c r="Q878" s="59">
        <f>IF(F878="I",SUMIF('BG 032021'!A:A,Clasificaciones!C878,'BG 032021'!D:D),0)</f>
        <v>13633.17</v>
      </c>
      <c r="R878" s="732">
        <f>+VLOOKUP(C878,'CA EFE'!A:A,1,FALSE)</f>
        <v>51504</v>
      </c>
    </row>
    <row r="879" spans="1:18" s="732" customFormat="1" ht="12" hidden="1" customHeight="1">
      <c r="A879" s="738" t="s">
        <v>186</v>
      </c>
      <c r="B879" s="738" t="s">
        <v>119</v>
      </c>
      <c r="C879" s="731">
        <v>51505</v>
      </c>
      <c r="D879" s="731" t="s">
        <v>987</v>
      </c>
      <c r="E879" s="730" t="s">
        <v>6</v>
      </c>
      <c r="F879" s="730" t="s">
        <v>264</v>
      </c>
      <c r="G879" s="697">
        <f>IF(F879="I",IFERROR(VLOOKUP(C879,'BG 032022'!A:C,3,FALSE),0),0)</f>
        <v>2072548</v>
      </c>
      <c r="H879" s="738"/>
      <c r="I879" s="59">
        <f>IF(F879="I",IFERROR(VLOOKUP(C879,'BG 032022'!A:D,4,FALSE),0),0)</f>
        <v>294.22000000000003</v>
      </c>
      <c r="J879" s="38"/>
      <c r="K879" s="43">
        <f>IF(F879="I",SUMIF('BG 2021'!B:B,Clasificaciones!C879,'BG 2021'!D:D),0)</f>
        <v>0</v>
      </c>
      <c r="L879" s="38"/>
      <c r="M879" s="59">
        <f>IF(F879="I",SUMIF('BG 2021'!B:B,Clasificaciones!C879,'BG 2021'!E:E),0)</f>
        <v>0</v>
      </c>
      <c r="N879" s="38"/>
      <c r="O879" s="43">
        <f>IF(F879="I",SUMIF('BG 032021'!A:A,Clasificaciones!C879,'BG 032021'!C:C),0)</f>
        <v>2072548</v>
      </c>
      <c r="P879" s="38"/>
      <c r="Q879" s="59">
        <f>IF(F879="I",SUMIF('BG 032021'!A:A,Clasificaciones!C879,'BG 032021'!D:D),0)</f>
        <v>294.22000000000003</v>
      </c>
      <c r="R879" s="732">
        <f>+VLOOKUP(C879,'CA EFE'!A:A,1,FALSE)</f>
        <v>51505</v>
      </c>
    </row>
    <row r="880" spans="1:18" s="732" customFormat="1" ht="12" hidden="1" customHeight="1">
      <c r="A880" s="738" t="s">
        <v>186</v>
      </c>
      <c r="B880" s="738"/>
      <c r="C880" s="731">
        <v>52</v>
      </c>
      <c r="D880" s="731" t="s">
        <v>234</v>
      </c>
      <c r="E880" s="730" t="s">
        <v>6</v>
      </c>
      <c r="F880" s="730" t="s">
        <v>263</v>
      </c>
      <c r="G880" s="43">
        <f>IF(F880="I",IFERROR(VLOOKUP(C880,'BG 032022'!A:C,3,FALSE),0),0)</f>
        <v>0</v>
      </c>
      <c r="H880" s="738"/>
      <c r="I880" s="59">
        <f>IF(F880="I",IFERROR(VLOOKUP(C880,'BG 032022'!A:D,4,FALSE),0),0)</f>
        <v>0</v>
      </c>
      <c r="J880" s="38"/>
      <c r="K880" s="43">
        <f>IF(F880="I",SUMIF('BG 2021'!B:B,Clasificaciones!C880,'BG 2021'!D:D),0)</f>
        <v>0</v>
      </c>
      <c r="L880" s="38"/>
      <c r="M880" s="59">
        <f>IF(F880="I",SUMIF('BG 2021'!B:B,Clasificaciones!C880,'BG 2021'!E:E),0)</f>
        <v>0</v>
      </c>
      <c r="N880" s="38"/>
      <c r="O880" s="43">
        <f>IF(F880="I",SUMIF('BG 032021'!A:A,Clasificaciones!C880,'BG 032021'!C:C),0)</f>
        <v>0</v>
      </c>
      <c r="P880" s="38"/>
      <c r="Q880" s="59">
        <f>IF(F880="I",SUMIF('BG 032021'!A:A,Clasificaciones!C880,'BG 032021'!D:D),0)</f>
        <v>0</v>
      </c>
    </row>
    <row r="881" spans="1:18" s="732" customFormat="1" ht="12" hidden="1" customHeight="1">
      <c r="A881" s="738" t="s">
        <v>186</v>
      </c>
      <c r="B881" s="738"/>
      <c r="C881" s="731">
        <v>5201</v>
      </c>
      <c r="D881" s="731" t="s">
        <v>988</v>
      </c>
      <c r="E881" s="730" t="s">
        <v>6</v>
      </c>
      <c r="F881" s="730" t="s">
        <v>264</v>
      </c>
      <c r="G881" s="43">
        <f>IF(F881="I",IFERROR(VLOOKUP(C881,'BG 032022'!A:C,3,FALSE),0),0)</f>
        <v>0</v>
      </c>
      <c r="H881" s="738"/>
      <c r="I881" s="59">
        <f>IF(F881="I",IFERROR(VLOOKUP(C881,'BG 032022'!A:D,4,FALSE),0),0)</f>
        <v>0</v>
      </c>
      <c r="J881" s="38"/>
      <c r="K881" s="43">
        <f>IF(F881="I",SUMIF('BG 2021'!B:B,Clasificaciones!C881,'BG 2021'!D:D),0)</f>
        <v>0</v>
      </c>
      <c r="L881" s="38"/>
      <c r="M881" s="59">
        <f>IF(F881="I",SUMIF('BG 2021'!B:B,Clasificaciones!C881,'BG 2021'!E:E),0)</f>
        <v>0</v>
      </c>
      <c r="N881" s="38"/>
      <c r="O881" s="43">
        <f>IF(F881="I",SUMIF('BG 032021'!A:A,Clasificaciones!C881,'BG 032021'!C:C),0)</f>
        <v>0</v>
      </c>
      <c r="P881" s="38"/>
      <c r="Q881" s="59">
        <f>IF(F881="I",SUMIF('BG 032021'!A:A,Clasificaciones!C881,'BG 032021'!D:D),0)</f>
        <v>0</v>
      </c>
    </row>
    <row r="882" spans="1:18" s="732" customFormat="1" ht="12" hidden="1" customHeight="1">
      <c r="A882" s="738" t="s">
        <v>186</v>
      </c>
      <c r="B882" s="738"/>
      <c r="C882" s="731">
        <v>5202</v>
      </c>
      <c r="D882" s="731" t="s">
        <v>989</v>
      </c>
      <c r="E882" s="730" t="s">
        <v>6</v>
      </c>
      <c r="F882" s="730" t="s">
        <v>264</v>
      </c>
      <c r="G882" s="43">
        <f>IF(F882="I",IFERROR(VLOOKUP(C882,'BG 032022'!A:C,3,FALSE),0),0)</f>
        <v>0</v>
      </c>
      <c r="H882" s="738"/>
      <c r="I882" s="59">
        <f>IF(F882="I",IFERROR(VLOOKUP(C882,'BG 032022'!A:D,4,FALSE),0),0)</f>
        <v>0</v>
      </c>
      <c r="J882" s="38"/>
      <c r="K882" s="43">
        <f>IF(F882="I",SUMIF('BG 2021'!B:B,Clasificaciones!C882,'BG 2021'!D:D),0)</f>
        <v>0</v>
      </c>
      <c r="L882" s="38"/>
      <c r="M882" s="59">
        <f>IF(F882="I",SUMIF('BG 2021'!B:B,Clasificaciones!C882,'BG 2021'!E:E),0)</f>
        <v>0</v>
      </c>
      <c r="N882" s="38"/>
      <c r="O882" s="43">
        <f>IF(F882="I",SUMIF('BG 032021'!A:A,Clasificaciones!C882,'BG 032021'!C:C),0)</f>
        <v>0</v>
      </c>
      <c r="P882" s="38"/>
      <c r="Q882" s="59">
        <f>IF(F882="I",SUMIF('BG 032021'!A:A,Clasificaciones!C882,'BG 032021'!D:D),0)</f>
        <v>0</v>
      </c>
    </row>
    <row r="883" spans="1:18" s="732" customFormat="1" ht="12" hidden="1" customHeight="1">
      <c r="A883" s="738" t="s">
        <v>186</v>
      </c>
      <c r="B883" s="738"/>
      <c r="C883" s="731">
        <v>5203</v>
      </c>
      <c r="D883" s="731" t="s">
        <v>874</v>
      </c>
      <c r="E883" s="730" t="s">
        <v>6</v>
      </c>
      <c r="F883" s="730" t="s">
        <v>264</v>
      </c>
      <c r="G883" s="43">
        <f>IF(F883="I",IFERROR(VLOOKUP(C883,'BG 032022'!A:C,3,FALSE),0),0)</f>
        <v>0</v>
      </c>
      <c r="H883" s="738"/>
      <c r="I883" s="59">
        <f>IF(F883="I",IFERROR(VLOOKUP(C883,'BG 032022'!A:D,4,FALSE),0),0)</f>
        <v>0</v>
      </c>
      <c r="J883" s="38"/>
      <c r="K883" s="43">
        <f>IF(F883="I",SUMIF('BG 2021'!B:B,Clasificaciones!C883,'BG 2021'!D:D),0)</f>
        <v>0</v>
      </c>
      <c r="L883" s="38"/>
      <c r="M883" s="59">
        <f>IF(F883="I",SUMIF('BG 2021'!B:B,Clasificaciones!C883,'BG 2021'!E:E),0)</f>
        <v>0</v>
      </c>
      <c r="N883" s="38"/>
      <c r="O883" s="43">
        <f>IF(F883="I",SUMIF('BG 032021'!A:A,Clasificaciones!C883,'BG 032021'!C:C),0)</f>
        <v>0</v>
      </c>
      <c r="P883" s="38"/>
      <c r="Q883" s="59">
        <f>IF(F883="I",SUMIF('BG 032021'!A:A,Clasificaciones!C883,'BG 032021'!D:D),0)</f>
        <v>0</v>
      </c>
    </row>
    <row r="884" spans="1:18" s="732" customFormat="1" ht="12" hidden="1" customHeight="1">
      <c r="A884" s="738" t="s">
        <v>186</v>
      </c>
      <c r="B884" s="738" t="s">
        <v>190</v>
      </c>
      <c r="C884" s="731">
        <v>5204</v>
      </c>
      <c r="D884" s="731" t="s">
        <v>723</v>
      </c>
      <c r="E884" s="730" t="s">
        <v>6</v>
      </c>
      <c r="F884" s="730" t="s">
        <v>264</v>
      </c>
      <c r="G884" s="697">
        <v>1</v>
      </c>
      <c r="H884" s="738"/>
      <c r="I884" s="59">
        <f>IF(F884="I",IFERROR(VLOOKUP(C884,'BG 032022'!A:D,4,FALSE),0),0)</f>
        <v>0</v>
      </c>
      <c r="J884" s="38"/>
      <c r="K884" s="43">
        <f>IF(F884="I",SUMIF('BG 2021'!B:B,Clasificaciones!C884,'BG 2021'!D:D),0)</f>
        <v>0</v>
      </c>
      <c r="L884" s="38"/>
      <c r="M884" s="59">
        <f>IF(F884="I",SUMIF('BG 2021'!B:B,Clasificaciones!C884,'BG 2021'!E:E),0)</f>
        <v>0</v>
      </c>
      <c r="N884" s="38"/>
      <c r="O884" s="43">
        <f>IF(F884="I",SUMIF('BG 032021'!A:A,Clasificaciones!C884,'BG 032021'!C:C),0)</f>
        <v>3208</v>
      </c>
      <c r="P884" s="38"/>
      <c r="Q884" s="59">
        <f>IF(F884="I",SUMIF('BG 032021'!A:A,Clasificaciones!C884,'BG 032021'!D:D),0)</f>
        <v>0.49</v>
      </c>
      <c r="R884" s="732">
        <f>+VLOOKUP(C884,'CA EFE'!A:A,1,FALSE)</f>
        <v>5204</v>
      </c>
    </row>
    <row r="885" spans="1:18" s="732" customFormat="1" ht="12" hidden="1" customHeight="1">
      <c r="A885" s="738" t="s">
        <v>186</v>
      </c>
      <c r="B885" s="738"/>
      <c r="C885" s="731">
        <v>5205</v>
      </c>
      <c r="D885" s="731" t="s">
        <v>990</v>
      </c>
      <c r="E885" s="730" t="s">
        <v>6</v>
      </c>
      <c r="F885" s="730" t="s">
        <v>264</v>
      </c>
      <c r="G885" s="43">
        <f>IF(F885="I",IFERROR(VLOOKUP(C885,'BG 032022'!A:C,3,FALSE),0),0)</f>
        <v>0</v>
      </c>
      <c r="H885" s="738"/>
      <c r="I885" s="59">
        <f>IF(F885="I",IFERROR(VLOOKUP(C885,'BG 032022'!A:D,4,FALSE),0),0)</f>
        <v>0</v>
      </c>
      <c r="J885" s="38"/>
      <c r="K885" s="43">
        <f>IF(F885="I",SUMIF('BG 2021'!B:B,Clasificaciones!C885,'BG 2021'!D:D),0)</f>
        <v>0</v>
      </c>
      <c r="L885" s="38"/>
      <c r="M885" s="59">
        <f>IF(F885="I",SUMIF('BG 2021'!B:B,Clasificaciones!C885,'BG 2021'!E:E),0)</f>
        <v>0</v>
      </c>
      <c r="N885" s="38"/>
      <c r="O885" s="43">
        <f>IF(F885="I",SUMIF('BG 032021'!A:A,Clasificaciones!C885,'BG 032021'!C:C),0)</f>
        <v>0</v>
      </c>
      <c r="P885" s="38"/>
      <c r="Q885" s="59">
        <f>IF(F885="I",SUMIF('BG 032021'!A:A,Clasificaciones!C885,'BG 032021'!D:D),0)</f>
        <v>0</v>
      </c>
    </row>
    <row r="886" spans="1:18" s="732" customFormat="1" ht="12" hidden="1" customHeight="1">
      <c r="A886" s="738" t="s">
        <v>186</v>
      </c>
      <c r="B886" s="738"/>
      <c r="C886" s="731">
        <v>5206</v>
      </c>
      <c r="D886" s="731" t="s">
        <v>991</v>
      </c>
      <c r="E886" s="730" t="s">
        <v>6</v>
      </c>
      <c r="F886" s="730" t="s">
        <v>264</v>
      </c>
      <c r="G886" s="43">
        <f>IF(F886="I",IFERROR(VLOOKUP(C886,'BG 032022'!A:C,3,FALSE),0),0)</f>
        <v>0</v>
      </c>
      <c r="H886" s="738"/>
      <c r="I886" s="59">
        <f>IF(F886="I",IFERROR(VLOOKUP(C886,'BG 032022'!A:D,4,FALSE),0),0)</f>
        <v>0</v>
      </c>
      <c r="J886" s="38"/>
      <c r="K886" s="43">
        <f>IF(F886="I",SUMIF('BG 2021'!B:B,Clasificaciones!C886,'BG 2021'!D:D),0)</f>
        <v>0</v>
      </c>
      <c r="L886" s="38"/>
      <c r="M886" s="59">
        <f>IF(F886="I",SUMIF('BG 2021'!B:B,Clasificaciones!C886,'BG 2021'!E:E),0)</f>
        <v>0</v>
      </c>
      <c r="N886" s="38"/>
      <c r="O886" s="43">
        <f>IF(F886="I",SUMIF('BG 032021'!A:A,Clasificaciones!C886,'BG 032021'!C:C),0)</f>
        <v>0</v>
      </c>
      <c r="P886" s="38"/>
      <c r="Q886" s="59">
        <f>IF(F886="I",SUMIF('BG 032021'!A:A,Clasificaciones!C886,'BG 032021'!D:D),0)</f>
        <v>0</v>
      </c>
    </row>
    <row r="887" spans="1:18" s="732" customFormat="1" ht="12" hidden="1" customHeight="1">
      <c r="A887" s="738" t="s">
        <v>186</v>
      </c>
      <c r="B887" s="738"/>
      <c r="C887" s="731">
        <v>5207</v>
      </c>
      <c r="D887" s="731" t="s">
        <v>992</v>
      </c>
      <c r="E887" s="730" t="s">
        <v>6</v>
      </c>
      <c r="F887" s="730" t="s">
        <v>264</v>
      </c>
      <c r="G887" s="43">
        <f>IF(F887="I",IFERROR(VLOOKUP(C887,'BG 032022'!A:C,3,FALSE),0),0)</f>
        <v>0</v>
      </c>
      <c r="H887" s="738"/>
      <c r="I887" s="59">
        <f>IF(F887="I",IFERROR(VLOOKUP(C887,'BG 032022'!A:D,4,FALSE),0),0)</f>
        <v>0</v>
      </c>
      <c r="J887" s="38"/>
      <c r="K887" s="43">
        <f>IF(F887="I",SUMIF('BG 2021'!B:B,Clasificaciones!C887,'BG 2021'!D:D),0)</f>
        <v>0</v>
      </c>
      <c r="L887" s="38"/>
      <c r="M887" s="59">
        <f>IF(F887="I",SUMIF('BG 2021'!B:B,Clasificaciones!C887,'BG 2021'!E:E),0)</f>
        <v>0</v>
      </c>
      <c r="N887" s="38"/>
      <c r="O887" s="43">
        <f>IF(F887="I",SUMIF('BG 032021'!A:A,Clasificaciones!C887,'BG 032021'!C:C),0)</f>
        <v>0</v>
      </c>
      <c r="P887" s="38"/>
      <c r="Q887" s="59">
        <f>IF(F887="I",SUMIF('BG 032021'!A:A,Clasificaciones!C887,'BG 032021'!D:D),0)</f>
        <v>0</v>
      </c>
    </row>
    <row r="888" spans="1:18" s="732" customFormat="1" ht="12" hidden="1" customHeight="1">
      <c r="A888" s="738" t="s">
        <v>21</v>
      </c>
      <c r="B888" s="738"/>
      <c r="C888" s="731">
        <v>6</v>
      </c>
      <c r="D888" s="731" t="s">
        <v>239</v>
      </c>
      <c r="E888" s="730" t="s">
        <v>6</v>
      </c>
      <c r="F888" s="730" t="s">
        <v>263</v>
      </c>
      <c r="G888" s="43">
        <f>IF(F888="I",IFERROR(VLOOKUP(C888,'BG 032022'!A:C,3,FALSE),0),0)</f>
        <v>0</v>
      </c>
      <c r="H888" s="738"/>
      <c r="I888" s="59">
        <f>IF(F888="I",IFERROR(VLOOKUP(C888,'BG 032022'!A:D,4,FALSE),0),0)</f>
        <v>0</v>
      </c>
      <c r="J888" s="38"/>
      <c r="K888" s="43">
        <f>IF(F888="I",SUMIF('BG 2021'!B:B,Clasificaciones!C888,'BG 2021'!D:D),0)</f>
        <v>0</v>
      </c>
      <c r="L888" s="38"/>
      <c r="M888" s="59">
        <f>IF(F888="I",SUMIF('BG 2021'!B:B,Clasificaciones!C888,'BG 2021'!E:E),0)</f>
        <v>0</v>
      </c>
      <c r="N888" s="38"/>
      <c r="O888" s="43">
        <f>IF(F888="I",SUMIF('BG 032021'!A:A,Clasificaciones!C888,'BG 032021'!C:C),0)</f>
        <v>0</v>
      </c>
      <c r="P888" s="38"/>
      <c r="Q888" s="59">
        <f>IF(F888="I",SUMIF('BG 032021'!A:A,Clasificaciones!C888,'BG 032021'!D:D),0)</f>
        <v>0</v>
      </c>
    </row>
    <row r="889" spans="1:18" s="732" customFormat="1" ht="12" hidden="1" customHeight="1">
      <c r="A889" s="738" t="s">
        <v>21</v>
      </c>
      <c r="B889" s="738"/>
      <c r="C889" s="731">
        <v>611</v>
      </c>
      <c r="D889" s="731" t="s">
        <v>993</v>
      </c>
      <c r="E889" s="730" t="s">
        <v>6</v>
      </c>
      <c r="F889" s="730" t="s">
        <v>264</v>
      </c>
      <c r="G889" s="43">
        <f>IF(F889="I",IFERROR(VLOOKUP(C889,'BG 032022'!A:C,3,FALSE),0),0)</f>
        <v>0</v>
      </c>
      <c r="H889" s="738"/>
      <c r="I889" s="59">
        <f>IF(F889="I",IFERROR(VLOOKUP(C889,'BG 032022'!A:D,4,FALSE),0),0)</f>
        <v>0</v>
      </c>
      <c r="J889" s="38"/>
      <c r="K889" s="43">
        <f>IF(F889="I",SUMIF('BG 2021'!B:B,Clasificaciones!C889,'BG 2021'!D:D),0)</f>
        <v>0</v>
      </c>
      <c r="L889" s="38"/>
      <c r="M889" s="59">
        <f>IF(F889="I",SUMIF('BG 2021'!B:B,Clasificaciones!C889,'BG 2021'!E:E),0)</f>
        <v>0</v>
      </c>
      <c r="N889" s="38"/>
      <c r="O889" s="43">
        <f>IF(F889="I",SUMIF('BG 032021'!A:A,Clasificaciones!C889,'BG 032021'!C:C),0)</f>
        <v>0</v>
      </c>
      <c r="P889" s="38"/>
      <c r="Q889" s="59">
        <f>IF(F889="I",SUMIF('BG 032021'!A:A,Clasificaciones!C889,'BG 032021'!D:D),0)</f>
        <v>0</v>
      </c>
    </row>
    <row r="890" spans="1:18" s="732" customFormat="1" ht="12" hidden="1" customHeight="1">
      <c r="A890" s="738" t="s">
        <v>21</v>
      </c>
      <c r="B890" s="738" t="s">
        <v>102</v>
      </c>
      <c r="C890" s="731">
        <v>621</v>
      </c>
      <c r="D890" s="731" t="s">
        <v>399</v>
      </c>
      <c r="E890" s="730" t="s">
        <v>6</v>
      </c>
      <c r="F890" s="730" t="s">
        <v>264</v>
      </c>
      <c r="G890" s="43">
        <f>IF(F890="I",IFERROR(VLOOKUP(C890,'BG 032022'!A:C,3,FALSE),0),0)</f>
        <v>0</v>
      </c>
      <c r="H890" s="738"/>
      <c r="I890" s="59">
        <f>IF(F890="I",IFERROR(VLOOKUP(C890,'BG 032022'!A:D,4,FALSE),0),0)</f>
        <v>0</v>
      </c>
      <c r="J890" s="38"/>
      <c r="K890" s="43">
        <f>IF(F890="I",SUMIF('BG 2021'!B:B,Clasificaciones!C890,'BG 2021'!D:D),0)</f>
        <v>0</v>
      </c>
      <c r="L890" s="38"/>
      <c r="M890" s="59">
        <f>IF(F890="I",SUMIF('BG 2021'!B:B,Clasificaciones!C890,'BG 2021'!E:E),0)</f>
        <v>0</v>
      </c>
      <c r="N890" s="38"/>
      <c r="O890" s="43">
        <f>IF(F890="I",SUMIF('BG 032021'!A:A,Clasificaciones!C890,'BG 032021'!C:C),0)</f>
        <v>0</v>
      </c>
      <c r="P890" s="38"/>
      <c r="Q890" s="59">
        <f>IF(F890="I",SUMIF('BG 032021'!A:A,Clasificaciones!C890,'BG 032021'!D:D),0)</f>
        <v>0</v>
      </c>
    </row>
    <row r="891" spans="1:18" s="732" customFormat="1" ht="12" hidden="1" customHeight="1">
      <c r="A891" s="738" t="s">
        <v>21</v>
      </c>
      <c r="B891" s="738" t="s">
        <v>102</v>
      </c>
      <c r="C891" s="731">
        <v>622</v>
      </c>
      <c r="D891" s="731" t="s">
        <v>994</v>
      </c>
      <c r="E891" s="730" t="s">
        <v>183</v>
      </c>
      <c r="F891" s="730" t="s">
        <v>264</v>
      </c>
      <c r="G891" s="43">
        <f>IF(F891="I",IFERROR(VLOOKUP(C891,'BG 032022'!A:C,3,FALSE),0),0)</f>
        <v>0</v>
      </c>
      <c r="H891" s="738"/>
      <c r="I891" s="59">
        <f>IF(F891="I",IFERROR(VLOOKUP(C891,'BG 032022'!A:D,4,FALSE),0),0)</f>
        <v>0</v>
      </c>
      <c r="J891" s="38"/>
      <c r="K891" s="43">
        <f>IF(F891="I",SUMIF('BG 2021'!B:B,Clasificaciones!C891,'BG 2021'!D:D),0)</f>
        <v>0</v>
      </c>
      <c r="L891" s="38"/>
      <c r="M891" s="59">
        <f>IF(F891="I",SUMIF('BG 2021'!B:B,Clasificaciones!C891,'BG 2021'!E:E),0)</f>
        <v>0</v>
      </c>
      <c r="N891" s="38"/>
      <c r="O891" s="43">
        <f>IF(F891="I",SUMIF('BG 032021'!A:A,Clasificaciones!C891,'BG 032021'!C:C),0)</f>
        <v>0</v>
      </c>
      <c r="P891" s="38"/>
      <c r="Q891" s="59">
        <f>IF(F891="I",SUMIF('BG 032021'!A:A,Clasificaciones!C891,'BG 032021'!D:D),0)</f>
        <v>0</v>
      </c>
    </row>
    <row r="892" spans="1:18" s="732" customFormat="1" ht="12" hidden="1" customHeight="1">
      <c r="A892" s="738" t="s">
        <v>21</v>
      </c>
      <c r="B892" s="738"/>
      <c r="C892" s="731">
        <v>631</v>
      </c>
      <c r="D892" s="731" t="s">
        <v>995</v>
      </c>
      <c r="E892" s="730" t="s">
        <v>6</v>
      </c>
      <c r="F892" s="730" t="s">
        <v>264</v>
      </c>
      <c r="G892" s="43">
        <f>IF(F892="I",IFERROR(VLOOKUP(C892,'BG 032022'!A:C,3,FALSE),0),0)</f>
        <v>0</v>
      </c>
      <c r="H892" s="738"/>
      <c r="I892" s="59">
        <f>IF(F892="I",IFERROR(VLOOKUP(C892,'BG 032022'!A:D,4,FALSE),0),0)</f>
        <v>0</v>
      </c>
      <c r="J892" s="38"/>
      <c r="K892" s="43">
        <f>IF(F892="I",SUMIF('BG 2021'!B:B,Clasificaciones!C892,'BG 2021'!D:D),0)</f>
        <v>0</v>
      </c>
      <c r="L892" s="38"/>
      <c r="M892" s="59">
        <f>IF(F892="I",SUMIF('BG 2021'!B:B,Clasificaciones!C892,'BG 2021'!E:E),0)</f>
        <v>0</v>
      </c>
      <c r="N892" s="38"/>
      <c r="O892" s="43">
        <f>IF(F892="I",SUMIF('BG 032021'!A:A,Clasificaciones!C892,'BG 032021'!C:C),0)</f>
        <v>0</v>
      </c>
      <c r="P892" s="38"/>
      <c r="Q892" s="59">
        <f>IF(F892="I",SUMIF('BG 032021'!A:A,Clasificaciones!C892,'BG 032021'!D:D),0)</f>
        <v>0</v>
      </c>
    </row>
    <row r="893" spans="1:18" s="732" customFormat="1" ht="12" hidden="1" customHeight="1">
      <c r="A893" s="738" t="s">
        <v>21</v>
      </c>
      <c r="B893" s="738"/>
      <c r="C893" s="731">
        <v>641</v>
      </c>
      <c r="D893" s="731" t="s">
        <v>996</v>
      </c>
      <c r="E893" s="730" t="s">
        <v>6</v>
      </c>
      <c r="F893" s="730" t="s">
        <v>264</v>
      </c>
      <c r="G893" s="43">
        <f>IF(F893="I",IFERROR(VLOOKUP(C893,'BG 032022'!A:C,3,FALSE),0),0)</f>
        <v>0</v>
      </c>
      <c r="H893" s="738"/>
      <c r="I893" s="59">
        <f>IF(F893="I",IFERROR(VLOOKUP(C893,'BG 032022'!A:D,4,FALSE),0),0)</f>
        <v>0</v>
      </c>
      <c r="J893" s="38"/>
      <c r="K893" s="43">
        <f>IF(F893="I",SUMIF('BG 2021'!B:B,Clasificaciones!C893,'BG 2021'!D:D),0)</f>
        <v>0</v>
      </c>
      <c r="L893" s="38"/>
      <c r="M893" s="59">
        <f>IF(F893="I",SUMIF('BG 2021'!B:B,Clasificaciones!C893,'BG 2021'!E:E),0)</f>
        <v>0</v>
      </c>
      <c r="N893" s="38"/>
      <c r="O893" s="43">
        <f>IF(F893="I",SUMIF('BG 032021'!A:A,Clasificaciones!C893,'BG 032021'!C:C),0)</f>
        <v>0</v>
      </c>
      <c r="P893" s="38"/>
      <c r="Q893" s="59">
        <f>IF(F893="I",SUMIF('BG 032021'!A:A,Clasificaciones!C893,'BG 032021'!D:D),0)</f>
        <v>0</v>
      </c>
    </row>
    <row r="894" spans="1:18" s="732" customFormat="1" ht="12" hidden="1" customHeight="1">
      <c r="A894" s="738" t="s">
        <v>21</v>
      </c>
      <c r="B894" s="738" t="s">
        <v>102</v>
      </c>
      <c r="C894" s="731">
        <v>651</v>
      </c>
      <c r="D894" s="731" t="s">
        <v>179</v>
      </c>
      <c r="E894" s="730" t="s">
        <v>6</v>
      </c>
      <c r="F894" s="730" t="s">
        <v>264</v>
      </c>
      <c r="G894" s="43">
        <f>IF(F894="I",IFERROR(VLOOKUP(C894,'BG 032022'!A:C,3,FALSE),0),0)</f>
        <v>0</v>
      </c>
      <c r="H894" s="738"/>
      <c r="I894" s="59">
        <f>IF(F894="I",IFERROR(VLOOKUP(C894,'BG 032022'!A:D,4,FALSE),0),0)</f>
        <v>0</v>
      </c>
      <c r="J894" s="38"/>
      <c r="K894" s="43">
        <f>IF(F894="I",SUMIF('BG 2021'!B:B,Clasificaciones!C894,'BG 2021'!D:D),0)</f>
        <v>0</v>
      </c>
      <c r="L894" s="38"/>
      <c r="M894" s="59">
        <f>IF(F894="I",SUMIF('BG 2021'!B:B,Clasificaciones!C894,'BG 2021'!E:E),0)</f>
        <v>0</v>
      </c>
      <c r="N894" s="38"/>
      <c r="O894" s="43">
        <f>IF(F894="I",SUMIF('BG 032021'!A:A,Clasificaciones!C894,'BG 032021'!C:C),0)</f>
        <v>0</v>
      </c>
      <c r="P894" s="38"/>
      <c r="Q894" s="59">
        <f>IF(F894="I",SUMIF('BG 032021'!A:A,Clasificaciones!C894,'BG 032021'!D:D),0)</f>
        <v>0</v>
      </c>
      <c r="R894" s="732" t="e">
        <f>+VLOOKUP(C894,'CA EFE'!A:A,1,FALSE)</f>
        <v>#N/A</v>
      </c>
    </row>
    <row r="895" spans="1:18" s="732" customFormat="1" ht="12" hidden="1" customHeight="1">
      <c r="A895" s="738" t="s">
        <v>21</v>
      </c>
      <c r="B895" s="738" t="s">
        <v>102</v>
      </c>
      <c r="C895" s="731">
        <v>661</v>
      </c>
      <c r="D895" s="731" t="s">
        <v>180</v>
      </c>
      <c r="E895" s="730" t="s">
        <v>6</v>
      </c>
      <c r="F895" s="730" t="s">
        <v>264</v>
      </c>
      <c r="G895" s="43">
        <f>IF(F895="I",IFERROR(VLOOKUP(C895,'BG 032022'!A:C,3,FALSE),0),0)</f>
        <v>0</v>
      </c>
      <c r="H895" s="738"/>
      <c r="I895" s="59">
        <f>IF(F895="I",IFERROR(VLOOKUP(C895,'BG 032022'!A:D,4,FALSE),0),0)</f>
        <v>0</v>
      </c>
      <c r="J895" s="38"/>
      <c r="K895" s="43">
        <f>IF(F895="I",SUMIF('BG 2021'!B:B,Clasificaciones!C895,'BG 2021'!D:D),0)</f>
        <v>0</v>
      </c>
      <c r="L895" s="38"/>
      <c r="M895" s="59">
        <f>IF(F895="I",SUMIF('BG 2021'!B:B,Clasificaciones!C895,'BG 2021'!E:E),0)</f>
        <v>0</v>
      </c>
      <c r="N895" s="38"/>
      <c r="O895" s="43">
        <f>IF(F895="I",SUMIF('BG 032021'!A:A,Clasificaciones!C895,'BG 032021'!C:C),0)</f>
        <v>0</v>
      </c>
      <c r="P895" s="38"/>
      <c r="Q895" s="59">
        <f>IF(F895="I",SUMIF('BG 032021'!A:A,Clasificaciones!C895,'BG 032021'!D:D),0)</f>
        <v>0</v>
      </c>
    </row>
    <row r="896" spans="1:18" s="732" customFormat="1" ht="12" hidden="1" customHeight="1">
      <c r="A896" s="738" t="s">
        <v>21</v>
      </c>
      <c r="B896" s="738"/>
      <c r="C896" s="731">
        <v>7</v>
      </c>
      <c r="D896" s="731" t="s">
        <v>240</v>
      </c>
      <c r="E896" s="730" t="s">
        <v>6</v>
      </c>
      <c r="F896" s="730" t="s">
        <v>263</v>
      </c>
      <c r="G896" s="43">
        <f>IF(F896="I",IFERROR(VLOOKUP(C896,'BG 032022'!A:C,3,FALSE),0),0)</f>
        <v>0</v>
      </c>
      <c r="H896" s="738"/>
      <c r="I896" s="59">
        <f>IF(F896="I",IFERROR(VLOOKUP(C896,'BG 032022'!A:D,4,FALSE),0),0)</f>
        <v>0</v>
      </c>
      <c r="J896" s="38"/>
      <c r="K896" s="43">
        <f>IF(F896="I",SUMIF('BG 2021'!B:B,Clasificaciones!C896,'BG 2021'!D:D),0)</f>
        <v>0</v>
      </c>
      <c r="L896" s="38"/>
      <c r="M896" s="59">
        <f>IF(F896="I",SUMIF('BG 2021'!B:B,Clasificaciones!C896,'BG 2021'!E:E),0)</f>
        <v>0</v>
      </c>
      <c r="N896" s="38"/>
      <c r="O896" s="43">
        <f>IF(F896="I",SUMIF('BG 032021'!A:A,Clasificaciones!C896,'BG 032021'!C:C),0)</f>
        <v>0</v>
      </c>
      <c r="P896" s="38"/>
      <c r="Q896" s="59">
        <f>IF(F896="I",SUMIF('BG 032021'!A:A,Clasificaciones!C896,'BG 032021'!D:D),0)</f>
        <v>0</v>
      </c>
    </row>
    <row r="897" spans="1:18" s="732" customFormat="1" ht="12" hidden="1" customHeight="1">
      <c r="A897" s="738" t="s">
        <v>21</v>
      </c>
      <c r="B897" s="738"/>
      <c r="C897" s="731">
        <v>711</v>
      </c>
      <c r="D897" s="731" t="s">
        <v>997</v>
      </c>
      <c r="E897" s="730" t="s">
        <v>6</v>
      </c>
      <c r="F897" s="730" t="s">
        <v>264</v>
      </c>
      <c r="G897" s="43">
        <f>IF(F897="I",IFERROR(VLOOKUP(C897,'BG 032022'!A:C,3,FALSE),0),0)</f>
        <v>0</v>
      </c>
      <c r="H897" s="738"/>
      <c r="I897" s="59">
        <f>IF(F897="I",IFERROR(VLOOKUP(C897,'BG 032022'!A:D,4,FALSE),0),0)</f>
        <v>0</v>
      </c>
      <c r="J897" s="38"/>
      <c r="K897" s="43">
        <f>IF(F897="I",SUMIF('BG 2021'!B:B,Clasificaciones!C897,'BG 2021'!D:D),0)</f>
        <v>0</v>
      </c>
      <c r="L897" s="38"/>
      <c r="M897" s="59">
        <f>IF(F897="I",SUMIF('BG 2021'!B:B,Clasificaciones!C897,'BG 2021'!E:E),0)</f>
        <v>0</v>
      </c>
      <c r="N897" s="38"/>
      <c r="O897" s="43">
        <f>IF(F897="I",SUMIF('BG 032021'!A:A,Clasificaciones!C897,'BG 032021'!C:C),0)</f>
        <v>0</v>
      </c>
      <c r="P897" s="38"/>
      <c r="Q897" s="59">
        <f>IF(F897="I",SUMIF('BG 032021'!A:A,Clasificaciones!C897,'BG 032021'!D:D),0)</f>
        <v>0</v>
      </c>
    </row>
    <row r="898" spans="1:18" s="732" customFormat="1" ht="12" hidden="1" customHeight="1">
      <c r="A898" s="738" t="s">
        <v>21</v>
      </c>
      <c r="B898" s="738" t="s">
        <v>104</v>
      </c>
      <c r="C898" s="731">
        <v>721</v>
      </c>
      <c r="D898" s="731" t="s">
        <v>998</v>
      </c>
      <c r="E898" s="730" t="s">
        <v>6</v>
      </c>
      <c r="F898" s="730" t="s">
        <v>264</v>
      </c>
      <c r="G898" s="43">
        <f>IF(F898="I",IFERROR(VLOOKUP(C898,'BG 032022'!A:C,3,FALSE),0),0)</f>
        <v>0</v>
      </c>
      <c r="H898" s="738"/>
      <c r="I898" s="59">
        <f>IF(F898="I",IFERROR(VLOOKUP(C898,'BG 032022'!A:D,4,FALSE),0),0)</f>
        <v>0</v>
      </c>
      <c r="J898" s="38"/>
      <c r="K898" s="43">
        <f>IF(F898="I",SUMIF('BG 2021'!B:B,Clasificaciones!C898,'BG 2021'!D:D),0)</f>
        <v>0</v>
      </c>
      <c r="L898" s="38"/>
      <c r="M898" s="59">
        <f>IF(F898="I",SUMIF('BG 2021'!B:B,Clasificaciones!C898,'BG 2021'!E:E),0)</f>
        <v>0</v>
      </c>
      <c r="N898" s="38"/>
      <c r="O898" s="43">
        <f>IF(F898="I",SUMIF('BG 032021'!A:A,Clasificaciones!C898,'BG 032021'!C:C),0)</f>
        <v>0</v>
      </c>
      <c r="P898" s="38"/>
      <c r="Q898" s="59">
        <f>IF(F898="I",SUMIF('BG 032021'!A:A,Clasificaciones!C898,'BG 032021'!D:D),0)</f>
        <v>0</v>
      </c>
    </row>
    <row r="899" spans="1:18" s="732" customFormat="1" ht="12" hidden="1" customHeight="1">
      <c r="A899" s="738" t="s">
        <v>21</v>
      </c>
      <c r="B899" s="738" t="s">
        <v>104</v>
      </c>
      <c r="C899" s="731">
        <v>722</v>
      </c>
      <c r="D899" s="731" t="s">
        <v>261</v>
      </c>
      <c r="E899" s="730" t="s">
        <v>6</v>
      </c>
      <c r="F899" s="730" t="s">
        <v>264</v>
      </c>
      <c r="G899" s="43">
        <f>IF(F899="I",IFERROR(VLOOKUP(C899,'BG 032022'!A:C,3,FALSE),0),0)</f>
        <v>0</v>
      </c>
      <c r="H899" s="738"/>
      <c r="I899" s="59">
        <f>IF(F899="I",IFERROR(VLOOKUP(C899,'BG 032022'!A:D,4,FALSE),0),0)</f>
        <v>0</v>
      </c>
      <c r="J899" s="38"/>
      <c r="K899" s="43">
        <f>IF(F899="I",SUMIF('BG 2021'!B:B,Clasificaciones!C899,'BG 2021'!D:D),0)</f>
        <v>0</v>
      </c>
      <c r="L899" s="38"/>
      <c r="M899" s="59">
        <f>IF(F899="I",SUMIF('BG 2021'!B:B,Clasificaciones!C899,'BG 2021'!E:E),0)</f>
        <v>0</v>
      </c>
      <c r="N899" s="38"/>
      <c r="O899" s="43">
        <f>IF(F899="I",SUMIF('BG 032021'!A:A,Clasificaciones!C899,'BG 032021'!C:C),0)</f>
        <v>0</v>
      </c>
      <c r="P899" s="38"/>
      <c r="Q899" s="59">
        <f>IF(F899="I",SUMIF('BG 032021'!A:A,Clasificaciones!C899,'BG 032021'!D:D),0)</f>
        <v>0</v>
      </c>
    </row>
    <row r="900" spans="1:18" s="732" customFormat="1" ht="12" hidden="1" customHeight="1">
      <c r="A900" s="738" t="s">
        <v>21</v>
      </c>
      <c r="B900" s="738"/>
      <c r="C900" s="731">
        <v>731</v>
      </c>
      <c r="D900" s="731" t="s">
        <v>999</v>
      </c>
      <c r="E900" s="730" t="s">
        <v>6</v>
      </c>
      <c r="F900" s="730" t="s">
        <v>264</v>
      </c>
      <c r="G900" s="43">
        <f>IF(F900="I",IFERROR(VLOOKUP(C900,'BG 032022'!A:C,3,FALSE),0),0)</f>
        <v>0</v>
      </c>
      <c r="H900" s="738"/>
      <c r="I900" s="59">
        <f>IF(F900="I",IFERROR(VLOOKUP(C900,'BG 032022'!A:D,4,FALSE),0),0)</f>
        <v>0</v>
      </c>
      <c r="J900" s="38"/>
      <c r="K900" s="43">
        <f>IF(F900="I",SUMIF('BG 2021'!B:B,Clasificaciones!C900,'BG 2021'!D:D),0)</f>
        <v>0</v>
      </c>
      <c r="L900" s="38"/>
      <c r="M900" s="59">
        <f>IF(F900="I",SUMIF('BG 2021'!B:B,Clasificaciones!C900,'BG 2021'!E:E),0)</f>
        <v>0</v>
      </c>
      <c r="N900" s="38"/>
      <c r="O900" s="43">
        <f>IF(F900="I",SUMIF('BG 032021'!A:A,Clasificaciones!C900,'BG 032021'!C:C),0)</f>
        <v>0</v>
      </c>
      <c r="P900" s="38"/>
      <c r="Q900" s="59">
        <f>IF(F900="I",SUMIF('BG 032021'!A:A,Clasificaciones!C900,'BG 032021'!D:D),0)</f>
        <v>0</v>
      </c>
    </row>
    <row r="901" spans="1:18" s="732" customFormat="1" ht="12" hidden="1" customHeight="1">
      <c r="A901" s="738" t="s">
        <v>21</v>
      </c>
      <c r="B901" s="738"/>
      <c r="C901" s="731">
        <v>741</v>
      </c>
      <c r="D901" s="731" t="s">
        <v>1000</v>
      </c>
      <c r="E901" s="730" t="s">
        <v>6</v>
      </c>
      <c r="F901" s="730" t="s">
        <v>264</v>
      </c>
      <c r="G901" s="43">
        <f>IF(F901="I",IFERROR(VLOOKUP(C901,'BG 032022'!A:C,3,FALSE),0),0)</f>
        <v>0</v>
      </c>
      <c r="H901" s="738"/>
      <c r="I901" s="59">
        <f>IF(F901="I",IFERROR(VLOOKUP(C901,'BG 032022'!A:D,4,FALSE),0),0)</f>
        <v>0</v>
      </c>
      <c r="J901" s="38"/>
      <c r="K901" s="43">
        <f>IF(F901="I",SUMIF('BG 2021'!B:B,Clasificaciones!C901,'BG 2021'!D:D),0)</f>
        <v>0</v>
      </c>
      <c r="L901" s="38"/>
      <c r="M901" s="59">
        <f>IF(F901="I",SUMIF('BG 2021'!B:B,Clasificaciones!C901,'BG 2021'!E:E),0)</f>
        <v>0</v>
      </c>
      <c r="N901" s="38"/>
      <c r="O901" s="43">
        <f>IF(F901="I",SUMIF('BG 032021'!A:A,Clasificaciones!C901,'BG 032021'!C:C),0)</f>
        <v>0</v>
      </c>
      <c r="P901" s="38"/>
      <c r="Q901" s="59">
        <f>IF(F901="I",SUMIF('BG 032021'!A:A,Clasificaciones!C901,'BG 032021'!D:D),0)</f>
        <v>0</v>
      </c>
    </row>
    <row r="902" spans="1:18" s="732" customFormat="1" ht="12" hidden="1" customHeight="1">
      <c r="A902" s="738" t="s">
        <v>21</v>
      </c>
      <c r="B902" s="738" t="s">
        <v>104</v>
      </c>
      <c r="C902" s="731">
        <v>751</v>
      </c>
      <c r="D902" s="731" t="s">
        <v>181</v>
      </c>
      <c r="E902" s="730" t="s">
        <v>6</v>
      </c>
      <c r="F902" s="730" t="s">
        <v>264</v>
      </c>
      <c r="G902" s="43">
        <f>IF(F902="I",IFERROR(VLOOKUP(C902,'BG 032022'!A:C,3,FALSE),0),0)</f>
        <v>0</v>
      </c>
      <c r="H902" s="738"/>
      <c r="I902" s="59">
        <f>IF(F902="I",IFERROR(VLOOKUP(C902,'BG 032022'!A:D,4,FALSE),0),0)</f>
        <v>0</v>
      </c>
      <c r="J902" s="38"/>
      <c r="K902" s="43">
        <f>IF(F902="I",SUMIF('BG 2021'!B:B,Clasificaciones!C902,'BG 2021'!D:D),0)</f>
        <v>0</v>
      </c>
      <c r="L902" s="38"/>
      <c r="M902" s="59">
        <f>IF(F902="I",SUMIF('BG 2021'!B:B,Clasificaciones!C902,'BG 2021'!E:E),0)</f>
        <v>0</v>
      </c>
      <c r="N902" s="38"/>
      <c r="O902" s="43">
        <f>IF(F902="I",SUMIF('BG 032021'!A:A,Clasificaciones!C902,'BG 032021'!C:C),0)</f>
        <v>0</v>
      </c>
      <c r="P902" s="38"/>
      <c r="Q902" s="59">
        <f>IF(F902="I",SUMIF('BG 032021'!A:A,Clasificaciones!C902,'BG 032021'!D:D),0)</f>
        <v>0</v>
      </c>
      <c r="R902" s="732" t="e">
        <f>+VLOOKUP(C902,'CA EFE'!A:A,1,FALSE)</f>
        <v>#N/A</v>
      </c>
    </row>
    <row r="903" spans="1:18" s="732" customFormat="1" ht="12" hidden="1" customHeight="1">
      <c r="A903" s="738" t="s">
        <v>21</v>
      </c>
      <c r="B903" s="738" t="s">
        <v>104</v>
      </c>
      <c r="C903" s="731">
        <v>761</v>
      </c>
      <c r="D903" s="731" t="s">
        <v>182</v>
      </c>
      <c r="E903" s="730" t="s">
        <v>6</v>
      </c>
      <c r="F903" s="730" t="s">
        <v>264</v>
      </c>
      <c r="G903" s="43">
        <f>IF(F903="I",IFERROR(VLOOKUP(C903,'BG 032022'!A:C,3,FALSE),0),0)</f>
        <v>0</v>
      </c>
      <c r="H903" s="738"/>
      <c r="I903" s="59">
        <f>IF(F903="I",IFERROR(VLOOKUP(C903,'BG 032022'!A:D,4,FALSE),0),0)</f>
        <v>0</v>
      </c>
      <c r="J903" s="38"/>
      <c r="K903" s="43">
        <f>IF(F903="I",SUMIF('BG 2021'!B:B,Clasificaciones!C903,'BG 2021'!D:D),0)</f>
        <v>0</v>
      </c>
      <c r="L903" s="38"/>
      <c r="M903" s="59">
        <f>IF(F903="I",SUMIF('BG 2021'!B:B,Clasificaciones!C903,'BG 2021'!E:E),0)</f>
        <v>0</v>
      </c>
      <c r="N903" s="38"/>
      <c r="O903" s="43">
        <f>IF(F903="I",SUMIF('BG 032021'!A:A,Clasificaciones!C903,'BG 032021'!C:C),0)</f>
        <v>0</v>
      </c>
      <c r="P903" s="38"/>
      <c r="Q903" s="59">
        <f>IF(F903="I",SUMIF('BG 032021'!A:A,Clasificaciones!C903,'BG 032021'!D:D),0)</f>
        <v>0</v>
      </c>
    </row>
    <row r="904" spans="1:18">
      <c r="I904" s="60"/>
      <c r="M904" s="60"/>
      <c r="Q904" s="60"/>
    </row>
    <row r="905" spans="1:18">
      <c r="E905" s="39" t="s">
        <v>3</v>
      </c>
      <c r="F905" s="39"/>
      <c r="G905" s="44">
        <f>SUMIF(A:A,E905,G:G)</f>
        <v>3405088051</v>
      </c>
      <c r="I905" s="61">
        <f>SUMIF(A:A,E905,I:I)</f>
        <v>492909.17999999993</v>
      </c>
      <c r="J905" s="740"/>
      <c r="K905" s="44">
        <f>SUMIF(A:A,E905,K:K)</f>
        <v>3318180122</v>
      </c>
      <c r="M905" s="61">
        <f>SUMIF(A:A,E905,M:M)</f>
        <v>483504.37</v>
      </c>
      <c r="N905" s="740"/>
      <c r="O905" s="44">
        <v>0</v>
      </c>
      <c r="Q905" s="61">
        <f>SUMIF(D:D,H905,Q:Q)</f>
        <v>0</v>
      </c>
    </row>
    <row r="906" spans="1:18">
      <c r="E906" s="39" t="s">
        <v>8</v>
      </c>
      <c r="F906" s="39"/>
      <c r="G906" s="44">
        <f>SUMIF(A:A,E906,G:G)</f>
        <v>-1063406179</v>
      </c>
      <c r="I906" s="61">
        <f>SUMIF(A:A,E906,I:I)</f>
        <v>-153417.13999999998</v>
      </c>
      <c r="J906" s="740"/>
      <c r="K906" s="44">
        <f>SUMIF(A:A,E906,K:K)</f>
        <v>-714061928</v>
      </c>
      <c r="M906" s="61">
        <f>SUMIF(A:A,E906,M:M)</f>
        <v>-105238.74999999999</v>
      </c>
      <c r="N906" s="740"/>
      <c r="O906" s="44">
        <v>0</v>
      </c>
      <c r="Q906" s="61">
        <f>SUMIF(D:D,H906,Q:Q)</f>
        <v>0</v>
      </c>
    </row>
    <row r="907" spans="1:18">
      <c r="E907" s="39" t="s">
        <v>20</v>
      </c>
      <c r="F907" s="39"/>
      <c r="G907" s="44">
        <f>SUMIF(A:A,E907,G:G)</f>
        <v>-2341681872</v>
      </c>
      <c r="I907" s="61">
        <f>SUMIF(A:A,E907,I:I)</f>
        <v>-339492.04</v>
      </c>
      <c r="J907" s="740"/>
      <c r="K907" s="44">
        <f>SUMIF(A:A,E907,K:K)</f>
        <v>-2604118194</v>
      </c>
      <c r="M907" s="61">
        <f>SUMIF(A:A,E907,M:M)</f>
        <v>-378265.62</v>
      </c>
      <c r="N907" s="740"/>
      <c r="O907" s="44">
        <v>0</v>
      </c>
      <c r="Q907" s="61">
        <f>SUMIF(D:D,H907,Q:Q)</f>
        <v>0</v>
      </c>
    </row>
    <row r="908" spans="1:18" ht="12">
      <c r="E908" s="734" t="s">
        <v>244</v>
      </c>
      <c r="F908" s="734"/>
      <c r="G908" s="41">
        <f>+G905+G906+G907</f>
        <v>0</v>
      </c>
      <c r="H908" s="739" t="s">
        <v>241</v>
      </c>
      <c r="I908" s="60">
        <f>+I905+I906+I907</f>
        <v>0</v>
      </c>
      <c r="J908" s="739" t="s">
        <v>241</v>
      </c>
      <c r="K908" s="41">
        <f>+K905+K906+K907</f>
        <v>0</v>
      </c>
      <c r="M908" s="60">
        <f>+M905+M906+M907</f>
        <v>0</v>
      </c>
      <c r="N908" s="739" t="s">
        <v>241</v>
      </c>
      <c r="Q908" s="60"/>
    </row>
    <row r="909" spans="1:18">
      <c r="E909" s="736" t="s">
        <v>166</v>
      </c>
      <c r="F909" s="39"/>
      <c r="G909" s="44">
        <f>SUMIF(A:A,E909,G:G)</f>
        <v>25874402</v>
      </c>
      <c r="I909" s="61">
        <f>SUMIF(A:A,E909,I:I)</f>
        <v>3305.4100000000003</v>
      </c>
      <c r="J909" s="740"/>
      <c r="K909" s="44">
        <f>SUMIF(E:E,I909,K:K)</f>
        <v>0</v>
      </c>
      <c r="M909" s="61">
        <v>0</v>
      </c>
      <c r="N909" s="740"/>
      <c r="O909" s="44">
        <f>SUMIF(A:A,E909,O:O)</f>
        <v>-5914158336</v>
      </c>
      <c r="Q909" s="61">
        <f>SUMIF(A:A,E909,Q:Q)</f>
        <v>-1903449.6799999997</v>
      </c>
    </row>
    <row r="910" spans="1:18">
      <c r="E910" s="736" t="s">
        <v>186</v>
      </c>
      <c r="F910" s="39"/>
      <c r="G910" s="44">
        <f>SUMIF(A:A,E910,G:G)</f>
        <v>288310724</v>
      </c>
      <c r="H910" s="40"/>
      <c r="I910" s="61">
        <f>SUMIF(A:A,E910,I:I)</f>
        <v>42078.990000000005</v>
      </c>
      <c r="J910" s="740"/>
      <c r="K910" s="44">
        <f>SUMIF(E:E,I910,K:K)</f>
        <v>0</v>
      </c>
      <c r="M910" s="61">
        <v>0</v>
      </c>
      <c r="N910" s="740"/>
      <c r="O910" s="44">
        <f>SUMIF(A:A,E910,O:O)</f>
        <v>5376951778</v>
      </c>
      <c r="Q910" s="61">
        <f>SUMIF(A:A,E910,Q:Q)</f>
        <v>1656643.0799999998</v>
      </c>
    </row>
    <row r="911" spans="1:18" ht="12">
      <c r="E911" s="734" t="s">
        <v>244</v>
      </c>
      <c r="F911" s="734"/>
      <c r="G911" s="41">
        <f>+G909-G910-'BG 032022'!C87</f>
        <v>0</v>
      </c>
      <c r="H911" s="739" t="s">
        <v>241</v>
      </c>
      <c r="I911" s="41">
        <f>+I909-I910-'BG 032022'!D87</f>
        <v>0</v>
      </c>
      <c r="J911" s="739" t="s">
        <v>241</v>
      </c>
      <c r="K911" s="41">
        <f>+K909-K910</f>
        <v>0</v>
      </c>
      <c r="M911" s="41">
        <v>0</v>
      </c>
      <c r="N911" s="739" t="s">
        <v>241</v>
      </c>
      <c r="O911" s="41">
        <f>+O909-O910-'BG 032021'!C205</f>
        <v>-12066324232</v>
      </c>
      <c r="Q911" s="41">
        <f>+Q909-Q910-'BG 032021'!D205</f>
        <v>-3840704.8299999996</v>
      </c>
    </row>
    <row r="912" spans="1:18">
      <c r="I912" s="60"/>
      <c r="M912" s="60"/>
      <c r="Q912" s="60"/>
    </row>
    <row r="913" spans="4:4">
      <c r="D913" s="739"/>
    </row>
  </sheetData>
  <autoFilter ref="A1:I903" xr:uid="{D968106B-DD39-42BA-8E52-E8F5A1B272BF}">
    <filterColumn colId="1">
      <filters>
        <filter val="Otros Gastos de Administración"/>
      </filters>
    </filterColumn>
    <filterColumn colId="6">
      <filters>
        <filter val="1.214.690"/>
        <filter val="1.241.548"/>
        <filter val="13.856.448"/>
        <filter val="133.182"/>
        <filter val="163.635"/>
        <filter val="2.026"/>
        <filter val="20.893.740"/>
        <filter val="26.933.426"/>
        <filter val="374.295"/>
        <filter val="5.072.589"/>
        <filter val="7.527.834"/>
        <filter val="7.981.396"/>
        <filter val="730.406"/>
      </filters>
    </filterColumn>
  </autoFilter>
  <mergeCells count="3">
    <mergeCell ref="G3:I3"/>
    <mergeCell ref="K3:M3"/>
    <mergeCell ref="O3:Q3"/>
  </mergeCells>
  <conditionalFormatting sqref="E877:F877">
    <cfRule type="colorScale" priority="2">
      <colorScale>
        <cfvo type="min"/>
        <cfvo type="percentile" val="50"/>
        <cfvo type="max"/>
        <color rgb="FFF8696B"/>
        <color rgb="FFFCFCFF"/>
        <color rgb="FF63BE7B"/>
      </colorScale>
    </cfRule>
  </conditionalFormatting>
  <conditionalFormatting sqref="E393:F393">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5"/>
    <pageSetUpPr fitToPage="1"/>
  </sheetPr>
  <dimension ref="A1:T331"/>
  <sheetViews>
    <sheetView showGridLines="0" zoomScale="70" zoomScaleNormal="70" zoomScaleSheetLayoutView="100" workbookViewId="0">
      <pane ySplit="8" topLeftCell="A39" activePane="bottomLeft" state="frozen"/>
      <selection activeCell="D714" sqref="D714"/>
      <selection pane="bottomLeft" activeCell="H57" sqref="H57"/>
    </sheetView>
  </sheetViews>
  <sheetFormatPr baseColWidth="10" defaultColWidth="9.33203125" defaultRowHeight="16.8"/>
  <cols>
    <col min="1" max="1" width="3.109375" style="310" customWidth="1"/>
    <col min="2" max="2" width="52.33203125" style="311" customWidth="1"/>
    <col min="3" max="3" width="20.33203125" style="311" customWidth="1"/>
    <col min="4" max="4" width="19.33203125" style="311" customWidth="1"/>
    <col min="5" max="5" width="16.6640625" style="311" customWidth="1"/>
    <col min="6" max="6" width="17.33203125" style="311" customWidth="1"/>
    <col min="7" max="7" width="17.88671875" style="311" customWidth="1"/>
    <col min="8" max="8" width="19.6640625" style="311" customWidth="1"/>
    <col min="9" max="9" width="19.6640625" style="313" bestFit="1" customWidth="1"/>
    <col min="10" max="10" width="18.6640625" style="311" customWidth="1"/>
    <col min="11" max="11" width="12.6640625" style="311" customWidth="1"/>
    <col min="12" max="12" width="17.6640625" style="323" bestFit="1" customWidth="1"/>
    <col min="13" max="13" width="15.6640625" style="323" customWidth="1"/>
    <col min="14" max="14" width="14.33203125" style="323" bestFit="1" customWidth="1"/>
    <col min="15" max="16384" width="9.33203125" style="311"/>
  </cols>
  <sheetData>
    <row r="1" spans="1:20" s="206" customFormat="1" ht="10.199999999999999" customHeight="1">
      <c r="B1" s="230"/>
      <c r="C1" s="230"/>
      <c r="D1" s="230"/>
      <c r="E1" s="230"/>
      <c r="F1" s="230"/>
      <c r="G1" s="230"/>
      <c r="H1" s="230"/>
      <c r="I1" s="230"/>
      <c r="J1" s="230"/>
      <c r="K1" s="230"/>
      <c r="L1" s="230"/>
    </row>
    <row r="2" spans="1:20" s="206" customFormat="1" ht="18">
      <c r="B2" s="146"/>
      <c r="C2" s="146"/>
      <c r="D2" s="146"/>
      <c r="E2" s="146"/>
      <c r="F2" s="146"/>
      <c r="G2" s="146"/>
      <c r="H2" s="146"/>
      <c r="I2" s="146"/>
      <c r="J2" s="146"/>
      <c r="K2" s="146"/>
      <c r="L2" s="146"/>
      <c r="M2" s="146"/>
      <c r="N2" s="146"/>
      <c r="O2" s="146"/>
      <c r="P2" s="146"/>
      <c r="Q2" s="146"/>
      <c r="R2" s="146"/>
      <c r="S2" s="146"/>
      <c r="T2" s="146"/>
    </row>
    <row r="3" spans="1:20" s="206" customFormat="1" ht="18">
      <c r="B3" s="849"/>
      <c r="C3" s="849"/>
      <c r="D3" s="849"/>
      <c r="E3" s="849"/>
      <c r="F3" s="849"/>
      <c r="G3" s="849"/>
      <c r="H3" s="849"/>
      <c r="I3" s="849"/>
      <c r="J3" s="849"/>
      <c r="K3" s="849"/>
      <c r="L3" s="849"/>
      <c r="M3" s="849"/>
      <c r="N3" s="849"/>
      <c r="O3" s="849"/>
      <c r="P3" s="849"/>
      <c r="Q3" s="849"/>
      <c r="R3" s="849"/>
      <c r="S3" s="849"/>
      <c r="T3" s="849"/>
    </row>
    <row r="4" spans="1:20" s="206" customFormat="1" ht="18">
      <c r="B4" s="849"/>
      <c r="C4" s="849"/>
      <c r="D4" s="849"/>
      <c r="E4" s="849"/>
      <c r="F4" s="849"/>
      <c r="G4" s="849"/>
      <c r="H4" s="849"/>
      <c r="I4" s="849"/>
      <c r="J4" s="849"/>
      <c r="K4" s="849"/>
      <c r="L4" s="849"/>
      <c r="M4" s="849"/>
    </row>
    <row r="5" spans="1:20" s="206" customFormat="1" ht="18">
      <c r="B5" s="849"/>
      <c r="C5" s="849"/>
      <c r="D5" s="849"/>
      <c r="E5" s="849"/>
      <c r="F5" s="849"/>
      <c r="G5" s="849"/>
      <c r="H5" s="849"/>
      <c r="I5" s="849"/>
      <c r="J5" s="849"/>
      <c r="K5" s="849"/>
      <c r="L5" s="849"/>
      <c r="M5" s="849"/>
    </row>
    <row r="6" spans="1:20" s="206" customFormat="1" ht="18">
      <c r="B6" s="849"/>
      <c r="C6" s="849"/>
      <c r="D6" s="849"/>
      <c r="E6" s="849"/>
      <c r="F6" s="849"/>
      <c r="G6" s="849"/>
      <c r="H6" s="849"/>
      <c r="I6" s="849"/>
      <c r="J6" s="849"/>
      <c r="K6" s="849"/>
      <c r="L6" s="849"/>
      <c r="M6" s="849"/>
    </row>
    <row r="7" spans="1:20" s="206" customFormat="1" ht="20.399999999999999" customHeight="1">
      <c r="B7" s="705"/>
      <c r="C7" s="705"/>
      <c r="D7" s="705"/>
      <c r="E7" s="705"/>
      <c r="F7" s="705"/>
      <c r="G7" s="705"/>
      <c r="H7" s="705"/>
      <c r="I7" s="705"/>
      <c r="J7" s="705"/>
      <c r="K7" s="705"/>
      <c r="L7" s="705"/>
      <c r="M7" s="705"/>
      <c r="N7" s="705"/>
      <c r="O7" s="705"/>
      <c r="P7" s="705"/>
      <c r="Q7" s="705"/>
      <c r="R7" s="705"/>
      <c r="S7" s="705"/>
      <c r="T7" s="705"/>
    </row>
    <row r="8" spans="1:20" s="231" customFormat="1" ht="18">
      <c r="A8" s="283"/>
      <c r="P8" s="293"/>
    </row>
    <row r="9" spans="1:20" s="231" customFormat="1" ht="18">
      <c r="A9" s="283"/>
      <c r="M9" s="228" t="s">
        <v>1025</v>
      </c>
      <c r="P9" s="293"/>
    </row>
    <row r="10" spans="1:20" s="508" customFormat="1" ht="18">
      <c r="A10" s="506"/>
      <c r="B10" s="507" t="s">
        <v>420</v>
      </c>
      <c r="I10" s="509"/>
      <c r="L10" s="510"/>
      <c r="M10" s="510"/>
      <c r="N10" s="510"/>
    </row>
    <row r="12" spans="1:20">
      <c r="B12" s="312" t="s">
        <v>301</v>
      </c>
    </row>
    <row r="13" spans="1:20" ht="39.6" customHeight="1">
      <c r="B13" s="846" t="s">
        <v>1210</v>
      </c>
      <c r="C13" s="846"/>
      <c r="D13" s="846"/>
      <c r="E13" s="846"/>
      <c r="F13" s="846"/>
      <c r="G13" s="846"/>
      <c r="H13" s="846"/>
      <c r="I13" s="846"/>
      <c r="J13" s="846"/>
      <c r="K13" s="846"/>
    </row>
    <row r="14" spans="1:20">
      <c r="B14" s="312"/>
    </row>
    <row r="15" spans="1:20" s="315" customFormat="1" ht="28.2" customHeight="1">
      <c r="A15" s="314"/>
      <c r="B15" s="779"/>
      <c r="C15" s="780">
        <v>44651</v>
      </c>
      <c r="D15" s="780">
        <v>44561</v>
      </c>
      <c r="E15" s="311"/>
      <c r="F15" s="311"/>
      <c r="G15" s="311"/>
      <c r="I15" s="316"/>
      <c r="L15" s="511"/>
      <c r="M15" s="511"/>
      <c r="N15" s="511"/>
    </row>
    <row r="16" spans="1:20" ht="26.4" customHeight="1">
      <c r="B16" s="519" t="s">
        <v>1093</v>
      </c>
      <c r="C16" s="516">
        <v>6921.52</v>
      </c>
      <c r="D16" s="516">
        <v>6870.81</v>
      </c>
    </row>
    <row r="17" spans="1:14" ht="26.4" customHeight="1">
      <c r="B17" s="519" t="s">
        <v>1094</v>
      </c>
      <c r="C17" s="516">
        <v>6931.47</v>
      </c>
      <c r="D17" s="516">
        <v>6887.4</v>
      </c>
    </row>
    <row r="18" spans="1:14">
      <c r="D18" s="317"/>
    </row>
    <row r="19" spans="1:14">
      <c r="D19" s="317"/>
      <c r="E19" s="317"/>
    </row>
    <row r="20" spans="1:14">
      <c r="B20" s="312" t="s">
        <v>302</v>
      </c>
      <c r="C20" s="318"/>
    </row>
    <row r="21" spans="1:14" ht="16.2" customHeight="1">
      <c r="B21" s="858" t="s">
        <v>455</v>
      </c>
      <c r="C21" s="858"/>
      <c r="D21" s="858"/>
      <c r="E21" s="858"/>
      <c r="F21" s="858"/>
      <c r="G21" s="858"/>
      <c r="H21" s="858"/>
    </row>
    <row r="22" spans="1:14" ht="16.2" customHeight="1">
      <c r="B22" s="518"/>
      <c r="C22" s="518"/>
      <c r="D22" s="518"/>
      <c r="E22" s="518"/>
      <c r="F22" s="518"/>
      <c r="G22" s="518"/>
      <c r="H22" s="518"/>
    </row>
    <row r="23" spans="1:14" ht="17.399999999999999" customHeight="1">
      <c r="B23" s="309"/>
      <c r="C23" s="309"/>
      <c r="I23" s="311"/>
    </row>
    <row r="24" spans="1:14" s="321" customFormat="1" ht="36" customHeight="1">
      <c r="A24" s="319"/>
      <c r="B24" s="853" t="s">
        <v>303</v>
      </c>
      <c r="C24" s="853" t="s">
        <v>1091</v>
      </c>
      <c r="D24" s="853" t="s">
        <v>1092</v>
      </c>
      <c r="E24" s="853" t="s">
        <v>1212</v>
      </c>
      <c r="F24" s="853" t="s">
        <v>1211</v>
      </c>
      <c r="G24" s="853" t="s">
        <v>1095</v>
      </c>
      <c r="H24" s="853" t="s">
        <v>1096</v>
      </c>
      <c r="J24" s="320"/>
      <c r="L24" s="512"/>
      <c r="M24" s="512"/>
      <c r="N24" s="512"/>
    </row>
    <row r="25" spans="1:14" ht="15.6" customHeight="1">
      <c r="B25" s="853"/>
      <c r="C25" s="853"/>
      <c r="D25" s="853"/>
      <c r="E25" s="853"/>
      <c r="F25" s="853"/>
      <c r="G25" s="853"/>
      <c r="H25" s="853"/>
      <c r="I25" s="311"/>
      <c r="J25" s="313"/>
    </row>
    <row r="26" spans="1:14" s="323" customFormat="1" ht="18.600000000000001" customHeight="1">
      <c r="A26" s="322"/>
      <c r="B26" s="357" t="s">
        <v>3</v>
      </c>
      <c r="C26" s="357"/>
      <c r="D26" s="357"/>
      <c r="E26" s="357"/>
      <c r="F26" s="357"/>
      <c r="G26" s="357"/>
      <c r="H26" s="520"/>
    </row>
    <row r="27" spans="1:14" s="323" customFormat="1" ht="18.600000000000001" customHeight="1">
      <c r="A27" s="322"/>
      <c r="B27" s="357" t="s">
        <v>4</v>
      </c>
      <c r="C27" s="357"/>
      <c r="D27" s="357"/>
      <c r="E27" s="357"/>
      <c r="F27" s="357"/>
      <c r="G27" s="357"/>
      <c r="H27" s="520"/>
    </row>
    <row r="28" spans="1:14" s="323" customFormat="1">
      <c r="A28" s="322"/>
      <c r="B28" s="324" t="s">
        <v>254</v>
      </c>
      <c r="C28" s="324"/>
      <c r="D28" s="324"/>
      <c r="E28" s="324"/>
      <c r="F28" s="324"/>
      <c r="G28" s="324"/>
      <c r="H28" s="325"/>
    </row>
    <row r="29" spans="1:14" s="323" customFormat="1">
      <c r="A29" s="322"/>
      <c r="B29" s="326" t="s">
        <v>458</v>
      </c>
      <c r="C29" s="327" t="s">
        <v>0</v>
      </c>
      <c r="D29" s="328">
        <v>8.2100000000000364</v>
      </c>
      <c r="E29" s="329">
        <v>6921.52</v>
      </c>
      <c r="F29" s="330">
        <v>56825.679200000253</v>
      </c>
      <c r="G29" s="329">
        <v>6870.81</v>
      </c>
      <c r="H29" s="330">
        <v>0</v>
      </c>
    </row>
    <row r="30" spans="1:14" s="323" customFormat="1">
      <c r="A30" s="322"/>
      <c r="B30" s="326" t="s">
        <v>16</v>
      </c>
      <c r="C30" s="327" t="s">
        <v>0</v>
      </c>
      <c r="D30" s="328">
        <v>227024.84</v>
      </c>
      <c r="E30" s="329">
        <v>6921.52</v>
      </c>
      <c r="F30" s="330">
        <v>1571356970.5568001</v>
      </c>
      <c r="G30" s="329">
        <v>6870.81</v>
      </c>
      <c r="H30" s="330">
        <v>1555092621.0163</v>
      </c>
      <c r="J30" s="331"/>
      <c r="K30" s="331"/>
      <c r="L30" s="331"/>
    </row>
    <row r="31" spans="1:14" s="323" customFormat="1">
      <c r="A31" s="322"/>
      <c r="B31" s="324" t="s">
        <v>139</v>
      </c>
      <c r="C31" s="324"/>
      <c r="D31" s="332"/>
      <c r="E31" s="333"/>
      <c r="F31" s="324"/>
      <c r="G31" s="333"/>
      <c r="H31" s="325"/>
    </row>
    <row r="32" spans="1:14" s="323" customFormat="1">
      <c r="A32" s="322"/>
      <c r="B32" s="326" t="s">
        <v>1417</v>
      </c>
      <c r="C32" s="327" t="s">
        <v>0</v>
      </c>
      <c r="D32" s="328">
        <v>0</v>
      </c>
      <c r="E32" s="329">
        <v>6921.52</v>
      </c>
      <c r="F32" s="330">
        <v>0</v>
      </c>
      <c r="G32" s="329">
        <v>6870.81</v>
      </c>
      <c r="H32" s="330">
        <v>0</v>
      </c>
      <c r="J32" s="331"/>
      <c r="K32" s="331"/>
    </row>
    <row r="33" spans="1:11" s="323" customFormat="1">
      <c r="A33" s="322"/>
      <c r="B33" s="326" t="s">
        <v>306</v>
      </c>
      <c r="C33" s="327" t="s">
        <v>0</v>
      </c>
      <c r="D33" s="328">
        <v>0</v>
      </c>
      <c r="E33" s="329">
        <v>6921.52</v>
      </c>
      <c r="F33" s="330">
        <v>0</v>
      </c>
      <c r="G33" s="329">
        <v>6870.81</v>
      </c>
      <c r="H33" s="330"/>
      <c r="J33" s="331"/>
      <c r="K33" s="331"/>
    </row>
    <row r="34" spans="1:11" s="323" customFormat="1">
      <c r="A34" s="322"/>
      <c r="B34" s="326" t="s">
        <v>1010</v>
      </c>
      <c r="C34" s="327" t="s">
        <v>0</v>
      </c>
      <c r="D34" s="328">
        <v>0</v>
      </c>
      <c r="E34" s="329">
        <v>6921.52</v>
      </c>
      <c r="F34" s="330">
        <v>0</v>
      </c>
      <c r="G34" s="329">
        <v>6870.81</v>
      </c>
      <c r="H34" s="330">
        <v>0</v>
      </c>
      <c r="J34" s="331"/>
      <c r="K34" s="331"/>
    </row>
    <row r="35" spans="1:11" s="323" customFormat="1">
      <c r="A35" s="322"/>
      <c r="B35" s="326" t="s">
        <v>269</v>
      </c>
      <c r="C35" s="327" t="s">
        <v>0</v>
      </c>
      <c r="D35" s="328">
        <v>0</v>
      </c>
      <c r="E35" s="329">
        <v>6921.52</v>
      </c>
      <c r="F35" s="330">
        <v>0</v>
      </c>
      <c r="G35" s="329">
        <v>6870.81</v>
      </c>
      <c r="H35" s="330">
        <v>0</v>
      </c>
      <c r="J35" s="331"/>
      <c r="K35" s="331"/>
    </row>
    <row r="36" spans="1:11" s="323" customFormat="1">
      <c r="A36" s="322"/>
      <c r="B36" s="326" t="s">
        <v>1099</v>
      </c>
      <c r="C36" s="327" t="s">
        <v>0</v>
      </c>
      <c r="D36" s="328">
        <v>0</v>
      </c>
      <c r="E36" s="329">
        <v>6921.52</v>
      </c>
      <c r="F36" s="330">
        <v>0</v>
      </c>
      <c r="G36" s="329">
        <v>6870.81</v>
      </c>
      <c r="H36" s="330">
        <v>0</v>
      </c>
      <c r="J36" s="331"/>
      <c r="K36" s="331"/>
    </row>
    <row r="37" spans="1:11" s="323" customFormat="1">
      <c r="A37" s="322"/>
      <c r="B37" s="326" t="s">
        <v>1098</v>
      </c>
      <c r="C37" s="327" t="s">
        <v>0</v>
      </c>
      <c r="D37" s="328">
        <v>0</v>
      </c>
      <c r="E37" s="329">
        <v>6921.52</v>
      </c>
      <c r="F37" s="330">
        <v>0</v>
      </c>
      <c r="G37" s="329">
        <v>6870.81</v>
      </c>
      <c r="H37" s="330">
        <v>0</v>
      </c>
      <c r="J37" s="331"/>
      <c r="K37" s="331"/>
    </row>
    <row r="38" spans="1:11" s="323" customFormat="1">
      <c r="A38" s="322"/>
      <c r="B38" s="324" t="s">
        <v>270</v>
      </c>
      <c r="C38" s="324"/>
      <c r="D38" s="332"/>
      <c r="E38" s="333"/>
      <c r="F38" s="324"/>
      <c r="G38" s="333"/>
      <c r="H38" s="325"/>
    </row>
    <row r="39" spans="1:11" s="323" customFormat="1">
      <c r="A39" s="322"/>
      <c r="B39" s="326" t="s">
        <v>307</v>
      </c>
      <c r="C39" s="327" t="s">
        <v>0</v>
      </c>
      <c r="D39" s="328">
        <v>0</v>
      </c>
      <c r="E39" s="329">
        <v>6921.52</v>
      </c>
      <c r="F39" s="330">
        <v>0</v>
      </c>
      <c r="G39" s="329">
        <v>6870.81</v>
      </c>
      <c r="H39" s="330">
        <v>0</v>
      </c>
      <c r="J39" s="331"/>
      <c r="K39" s="331"/>
    </row>
    <row r="40" spans="1:11" s="323" customFormat="1">
      <c r="A40" s="322"/>
      <c r="B40" s="326" t="s">
        <v>86</v>
      </c>
      <c r="C40" s="327" t="s">
        <v>0</v>
      </c>
      <c r="D40" s="328">
        <v>0</v>
      </c>
      <c r="E40" s="329">
        <v>6921.52</v>
      </c>
      <c r="F40" s="330">
        <v>0</v>
      </c>
      <c r="G40" s="329">
        <v>6870.81</v>
      </c>
      <c r="H40" s="330">
        <v>0</v>
      </c>
      <c r="J40" s="331"/>
      <c r="K40" s="331"/>
    </row>
    <row r="41" spans="1:11">
      <c r="B41" s="522" t="s">
        <v>24</v>
      </c>
      <c r="C41" s="327"/>
      <c r="D41" s="769">
        <v>227033.05</v>
      </c>
      <c r="E41" s="523"/>
      <c r="F41" s="524">
        <v>1571413796.2360001</v>
      </c>
      <c r="G41" s="525"/>
      <c r="H41" s="524">
        <v>1555092621.0163</v>
      </c>
      <c r="I41" s="311"/>
      <c r="J41" s="313"/>
    </row>
    <row r="42" spans="1:11" s="323" customFormat="1">
      <c r="A42" s="322"/>
      <c r="B42" s="357" t="s">
        <v>8</v>
      </c>
      <c r="C42" s="335"/>
      <c r="D42" s="521"/>
      <c r="E42" s="335"/>
      <c r="F42" s="335"/>
      <c r="G42" s="335"/>
      <c r="H42" s="520"/>
    </row>
    <row r="43" spans="1:11" s="323" customFormat="1">
      <c r="A43" s="322"/>
      <c r="B43" s="357" t="s">
        <v>9</v>
      </c>
      <c r="C43" s="335"/>
      <c r="D43" s="521"/>
      <c r="E43" s="335"/>
      <c r="F43" s="335"/>
      <c r="G43" s="335"/>
      <c r="H43" s="520"/>
    </row>
    <row r="44" spans="1:11" s="323" customFormat="1">
      <c r="A44" s="322"/>
      <c r="B44" s="324" t="s">
        <v>1100</v>
      </c>
      <c r="C44" s="338"/>
      <c r="D44" s="332"/>
      <c r="E44" s="324"/>
      <c r="F44" s="324"/>
      <c r="G44" s="324"/>
      <c r="H44" s="325"/>
    </row>
    <row r="45" spans="1:11" s="323" customFormat="1">
      <c r="A45" s="322"/>
      <c r="B45" s="339" t="s">
        <v>501</v>
      </c>
      <c r="C45" s="327" t="s">
        <v>0</v>
      </c>
      <c r="D45" s="328">
        <v>0</v>
      </c>
      <c r="E45" s="329">
        <v>6931.47</v>
      </c>
      <c r="F45" s="330">
        <v>0</v>
      </c>
      <c r="G45" s="329">
        <v>6887.4</v>
      </c>
      <c r="H45" s="330">
        <v>0</v>
      </c>
      <c r="J45" s="331"/>
      <c r="K45" s="331"/>
    </row>
    <row r="46" spans="1:11" s="323" customFormat="1">
      <c r="A46" s="322"/>
      <c r="B46" s="339" t="s">
        <v>1101</v>
      </c>
      <c r="C46" s="327" t="s">
        <v>0</v>
      </c>
      <c r="D46" s="328">
        <v>-2990.1399999999994</v>
      </c>
      <c r="E46" s="329">
        <v>6931.47</v>
      </c>
      <c r="F46" s="330">
        <v>-20726064.705799997</v>
      </c>
      <c r="G46" s="329">
        <v>6887.4</v>
      </c>
      <c r="H46" s="330">
        <v>0</v>
      </c>
      <c r="J46" s="331"/>
      <c r="K46" s="331"/>
    </row>
    <row r="47" spans="1:11" s="323" customFormat="1">
      <c r="A47" s="322"/>
      <c r="B47" s="324" t="s">
        <v>308</v>
      </c>
      <c r="C47" s="338"/>
      <c r="D47" s="332"/>
      <c r="E47" s="332"/>
      <c r="F47" s="340"/>
      <c r="G47" s="341"/>
      <c r="H47" s="325"/>
      <c r="J47" s="331"/>
      <c r="K47" s="331"/>
    </row>
    <row r="48" spans="1:11" s="323" customFormat="1">
      <c r="A48" s="322"/>
      <c r="B48" s="326" t="s">
        <v>309</v>
      </c>
      <c r="C48" s="327" t="s">
        <v>0</v>
      </c>
      <c r="D48" s="328">
        <v>0</v>
      </c>
      <c r="E48" s="329">
        <v>6931.47</v>
      </c>
      <c r="F48" s="330">
        <v>0</v>
      </c>
      <c r="G48" s="329">
        <v>6887.4</v>
      </c>
      <c r="H48" s="330">
        <v>0</v>
      </c>
      <c r="J48" s="331"/>
      <c r="K48" s="331"/>
    </row>
    <row r="49" spans="1:14" s="323" customFormat="1">
      <c r="A49" s="322"/>
      <c r="B49" s="324" t="s">
        <v>310</v>
      </c>
      <c r="C49" s="338"/>
      <c r="D49" s="332"/>
      <c r="E49" s="332"/>
      <c r="F49" s="340"/>
      <c r="G49" s="341"/>
      <c r="H49" s="325"/>
      <c r="J49" s="331"/>
      <c r="K49" s="331"/>
    </row>
    <row r="50" spans="1:14" s="323" customFormat="1">
      <c r="A50" s="322"/>
      <c r="B50" s="339" t="s">
        <v>311</v>
      </c>
      <c r="C50" s="327" t="s">
        <v>0</v>
      </c>
      <c r="D50" s="328">
        <v>0</v>
      </c>
      <c r="E50" s="329">
        <v>6931.47</v>
      </c>
      <c r="F50" s="330">
        <v>0</v>
      </c>
      <c r="G50" s="329">
        <v>6887.4</v>
      </c>
      <c r="H50" s="330">
        <v>0</v>
      </c>
      <c r="J50" s="331"/>
      <c r="K50" s="331"/>
    </row>
    <row r="51" spans="1:14">
      <c r="B51" s="335" t="s">
        <v>27</v>
      </c>
      <c r="C51" s="336"/>
      <c r="D51" s="342">
        <v>-2990.1399999999994</v>
      </c>
      <c r="E51" s="343"/>
      <c r="F51" s="344">
        <v>-20726064.705799997</v>
      </c>
      <c r="G51" s="345"/>
      <c r="H51" s="344">
        <v>0</v>
      </c>
      <c r="I51" s="311"/>
    </row>
    <row r="52" spans="1:14">
      <c r="D52" s="606"/>
    </row>
    <row r="54" spans="1:14">
      <c r="B54" s="312" t="s">
        <v>312</v>
      </c>
      <c r="H54" s="313"/>
    </row>
    <row r="55" spans="1:14">
      <c r="H55" s="313"/>
    </row>
    <row r="56" spans="1:14" s="347" customFormat="1" ht="20.399999999999999" customHeight="1">
      <c r="A56" s="346"/>
      <c r="B56" s="854" t="s">
        <v>69</v>
      </c>
      <c r="C56" s="854" t="s">
        <v>1214</v>
      </c>
      <c r="D56" s="854" t="s">
        <v>1213</v>
      </c>
      <c r="E56" s="854" t="s">
        <v>1102</v>
      </c>
      <c r="F56" s="854" t="s">
        <v>1103</v>
      </c>
      <c r="H56" s="313"/>
      <c r="I56" s="313"/>
      <c r="L56" s="513"/>
      <c r="M56" s="513"/>
      <c r="N56" s="513"/>
    </row>
    <row r="57" spans="1:14" ht="36.6" customHeight="1">
      <c r="B57" s="855"/>
      <c r="C57" s="855"/>
      <c r="D57" s="855"/>
      <c r="E57" s="855"/>
      <c r="F57" s="855"/>
      <c r="G57" s="348"/>
      <c r="H57" s="313"/>
      <c r="J57" s="348"/>
      <c r="K57" s="348"/>
    </row>
    <row r="58" spans="1:14" ht="34.950000000000003" customHeight="1">
      <c r="B58" s="349" t="s">
        <v>313</v>
      </c>
      <c r="C58" s="525">
        <v>6921.52</v>
      </c>
      <c r="D58" s="350">
        <v>-16862965</v>
      </c>
      <c r="E58" s="525">
        <v>6870.81</v>
      </c>
      <c r="F58" s="351">
        <v>180141146</v>
      </c>
      <c r="H58" s="313"/>
      <c r="J58" s="348"/>
    </row>
    <row r="59" spans="1:14" ht="34.950000000000003" customHeight="1">
      <c r="B59" s="349" t="s">
        <v>314</v>
      </c>
      <c r="C59" s="525">
        <v>6931.47</v>
      </c>
      <c r="D59" s="350">
        <v>-139499</v>
      </c>
      <c r="E59" s="525">
        <v>6887.4</v>
      </c>
      <c r="F59" s="351">
        <v>0</v>
      </c>
      <c r="H59" s="313"/>
      <c r="J59" s="348"/>
    </row>
    <row r="60" spans="1:14" s="527" customFormat="1" ht="20.399999999999999" customHeight="1">
      <c r="A60" s="526"/>
      <c r="B60" s="352" t="s">
        <v>315</v>
      </c>
      <c r="C60" s="353"/>
      <c r="D60" s="353">
        <v>-17002464</v>
      </c>
      <c r="E60" s="353"/>
      <c r="F60" s="353">
        <v>180141146</v>
      </c>
      <c r="H60" s="528"/>
      <c r="I60" s="529"/>
      <c r="J60" s="530"/>
      <c r="L60" s="531"/>
      <c r="M60" s="531"/>
      <c r="N60" s="531"/>
    </row>
    <row r="61" spans="1:14" ht="34.950000000000003" customHeight="1">
      <c r="B61" s="349" t="s">
        <v>316</v>
      </c>
      <c r="C61" s="525">
        <v>6921.52</v>
      </c>
      <c r="D61" s="355">
        <v>-213464</v>
      </c>
      <c r="E61" s="525">
        <v>6870.81</v>
      </c>
      <c r="F61" s="355">
        <v>-160737417</v>
      </c>
      <c r="H61" s="313"/>
      <c r="J61" s="348"/>
    </row>
    <row r="62" spans="1:14" ht="34.950000000000003" customHeight="1">
      <c r="B62" s="349" t="s">
        <v>317</v>
      </c>
      <c r="C62" s="525">
        <v>6931.47</v>
      </c>
      <c r="D62" s="355">
        <v>-352430</v>
      </c>
      <c r="E62" s="525">
        <v>6887.4</v>
      </c>
      <c r="F62" s="355">
        <v>0</v>
      </c>
      <c r="H62" s="313"/>
      <c r="J62" s="348"/>
    </row>
    <row r="63" spans="1:14" s="527" customFormat="1" ht="20.399999999999999" customHeight="1">
      <c r="A63" s="526"/>
      <c r="B63" s="352" t="s">
        <v>318</v>
      </c>
      <c r="C63" s="353"/>
      <c r="D63" s="344">
        <v>-565894</v>
      </c>
      <c r="E63" s="353"/>
      <c r="F63" s="344">
        <v>-160737417</v>
      </c>
      <c r="H63" s="528"/>
      <c r="I63" s="529"/>
      <c r="J63" s="530"/>
      <c r="L63" s="531"/>
      <c r="M63" s="531"/>
      <c r="N63" s="531"/>
    </row>
    <row r="64" spans="1:14" s="527" customFormat="1" ht="20.399999999999999" customHeight="1">
      <c r="A64" s="526"/>
      <c r="B64" s="352" t="s">
        <v>1051</v>
      </c>
      <c r="C64" s="353"/>
      <c r="D64" s="344">
        <v>-17568358</v>
      </c>
      <c r="E64" s="353"/>
      <c r="F64" s="344">
        <v>19403729</v>
      </c>
      <c r="H64" s="528"/>
      <c r="I64" s="529"/>
      <c r="J64" s="530"/>
      <c r="L64" s="531"/>
      <c r="M64" s="531"/>
      <c r="N64" s="531"/>
    </row>
    <row r="65" spans="1:14">
      <c r="D65" s="358"/>
    </row>
    <row r="66" spans="1:14">
      <c r="D66" s="358"/>
    </row>
    <row r="67" spans="1:14">
      <c r="B67" s="312" t="s">
        <v>319</v>
      </c>
      <c r="C67" s="359"/>
      <c r="H67" s="360"/>
      <c r="I67" s="360"/>
    </row>
    <row r="68" spans="1:14">
      <c r="B68" s="311" t="s">
        <v>200</v>
      </c>
      <c r="I68" s="360"/>
    </row>
    <row r="69" spans="1:14" s="323" customFormat="1">
      <c r="A69" s="322"/>
      <c r="B69" s="361"/>
      <c r="C69" s="362"/>
      <c r="D69" s="362"/>
      <c r="I69" s="334"/>
    </row>
    <row r="70" spans="1:14" ht="28.95" customHeight="1">
      <c r="B70" s="781" t="s">
        <v>1</v>
      </c>
      <c r="C70" s="780">
        <v>44651</v>
      </c>
      <c r="D70" s="780">
        <v>44561</v>
      </c>
    </row>
    <row r="71" spans="1:14">
      <c r="A71" s="363"/>
      <c r="B71" s="472" t="s">
        <v>78</v>
      </c>
      <c r="C71" s="365"/>
      <c r="D71" s="365"/>
    </row>
    <row r="72" spans="1:14">
      <c r="A72" s="363"/>
      <c r="B72" s="532" t="s">
        <v>737</v>
      </c>
      <c r="C72" s="365">
        <v>56826</v>
      </c>
      <c r="D72" s="365">
        <v>0</v>
      </c>
    </row>
    <row r="73" spans="1:14">
      <c r="A73" s="363"/>
      <c r="B73" s="472" t="s">
        <v>320</v>
      </c>
      <c r="C73" s="365"/>
      <c r="D73" s="365"/>
    </row>
    <row r="74" spans="1:14">
      <c r="A74" s="363"/>
      <c r="B74" s="532" t="s">
        <v>1423</v>
      </c>
      <c r="C74" s="365">
        <v>4000000</v>
      </c>
      <c r="D74" s="365">
        <v>0</v>
      </c>
    </row>
    <row r="75" spans="1:14" s="312" customFormat="1">
      <c r="A75" s="533"/>
      <c r="B75" s="472" t="s">
        <v>1418</v>
      </c>
      <c r="C75" s="365"/>
      <c r="D75" s="365"/>
      <c r="I75" s="534"/>
      <c r="L75" s="429"/>
      <c r="M75" s="429"/>
      <c r="N75" s="429"/>
    </row>
    <row r="76" spans="1:14" s="312" customFormat="1">
      <c r="A76" s="533"/>
      <c r="B76" s="532" t="s">
        <v>1419</v>
      </c>
      <c r="C76" s="365">
        <v>2748257</v>
      </c>
      <c r="D76" s="365"/>
      <c r="I76" s="534"/>
      <c r="L76" s="429"/>
      <c r="M76" s="429"/>
      <c r="N76" s="429"/>
    </row>
    <row r="77" spans="1:14" s="312" customFormat="1">
      <c r="A77" s="533"/>
      <c r="B77" s="532" t="s">
        <v>1420</v>
      </c>
      <c r="C77" s="365">
        <v>12147960</v>
      </c>
      <c r="D77" s="365">
        <v>12986175</v>
      </c>
      <c r="I77" s="534"/>
      <c r="L77" s="429"/>
      <c r="M77" s="429"/>
      <c r="N77" s="429"/>
    </row>
    <row r="78" spans="1:14" s="312" customFormat="1">
      <c r="A78" s="533"/>
      <c r="B78" s="472" t="s">
        <v>1421</v>
      </c>
      <c r="C78" s="365"/>
      <c r="D78" s="365"/>
      <c r="I78" s="534"/>
      <c r="L78" s="429"/>
      <c r="M78" s="429"/>
      <c r="N78" s="429"/>
    </row>
    <row r="79" spans="1:14">
      <c r="A79" s="363"/>
      <c r="B79" s="532" t="s">
        <v>1422</v>
      </c>
      <c r="C79" s="365">
        <v>1557487352</v>
      </c>
      <c r="D79" s="365">
        <v>1540322234</v>
      </c>
    </row>
    <row r="80" spans="1:14">
      <c r="A80" s="363"/>
      <c r="B80" s="472" t="s">
        <v>1424</v>
      </c>
      <c r="C80" s="365"/>
      <c r="D80" s="365"/>
    </row>
    <row r="81" spans="1:14">
      <c r="A81" s="363"/>
      <c r="B81" s="532" t="s">
        <v>1425</v>
      </c>
      <c r="C81" s="365">
        <v>1721659</v>
      </c>
      <c r="D81" s="365">
        <v>1784212</v>
      </c>
    </row>
    <row r="82" spans="1:14">
      <c r="B82" s="366" t="s">
        <v>70</v>
      </c>
      <c r="C82" s="367">
        <v>1578162054</v>
      </c>
      <c r="D82" s="367">
        <v>1555092621</v>
      </c>
      <c r="F82" s="368">
        <v>0</v>
      </c>
      <c r="G82" s="770">
        <v>-6700041</v>
      </c>
    </row>
    <row r="83" spans="1:14">
      <c r="C83" s="369"/>
      <c r="D83" s="369"/>
    </row>
    <row r="84" spans="1:14">
      <c r="D84" s="356"/>
    </row>
    <row r="85" spans="1:14" s="372" customFormat="1">
      <c r="A85" s="370"/>
      <c r="B85" s="312" t="s">
        <v>201</v>
      </c>
      <c r="C85" s="371"/>
      <c r="I85" s="373"/>
      <c r="L85" s="383"/>
      <c r="M85" s="383"/>
      <c r="N85" s="383"/>
    </row>
    <row r="86" spans="1:14" s="372" customFormat="1">
      <c r="A86" s="370"/>
      <c r="B86" s="312"/>
      <c r="I86" s="373"/>
      <c r="L86" s="383"/>
      <c r="M86" s="383"/>
      <c r="N86" s="383"/>
    </row>
    <row r="87" spans="1:14" s="372" customFormat="1">
      <c r="A87" s="370"/>
      <c r="B87" s="312" t="s">
        <v>321</v>
      </c>
      <c r="I87" s="373"/>
      <c r="L87" s="383"/>
      <c r="M87" s="383"/>
      <c r="N87" s="383"/>
    </row>
    <row r="88" spans="1:14" s="372" customFormat="1">
      <c r="A88" s="370"/>
      <c r="B88" s="311" t="s">
        <v>1427</v>
      </c>
      <c r="I88" s="373"/>
      <c r="L88" s="383"/>
      <c r="M88" s="383"/>
      <c r="N88" s="383"/>
    </row>
    <row r="89" spans="1:14" s="372" customFormat="1">
      <c r="A89" s="370"/>
      <c r="B89" s="312"/>
      <c r="I89" s="373"/>
      <c r="L89" s="383"/>
      <c r="M89" s="383"/>
      <c r="N89" s="383"/>
    </row>
    <row r="90" spans="1:14" s="372" customFormat="1" ht="18" customHeight="1">
      <c r="A90" s="370"/>
      <c r="B90" s="857" t="s">
        <v>202</v>
      </c>
      <c r="C90" s="857"/>
      <c r="D90" s="857"/>
      <c r="E90" s="857"/>
      <c r="F90" s="857"/>
      <c r="G90" s="857"/>
      <c r="H90" s="857" t="s">
        <v>1216</v>
      </c>
      <c r="I90" s="857"/>
      <c r="J90" s="857"/>
      <c r="L90" s="383"/>
      <c r="M90" s="383"/>
      <c r="N90" s="383"/>
    </row>
    <row r="91" spans="1:14" s="372" customFormat="1" ht="15" customHeight="1">
      <c r="A91" s="370"/>
      <c r="B91" s="857" t="s">
        <v>1011</v>
      </c>
      <c r="C91" s="857" t="s">
        <v>463</v>
      </c>
      <c r="D91" s="853" t="s">
        <v>464</v>
      </c>
      <c r="E91" s="857" t="s">
        <v>465</v>
      </c>
      <c r="F91" s="857"/>
      <c r="G91" s="853" t="s">
        <v>1104</v>
      </c>
      <c r="H91" s="857" t="s">
        <v>466</v>
      </c>
      <c r="I91" s="857" t="s">
        <v>467</v>
      </c>
      <c r="J91" s="853" t="s">
        <v>1105</v>
      </c>
      <c r="L91" s="383"/>
      <c r="M91" s="383"/>
      <c r="N91" s="383"/>
    </row>
    <row r="92" spans="1:14" s="372" customFormat="1" ht="20.399999999999999" customHeight="1">
      <c r="A92" s="370"/>
      <c r="B92" s="857"/>
      <c r="C92" s="857"/>
      <c r="D92" s="853"/>
      <c r="E92" s="781" t="s">
        <v>1106</v>
      </c>
      <c r="F92" s="781" t="s">
        <v>1107</v>
      </c>
      <c r="G92" s="857"/>
      <c r="H92" s="857"/>
      <c r="I92" s="857"/>
      <c r="J92" s="853"/>
      <c r="L92" s="383"/>
      <c r="M92" s="383"/>
      <c r="N92" s="383"/>
    </row>
    <row r="93" spans="1:14" s="372" customFormat="1" ht="15" customHeight="1">
      <c r="A93" s="370"/>
      <c r="B93" s="374" t="s">
        <v>203</v>
      </c>
      <c r="C93" s="375"/>
      <c r="D93" s="376"/>
      <c r="E93" s="376"/>
      <c r="F93" s="376"/>
      <c r="G93" s="376"/>
      <c r="H93" s="376"/>
      <c r="I93" s="376"/>
      <c r="J93" s="377"/>
      <c r="L93" s="383"/>
      <c r="M93" s="383"/>
      <c r="N93" s="383"/>
    </row>
    <row r="94" spans="1:14" s="370" customFormat="1" ht="15" customHeight="1">
      <c r="B94" s="771" t="s">
        <v>1426</v>
      </c>
      <c r="C94" s="378"/>
      <c r="D94" s="379"/>
      <c r="E94" s="379"/>
      <c r="F94" s="379"/>
      <c r="G94" s="379"/>
      <c r="H94" s="379"/>
      <c r="I94" s="379"/>
      <c r="J94" s="380"/>
      <c r="L94" s="381"/>
      <c r="M94" s="381"/>
      <c r="N94" s="381"/>
    </row>
    <row r="95" spans="1:14" s="601" customFormat="1" ht="15" customHeight="1">
      <c r="B95" s="772" t="s">
        <v>1012</v>
      </c>
      <c r="C95" s="378"/>
      <c r="D95" s="379"/>
      <c r="E95" s="379"/>
      <c r="F95" s="379"/>
      <c r="G95" s="379"/>
      <c r="H95" s="379"/>
      <c r="I95" s="379"/>
      <c r="J95" s="380"/>
      <c r="M95" s="602"/>
    </row>
    <row r="96" spans="1:14" s="372" customFormat="1">
      <c r="A96" s="370"/>
      <c r="B96" s="357" t="s">
        <v>1206</v>
      </c>
      <c r="C96" s="386"/>
      <c r="D96" s="387"/>
      <c r="E96" s="387"/>
      <c r="F96" s="387"/>
      <c r="G96" s="388">
        <v>0</v>
      </c>
      <c r="H96" s="360"/>
      <c r="I96" s="360"/>
      <c r="J96" s="389"/>
      <c r="L96" s="383"/>
      <c r="M96" s="384"/>
      <c r="N96" s="383"/>
    </row>
    <row r="97" spans="1:14" s="372" customFormat="1">
      <c r="A97" s="370"/>
      <c r="B97" s="357" t="s">
        <v>1085</v>
      </c>
      <c r="C97" s="390"/>
      <c r="D97" s="391"/>
      <c r="E97" s="391"/>
      <c r="F97" s="391"/>
      <c r="G97" s="392">
        <v>0</v>
      </c>
      <c r="H97" s="360"/>
      <c r="I97" s="393"/>
      <c r="L97" s="383"/>
      <c r="M97" s="384"/>
      <c r="N97" s="383"/>
    </row>
    <row r="98" spans="1:14" s="372" customFormat="1">
      <c r="A98" s="370"/>
      <c r="B98" s="378" t="s">
        <v>150</v>
      </c>
      <c r="C98" s="394"/>
      <c r="D98" s="394"/>
      <c r="E98" s="395"/>
      <c r="F98" s="395"/>
      <c r="G98" s="396"/>
      <c r="H98" s="242"/>
      <c r="I98" s="397"/>
      <c r="J98" s="398"/>
      <c r="L98" s="383"/>
      <c r="M98" s="384"/>
      <c r="N98" s="383"/>
    </row>
    <row r="99" spans="1:14" s="372" customFormat="1">
      <c r="A99" s="370"/>
      <c r="B99" s="399" t="s">
        <v>449</v>
      </c>
      <c r="C99" s="400" t="s">
        <v>204</v>
      </c>
      <c r="D99" s="401">
        <v>1</v>
      </c>
      <c r="E99" s="402">
        <v>200000000</v>
      </c>
      <c r="F99" s="403">
        <v>0</v>
      </c>
      <c r="G99" s="404">
        <v>900000000</v>
      </c>
      <c r="H99" s="405"/>
      <c r="I99" s="373"/>
      <c r="J99" s="389"/>
      <c r="L99" s="383"/>
      <c r="M99" s="406"/>
      <c r="N99" s="383"/>
    </row>
    <row r="100" spans="1:14" s="372" customFormat="1">
      <c r="A100" s="370"/>
      <c r="B100" s="399" t="s">
        <v>1447</v>
      </c>
      <c r="C100" s="400" t="s">
        <v>71</v>
      </c>
      <c r="D100" s="401">
        <v>1</v>
      </c>
      <c r="E100" s="402"/>
      <c r="F100" s="800">
        <v>100000</v>
      </c>
      <c r="G100" s="404">
        <v>693688508</v>
      </c>
      <c r="H100" s="405"/>
      <c r="I100" s="373"/>
      <c r="J100" s="389"/>
      <c r="L100" s="383"/>
      <c r="M100" s="406"/>
      <c r="N100" s="383"/>
    </row>
    <row r="101" spans="1:14" s="372" customFormat="1">
      <c r="A101" s="370"/>
      <c r="B101" s="357" t="s">
        <v>1206</v>
      </c>
      <c r="C101" s="386"/>
      <c r="D101" s="357"/>
      <c r="E101" s="407">
        <v>200000000</v>
      </c>
      <c r="F101" s="799">
        <v>100000</v>
      </c>
      <c r="G101" s="337">
        <v>1593688508</v>
      </c>
      <c r="H101" s="389"/>
      <c r="I101" s="373"/>
      <c r="J101" s="389"/>
      <c r="L101" s="383"/>
      <c r="M101" s="384"/>
      <c r="N101" s="383"/>
    </row>
    <row r="102" spans="1:14" s="372" customFormat="1">
      <c r="A102" s="370"/>
      <c r="B102" s="357" t="s">
        <v>1085</v>
      </c>
      <c r="C102" s="386"/>
      <c r="D102" s="357"/>
      <c r="E102" s="407">
        <v>200000000</v>
      </c>
      <c r="F102" s="799">
        <v>100000</v>
      </c>
      <c r="G102" s="337">
        <v>1585803182</v>
      </c>
      <c r="I102" s="373"/>
      <c r="L102" s="383"/>
      <c r="M102" s="384"/>
      <c r="N102" s="383"/>
    </row>
    <row r="103" spans="1:14" s="372" customFormat="1">
      <c r="A103" s="370"/>
      <c r="I103" s="373"/>
      <c r="L103" s="383"/>
      <c r="M103" s="384"/>
      <c r="N103" s="383"/>
    </row>
    <row r="104" spans="1:14" s="372" customFormat="1" ht="15" customHeight="1">
      <c r="A104" s="370"/>
      <c r="B104" s="408" t="s">
        <v>1215</v>
      </c>
      <c r="C104" s="408"/>
      <c r="D104" s="408"/>
      <c r="E104" s="408"/>
      <c r="F104" s="408"/>
      <c r="G104" s="408"/>
      <c r="H104" s="408"/>
      <c r="I104" s="408"/>
      <c r="J104" s="408"/>
      <c r="K104" s="408"/>
      <c r="L104" s="408"/>
      <c r="M104" s="384"/>
      <c r="N104" s="383"/>
    </row>
    <row r="105" spans="1:14" s="372" customFormat="1" ht="15" customHeight="1">
      <c r="A105" s="370"/>
      <c r="B105" s="408"/>
      <c r="C105" s="408"/>
      <c r="D105" s="408"/>
      <c r="E105" s="408"/>
      <c r="F105" s="408"/>
      <c r="G105" s="408"/>
      <c r="H105" s="408"/>
      <c r="I105" s="408"/>
      <c r="J105" s="408"/>
      <c r="K105" s="408"/>
      <c r="L105" s="408"/>
      <c r="M105" s="384"/>
      <c r="N105" s="383"/>
    </row>
    <row r="106" spans="1:14" s="372" customFormat="1" ht="39.6" customHeight="1">
      <c r="A106" s="370"/>
      <c r="B106" s="781" t="s">
        <v>1013</v>
      </c>
      <c r="C106" s="782" t="s">
        <v>462</v>
      </c>
      <c r="D106" s="782" t="s">
        <v>461</v>
      </c>
      <c r="E106" s="782" t="s">
        <v>459</v>
      </c>
      <c r="F106" s="782" t="s">
        <v>460</v>
      </c>
      <c r="I106" s="373"/>
      <c r="L106" s="383"/>
      <c r="M106" s="384"/>
      <c r="N106" s="383"/>
    </row>
    <row r="107" spans="1:14" s="372" customFormat="1">
      <c r="A107" s="370"/>
      <c r="B107" s="856" t="s">
        <v>203</v>
      </c>
      <c r="C107" s="856"/>
      <c r="D107" s="856"/>
      <c r="E107" s="856"/>
      <c r="F107" s="856"/>
      <c r="I107" s="373"/>
      <c r="L107" s="383"/>
      <c r="M107" s="384"/>
      <c r="N107" s="383"/>
    </row>
    <row r="108" spans="1:14" s="562" customFormat="1">
      <c r="B108" s="605" t="s">
        <v>1426</v>
      </c>
      <c r="C108" s="409"/>
      <c r="D108" s="409"/>
      <c r="E108" s="409"/>
      <c r="F108" s="409"/>
      <c r="G108" s="372"/>
      <c r="I108" s="603"/>
      <c r="M108" s="604"/>
    </row>
    <row r="109" spans="1:14" s="562" customFormat="1">
      <c r="B109" s="605" t="s">
        <v>1012</v>
      </c>
      <c r="C109" s="409"/>
      <c r="D109" s="409"/>
      <c r="E109" s="409"/>
      <c r="F109" s="409"/>
      <c r="G109" s="372"/>
      <c r="I109" s="603"/>
      <c r="M109" s="604"/>
    </row>
    <row r="110" spans="1:14" s="372" customFormat="1">
      <c r="A110" s="370"/>
      <c r="B110" s="357" t="s">
        <v>1206</v>
      </c>
      <c r="C110" s="773"/>
      <c r="D110" s="774">
        <v>0</v>
      </c>
      <c r="E110" s="774"/>
      <c r="F110" s="774">
        <v>0</v>
      </c>
      <c r="G110" s="389">
        <v>0</v>
      </c>
      <c r="H110" s="389"/>
      <c r="I110" s="373"/>
      <c r="L110" s="383"/>
      <c r="M110" s="383"/>
      <c r="N110" s="383"/>
    </row>
    <row r="111" spans="1:14" s="372" customFormat="1">
      <c r="A111" s="370"/>
      <c r="B111" s="357" t="s">
        <v>1085</v>
      </c>
      <c r="C111" s="775"/>
      <c r="D111" s="774">
        <v>0</v>
      </c>
      <c r="E111" s="774"/>
      <c r="F111" s="774">
        <v>0</v>
      </c>
      <c r="H111" s="389"/>
      <c r="I111" s="373"/>
      <c r="L111" s="383"/>
      <c r="M111" s="383"/>
      <c r="N111" s="383"/>
    </row>
    <row r="112" spans="1:14" s="372" customFormat="1">
      <c r="A112" s="370"/>
      <c r="B112" s="859" t="s">
        <v>150</v>
      </c>
      <c r="C112" s="859"/>
      <c r="D112" s="859"/>
      <c r="E112" s="859"/>
      <c r="F112" s="859"/>
      <c r="I112" s="373"/>
      <c r="L112" s="383"/>
      <c r="M112" s="383"/>
      <c r="N112" s="383"/>
    </row>
    <row r="113" spans="1:14" s="372" customFormat="1">
      <c r="A113" s="370"/>
      <c r="B113" s="410" t="s">
        <v>449</v>
      </c>
      <c r="C113" s="411">
        <v>200000000</v>
      </c>
      <c r="D113" s="411">
        <v>900000000</v>
      </c>
      <c r="E113" s="411">
        <v>200000000</v>
      </c>
      <c r="F113" s="411">
        <v>900000000</v>
      </c>
      <c r="I113" s="373"/>
      <c r="L113" s="383"/>
      <c r="M113" s="383"/>
      <c r="N113" s="383"/>
    </row>
    <row r="114" spans="1:14" s="372" customFormat="1">
      <c r="A114" s="370"/>
      <c r="B114" s="410" t="s">
        <v>1447</v>
      </c>
      <c r="C114" s="411">
        <v>692152000</v>
      </c>
      <c r="D114" s="411">
        <v>693688508</v>
      </c>
      <c r="E114" s="411">
        <v>692152000</v>
      </c>
      <c r="F114" s="411">
        <v>693688508</v>
      </c>
      <c r="I114" s="373"/>
      <c r="L114" s="383"/>
      <c r="M114" s="383"/>
      <c r="N114" s="383"/>
    </row>
    <row r="115" spans="1:14" s="372" customFormat="1">
      <c r="A115" s="370"/>
      <c r="B115" s="357" t="s">
        <v>1206</v>
      </c>
      <c r="C115" s="776"/>
      <c r="D115" s="776">
        <v>1593688508</v>
      </c>
      <c r="E115" s="774"/>
      <c r="F115" s="776">
        <v>1593688508</v>
      </c>
      <c r="I115" s="373"/>
      <c r="L115" s="383"/>
      <c r="M115" s="383"/>
      <c r="N115" s="383"/>
    </row>
    <row r="116" spans="1:14" s="372" customFormat="1">
      <c r="A116" s="370"/>
      <c r="B116" s="357" t="s">
        <v>1085</v>
      </c>
      <c r="C116" s="777"/>
      <c r="D116" s="776">
        <v>1585803182</v>
      </c>
      <c r="E116" s="774"/>
      <c r="F116" s="776">
        <v>1585803182</v>
      </c>
      <c r="I116" s="373"/>
      <c r="L116" s="383"/>
      <c r="M116" s="383"/>
      <c r="N116" s="383"/>
    </row>
    <row r="117" spans="1:14" s="372" customFormat="1">
      <c r="A117" s="370"/>
      <c r="I117" s="373"/>
      <c r="L117" s="383"/>
      <c r="M117" s="383"/>
      <c r="N117" s="383"/>
    </row>
    <row r="118" spans="1:14" s="372" customFormat="1">
      <c r="A118" s="370"/>
      <c r="I118" s="373"/>
      <c r="L118" s="383"/>
      <c r="M118" s="383"/>
      <c r="N118" s="383"/>
    </row>
    <row r="119" spans="1:14">
      <c r="B119" s="312" t="s">
        <v>205</v>
      </c>
      <c r="C119" s="256"/>
      <c r="D119" s="256"/>
      <c r="E119" s="256"/>
    </row>
    <row r="120" spans="1:14">
      <c r="B120" s="256"/>
      <c r="C120" s="256"/>
      <c r="D120" s="256"/>
      <c r="E120" s="256"/>
    </row>
    <row r="121" spans="1:14">
      <c r="B121" s="413" t="s">
        <v>322</v>
      </c>
      <c r="C121" s="318"/>
      <c r="D121" s="256"/>
      <c r="E121" s="256"/>
    </row>
    <row r="122" spans="1:14">
      <c r="B122" s="419" t="s">
        <v>1428</v>
      </c>
      <c r="C122" s="256"/>
      <c r="D122" s="256"/>
      <c r="E122" s="256"/>
    </row>
    <row r="123" spans="1:14">
      <c r="B123" s="414"/>
      <c r="D123" s="415"/>
      <c r="E123" s="256"/>
    </row>
    <row r="124" spans="1:14">
      <c r="B124" s="413" t="s">
        <v>1430</v>
      </c>
      <c r="D124" s="415"/>
      <c r="E124" s="256"/>
    </row>
    <row r="125" spans="1:14">
      <c r="B125" s="419" t="s">
        <v>1429</v>
      </c>
      <c r="C125" s="242"/>
      <c r="D125" s="242"/>
      <c r="E125" s="256"/>
    </row>
    <row r="126" spans="1:14">
      <c r="B126" s="414"/>
      <c r="D126" s="415"/>
      <c r="E126" s="256"/>
    </row>
    <row r="127" spans="1:14">
      <c r="B127" s="418" t="s">
        <v>323</v>
      </c>
      <c r="D127" s="415"/>
      <c r="E127" s="256"/>
    </row>
    <row r="128" spans="1:14" ht="19.95" customHeight="1">
      <c r="B128" s="419" t="s">
        <v>1431</v>
      </c>
      <c r="D128" s="415"/>
      <c r="E128" s="256"/>
    </row>
    <row r="129" spans="1:14">
      <c r="B129" s="414"/>
      <c r="D129" s="415"/>
      <c r="E129" s="256"/>
    </row>
    <row r="130" spans="1:14">
      <c r="B130" s="418" t="s">
        <v>324</v>
      </c>
      <c r="D130" s="415"/>
      <c r="E130" s="256"/>
    </row>
    <row r="131" spans="1:14">
      <c r="B131" s="417" t="s">
        <v>1432</v>
      </c>
      <c r="D131" s="415"/>
      <c r="E131" s="256"/>
    </row>
    <row r="132" spans="1:14" ht="21.6" customHeight="1">
      <c r="B132" s="417"/>
      <c r="D132" s="415"/>
      <c r="E132" s="256"/>
    </row>
    <row r="133" spans="1:14" ht="14.4" customHeight="1">
      <c r="B133" s="860" t="s">
        <v>325</v>
      </c>
      <c r="C133" s="860"/>
      <c r="D133" s="860"/>
      <c r="E133" s="256"/>
    </row>
    <row r="134" spans="1:14">
      <c r="B134" s="419" t="s">
        <v>1433</v>
      </c>
      <c r="D134" s="415"/>
      <c r="E134" s="256"/>
    </row>
    <row r="135" spans="1:14">
      <c r="B135" s="421"/>
      <c r="C135" s="422"/>
      <c r="D135" s="422"/>
      <c r="E135" s="257"/>
    </row>
    <row r="136" spans="1:14">
      <c r="B136" s="312" t="s">
        <v>326</v>
      </c>
    </row>
    <row r="137" spans="1:14">
      <c r="B137" s="416" t="s">
        <v>327</v>
      </c>
    </row>
    <row r="138" spans="1:14">
      <c r="B138" s="416"/>
    </row>
    <row r="139" spans="1:14" s="321" customFormat="1" ht="36.6" customHeight="1">
      <c r="A139" s="319"/>
      <c r="B139" s="783" t="s">
        <v>1013</v>
      </c>
      <c r="C139" s="782" t="s">
        <v>1435</v>
      </c>
      <c r="D139" s="782" t="s">
        <v>475</v>
      </c>
      <c r="E139" s="782" t="s">
        <v>476</v>
      </c>
      <c r="F139" s="782" t="s">
        <v>1110</v>
      </c>
      <c r="G139" s="311"/>
      <c r="H139" s="311"/>
      <c r="I139" s="313"/>
      <c r="J139" s="311"/>
      <c r="K139" s="311"/>
      <c r="L139" s="323"/>
      <c r="M139" s="323"/>
      <c r="N139" s="512"/>
    </row>
    <row r="140" spans="1:14" s="426" customFormat="1">
      <c r="A140" s="423"/>
      <c r="B140" s="424" t="s">
        <v>151</v>
      </c>
      <c r="C140" s="425">
        <v>32272727</v>
      </c>
      <c r="D140" s="425">
        <v>0</v>
      </c>
      <c r="E140" s="425">
        <v>-806817</v>
      </c>
      <c r="F140" s="425">
        <v>31465910</v>
      </c>
      <c r="G140" s="311"/>
      <c r="H140" s="311"/>
      <c r="I140" s="313"/>
      <c r="J140" s="311"/>
      <c r="K140" s="311"/>
      <c r="L140" s="323"/>
      <c r="M140" s="323"/>
      <c r="N140" s="514"/>
    </row>
    <row r="141" spans="1:14" s="426" customFormat="1">
      <c r="A141" s="423"/>
      <c r="B141" s="424" t="s">
        <v>595</v>
      </c>
      <c r="C141" s="425">
        <v>32908364</v>
      </c>
      <c r="D141" s="425">
        <v>0</v>
      </c>
      <c r="E141" s="425">
        <v>-4941076</v>
      </c>
      <c r="F141" s="425">
        <v>27967288</v>
      </c>
      <c r="G141" s="311"/>
      <c r="H141" s="311"/>
      <c r="I141" s="313"/>
      <c r="J141" s="311"/>
      <c r="K141" s="311"/>
      <c r="L141" s="323"/>
      <c r="M141" s="323"/>
      <c r="N141" s="514"/>
    </row>
    <row r="142" spans="1:14" s="426" customFormat="1">
      <c r="A142" s="423"/>
      <c r="B142" s="424" t="s">
        <v>596</v>
      </c>
      <c r="C142" s="425">
        <v>24392332</v>
      </c>
      <c r="D142" s="425">
        <v>0</v>
      </c>
      <c r="E142" s="425">
        <v>-1634610</v>
      </c>
      <c r="F142" s="425">
        <v>22757722</v>
      </c>
      <c r="G142" s="311"/>
      <c r="H142" s="311"/>
      <c r="I142" s="313"/>
      <c r="J142" s="311"/>
      <c r="K142" s="311"/>
      <c r="L142" s="323"/>
      <c r="M142" s="323"/>
      <c r="N142" s="514"/>
    </row>
    <row r="143" spans="1:14" s="426" customFormat="1">
      <c r="A143" s="423"/>
      <c r="B143" s="424" t="s">
        <v>873</v>
      </c>
      <c r="C143" s="425">
        <v>14410909</v>
      </c>
      <c r="D143" s="425">
        <v>0</v>
      </c>
      <c r="E143" s="425">
        <v>-3287488</v>
      </c>
      <c r="F143" s="425">
        <v>11123421</v>
      </c>
      <c r="G143" s="311"/>
      <c r="H143" s="311"/>
      <c r="I143" s="313"/>
      <c r="J143" s="311"/>
      <c r="K143" s="311"/>
      <c r="L143" s="323"/>
      <c r="M143" s="323"/>
      <c r="N143" s="514"/>
    </row>
    <row r="144" spans="1:14" s="428" customFormat="1">
      <c r="A144" s="427"/>
      <c r="B144" s="357" t="s">
        <v>1434</v>
      </c>
      <c r="C144" s="787">
        <v>103984332</v>
      </c>
      <c r="D144" s="787">
        <v>0</v>
      </c>
      <c r="E144" s="787">
        <v>-10669991</v>
      </c>
      <c r="F144" s="787">
        <v>93314341</v>
      </c>
      <c r="G144" s="356">
        <v>0</v>
      </c>
      <c r="H144" s="311"/>
      <c r="I144" s="313"/>
      <c r="J144" s="311"/>
      <c r="K144" s="311"/>
      <c r="L144" s="323"/>
      <c r="M144" s="323"/>
      <c r="N144" s="385"/>
    </row>
    <row r="145" spans="1:14" s="428" customFormat="1">
      <c r="A145" s="427"/>
      <c r="B145" s="357" t="s">
        <v>1090</v>
      </c>
      <c r="C145" s="787">
        <v>103984332</v>
      </c>
      <c r="D145" s="787">
        <v>0</v>
      </c>
      <c r="E145" s="787">
        <v>-7044815</v>
      </c>
      <c r="F145" s="787">
        <v>96939517</v>
      </c>
      <c r="G145" s="311"/>
      <c r="H145" s="311"/>
      <c r="I145" s="313"/>
      <c r="J145" s="311"/>
      <c r="K145" s="311"/>
      <c r="L145" s="323"/>
      <c r="M145" s="323"/>
      <c r="N145" s="515"/>
    </row>
    <row r="146" spans="1:14">
      <c r="B146" s="312"/>
    </row>
    <row r="147" spans="1:14">
      <c r="B147" s="312"/>
    </row>
    <row r="148" spans="1:14">
      <c r="B148" s="429" t="s">
        <v>328</v>
      </c>
      <c r="C148" s="430"/>
    </row>
    <row r="149" spans="1:14">
      <c r="B149" s="417" t="s">
        <v>329</v>
      </c>
    </row>
    <row r="150" spans="1:14">
      <c r="B150" s="416"/>
    </row>
    <row r="151" spans="1:14">
      <c r="B151" s="782" t="s">
        <v>223</v>
      </c>
    </row>
    <row r="152" spans="1:14" ht="28.95" customHeight="1">
      <c r="B152" s="782" t="s">
        <v>69</v>
      </c>
      <c r="C152" s="782" t="s">
        <v>474</v>
      </c>
      <c r="D152" s="782" t="s">
        <v>475</v>
      </c>
      <c r="E152" s="782" t="s">
        <v>476</v>
      </c>
      <c r="F152" s="782" t="s">
        <v>1110</v>
      </c>
      <c r="G152" s="368"/>
    </row>
    <row r="153" spans="1:14">
      <c r="B153" s="431" t="s">
        <v>604</v>
      </c>
      <c r="C153" s="432">
        <v>0</v>
      </c>
      <c r="D153" s="432">
        <v>4101789</v>
      </c>
      <c r="E153" s="432">
        <v>0</v>
      </c>
      <c r="F153" s="432">
        <v>4101789</v>
      </c>
      <c r="G153" s="368"/>
      <c r="H153" s="356"/>
    </row>
    <row r="154" spans="1:14">
      <c r="B154" s="357" t="s">
        <v>1434</v>
      </c>
      <c r="C154" s="787">
        <v>0</v>
      </c>
      <c r="D154" s="787">
        <v>4101789</v>
      </c>
      <c r="E154" s="787">
        <v>0</v>
      </c>
      <c r="F154" s="787">
        <v>4101789</v>
      </c>
      <c r="G154" s="368"/>
      <c r="H154" s="368"/>
    </row>
    <row r="155" spans="1:14">
      <c r="B155" s="357" t="s">
        <v>1090</v>
      </c>
      <c r="C155" s="787">
        <v>0</v>
      </c>
      <c r="D155" s="787">
        <v>0</v>
      </c>
      <c r="E155" s="787">
        <v>0</v>
      </c>
      <c r="F155" s="787">
        <v>0</v>
      </c>
      <c r="G155" s="368"/>
    </row>
    <row r="156" spans="1:14">
      <c r="B156" s="304"/>
      <c r="C156" s="433"/>
      <c r="D156" s="433"/>
      <c r="E156" s="433"/>
      <c r="F156" s="433"/>
      <c r="G156" s="368"/>
    </row>
    <row r="157" spans="1:14">
      <c r="B157" s="434"/>
      <c r="C157" s="435"/>
      <c r="D157" s="434"/>
      <c r="F157" s="368"/>
    </row>
    <row r="158" spans="1:14">
      <c r="B158" s="312" t="s">
        <v>1109</v>
      </c>
      <c r="C158" s="318"/>
      <c r="D158" s="436"/>
      <c r="F158" s="437"/>
    </row>
    <row r="159" spans="1:14" ht="16.2" customHeight="1">
      <c r="B159" s="416" t="s">
        <v>479</v>
      </c>
      <c r="D159" s="436"/>
    </row>
    <row r="160" spans="1:14" ht="12.45" customHeight="1">
      <c r="B160" s="416"/>
      <c r="D160" s="436"/>
    </row>
    <row r="161" spans="2:6" ht="27.6" customHeight="1">
      <c r="B161" s="782" t="s">
        <v>69</v>
      </c>
      <c r="C161" s="784">
        <v>44651</v>
      </c>
      <c r="D161" s="785">
        <v>44561</v>
      </c>
      <c r="E161" s="256"/>
    </row>
    <row r="162" spans="2:6">
      <c r="B162" s="412" t="s">
        <v>581</v>
      </c>
      <c r="C162" s="420">
        <v>1404863</v>
      </c>
      <c r="D162" s="403">
        <v>1454883</v>
      </c>
    </row>
    <row r="163" spans="2:6">
      <c r="B163" s="412" t="s">
        <v>1436</v>
      </c>
      <c r="C163" s="420">
        <v>50557178</v>
      </c>
      <c r="D163" s="403">
        <v>50317160</v>
      </c>
    </row>
    <row r="164" spans="2:6">
      <c r="B164" s="412" t="s">
        <v>167</v>
      </c>
      <c r="C164" s="420">
        <v>61986600</v>
      </c>
      <c r="D164" s="403">
        <v>0</v>
      </c>
    </row>
    <row r="165" spans="2:6">
      <c r="B165" s="412" t="s">
        <v>1039</v>
      </c>
      <c r="C165" s="420">
        <v>21872718</v>
      </c>
      <c r="D165" s="420">
        <v>21872718</v>
      </c>
    </row>
    <row r="166" spans="2:6">
      <c r="B166" s="357" t="s">
        <v>70</v>
      </c>
      <c r="C166" s="337">
        <v>135821359</v>
      </c>
      <c r="D166" s="337">
        <v>73644761</v>
      </c>
      <c r="E166" s="368">
        <v>0</v>
      </c>
      <c r="F166" s="438">
        <v>0</v>
      </c>
    </row>
    <row r="167" spans="2:6">
      <c r="B167" s="312"/>
      <c r="D167" s="436"/>
    </row>
    <row r="168" spans="2:6">
      <c r="B168" s="312"/>
      <c r="D168" s="436"/>
    </row>
    <row r="169" spans="2:6">
      <c r="B169" s="439" t="s">
        <v>434</v>
      </c>
      <c r="C169" s="359"/>
      <c r="D169" s="436"/>
    </row>
    <row r="170" spans="2:6">
      <c r="B170" s="419" t="s">
        <v>1437</v>
      </c>
      <c r="D170" s="436"/>
    </row>
    <row r="171" spans="2:6">
      <c r="B171" s="421"/>
      <c r="C171" s="441"/>
      <c r="D171" s="441"/>
    </row>
    <row r="172" spans="2:6">
      <c r="B172" s="312" t="s">
        <v>436</v>
      </c>
      <c r="C172" s="318"/>
      <c r="D172" s="436"/>
    </row>
    <row r="173" spans="2:6">
      <c r="B173" s="311" t="s">
        <v>482</v>
      </c>
      <c r="D173" s="436"/>
    </row>
    <row r="174" spans="2:6">
      <c r="D174" s="436"/>
    </row>
    <row r="175" spans="2:6" ht="27.6" customHeight="1">
      <c r="B175" s="782" t="s">
        <v>69</v>
      </c>
      <c r="C175" s="784">
        <v>44651</v>
      </c>
      <c r="D175" s="785">
        <v>44561</v>
      </c>
      <c r="E175" s="256"/>
    </row>
    <row r="176" spans="2:6">
      <c r="B176" s="364" t="s">
        <v>1113</v>
      </c>
      <c r="C176" s="420">
        <v>510412</v>
      </c>
      <c r="D176" s="443">
        <v>0</v>
      </c>
    </row>
    <row r="177" spans="2:8">
      <c r="B177" s="357" t="s">
        <v>70</v>
      </c>
      <c r="C177" s="337">
        <v>510412</v>
      </c>
      <c r="D177" s="337">
        <v>0</v>
      </c>
      <c r="E177" s="368">
        <v>0</v>
      </c>
      <c r="F177" s="440"/>
      <c r="G177" s="354"/>
    </row>
    <row r="178" spans="2:8">
      <c r="B178" s="421"/>
      <c r="C178" s="441"/>
      <c r="D178" s="441"/>
      <c r="H178" s="354"/>
    </row>
    <row r="179" spans="2:8">
      <c r="B179" s="312" t="s">
        <v>437</v>
      </c>
      <c r="C179" s="318"/>
      <c r="D179" s="436"/>
    </row>
    <row r="180" spans="2:8">
      <c r="B180" s="311" t="s">
        <v>482</v>
      </c>
      <c r="D180" s="436"/>
    </row>
    <row r="181" spans="2:8">
      <c r="D181" s="436"/>
    </row>
    <row r="182" spans="2:8" ht="27.6" customHeight="1">
      <c r="B182" s="782" t="s">
        <v>69</v>
      </c>
      <c r="C182" s="784">
        <v>44651</v>
      </c>
      <c r="D182" s="785">
        <v>44561</v>
      </c>
      <c r="E182" s="256"/>
    </row>
    <row r="183" spans="2:8">
      <c r="B183" s="364" t="s">
        <v>1016</v>
      </c>
      <c r="C183" s="420">
        <v>2083900</v>
      </c>
      <c r="D183" s="443">
        <v>16417600</v>
      </c>
    </row>
    <row r="184" spans="2:8">
      <c r="B184" s="364" t="s">
        <v>1115</v>
      </c>
      <c r="C184" s="420">
        <v>20726065</v>
      </c>
      <c r="D184" s="443">
        <v>0</v>
      </c>
    </row>
    <row r="185" spans="2:8">
      <c r="B185" s="357" t="s">
        <v>70</v>
      </c>
      <c r="C185" s="337">
        <v>22809965</v>
      </c>
      <c r="D185" s="337">
        <v>16417600</v>
      </c>
      <c r="E185" s="368">
        <v>0</v>
      </c>
      <c r="G185" s="442"/>
      <c r="H185" s="442"/>
    </row>
    <row r="186" spans="2:8">
      <c r="C186" s="444"/>
      <c r="D186" s="436"/>
    </row>
    <row r="187" spans="2:8">
      <c r="B187" s="312" t="s">
        <v>330</v>
      </c>
      <c r="C187" s="318"/>
      <c r="D187" s="256"/>
    </row>
    <row r="188" spans="2:8">
      <c r="B188" s="439"/>
      <c r="C188" s="256"/>
      <c r="D188" s="256"/>
    </row>
    <row r="189" spans="2:8" ht="27.6" customHeight="1">
      <c r="B189" s="782" t="s">
        <v>69</v>
      </c>
      <c r="C189" s="784">
        <v>44651</v>
      </c>
      <c r="D189" s="785">
        <v>44561</v>
      </c>
      <c r="E189" s="256"/>
    </row>
    <row r="190" spans="2:8">
      <c r="B190" s="364" t="s">
        <v>153</v>
      </c>
      <c r="C190" s="420">
        <v>2668402</v>
      </c>
      <c r="D190" s="445">
        <v>2585527</v>
      </c>
    </row>
    <row r="191" spans="2:8">
      <c r="B191" s="357" t="s">
        <v>70</v>
      </c>
      <c r="C191" s="337">
        <v>2668402</v>
      </c>
      <c r="D191" s="337">
        <v>2585527</v>
      </c>
      <c r="E191" s="368">
        <v>0</v>
      </c>
    </row>
    <row r="192" spans="2:8">
      <c r="B192" s="312"/>
      <c r="D192" s="436"/>
    </row>
    <row r="193" spans="2:9">
      <c r="B193" s="312"/>
      <c r="D193" s="436"/>
    </row>
    <row r="194" spans="2:9">
      <c r="B194" s="312" t="s">
        <v>491</v>
      </c>
      <c r="D194" s="436"/>
    </row>
    <row r="195" spans="2:9" ht="10.199999999999999" customHeight="1">
      <c r="B195" s="439"/>
      <c r="D195" s="436"/>
    </row>
    <row r="196" spans="2:9">
      <c r="B196" s="419" t="s">
        <v>1439</v>
      </c>
      <c r="C196" s="242"/>
      <c r="D196" s="242"/>
    </row>
    <row r="197" spans="2:9">
      <c r="B197" s="312"/>
      <c r="D197" s="436"/>
    </row>
    <row r="198" spans="2:9">
      <c r="B198" s="312"/>
      <c r="D198" s="436"/>
    </row>
    <row r="199" spans="2:9">
      <c r="B199" s="312" t="s">
        <v>331</v>
      </c>
      <c r="C199" s="359"/>
      <c r="D199" s="436"/>
    </row>
    <row r="200" spans="2:9">
      <c r="B200" s="312"/>
      <c r="D200" s="436"/>
    </row>
    <row r="201" spans="2:9" ht="38.4" customHeight="1">
      <c r="B201" s="782" t="s">
        <v>414</v>
      </c>
      <c r="C201" s="782" t="s">
        <v>487</v>
      </c>
      <c r="D201" s="782" t="s">
        <v>1149</v>
      </c>
      <c r="E201" s="782" t="s">
        <v>489</v>
      </c>
      <c r="F201" s="782" t="s">
        <v>490</v>
      </c>
      <c r="G201" s="784">
        <v>44651</v>
      </c>
      <c r="H201" s="784">
        <v>44561</v>
      </c>
      <c r="I201" s="334"/>
    </row>
    <row r="202" spans="2:9" ht="36" customHeight="1">
      <c r="B202" s="707" t="s">
        <v>1440</v>
      </c>
      <c r="C202" s="707" t="s">
        <v>275</v>
      </c>
      <c r="D202" s="707" t="s">
        <v>1441</v>
      </c>
      <c r="E202" s="600" t="s">
        <v>300</v>
      </c>
      <c r="F202" s="600" t="s">
        <v>300</v>
      </c>
      <c r="G202" s="446">
        <v>1034855485</v>
      </c>
      <c r="H202" s="446">
        <v>680822277</v>
      </c>
      <c r="I202" s="447"/>
    </row>
    <row r="203" spans="2:9">
      <c r="B203" s="357" t="s">
        <v>276</v>
      </c>
      <c r="C203" s="788"/>
      <c r="D203" s="788"/>
      <c r="E203" s="788"/>
      <c r="F203" s="788"/>
      <c r="G203" s="789">
        <v>1034855485</v>
      </c>
      <c r="H203" s="789">
        <v>680822277</v>
      </c>
    </row>
    <row r="204" spans="2:9">
      <c r="B204" s="448"/>
      <c r="C204" s="444"/>
      <c r="D204" s="436"/>
    </row>
    <row r="205" spans="2:9">
      <c r="B205" s="448"/>
      <c r="C205" s="444"/>
      <c r="D205" s="436"/>
    </row>
    <row r="206" spans="2:9">
      <c r="B206" s="312" t="s">
        <v>332</v>
      </c>
      <c r="D206" s="436"/>
    </row>
    <row r="207" spans="2:9" ht="9" customHeight="1">
      <c r="B207" s="439"/>
      <c r="D207" s="436"/>
    </row>
    <row r="208" spans="2:9">
      <c r="B208" s="419" t="s">
        <v>1442</v>
      </c>
      <c r="D208" s="436"/>
    </row>
    <row r="209" spans="1:14">
      <c r="B209" s="312"/>
      <c r="D209" s="436"/>
    </row>
    <row r="210" spans="1:14">
      <c r="B210" s="312"/>
      <c r="D210" s="436"/>
    </row>
    <row r="211" spans="1:14">
      <c r="B211" s="312" t="s">
        <v>333</v>
      </c>
      <c r="C211" s="318"/>
      <c r="D211" s="436"/>
    </row>
    <row r="212" spans="1:14">
      <c r="B212" s="312"/>
      <c r="D212" s="436"/>
    </row>
    <row r="213" spans="1:14" ht="27.6" customHeight="1">
      <c r="B213" s="782" t="s">
        <v>69</v>
      </c>
      <c r="C213" s="784">
        <v>44651</v>
      </c>
      <c r="D213" s="785">
        <v>44561</v>
      </c>
      <c r="E213" s="256"/>
    </row>
    <row r="214" spans="1:14">
      <c r="B214" s="424" t="s">
        <v>623</v>
      </c>
      <c r="C214" s="420">
        <v>2561915</v>
      </c>
      <c r="D214" s="449">
        <v>0</v>
      </c>
    </row>
    <row r="215" spans="1:14">
      <c r="B215" s="424" t="s">
        <v>1438</v>
      </c>
      <c r="C215" s="420">
        <v>0</v>
      </c>
      <c r="D215" s="449">
        <v>14236524</v>
      </c>
    </row>
    <row r="216" spans="1:14">
      <c r="B216" s="357" t="s">
        <v>70</v>
      </c>
      <c r="C216" s="337">
        <v>2561915</v>
      </c>
      <c r="D216" s="337">
        <v>14236524</v>
      </c>
      <c r="F216" s="368">
        <v>0</v>
      </c>
    </row>
    <row r="217" spans="1:14">
      <c r="B217" s="414"/>
      <c r="C217" s="450"/>
    </row>
    <row r="218" spans="1:14">
      <c r="B218" s="414"/>
      <c r="C218" s="450"/>
    </row>
    <row r="219" spans="1:14">
      <c r="B219" s="312" t="s">
        <v>1154</v>
      </c>
      <c r="C219" s="451"/>
    </row>
    <row r="220" spans="1:14">
      <c r="B220" s="311" t="s">
        <v>493</v>
      </c>
      <c r="C220" s="451"/>
    </row>
    <row r="222" spans="1:14" ht="17.399999999999999" customHeight="1">
      <c r="B222" s="853" t="s">
        <v>414</v>
      </c>
      <c r="C222" s="853" t="s">
        <v>487</v>
      </c>
      <c r="D222" s="853" t="s">
        <v>488</v>
      </c>
      <c r="E222" s="857" t="s">
        <v>494</v>
      </c>
      <c r="F222" s="857"/>
      <c r="G222" s="323"/>
    </row>
    <row r="223" spans="1:14" ht="19.2" customHeight="1">
      <c r="B223" s="853"/>
      <c r="C223" s="853"/>
      <c r="D223" s="853"/>
      <c r="E223" s="784">
        <v>44651</v>
      </c>
      <c r="F223" s="785">
        <v>44561</v>
      </c>
    </row>
    <row r="224" spans="1:14" s="527" customFormat="1" ht="16.95" customHeight="1">
      <c r="A224" s="526"/>
      <c r="B224" s="707" t="s">
        <v>1234</v>
      </c>
      <c r="C224" s="707" t="s">
        <v>275</v>
      </c>
      <c r="D224" s="707" t="s">
        <v>1441</v>
      </c>
      <c r="E224" s="452">
        <v>1034855485</v>
      </c>
      <c r="F224" s="452">
        <v>680822277</v>
      </c>
      <c r="G224" s="535"/>
      <c r="I224" s="536"/>
      <c r="L224" s="531"/>
      <c r="M224" s="531"/>
      <c r="N224" s="531"/>
    </row>
    <row r="225" spans="1:13">
      <c r="B225" s="352" t="s">
        <v>276</v>
      </c>
      <c r="C225" s="790"/>
      <c r="D225" s="790"/>
      <c r="E225" s="787">
        <v>1034855485</v>
      </c>
      <c r="F225" s="787">
        <v>680822277</v>
      </c>
      <c r="G225" s="360"/>
      <c r="I225" s="536"/>
      <c r="J225" s="536"/>
      <c r="K225" s="536"/>
    </row>
    <row r="226" spans="1:13">
      <c r="B226" s="455"/>
      <c r="C226" s="456"/>
      <c r="D226" s="456"/>
      <c r="I226" s="536"/>
      <c r="J226" s="527"/>
      <c r="K226" s="527"/>
    </row>
    <row r="227" spans="1:13">
      <c r="B227" s="455"/>
      <c r="C227" s="456"/>
      <c r="D227" s="456"/>
      <c r="I227" s="536"/>
      <c r="J227" s="536"/>
      <c r="K227" s="536"/>
    </row>
    <row r="228" spans="1:13">
      <c r="B228" s="312" t="s">
        <v>1021</v>
      </c>
      <c r="C228" s="451"/>
      <c r="D228" s="456"/>
      <c r="I228" s="536"/>
      <c r="J228" s="527"/>
      <c r="K228" s="527"/>
    </row>
    <row r="229" spans="1:13" s="323" customFormat="1">
      <c r="A229" s="322"/>
      <c r="B229" s="457" t="s">
        <v>1443</v>
      </c>
      <c r="C229" s="458"/>
      <c r="D229" s="458"/>
      <c r="I229" s="536"/>
      <c r="J229" s="536"/>
      <c r="K229" s="536"/>
    </row>
    <row r="230" spans="1:13">
      <c r="B230" s="419"/>
      <c r="C230" s="456"/>
      <c r="D230" s="456"/>
      <c r="F230" s="459"/>
      <c r="G230" s="459"/>
      <c r="H230" s="460"/>
      <c r="I230" s="461"/>
    </row>
    <row r="231" spans="1:13" ht="30" customHeight="1">
      <c r="B231" s="782" t="s">
        <v>1017</v>
      </c>
      <c r="C231" s="782" t="s">
        <v>1018</v>
      </c>
      <c r="D231" s="782" t="s">
        <v>1019</v>
      </c>
      <c r="E231" s="454"/>
      <c r="F231" s="462"/>
      <c r="G231" s="462"/>
      <c r="H231" s="463"/>
      <c r="I231" s="464"/>
    </row>
    <row r="232" spans="1:13" ht="18.600000000000001" customHeight="1">
      <c r="B232" s="465" t="s">
        <v>1230</v>
      </c>
      <c r="C232" s="791"/>
      <c r="D232" s="791"/>
      <c r="E232" s="447"/>
      <c r="F232" s="462"/>
      <c r="G232" s="467"/>
      <c r="H232" s="467"/>
      <c r="I232" s="464"/>
    </row>
    <row r="233" spans="1:13">
      <c r="B233" s="466" t="s">
        <v>667</v>
      </c>
      <c r="C233" s="537">
        <v>2027</v>
      </c>
      <c r="D233" s="537">
        <v>0</v>
      </c>
      <c r="E233" s="447"/>
      <c r="F233" s="462"/>
      <c r="G233" s="467"/>
      <c r="H233" s="467"/>
      <c r="I233" s="464"/>
    </row>
    <row r="234" spans="1:13">
      <c r="B234" s="466" t="s">
        <v>1020</v>
      </c>
      <c r="C234" s="537">
        <v>507</v>
      </c>
      <c r="D234" s="537">
        <v>0</v>
      </c>
      <c r="E234" s="447"/>
      <c r="F234" s="462"/>
      <c r="G234" s="467"/>
      <c r="H234" s="467"/>
      <c r="I234" s="464"/>
    </row>
    <row r="235" spans="1:13">
      <c r="B235" s="357" t="s">
        <v>1085</v>
      </c>
      <c r="C235" s="337">
        <v>2534</v>
      </c>
      <c r="D235" s="337">
        <v>0</v>
      </c>
      <c r="E235" s="453"/>
      <c r="F235" s="468"/>
      <c r="G235" s="462"/>
      <c r="H235" s="467"/>
      <c r="I235" s="467"/>
      <c r="J235" s="467"/>
      <c r="K235" s="467"/>
      <c r="L235" s="467"/>
      <c r="M235" s="467"/>
    </row>
    <row r="236" spans="1:13">
      <c r="B236" s="357" t="s">
        <v>1015</v>
      </c>
      <c r="C236" s="337">
        <v>0</v>
      </c>
      <c r="D236" s="337">
        <v>0</v>
      </c>
      <c r="F236" s="468"/>
      <c r="G236" s="462"/>
      <c r="H236" s="467"/>
      <c r="I236" s="467"/>
      <c r="J236" s="467"/>
      <c r="K236" s="467"/>
      <c r="L236" s="467"/>
      <c r="M236" s="467"/>
    </row>
    <row r="237" spans="1:13">
      <c r="B237" s="419"/>
      <c r="C237" s="456"/>
      <c r="D237" s="455"/>
      <c r="F237" s="462"/>
      <c r="G237" s="462"/>
      <c r="H237" s="467"/>
      <c r="I237" s="467"/>
      <c r="J237" s="467"/>
      <c r="K237" s="467"/>
      <c r="L237" s="467"/>
      <c r="M237" s="467"/>
    </row>
    <row r="238" spans="1:13" ht="13.5" customHeight="1">
      <c r="C238" s="469"/>
      <c r="F238" s="368"/>
      <c r="H238" s="467"/>
      <c r="I238" s="467"/>
      <c r="J238" s="467"/>
      <c r="K238" s="467"/>
      <c r="L238" s="467"/>
      <c r="M238" s="467"/>
    </row>
    <row r="239" spans="1:13" ht="13.5" customHeight="1">
      <c r="B239" s="312" t="s">
        <v>1157</v>
      </c>
      <c r="C239" s="469"/>
      <c r="F239" s="368"/>
      <c r="H239" s="467"/>
      <c r="I239" s="467"/>
      <c r="J239" s="467"/>
      <c r="K239" s="467"/>
      <c r="L239" s="467"/>
      <c r="M239" s="467"/>
    </row>
    <row r="240" spans="1:13" ht="13.5" customHeight="1">
      <c r="B240" s="311" t="s">
        <v>1158</v>
      </c>
      <c r="C240" s="469"/>
      <c r="F240" s="368"/>
      <c r="H240" s="467"/>
      <c r="I240" s="467"/>
      <c r="J240" s="467"/>
      <c r="K240" s="467"/>
      <c r="L240" s="467"/>
      <c r="M240" s="467"/>
    </row>
    <row r="241" spans="1:13" ht="13.5" customHeight="1">
      <c r="B241" s="312"/>
      <c r="C241" s="469"/>
      <c r="F241" s="368"/>
      <c r="H241" s="467"/>
      <c r="I241" s="467"/>
      <c r="J241" s="467"/>
      <c r="K241" s="467"/>
      <c r="L241" s="467"/>
      <c r="M241" s="467"/>
    </row>
    <row r="242" spans="1:13" ht="33.6" customHeight="1">
      <c r="B242" s="786" t="s">
        <v>69</v>
      </c>
      <c r="C242" s="780" t="s">
        <v>1169</v>
      </c>
      <c r="D242" s="780" t="s">
        <v>475</v>
      </c>
      <c r="E242" s="780" t="s">
        <v>1170</v>
      </c>
      <c r="F242" s="780" t="s">
        <v>1171</v>
      </c>
      <c r="H242" s="467"/>
      <c r="I242" s="467"/>
      <c r="J242" s="467"/>
      <c r="K242" s="467"/>
      <c r="L242" s="467"/>
      <c r="M242" s="467"/>
    </row>
    <row r="243" spans="1:13" ht="16.95" customHeight="1">
      <c r="B243" s="466" t="s">
        <v>161</v>
      </c>
      <c r="C243" s="537">
        <v>2500000000</v>
      </c>
      <c r="D243" s="537">
        <v>0</v>
      </c>
      <c r="E243" s="537">
        <v>0</v>
      </c>
      <c r="F243" s="537">
        <v>2500000000</v>
      </c>
      <c r="H243" s="467"/>
      <c r="I243" s="467"/>
      <c r="J243" s="467"/>
      <c r="K243" s="467"/>
      <c r="L243" s="467"/>
      <c r="M243" s="467"/>
    </row>
    <row r="244" spans="1:13" ht="16.95" customHeight="1">
      <c r="B244" s="466" t="s">
        <v>1167</v>
      </c>
      <c r="C244" s="537">
        <v>0</v>
      </c>
      <c r="D244" s="537">
        <v>0</v>
      </c>
      <c r="E244" s="537">
        <v>0</v>
      </c>
      <c r="F244" s="537">
        <v>0</v>
      </c>
      <c r="H244" s="467"/>
      <c r="I244" s="467"/>
      <c r="J244" s="467"/>
      <c r="K244" s="467"/>
      <c r="L244" s="467"/>
      <c r="M244" s="467"/>
    </row>
    <row r="245" spans="1:13" ht="16.95" customHeight="1">
      <c r="B245" s="466" t="s">
        <v>1180</v>
      </c>
      <c r="C245" s="537">
        <v>680771806</v>
      </c>
      <c r="D245" s="537">
        <v>0</v>
      </c>
      <c r="E245" s="537"/>
      <c r="F245" s="537">
        <v>680771806</v>
      </c>
      <c r="H245" s="467"/>
      <c r="I245" s="467"/>
      <c r="J245" s="467"/>
      <c r="K245" s="467"/>
      <c r="L245" s="467"/>
      <c r="M245" s="467"/>
    </row>
    <row r="246" spans="1:13" ht="16.95" customHeight="1">
      <c r="B246" s="466" t="s">
        <v>1168</v>
      </c>
      <c r="C246" s="537">
        <v>2754149</v>
      </c>
      <c r="D246" s="537">
        <v>0</v>
      </c>
      <c r="E246" s="537">
        <v>0</v>
      </c>
      <c r="F246" s="537">
        <v>2754149</v>
      </c>
      <c r="H246" s="467"/>
      <c r="I246" s="467"/>
      <c r="J246" s="467"/>
      <c r="K246" s="467"/>
      <c r="L246" s="467"/>
      <c r="M246" s="467"/>
    </row>
    <row r="247" spans="1:13" ht="16.95" customHeight="1">
      <c r="B247" s="466" t="s">
        <v>164</v>
      </c>
      <c r="C247" s="537">
        <v>-49005675</v>
      </c>
      <c r="D247" s="537">
        <v>0</v>
      </c>
      <c r="E247" s="537">
        <v>-530402086</v>
      </c>
      <c r="F247" s="537">
        <v>-579407761</v>
      </c>
      <c r="H247" s="467"/>
      <c r="I247" s="467"/>
      <c r="J247" s="467"/>
      <c r="K247" s="467"/>
      <c r="L247" s="467"/>
      <c r="M247" s="467"/>
    </row>
    <row r="248" spans="1:13" ht="16.95" customHeight="1">
      <c r="B248" s="466" t="s">
        <v>165</v>
      </c>
      <c r="C248" s="537">
        <v>-530402086</v>
      </c>
      <c r="D248" s="537">
        <v>530402086</v>
      </c>
      <c r="E248" s="538">
        <v>-262436322</v>
      </c>
      <c r="F248" s="537">
        <v>-262436322</v>
      </c>
      <c r="H248" s="467"/>
      <c r="I248" s="467"/>
      <c r="J248" s="467"/>
      <c r="K248" s="467"/>
      <c r="L248" s="467"/>
      <c r="M248" s="467"/>
    </row>
    <row r="249" spans="1:13" ht="16.95" customHeight="1">
      <c r="B249" s="792" t="s">
        <v>46</v>
      </c>
      <c r="C249" s="793">
        <v>2604118194</v>
      </c>
      <c r="D249" s="793">
        <v>530402086</v>
      </c>
      <c r="E249" s="793">
        <v>-792838408</v>
      </c>
      <c r="F249" s="793">
        <v>2341681872</v>
      </c>
      <c r="G249" s="440">
        <v>0</v>
      </c>
      <c r="H249" s="467"/>
      <c r="I249" s="467"/>
      <c r="J249" s="467"/>
      <c r="K249" s="467"/>
      <c r="L249" s="467"/>
      <c r="M249" s="467"/>
    </row>
    <row r="250" spans="1:13" ht="13.5" customHeight="1">
      <c r="B250" s="312"/>
      <c r="C250" s="469"/>
      <c r="F250" s="368"/>
      <c r="H250" s="467"/>
      <c r="I250" s="467"/>
      <c r="J250" s="467"/>
      <c r="K250" s="467"/>
      <c r="L250" s="467"/>
      <c r="M250" s="467"/>
    </row>
    <row r="251" spans="1:13" ht="13.5" customHeight="1">
      <c r="B251" s="312"/>
      <c r="C251" s="469"/>
      <c r="F251" s="368"/>
      <c r="H251" s="467"/>
      <c r="I251" s="467"/>
      <c r="J251" s="467"/>
      <c r="K251" s="467"/>
      <c r="L251" s="467"/>
      <c r="M251" s="467"/>
    </row>
    <row r="252" spans="1:13">
      <c r="B252" s="312" t="s">
        <v>1159</v>
      </c>
      <c r="C252" s="469"/>
      <c r="J252" s="368"/>
    </row>
    <row r="253" spans="1:13">
      <c r="B253" s="457" t="s">
        <v>336</v>
      </c>
      <c r="C253" s="469"/>
    </row>
    <row r="254" spans="1:13">
      <c r="C254" s="360"/>
    </row>
    <row r="255" spans="1:13">
      <c r="B255" s="312"/>
      <c r="C255" s="360"/>
    </row>
    <row r="256" spans="1:13">
      <c r="A256" s="470"/>
      <c r="B256" s="429" t="s">
        <v>1160</v>
      </c>
      <c r="C256" s="360"/>
    </row>
    <row r="257" spans="1:7">
      <c r="A257" s="470"/>
      <c r="B257" s="312"/>
      <c r="C257" s="360"/>
    </row>
    <row r="258" spans="1:7">
      <c r="B258" s="429" t="s">
        <v>1161</v>
      </c>
      <c r="C258" s="318"/>
    </row>
    <row r="260" spans="1:7" ht="21.6" customHeight="1">
      <c r="B260" s="786" t="s">
        <v>69</v>
      </c>
      <c r="C260" s="780">
        <v>44651</v>
      </c>
      <c r="D260" s="780">
        <v>44286</v>
      </c>
      <c r="E260" s="323"/>
    </row>
    <row r="261" spans="1:7">
      <c r="B261" s="778" t="s">
        <v>1444</v>
      </c>
      <c r="C261" s="471">
        <v>0</v>
      </c>
      <c r="D261" s="471">
        <v>0</v>
      </c>
    </row>
    <row r="262" spans="1:7">
      <c r="B262" s="794" t="s">
        <v>74</v>
      </c>
      <c r="C262" s="795">
        <v>0</v>
      </c>
      <c r="D262" s="795">
        <v>0</v>
      </c>
      <c r="E262" s="473">
        <v>0</v>
      </c>
      <c r="F262" s="473">
        <v>0</v>
      </c>
      <c r="G262" s="473"/>
    </row>
    <row r="263" spans="1:7">
      <c r="B263" s="474"/>
      <c r="C263" s="475"/>
      <c r="D263" s="475"/>
      <c r="E263" s="473"/>
      <c r="F263" s="473"/>
      <c r="G263" s="473"/>
    </row>
    <row r="264" spans="1:7">
      <c r="B264" s="312"/>
      <c r="C264" s="323"/>
      <c r="F264" s="368"/>
    </row>
    <row r="265" spans="1:7">
      <c r="B265" s="429" t="s">
        <v>1162</v>
      </c>
      <c r="C265" s="318"/>
    </row>
    <row r="266" spans="1:7">
      <c r="B266" s="312"/>
      <c r="C266" s="323"/>
    </row>
    <row r="267" spans="1:7" ht="21.6" customHeight="1">
      <c r="B267" s="786" t="s">
        <v>69</v>
      </c>
      <c r="C267" s="780">
        <v>44651</v>
      </c>
      <c r="D267" s="780">
        <v>44286</v>
      </c>
      <c r="E267" s="323"/>
    </row>
    <row r="268" spans="1:7">
      <c r="B268" s="476" t="s">
        <v>668</v>
      </c>
      <c r="C268" s="420">
        <v>2027</v>
      </c>
      <c r="D268" s="471">
        <v>0</v>
      </c>
      <c r="E268" s="323"/>
    </row>
    <row r="269" spans="1:7">
      <c r="B269" s="476" t="s">
        <v>1155</v>
      </c>
      <c r="C269" s="420">
        <v>507</v>
      </c>
      <c r="D269" s="471">
        <v>0</v>
      </c>
      <c r="E269" s="323"/>
    </row>
    <row r="270" spans="1:7">
      <c r="B270" s="794" t="s">
        <v>74</v>
      </c>
      <c r="C270" s="795">
        <v>2534</v>
      </c>
      <c r="D270" s="795">
        <v>0</v>
      </c>
      <c r="E270" s="477">
        <v>0</v>
      </c>
      <c r="F270" s="440">
        <v>0</v>
      </c>
    </row>
    <row r="273" spans="2:7">
      <c r="B273" s="312" t="s">
        <v>1163</v>
      </c>
      <c r="C273" s="318"/>
      <c r="D273" s="312"/>
    </row>
    <row r="275" spans="2:7" ht="21.6" customHeight="1">
      <c r="B275" s="786" t="s">
        <v>69</v>
      </c>
      <c r="C275" s="780">
        <v>44651</v>
      </c>
      <c r="D275" s="780">
        <v>44286</v>
      </c>
      <c r="E275" s="323"/>
    </row>
    <row r="276" spans="2:7">
      <c r="B276" s="478" t="s">
        <v>214</v>
      </c>
      <c r="C276" s="479"/>
      <c r="D276" s="480"/>
      <c r="E276" s="323"/>
    </row>
    <row r="277" spans="2:7">
      <c r="B277" s="481" t="s">
        <v>1444</v>
      </c>
      <c r="C277" s="539">
        <v>0</v>
      </c>
      <c r="D277" s="382">
        <v>0</v>
      </c>
      <c r="E277" s="323"/>
    </row>
    <row r="278" spans="2:7">
      <c r="B278" s="796" t="s">
        <v>70</v>
      </c>
      <c r="C278" s="795">
        <v>0</v>
      </c>
      <c r="D278" s="795">
        <v>0</v>
      </c>
      <c r="E278" s="484">
        <v>0</v>
      </c>
      <c r="F278" s="368">
        <v>0</v>
      </c>
      <c r="G278" s="440"/>
    </row>
    <row r="279" spans="2:7">
      <c r="B279" s="485" t="s">
        <v>43</v>
      </c>
      <c r="C279" s="486"/>
      <c r="D279" s="487"/>
    </row>
    <row r="280" spans="2:7">
      <c r="B280" s="481" t="s">
        <v>174</v>
      </c>
      <c r="C280" s="382">
        <v>14636147</v>
      </c>
      <c r="D280" s="488">
        <v>0</v>
      </c>
    </row>
    <row r="281" spans="2:7">
      <c r="B281" s="796" t="s">
        <v>70</v>
      </c>
      <c r="C281" s="795">
        <v>14636147</v>
      </c>
      <c r="D281" s="795">
        <v>0</v>
      </c>
      <c r="E281" s="368">
        <v>0</v>
      </c>
      <c r="F281" s="368">
        <v>0</v>
      </c>
      <c r="G281" s="440"/>
    </row>
    <row r="282" spans="2:7">
      <c r="B282" s="485" t="s">
        <v>337</v>
      </c>
      <c r="C282" s="486"/>
      <c r="D282" s="487"/>
    </row>
    <row r="283" spans="2:7">
      <c r="B283" s="481" t="s">
        <v>690</v>
      </c>
      <c r="C283" s="382">
        <v>5072589</v>
      </c>
      <c r="D283" s="382">
        <v>0</v>
      </c>
      <c r="E283" s="482"/>
    </row>
    <row r="284" spans="2:7">
      <c r="B284" s="481" t="s">
        <v>427</v>
      </c>
      <c r="C284" s="382">
        <v>20893740</v>
      </c>
      <c r="D284" s="382">
        <v>0</v>
      </c>
      <c r="E284" s="482"/>
    </row>
    <row r="285" spans="2:7">
      <c r="B285" s="481" t="s">
        <v>975</v>
      </c>
      <c r="C285" s="382">
        <v>1241548</v>
      </c>
      <c r="D285" s="382">
        <v>0</v>
      </c>
      <c r="E285" s="482"/>
    </row>
    <row r="286" spans="2:7">
      <c r="B286" s="481" t="s">
        <v>710</v>
      </c>
      <c r="C286" s="382">
        <v>730406</v>
      </c>
      <c r="D286" s="382">
        <v>0</v>
      </c>
      <c r="E286" s="482"/>
    </row>
    <row r="287" spans="2:7">
      <c r="B287" s="481" t="s">
        <v>976</v>
      </c>
      <c r="C287" s="382">
        <v>163635</v>
      </c>
      <c r="D287" s="382">
        <v>0</v>
      </c>
      <c r="E287" s="482"/>
    </row>
    <row r="288" spans="2:7">
      <c r="B288" s="481" t="s">
        <v>978</v>
      </c>
      <c r="C288" s="382">
        <v>374295</v>
      </c>
      <c r="D288" s="382">
        <v>0</v>
      </c>
      <c r="E288" s="482"/>
    </row>
    <row r="289" spans="2:7">
      <c r="B289" s="481" t="s">
        <v>711</v>
      </c>
      <c r="C289" s="382">
        <v>7527834</v>
      </c>
      <c r="D289" s="382">
        <v>0</v>
      </c>
      <c r="E289" s="482"/>
    </row>
    <row r="290" spans="2:7">
      <c r="B290" s="481" t="s">
        <v>1111</v>
      </c>
      <c r="C290" s="382">
        <v>7981396</v>
      </c>
      <c r="D290" s="382">
        <v>0</v>
      </c>
      <c r="E290" s="482"/>
    </row>
    <row r="291" spans="2:7">
      <c r="B291" s="481" t="s">
        <v>983</v>
      </c>
      <c r="C291" s="382">
        <v>133182</v>
      </c>
      <c r="D291" s="382">
        <v>21691023</v>
      </c>
      <c r="E291" s="482"/>
    </row>
    <row r="292" spans="2:7">
      <c r="B292" s="481" t="s">
        <v>717</v>
      </c>
      <c r="C292" s="382">
        <v>2026</v>
      </c>
      <c r="D292" s="382">
        <v>0</v>
      </c>
      <c r="E292" s="482"/>
    </row>
    <row r="293" spans="2:7">
      <c r="B293" s="481" t="s">
        <v>721</v>
      </c>
      <c r="C293" s="382">
        <v>13856448</v>
      </c>
      <c r="D293" s="382">
        <v>0</v>
      </c>
      <c r="E293" s="482"/>
    </row>
    <row r="294" spans="2:7">
      <c r="B294" s="481" t="s">
        <v>1147</v>
      </c>
      <c r="C294" s="382">
        <v>1214690</v>
      </c>
      <c r="D294" s="382">
        <v>0</v>
      </c>
      <c r="E294" s="482"/>
    </row>
    <row r="295" spans="2:7">
      <c r="B295" s="481" t="s">
        <v>722</v>
      </c>
      <c r="C295" s="382">
        <v>26933426</v>
      </c>
      <c r="D295" s="382">
        <v>0</v>
      </c>
      <c r="E295" s="482"/>
    </row>
    <row r="296" spans="2:7">
      <c r="B296" s="481" t="s">
        <v>47</v>
      </c>
      <c r="C296" s="382">
        <v>0</v>
      </c>
      <c r="D296" s="382">
        <v>4212535</v>
      </c>
      <c r="E296" s="482"/>
    </row>
    <row r="297" spans="2:7">
      <c r="B297" s="481" t="s">
        <v>242</v>
      </c>
      <c r="C297" s="382">
        <v>0</v>
      </c>
      <c r="D297" s="382">
        <v>2517425</v>
      </c>
      <c r="E297" s="482"/>
    </row>
    <row r="298" spans="2:7">
      <c r="B298" s="796" t="s">
        <v>70</v>
      </c>
      <c r="C298" s="795">
        <v>86125215</v>
      </c>
      <c r="D298" s="795">
        <v>28420983</v>
      </c>
      <c r="E298" s="489">
        <v>0</v>
      </c>
      <c r="F298" s="368">
        <v>0</v>
      </c>
      <c r="G298" s="440"/>
    </row>
    <row r="299" spans="2:7">
      <c r="B299" s="490"/>
      <c r="C299" s="475"/>
      <c r="D299" s="475"/>
      <c r="E299" s="491"/>
      <c r="F299" s="368"/>
      <c r="G299" s="440"/>
    </row>
    <row r="300" spans="2:7">
      <c r="B300" s="469"/>
      <c r="C300" s="469"/>
      <c r="D300" s="469"/>
    </row>
    <row r="301" spans="2:7">
      <c r="B301" s="469"/>
      <c r="C301" s="469"/>
      <c r="D301" s="469"/>
    </row>
    <row r="302" spans="2:7">
      <c r="B302" s="312" t="s">
        <v>1164</v>
      </c>
      <c r="C302" s="318"/>
    </row>
    <row r="304" spans="2:7" ht="21.6" customHeight="1">
      <c r="B304" s="786" t="s">
        <v>69</v>
      </c>
      <c r="C304" s="780">
        <v>44651</v>
      </c>
      <c r="D304" s="780">
        <v>44286</v>
      </c>
      <c r="E304" s="323"/>
    </row>
    <row r="305" spans="2:6">
      <c r="B305" s="492" t="s">
        <v>338</v>
      </c>
      <c r="C305" s="493"/>
      <c r="D305" s="424"/>
    </row>
    <row r="306" spans="2:6">
      <c r="B306" s="399" t="s">
        <v>677</v>
      </c>
      <c r="C306" s="432">
        <v>70</v>
      </c>
      <c r="D306" s="432">
        <v>0</v>
      </c>
    </row>
    <row r="307" spans="2:6">
      <c r="B307" s="797" t="s">
        <v>70</v>
      </c>
      <c r="C307" s="787">
        <v>70</v>
      </c>
      <c r="D307" s="787">
        <v>0</v>
      </c>
      <c r="E307" s="356">
        <v>0</v>
      </c>
      <c r="F307" s="368">
        <v>0</v>
      </c>
    </row>
    <row r="308" spans="2:6">
      <c r="B308" s="492" t="s">
        <v>339</v>
      </c>
      <c r="C308" s="494"/>
      <c r="D308" s="495"/>
      <c r="F308" s="354"/>
    </row>
    <row r="309" spans="2:6">
      <c r="B309" s="399" t="s">
        <v>723</v>
      </c>
      <c r="C309" s="330">
        <v>-1</v>
      </c>
      <c r="D309" s="355">
        <v>0</v>
      </c>
    </row>
    <row r="310" spans="2:6">
      <c r="B310" s="797" t="s">
        <v>70</v>
      </c>
      <c r="C310" s="344">
        <v>-1</v>
      </c>
      <c r="D310" s="344">
        <v>0</v>
      </c>
      <c r="E310" s="356">
        <v>0</v>
      </c>
    </row>
    <row r="311" spans="2:6">
      <c r="B311" s="490"/>
      <c r="C311" s="496"/>
      <c r="D311" s="496"/>
    </row>
    <row r="312" spans="2:6">
      <c r="B312" s="490"/>
      <c r="C312" s="496"/>
      <c r="D312" s="496"/>
    </row>
    <row r="313" spans="2:6">
      <c r="B313" s="312" t="s">
        <v>1165</v>
      </c>
      <c r="C313" s="318"/>
      <c r="D313" s="496"/>
    </row>
    <row r="314" spans="2:6">
      <c r="B314" s="497"/>
      <c r="C314" s="496"/>
      <c r="D314" s="496"/>
    </row>
    <row r="315" spans="2:6" ht="21.6" customHeight="1">
      <c r="B315" s="786" t="s">
        <v>1022</v>
      </c>
      <c r="C315" s="780">
        <v>44651</v>
      </c>
      <c r="D315" s="780">
        <v>44286</v>
      </c>
      <c r="E315" s="323"/>
    </row>
    <row r="316" spans="2:6">
      <c r="B316" s="498" t="s">
        <v>226</v>
      </c>
      <c r="C316" s="499">
        <v>831</v>
      </c>
      <c r="D316" s="500">
        <v>5883663</v>
      </c>
    </row>
    <row r="317" spans="2:6">
      <c r="B317" s="498" t="s">
        <v>194</v>
      </c>
      <c r="C317" s="499">
        <v>16649501</v>
      </c>
      <c r="D317" s="500">
        <v>0</v>
      </c>
    </row>
    <row r="318" spans="2:6">
      <c r="B318" s="366" t="s">
        <v>74</v>
      </c>
      <c r="C318" s="798">
        <v>16650332</v>
      </c>
      <c r="D318" s="798">
        <v>5883663</v>
      </c>
    </row>
    <row r="319" spans="2:6" ht="12.75" customHeight="1">
      <c r="B319" s="483"/>
      <c r="C319" s="501"/>
      <c r="D319" s="502"/>
    </row>
    <row r="320" spans="2:6" ht="21.6" customHeight="1">
      <c r="B320" s="786" t="s">
        <v>1023</v>
      </c>
      <c r="C320" s="780">
        <v>44651</v>
      </c>
      <c r="D320" s="780">
        <v>44286</v>
      </c>
      <c r="E320" s="323"/>
    </row>
    <row r="321" spans="2:8">
      <c r="B321" s="498" t="s">
        <v>340</v>
      </c>
      <c r="C321" s="499">
        <v>0</v>
      </c>
      <c r="D321" s="499">
        <v>-223357</v>
      </c>
    </row>
    <row r="322" spans="2:8">
      <c r="B322" s="498" t="s">
        <v>121</v>
      </c>
      <c r="C322" s="499">
        <v>-212931</v>
      </c>
      <c r="D322" s="499">
        <v>-109436769</v>
      </c>
    </row>
    <row r="323" spans="2:8">
      <c r="B323" s="366" t="s">
        <v>74</v>
      </c>
      <c r="C323" s="798">
        <v>-212931</v>
      </c>
      <c r="D323" s="798">
        <v>-109660126</v>
      </c>
      <c r="F323" s="360"/>
      <c r="G323" s="360"/>
      <c r="H323" s="360"/>
    </row>
    <row r="324" spans="2:8">
      <c r="B324" s="366" t="s">
        <v>341</v>
      </c>
      <c r="C324" s="798">
        <v>16437401</v>
      </c>
      <c r="D324" s="798">
        <v>-103776463</v>
      </c>
      <c r="E324" s="356">
        <v>0</v>
      </c>
      <c r="F324" s="356">
        <v>0</v>
      </c>
    </row>
    <row r="325" spans="2:8">
      <c r="B325" s="497"/>
      <c r="C325" s="496"/>
      <c r="D325" s="496"/>
    </row>
    <row r="326" spans="2:8">
      <c r="B326" s="312" t="s">
        <v>1166</v>
      </c>
      <c r="C326" s="318"/>
      <c r="D326" s="496"/>
    </row>
    <row r="328" spans="2:8" ht="21.6" customHeight="1">
      <c r="B328" s="786" t="s">
        <v>168</v>
      </c>
      <c r="C328" s="780">
        <v>44651</v>
      </c>
      <c r="D328" s="780">
        <v>44286</v>
      </c>
      <c r="E328" s="323"/>
    </row>
    <row r="329" spans="2:8">
      <c r="B329" s="503" t="s">
        <v>342</v>
      </c>
      <c r="C329" s="471">
        <v>2831804</v>
      </c>
      <c r="D329" s="500">
        <v>0</v>
      </c>
    </row>
    <row r="330" spans="2:8">
      <c r="B330" s="794" t="s">
        <v>74</v>
      </c>
      <c r="C330" s="795">
        <v>2831804</v>
      </c>
      <c r="D330" s="795">
        <v>0</v>
      </c>
      <c r="E330" s="368">
        <v>0</v>
      </c>
      <c r="F330" s="368">
        <v>0</v>
      </c>
    </row>
    <row r="331" spans="2:8">
      <c r="B331" s="312"/>
      <c r="C331" s="504"/>
      <c r="D331" s="505"/>
    </row>
  </sheetData>
  <customSheetViews>
    <customSheetView guid="{7015FC6D-0680-4B00-AA0E-B83DA1D0B666}" scale="85" showPageBreaks="1" showGridLines="0" printArea="1" topLeftCell="A263">
      <selection activeCell="G275" sqref="G275"/>
      <pageMargins left="0.7" right="0.7" top="0.75" bottom="0.75" header="0.3" footer="0.3"/>
      <pageSetup paperSize="9" scale="50" orientation="portrait" r:id="rId1"/>
    </customSheetView>
    <customSheetView guid="{5FCC9217-B3E9-4B91-A943-5F21728EBEE9}" scale="85" showPageBreaks="1" showGridLines="0" printArea="1" topLeftCell="A272">
      <selection activeCell="D296" sqref="D296"/>
      <pageMargins left="0.7" right="0.7" top="0.75" bottom="0.75" header="0.3" footer="0.3"/>
      <pageSetup paperSize="9" scale="50" orientation="portrait" r:id="rId2"/>
    </customSheetView>
    <customSheetView guid="{F3648BCD-1CED-4BBB-AE63-37BDB925883F}" scale="85" showGridLines="0" printArea="1" topLeftCell="A283">
      <selection activeCell="G307" sqref="G306:G307"/>
      <pageMargins left="0.7" right="0.7" top="0.75" bottom="0.75" header="0.3" footer="0.3"/>
      <pageSetup paperSize="9" scale="50" orientation="portrait" r:id="rId3"/>
    </customSheetView>
  </customSheetViews>
  <mergeCells count="35">
    <mergeCell ref="E222:F222"/>
    <mergeCell ref="B222:B223"/>
    <mergeCell ref="C222:C223"/>
    <mergeCell ref="D222:D223"/>
    <mergeCell ref="B56:B57"/>
    <mergeCell ref="B90:G90"/>
    <mergeCell ref="B112:F112"/>
    <mergeCell ref="B133:D133"/>
    <mergeCell ref="D24:D25"/>
    <mergeCell ref="E24:E25"/>
    <mergeCell ref="F24:F25"/>
    <mergeCell ref="C56:C57"/>
    <mergeCell ref="E56:E57"/>
    <mergeCell ref="B4:M4"/>
    <mergeCell ref="B6:M6"/>
    <mergeCell ref="B21:H21"/>
    <mergeCell ref="B13:K13"/>
    <mergeCell ref="B3:T3"/>
    <mergeCell ref="B5:M5"/>
    <mergeCell ref="H24:H25"/>
    <mergeCell ref="G24:G25"/>
    <mergeCell ref="D56:D57"/>
    <mergeCell ref="F56:F57"/>
    <mergeCell ref="B107:F107"/>
    <mergeCell ref="H90:J90"/>
    <mergeCell ref="B24:B25"/>
    <mergeCell ref="I91:I92"/>
    <mergeCell ref="J91:J92"/>
    <mergeCell ref="G91:G92"/>
    <mergeCell ref="B91:B92"/>
    <mergeCell ref="C91:C92"/>
    <mergeCell ref="H91:H92"/>
    <mergeCell ref="D91:D92"/>
    <mergeCell ref="E91:F91"/>
    <mergeCell ref="C24:C25"/>
  </mergeCells>
  <hyperlinks>
    <hyperlink ref="M9" location="INDICE!A1" display="Índice" xr:uid="{E48BB258-5254-499F-8EE7-F15FF7661396}"/>
  </hyperlinks>
  <pageMargins left="0.23622047244094491" right="0.23622047244094491" top="0.74803149606299213" bottom="0.74803149606299213" header="0.31496062992125984" footer="0.31496062992125984"/>
  <pageSetup paperSize="9" scale="10" orientation="landscape"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0134-CF79-436B-9BCE-AD9A1A66933A}">
  <sheetPr codeName="Sheet2">
    <tabColor theme="5"/>
    <pageSetUpPr fitToPage="1"/>
  </sheetPr>
  <dimension ref="A1:R46"/>
  <sheetViews>
    <sheetView showGridLines="0" topLeftCell="A25" zoomScale="80" zoomScaleNormal="80" zoomScaleSheetLayoutView="100" workbookViewId="0">
      <selection activeCell="G26" sqref="G26"/>
    </sheetView>
  </sheetViews>
  <sheetFormatPr baseColWidth="10" defaultColWidth="9.33203125" defaultRowHeight="13.8"/>
  <cols>
    <col min="1" max="1" width="4.33203125" style="541" customWidth="1"/>
    <col min="2" max="2" width="52.6640625" style="540" customWidth="1"/>
    <col min="3" max="3" width="20.33203125" style="540" customWidth="1"/>
    <col min="4" max="4" width="19.33203125" style="540" customWidth="1"/>
    <col min="5" max="5" width="15" style="540" customWidth="1"/>
    <col min="6" max="6" width="17.33203125" style="540" customWidth="1"/>
    <col min="7" max="7" width="17.88671875" style="540" customWidth="1"/>
    <col min="8" max="8" width="16.5546875" style="540" customWidth="1"/>
    <col min="9" max="9" width="16.88671875" style="543" bestFit="1" customWidth="1"/>
    <col min="10" max="10" width="18.6640625" style="540" customWidth="1"/>
    <col min="11" max="11" width="14.5546875" style="540" customWidth="1"/>
    <col min="12" max="12" width="11.44140625" style="540" bestFit="1" customWidth="1"/>
    <col min="13" max="16384" width="9.33203125" style="540"/>
  </cols>
  <sheetData>
    <row r="1" spans="1:18" s="206" customFormat="1" ht="10.199999999999999" customHeight="1">
      <c r="B1" s="230"/>
      <c r="C1" s="230"/>
      <c r="D1" s="230"/>
      <c r="E1" s="230"/>
      <c r="F1" s="230"/>
      <c r="G1" s="230"/>
      <c r="H1" s="230"/>
      <c r="I1" s="230"/>
      <c r="J1" s="230"/>
    </row>
    <row r="2" spans="1:18" s="206" customFormat="1" ht="18">
      <c r="B2" s="146"/>
      <c r="C2" s="146"/>
      <c r="D2" s="146"/>
      <c r="E2" s="146"/>
      <c r="F2" s="146"/>
      <c r="G2" s="146"/>
      <c r="H2" s="146"/>
      <c r="I2" s="146"/>
      <c r="J2" s="146"/>
      <c r="K2" s="146"/>
      <c r="L2" s="146"/>
      <c r="M2" s="146"/>
      <c r="N2" s="146"/>
      <c r="O2" s="146"/>
      <c r="P2" s="146"/>
      <c r="Q2" s="146"/>
      <c r="R2" s="146"/>
    </row>
    <row r="3" spans="1:18" s="206" customFormat="1" ht="18">
      <c r="B3" s="849"/>
      <c r="C3" s="849"/>
      <c r="D3" s="849"/>
      <c r="E3" s="849"/>
      <c r="F3" s="849"/>
      <c r="G3" s="849"/>
      <c r="H3" s="849"/>
      <c r="I3" s="849"/>
      <c r="J3" s="849"/>
      <c r="K3" s="849"/>
      <c r="L3" s="849"/>
      <c r="M3" s="849"/>
      <c r="N3" s="849"/>
      <c r="O3" s="849"/>
      <c r="P3" s="849"/>
      <c r="Q3" s="849"/>
      <c r="R3" s="849"/>
    </row>
    <row r="4" spans="1:18" s="206" customFormat="1" ht="18">
      <c r="B4" s="849"/>
      <c r="C4" s="849"/>
      <c r="D4" s="849"/>
      <c r="E4" s="849"/>
      <c r="F4" s="849"/>
      <c r="G4" s="849"/>
      <c r="H4" s="849"/>
      <c r="I4" s="849"/>
      <c r="J4" s="849"/>
      <c r="K4" s="849"/>
    </row>
    <row r="5" spans="1:18" s="206" customFormat="1" ht="18">
      <c r="B5" s="849"/>
      <c r="C5" s="849"/>
      <c r="D5" s="849"/>
      <c r="E5" s="849"/>
      <c r="F5" s="849"/>
      <c r="G5" s="849"/>
      <c r="H5" s="849"/>
      <c r="I5" s="849"/>
      <c r="J5" s="849"/>
      <c r="K5" s="849"/>
    </row>
    <row r="6" spans="1:18" s="206" customFormat="1" ht="18">
      <c r="B6" s="849"/>
      <c r="C6" s="849"/>
      <c r="D6" s="849"/>
      <c r="E6" s="849"/>
      <c r="F6" s="849"/>
      <c r="G6" s="849"/>
      <c r="H6" s="849"/>
      <c r="I6" s="849"/>
      <c r="J6" s="849"/>
      <c r="K6" s="849"/>
    </row>
    <row r="7" spans="1:18" s="206" customFormat="1" ht="20.399999999999999" customHeight="1">
      <c r="B7" s="705"/>
      <c r="C7" s="705"/>
      <c r="D7" s="705"/>
      <c r="E7" s="705"/>
      <c r="F7" s="705"/>
      <c r="G7" s="705"/>
      <c r="H7" s="705"/>
      <c r="I7" s="705"/>
      <c r="J7" s="705"/>
      <c r="K7" s="705"/>
      <c r="L7" s="705"/>
      <c r="M7" s="705"/>
      <c r="N7" s="705"/>
      <c r="O7" s="705"/>
      <c r="P7" s="705"/>
      <c r="Q7" s="705"/>
      <c r="R7" s="705"/>
    </row>
    <row r="8" spans="1:18" s="231" customFormat="1" ht="18">
      <c r="A8" s="283"/>
      <c r="N8" s="293"/>
    </row>
    <row r="9" spans="1:18" s="231" customFormat="1" ht="18">
      <c r="A9" s="283"/>
      <c r="K9" s="228" t="s">
        <v>1025</v>
      </c>
      <c r="N9" s="293"/>
    </row>
    <row r="10" spans="1:18">
      <c r="B10" s="542" t="s">
        <v>423</v>
      </c>
    </row>
    <row r="12" spans="1:18">
      <c r="B12" s="544" t="s">
        <v>343</v>
      </c>
    </row>
    <row r="13" spans="1:18">
      <c r="B13" s="540" t="s">
        <v>1184</v>
      </c>
    </row>
    <row r="15" spans="1:18">
      <c r="B15" s="544" t="s">
        <v>344</v>
      </c>
    </row>
    <row r="16" spans="1:18">
      <c r="B16" s="540" t="s">
        <v>345</v>
      </c>
    </row>
    <row r="18" spans="2:9">
      <c r="B18" s="544" t="s">
        <v>346</v>
      </c>
    </row>
    <row r="19" spans="2:9" ht="43.5" customHeight="1">
      <c r="B19" s="863" t="s">
        <v>1450</v>
      </c>
      <c r="C19" s="863"/>
      <c r="D19" s="863"/>
      <c r="E19" s="863"/>
      <c r="F19" s="863"/>
      <c r="G19" s="863"/>
      <c r="H19" s="863"/>
    </row>
    <row r="21" spans="2:9">
      <c r="B21" s="542" t="s">
        <v>438</v>
      </c>
    </row>
    <row r="22" spans="2:9" ht="28.5" customHeight="1">
      <c r="B22" s="861" t="s">
        <v>1185</v>
      </c>
      <c r="C22" s="861"/>
      <c r="D22" s="861"/>
      <c r="E22" s="861"/>
      <c r="F22" s="861"/>
      <c r="G22" s="861"/>
      <c r="H22" s="861"/>
      <c r="I22" s="545"/>
    </row>
    <row r="24" spans="2:9">
      <c r="B24" s="542" t="s">
        <v>439</v>
      </c>
    </row>
    <row r="25" spans="2:9">
      <c r="B25" s="540" t="s">
        <v>424</v>
      </c>
    </row>
    <row r="27" spans="2:9">
      <c r="B27" s="542" t="s">
        <v>440</v>
      </c>
    </row>
    <row r="28" spans="2:9" ht="33" customHeight="1">
      <c r="B28" s="862" t="s">
        <v>347</v>
      </c>
      <c r="C28" s="862"/>
      <c r="D28" s="862"/>
      <c r="E28" s="862"/>
      <c r="F28" s="862"/>
      <c r="G28" s="862"/>
      <c r="H28" s="862"/>
    </row>
    <row r="29" spans="2:9">
      <c r="B29" s="544"/>
    </row>
    <row r="30" spans="2:9">
      <c r="B30" s="542" t="s">
        <v>441</v>
      </c>
    </row>
    <row r="31" spans="2:9">
      <c r="B31" s="540" t="s">
        <v>348</v>
      </c>
    </row>
    <row r="33" spans="2:9">
      <c r="B33" s="546" t="s">
        <v>442</v>
      </c>
    </row>
    <row r="34" spans="2:9">
      <c r="B34" s="540" t="s">
        <v>1174</v>
      </c>
    </row>
    <row r="35" spans="2:9" ht="10.5" customHeight="1">
      <c r="B35" s="547"/>
      <c r="C35" s="547"/>
      <c r="D35" s="547"/>
      <c r="E35" s="547"/>
      <c r="F35" s="547"/>
      <c r="G35" s="547"/>
      <c r="H35" s="547"/>
    </row>
    <row r="36" spans="2:9">
      <c r="B36" s="546" t="s">
        <v>443</v>
      </c>
      <c r="C36" s="548"/>
      <c r="D36" s="548"/>
      <c r="E36" s="548"/>
      <c r="F36" s="548"/>
      <c r="G36" s="548"/>
      <c r="H36" s="548"/>
    </row>
    <row r="37" spans="2:9" ht="28.95" customHeight="1">
      <c r="B37" s="863" t="s">
        <v>1445</v>
      </c>
      <c r="C37" s="863"/>
      <c r="D37" s="863"/>
      <c r="E37" s="863"/>
      <c r="F37" s="863"/>
      <c r="G37" s="863"/>
      <c r="H37" s="863"/>
    </row>
    <row r="38" spans="2:9">
      <c r="B38" s="549"/>
      <c r="C38" s="549"/>
      <c r="D38" s="549"/>
      <c r="E38" s="549"/>
      <c r="F38" s="549"/>
      <c r="G38" s="549"/>
      <c r="H38" s="549"/>
    </row>
    <row r="39" spans="2:9">
      <c r="B39" s="549"/>
      <c r="C39" s="549"/>
      <c r="D39" s="549"/>
      <c r="E39" s="549"/>
      <c r="F39" s="549"/>
      <c r="G39" s="549"/>
      <c r="H39" s="549"/>
    </row>
    <row r="40" spans="2:9">
      <c r="B40" s="549"/>
      <c r="C40" s="549"/>
      <c r="D40" s="549"/>
      <c r="E40" s="549"/>
      <c r="F40" s="549"/>
      <c r="G40" s="549"/>
      <c r="H40" s="549"/>
    </row>
    <row r="41" spans="2:9">
      <c r="B41" s="549"/>
      <c r="C41" s="549"/>
      <c r="D41" s="549"/>
      <c r="E41" s="549"/>
      <c r="F41" s="549"/>
      <c r="G41" s="549"/>
      <c r="H41" s="549"/>
    </row>
    <row r="42" spans="2:9">
      <c r="B42" s="549"/>
      <c r="C42" s="549"/>
      <c r="D42" s="549"/>
      <c r="E42" s="549"/>
      <c r="F42" s="549"/>
      <c r="G42" s="549"/>
      <c r="H42" s="549"/>
    </row>
    <row r="43" spans="2:9">
      <c r="B43" s="549"/>
      <c r="C43" s="549"/>
      <c r="D43" s="549"/>
      <c r="E43" s="549"/>
      <c r="F43" s="549"/>
      <c r="G43" s="549"/>
      <c r="H43" s="549"/>
    </row>
    <row r="45" spans="2:9">
      <c r="B45" s="550" t="s">
        <v>1230</v>
      </c>
      <c r="C45" s="551"/>
      <c r="D45" s="551" t="s">
        <v>1231</v>
      </c>
      <c r="G45" s="552" t="s">
        <v>412</v>
      </c>
    </row>
    <row r="46" spans="2:9">
      <c r="B46" s="553" t="s">
        <v>106</v>
      </c>
      <c r="D46" s="554" t="s">
        <v>259</v>
      </c>
      <c r="G46" s="554" t="s">
        <v>258</v>
      </c>
      <c r="H46" s="555"/>
      <c r="I46" s="556"/>
    </row>
  </sheetData>
  <mergeCells count="8">
    <mergeCell ref="B3:R3"/>
    <mergeCell ref="B22:H22"/>
    <mergeCell ref="B28:H28"/>
    <mergeCell ref="B37:H37"/>
    <mergeCell ref="B4:K4"/>
    <mergeCell ref="B5:K5"/>
    <mergeCell ref="B6:K6"/>
    <mergeCell ref="B19:H19"/>
  </mergeCells>
  <hyperlinks>
    <hyperlink ref="K9" location="INDICE!A1" display="Índice" xr:uid="{31EA1625-2BD9-4D40-B497-46672EC379A5}"/>
  </hyperlinks>
  <pageMargins left="0.23622047244094491" right="0.23622047244094491" top="0.74803149606299213" bottom="0.74803149606299213" header="0.31496062992125984" footer="0.31496062992125984"/>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B1:S81"/>
  <sheetViews>
    <sheetView showGridLines="0" topLeftCell="A52" zoomScaleNormal="100" workbookViewId="0">
      <selection activeCell="C18" sqref="C18"/>
    </sheetView>
  </sheetViews>
  <sheetFormatPr baseColWidth="10" defaultColWidth="8.6640625" defaultRowHeight="13.8"/>
  <cols>
    <col min="1" max="1" width="2.44140625" style="562" customWidth="1"/>
    <col min="2" max="2" width="16.6640625" style="562" customWidth="1"/>
    <col min="3" max="3" width="26.6640625" style="562" customWidth="1"/>
    <col min="4" max="4" width="16" style="562" customWidth="1"/>
    <col min="5" max="5" width="14.44140625" style="562" customWidth="1"/>
    <col min="6" max="6" width="12.109375" style="562" customWidth="1"/>
    <col min="7" max="7" width="16.33203125" style="562" customWidth="1"/>
    <col min="8" max="10" width="12.109375" style="562" customWidth="1"/>
    <col min="11" max="11" width="8.6640625" style="562"/>
    <col min="12" max="12" width="13.6640625" style="562" bestFit="1" customWidth="1"/>
    <col min="13" max="13" width="8.6640625" style="562"/>
    <col min="14" max="14" width="8.88671875" style="562" bestFit="1" customWidth="1"/>
    <col min="15" max="15" width="11.88671875" style="562" bestFit="1" customWidth="1"/>
    <col min="16" max="16384" width="8.6640625" style="562"/>
  </cols>
  <sheetData>
    <row r="1" spans="2:19" s="152" customFormat="1" ht="10.199999999999999" customHeight="1">
      <c r="B1" s="151"/>
      <c r="C1" s="151"/>
      <c r="D1" s="151"/>
      <c r="E1" s="151"/>
      <c r="F1" s="151"/>
      <c r="G1" s="151"/>
      <c r="H1" s="151"/>
      <c r="I1" s="151"/>
      <c r="J1" s="151"/>
      <c r="K1" s="151"/>
      <c r="L1" s="151"/>
      <c r="O1" s="153"/>
      <c r="P1" s="153"/>
    </row>
    <row r="2" spans="2:19" s="152" customFormat="1" ht="20.399999999999999" customHeight="1">
      <c r="B2" s="705"/>
      <c r="C2" s="705"/>
      <c r="D2" s="705"/>
      <c r="E2" s="705"/>
      <c r="F2" s="705"/>
      <c r="G2" s="705"/>
      <c r="H2" s="705"/>
      <c r="I2" s="705"/>
      <c r="J2" s="705"/>
      <c r="K2" s="705"/>
      <c r="L2" s="705"/>
      <c r="M2" s="705"/>
      <c r="N2" s="705"/>
      <c r="O2" s="705"/>
      <c r="P2" s="705"/>
      <c r="Q2" s="705"/>
      <c r="R2" s="705"/>
      <c r="S2" s="705"/>
    </row>
    <row r="3" spans="2:19" s="152" customFormat="1" ht="18">
      <c r="B3" s="804"/>
      <c r="C3" s="804"/>
      <c r="D3" s="804"/>
      <c r="E3" s="804"/>
      <c r="F3" s="804"/>
      <c r="G3" s="804"/>
      <c r="H3" s="804"/>
      <c r="I3" s="804"/>
      <c r="J3" s="804"/>
      <c r="K3" s="804"/>
      <c r="L3" s="804"/>
      <c r="O3" s="153"/>
      <c r="P3" s="153"/>
    </row>
    <row r="4" spans="2:19" s="152" customFormat="1" ht="18">
      <c r="B4" s="804"/>
      <c r="C4" s="804"/>
      <c r="D4" s="804"/>
      <c r="E4" s="804"/>
      <c r="F4" s="804"/>
      <c r="G4" s="804"/>
      <c r="H4" s="804"/>
      <c r="I4" s="804"/>
      <c r="J4" s="804"/>
      <c r="K4" s="804"/>
      <c r="L4" s="804"/>
      <c r="O4" s="153"/>
      <c r="P4" s="153"/>
    </row>
    <row r="5" spans="2:19" s="152" customFormat="1" ht="18.600000000000001" customHeight="1">
      <c r="B5" s="804"/>
      <c r="C5" s="804"/>
      <c r="D5" s="804"/>
      <c r="E5" s="804"/>
      <c r="F5" s="804"/>
      <c r="G5" s="804"/>
      <c r="H5" s="804"/>
      <c r="I5" s="804"/>
      <c r="J5" s="804"/>
      <c r="K5" s="804"/>
      <c r="L5" s="804"/>
      <c r="O5" s="153"/>
      <c r="P5" s="153"/>
    </row>
    <row r="6" spans="2:19" s="152" customFormat="1" ht="20.399999999999999" customHeight="1">
      <c r="B6" s="705"/>
      <c r="C6" s="705"/>
      <c r="D6" s="705"/>
      <c r="E6" s="705"/>
      <c r="F6" s="705"/>
      <c r="G6" s="705"/>
      <c r="H6" s="705"/>
      <c r="I6" s="705"/>
      <c r="J6" s="705"/>
      <c r="K6" s="705"/>
      <c r="L6" s="705"/>
      <c r="M6" s="705"/>
      <c r="N6" s="705"/>
      <c r="O6" s="705"/>
      <c r="P6" s="705"/>
      <c r="Q6" s="705"/>
      <c r="R6" s="705"/>
      <c r="S6" s="705"/>
    </row>
    <row r="7" spans="2:19" s="152" customFormat="1" ht="15.6">
      <c r="F7" s="151"/>
      <c r="H7" s="154"/>
      <c r="K7" s="151"/>
      <c r="O7" s="153"/>
      <c r="P7" s="153"/>
    </row>
    <row r="8" spans="2:19">
      <c r="I8" s="159" t="s">
        <v>1025</v>
      </c>
    </row>
    <row r="9" spans="2:19" ht="15.6">
      <c r="B9" s="807" t="s">
        <v>1409</v>
      </c>
      <c r="C9" s="807"/>
      <c r="D9" s="807"/>
      <c r="E9" s="807"/>
      <c r="F9" s="807"/>
      <c r="G9" s="807"/>
      <c r="H9" s="807"/>
      <c r="I9" s="807"/>
    </row>
    <row r="10" spans="2:19" ht="11.4" customHeight="1">
      <c r="B10" s="808" t="s">
        <v>357</v>
      </c>
      <c r="C10" s="808"/>
      <c r="D10" s="808"/>
      <c r="E10" s="808"/>
      <c r="F10" s="808"/>
      <c r="G10" s="808"/>
      <c r="H10" s="808"/>
      <c r="I10" s="808"/>
      <c r="J10" s="154"/>
    </row>
    <row r="11" spans="2:19" ht="14.4">
      <c r="B11" s="809" t="s">
        <v>1190</v>
      </c>
      <c r="C11" s="809"/>
      <c r="D11" s="809"/>
      <c r="E11" s="809"/>
      <c r="F11" s="809"/>
      <c r="G11" s="809"/>
      <c r="H11" s="809"/>
      <c r="I11" s="809"/>
      <c r="J11" s="154"/>
    </row>
    <row r="12" spans="2:19" ht="14.4">
      <c r="B12" s="563"/>
      <c r="C12" s="563"/>
      <c r="D12" s="154"/>
      <c r="E12" s="154"/>
      <c r="F12" s="154"/>
      <c r="G12" s="154"/>
      <c r="H12" s="154"/>
      <c r="I12" s="154"/>
      <c r="J12" s="154"/>
    </row>
    <row r="13" spans="2:19" ht="14.4">
      <c r="B13" s="564" t="s">
        <v>358</v>
      </c>
      <c r="C13" s="564"/>
      <c r="D13" s="154"/>
      <c r="E13" s="154"/>
      <c r="F13" s="154"/>
      <c r="G13" s="154"/>
      <c r="H13" s="154"/>
      <c r="I13" s="154"/>
      <c r="J13" s="154"/>
    </row>
    <row r="14" spans="2:19" ht="14.4">
      <c r="B14" s="563"/>
      <c r="C14" s="563"/>
      <c r="D14" s="154"/>
      <c r="E14" s="154"/>
      <c r="F14" s="154"/>
      <c r="G14" s="154"/>
      <c r="H14" s="154"/>
      <c r="I14" s="154"/>
      <c r="J14" s="154"/>
    </row>
    <row r="15" spans="2:19" ht="14.4">
      <c r="B15" s="565" t="s">
        <v>359</v>
      </c>
      <c r="C15" s="565"/>
      <c r="D15" s="566" t="s">
        <v>1217</v>
      </c>
      <c r="E15" s="154"/>
      <c r="F15" s="154"/>
      <c r="G15" s="154"/>
      <c r="H15" s="154"/>
      <c r="I15" s="154"/>
      <c r="J15" s="154"/>
    </row>
    <row r="16" spans="2:19" ht="14.4">
      <c r="B16" s="565" t="s">
        <v>360</v>
      </c>
      <c r="C16" s="565"/>
      <c r="D16" s="566" t="s">
        <v>1218</v>
      </c>
      <c r="E16" s="154"/>
      <c r="F16" s="154"/>
      <c r="G16" s="154"/>
      <c r="H16" s="154"/>
      <c r="I16" s="154"/>
      <c r="J16" s="154"/>
    </row>
    <row r="17" spans="2:10" ht="14.4">
      <c r="B17" s="565" t="s">
        <v>361</v>
      </c>
      <c r="C17" s="565"/>
      <c r="D17" s="567" t="s">
        <v>1219</v>
      </c>
      <c r="E17" s="154"/>
      <c r="F17" s="154"/>
      <c r="G17" s="154"/>
      <c r="H17" s="154"/>
      <c r="I17" s="154"/>
      <c r="J17" s="154"/>
    </row>
    <row r="18" spans="2:10" ht="14.4">
      <c r="B18" s="565" t="s">
        <v>362</v>
      </c>
      <c r="C18" s="565"/>
      <c r="D18" s="566" t="s">
        <v>1220</v>
      </c>
      <c r="E18" s="154"/>
      <c r="F18" s="154"/>
      <c r="G18" s="154"/>
      <c r="H18" s="154"/>
      <c r="I18" s="154"/>
      <c r="J18" s="154"/>
    </row>
    <row r="19" spans="2:10" ht="14.4">
      <c r="B19" s="565" t="s">
        <v>363</v>
      </c>
      <c r="C19" s="565"/>
      <c r="D19" s="566" t="s">
        <v>1221</v>
      </c>
      <c r="E19" s="154"/>
      <c r="F19" s="154"/>
      <c r="G19" s="154"/>
      <c r="H19" s="154"/>
      <c r="I19" s="154"/>
      <c r="J19" s="154"/>
    </row>
    <row r="20" spans="2:10" ht="14.4">
      <c r="B20" s="565" t="s">
        <v>364</v>
      </c>
      <c r="C20" s="565"/>
      <c r="D20" s="801" t="s">
        <v>1222</v>
      </c>
      <c r="E20" s="154"/>
      <c r="F20" s="154"/>
      <c r="G20" s="154"/>
      <c r="H20" s="154"/>
      <c r="I20" s="154"/>
      <c r="J20" s="154"/>
    </row>
    <row r="21" spans="2:10" ht="14.4">
      <c r="B21" s="565" t="s">
        <v>365</v>
      </c>
      <c r="C21" s="565"/>
      <c r="D21" s="801" t="s">
        <v>1223</v>
      </c>
      <c r="E21" s="154"/>
      <c r="F21" s="154"/>
      <c r="G21" s="154"/>
      <c r="H21" s="154"/>
      <c r="I21" s="154"/>
      <c r="J21" s="154"/>
    </row>
    <row r="22" spans="2:10" ht="14.4">
      <c r="B22" s="565" t="s">
        <v>366</v>
      </c>
      <c r="C22" s="565"/>
      <c r="D22" s="566" t="s">
        <v>1220</v>
      </c>
      <c r="E22" s="154"/>
      <c r="F22" s="154"/>
      <c r="G22" s="154"/>
      <c r="H22" s="154"/>
      <c r="I22" s="154"/>
      <c r="J22" s="154"/>
    </row>
    <row r="23" spans="2:10" ht="14.4">
      <c r="B23" s="568"/>
      <c r="C23" s="568"/>
      <c r="D23" s="154"/>
      <c r="E23" s="154"/>
      <c r="F23" s="154"/>
      <c r="G23" s="154"/>
      <c r="H23" s="154"/>
      <c r="I23" s="154"/>
      <c r="J23" s="154"/>
    </row>
    <row r="24" spans="2:10" ht="14.4">
      <c r="B24" s="568"/>
      <c r="C24" s="568"/>
      <c r="D24" s="154"/>
      <c r="E24" s="154"/>
      <c r="F24" s="154"/>
      <c r="G24" s="154"/>
      <c r="H24" s="154"/>
      <c r="I24" s="154"/>
      <c r="J24" s="154"/>
    </row>
    <row r="25" spans="2:10" ht="14.4">
      <c r="B25" s="564" t="s">
        <v>367</v>
      </c>
      <c r="C25" s="564"/>
      <c r="D25" s="154"/>
      <c r="E25" s="154"/>
      <c r="F25" s="154"/>
      <c r="G25" s="154"/>
      <c r="H25" s="154"/>
      <c r="I25" s="154"/>
      <c r="J25" s="154"/>
    </row>
    <row r="26" spans="2:10" ht="14.4">
      <c r="B26" s="563"/>
      <c r="C26" s="563"/>
      <c r="D26" s="154"/>
      <c r="E26" s="154"/>
      <c r="F26" s="154"/>
      <c r="G26" s="154"/>
      <c r="H26" s="154"/>
      <c r="I26" s="154"/>
      <c r="J26" s="154"/>
    </row>
    <row r="27" spans="2:10" ht="14.4">
      <c r="B27" s="565" t="s">
        <v>368</v>
      </c>
      <c r="C27" s="565"/>
      <c r="D27" s="566" t="s">
        <v>1224</v>
      </c>
      <c r="E27" s="154"/>
      <c r="F27" s="154"/>
      <c r="G27" s="154"/>
      <c r="H27" s="154"/>
      <c r="I27" s="154"/>
      <c r="J27" s="154"/>
    </row>
    <row r="28" spans="2:10" ht="14.4">
      <c r="B28" s="565" t="s">
        <v>369</v>
      </c>
      <c r="C28" s="565"/>
      <c r="D28" s="566" t="s">
        <v>1225</v>
      </c>
      <c r="E28" s="154"/>
      <c r="F28" s="154"/>
      <c r="G28" s="154"/>
      <c r="H28" s="154"/>
      <c r="I28" s="154"/>
      <c r="J28" s="154"/>
    </row>
    <row r="29" spans="2:10" ht="14.4">
      <c r="B29" s="565" t="s">
        <v>370</v>
      </c>
      <c r="C29" s="565"/>
      <c r="D29" s="566" t="s">
        <v>1226</v>
      </c>
      <c r="E29" s="154"/>
      <c r="F29" s="154"/>
      <c r="G29" s="154"/>
      <c r="H29" s="154"/>
      <c r="I29" s="154"/>
      <c r="J29" s="154"/>
    </row>
    <row r="30" spans="2:10" ht="14.4">
      <c r="B30" s="565" t="s">
        <v>368</v>
      </c>
      <c r="C30" s="565"/>
      <c r="D30" s="566" t="s">
        <v>1227</v>
      </c>
      <c r="E30" s="154"/>
      <c r="F30" s="154"/>
      <c r="G30" s="154"/>
      <c r="H30" s="154"/>
      <c r="I30" s="154"/>
      <c r="J30" s="154"/>
    </row>
    <row r="31" spans="2:10">
      <c r="B31" s="565" t="s">
        <v>369</v>
      </c>
      <c r="C31" s="565"/>
      <c r="D31" s="566" t="s">
        <v>1228</v>
      </c>
    </row>
    <row r="32" spans="2:10">
      <c r="B32" s="569"/>
      <c r="D32" s="562" t="s">
        <v>1229</v>
      </c>
    </row>
    <row r="33" spans="2:6">
      <c r="B33" s="569"/>
    </row>
    <row r="34" spans="2:6">
      <c r="B34" s="570" t="s">
        <v>371</v>
      </c>
      <c r="C34" s="571"/>
    </row>
    <row r="36" spans="2:6">
      <c r="B36" s="815" t="s">
        <v>372</v>
      </c>
      <c r="C36" s="815"/>
      <c r="D36" s="815" t="s">
        <v>373</v>
      </c>
      <c r="E36" s="815"/>
      <c r="F36" s="815"/>
    </row>
    <row r="37" spans="2:6" ht="13.95" customHeight="1">
      <c r="B37" s="817" t="s">
        <v>374</v>
      </c>
      <c r="C37" s="817"/>
      <c r="D37" s="819" t="s">
        <v>1230</v>
      </c>
      <c r="E37" s="819"/>
      <c r="F37" s="819"/>
    </row>
    <row r="38" spans="2:6" ht="13.95" customHeight="1">
      <c r="B38" s="806" t="s">
        <v>375</v>
      </c>
      <c r="C38" s="806"/>
      <c r="D38" s="806"/>
      <c r="E38" s="806"/>
      <c r="F38" s="806"/>
    </row>
    <row r="39" spans="2:6" ht="15.75" customHeight="1">
      <c r="B39" s="805" t="s">
        <v>106</v>
      </c>
      <c r="C39" s="805"/>
      <c r="D39" s="805" t="s">
        <v>1230</v>
      </c>
      <c r="E39" s="805"/>
      <c r="F39" s="805"/>
    </row>
    <row r="40" spans="2:6" ht="15.75" customHeight="1">
      <c r="B40" s="805" t="s">
        <v>259</v>
      </c>
      <c r="C40" s="805"/>
      <c r="D40" s="805" t="s">
        <v>1231</v>
      </c>
      <c r="E40" s="805"/>
      <c r="F40" s="805"/>
    </row>
    <row r="41" spans="2:6" ht="15.75" customHeight="1">
      <c r="B41" s="805" t="s">
        <v>376</v>
      </c>
      <c r="C41" s="805"/>
      <c r="D41" s="805" t="s">
        <v>1232</v>
      </c>
      <c r="E41" s="805"/>
      <c r="F41" s="805"/>
    </row>
    <row r="42" spans="2:6" ht="15.75" customHeight="1">
      <c r="B42" s="805" t="s">
        <v>377</v>
      </c>
      <c r="C42" s="805"/>
      <c r="D42" s="805" t="s">
        <v>1448</v>
      </c>
      <c r="E42" s="805"/>
      <c r="F42" s="805"/>
    </row>
    <row r="43" spans="2:6" ht="15.75" customHeight="1">
      <c r="B43" s="805" t="s">
        <v>378</v>
      </c>
      <c r="C43" s="805"/>
      <c r="D43" s="805" t="s">
        <v>1449</v>
      </c>
      <c r="E43" s="805"/>
      <c r="F43" s="805"/>
    </row>
    <row r="44" spans="2:6">
      <c r="B44" s="806" t="s">
        <v>379</v>
      </c>
      <c r="C44" s="806"/>
      <c r="D44" s="806"/>
      <c r="E44" s="806"/>
      <c r="F44" s="806"/>
    </row>
    <row r="45" spans="2:6" ht="15.75" customHeight="1">
      <c r="B45" s="805" t="s">
        <v>380</v>
      </c>
      <c r="C45" s="805"/>
      <c r="D45" s="805" t="s">
        <v>1451</v>
      </c>
      <c r="E45" s="805"/>
      <c r="F45" s="805"/>
    </row>
    <row r="46" spans="2:6" ht="15.75" customHeight="1">
      <c r="B46" s="805" t="s">
        <v>432</v>
      </c>
      <c r="C46" s="805"/>
      <c r="D46" s="805" t="s">
        <v>1452</v>
      </c>
      <c r="E46" s="805"/>
      <c r="F46" s="805"/>
    </row>
    <row r="47" spans="2:6" ht="15.75" customHeight="1">
      <c r="B47" s="805" t="s">
        <v>381</v>
      </c>
      <c r="C47" s="805"/>
      <c r="D47" s="805" t="s">
        <v>1453</v>
      </c>
      <c r="E47" s="805"/>
      <c r="F47" s="805"/>
    </row>
    <row r="49" spans="2:12">
      <c r="B49" s="818" t="s">
        <v>382</v>
      </c>
      <c r="C49" s="818"/>
    </row>
    <row r="51" spans="2:12" s="573" customFormat="1">
      <c r="B51" s="572" t="s">
        <v>1233</v>
      </c>
      <c r="C51" s="572"/>
    </row>
    <row r="53" spans="2:12">
      <c r="B53" s="574" t="s">
        <v>383</v>
      </c>
      <c r="C53" s="574"/>
      <c r="D53" s="575">
        <v>2500000000</v>
      </c>
    </row>
    <row r="54" spans="2:12">
      <c r="B54" s="574" t="s">
        <v>384</v>
      </c>
      <c r="C54" s="574"/>
      <c r="D54" s="575">
        <v>2500000000</v>
      </c>
      <c r="F54" s="576"/>
      <c r="L54" s="577"/>
    </row>
    <row r="55" spans="2:12">
      <c r="B55" s="574" t="s">
        <v>335</v>
      </c>
      <c r="C55" s="574"/>
      <c r="D55" s="575">
        <v>2500000000</v>
      </c>
      <c r="F55" s="576"/>
      <c r="L55" s="577"/>
    </row>
    <row r="56" spans="2:12">
      <c r="B56" s="574" t="s">
        <v>385</v>
      </c>
      <c r="C56" s="574"/>
      <c r="D56" s="575">
        <v>1000000</v>
      </c>
      <c r="F56" s="576"/>
      <c r="L56" s="577"/>
    </row>
    <row r="58" spans="2:12" ht="15" customHeight="1">
      <c r="B58" s="816" t="s">
        <v>386</v>
      </c>
      <c r="C58" s="816"/>
      <c r="D58" s="816"/>
      <c r="E58" s="816"/>
      <c r="F58" s="816"/>
      <c r="G58" s="816"/>
      <c r="H58" s="816"/>
      <c r="I58" s="816"/>
    </row>
    <row r="59" spans="2:12" ht="52.8">
      <c r="B59" s="724" t="s">
        <v>387</v>
      </c>
      <c r="C59" s="724" t="s">
        <v>275</v>
      </c>
      <c r="D59" s="724" t="s">
        <v>388</v>
      </c>
      <c r="E59" s="724" t="s">
        <v>389</v>
      </c>
      <c r="F59" s="724" t="s">
        <v>304</v>
      </c>
      <c r="G59" s="724" t="s">
        <v>390</v>
      </c>
      <c r="H59" s="724" t="s">
        <v>305</v>
      </c>
      <c r="I59" s="724" t="s">
        <v>391</v>
      </c>
    </row>
    <row r="60" spans="2:12">
      <c r="B60" s="578">
        <v>1</v>
      </c>
      <c r="C60" s="710" t="s">
        <v>1232</v>
      </c>
      <c r="D60" s="599" t="s">
        <v>1236</v>
      </c>
      <c r="E60" s="599">
        <v>1000</v>
      </c>
      <c r="F60" s="710" t="s">
        <v>392</v>
      </c>
      <c r="G60" s="599">
        <v>1000</v>
      </c>
      <c r="H60" s="711">
        <v>1000000000</v>
      </c>
      <c r="I60" s="712">
        <v>0.4</v>
      </c>
    </row>
    <row r="61" spans="2:12">
      <c r="B61" s="704">
        <v>2</v>
      </c>
      <c r="C61" s="708" t="s">
        <v>1234</v>
      </c>
      <c r="D61" s="701" t="s">
        <v>1237</v>
      </c>
      <c r="E61" s="701">
        <v>1000</v>
      </c>
      <c r="F61" s="710" t="s">
        <v>392</v>
      </c>
      <c r="G61" s="701">
        <v>1000</v>
      </c>
      <c r="H61" s="702">
        <v>1000000000</v>
      </c>
      <c r="I61" s="703">
        <v>0.4</v>
      </c>
    </row>
    <row r="62" spans="2:12">
      <c r="B62" s="578">
        <v>3</v>
      </c>
      <c r="C62" s="709" t="s">
        <v>1235</v>
      </c>
      <c r="D62" s="599" t="s">
        <v>1238</v>
      </c>
      <c r="E62" s="578">
        <v>500</v>
      </c>
      <c r="F62" s="710" t="s">
        <v>392</v>
      </c>
      <c r="G62" s="578">
        <v>500</v>
      </c>
      <c r="H62" s="579">
        <v>500000000</v>
      </c>
      <c r="I62" s="607">
        <v>0.2</v>
      </c>
    </row>
    <row r="64" spans="2:12" ht="15" customHeight="1">
      <c r="B64" s="816" t="s">
        <v>393</v>
      </c>
      <c r="C64" s="816"/>
      <c r="D64" s="816"/>
      <c r="E64" s="816"/>
      <c r="F64" s="816"/>
      <c r="G64" s="816"/>
      <c r="H64" s="816"/>
      <c r="I64" s="816"/>
    </row>
    <row r="65" spans="2:9" ht="39.6">
      <c r="B65" s="724" t="s">
        <v>387</v>
      </c>
      <c r="C65" s="724" t="s">
        <v>275</v>
      </c>
      <c r="D65" s="724" t="s">
        <v>388</v>
      </c>
      <c r="E65" s="724" t="s">
        <v>389</v>
      </c>
      <c r="F65" s="724" t="s">
        <v>304</v>
      </c>
      <c r="G65" s="724" t="s">
        <v>390</v>
      </c>
      <c r="H65" s="724" t="s">
        <v>305</v>
      </c>
      <c r="I65" s="724" t="s">
        <v>394</v>
      </c>
    </row>
    <row r="66" spans="2:9">
      <c r="B66" s="578">
        <v>1</v>
      </c>
      <c r="C66" s="710" t="s">
        <v>1232</v>
      </c>
      <c r="D66" s="599" t="s">
        <v>1236</v>
      </c>
      <c r="E66" s="599">
        <v>1000</v>
      </c>
      <c r="F66" s="710" t="s">
        <v>392</v>
      </c>
      <c r="G66" s="599">
        <v>1000</v>
      </c>
      <c r="H66" s="711">
        <v>1000000000</v>
      </c>
      <c r="I66" s="712">
        <v>0.4</v>
      </c>
    </row>
    <row r="67" spans="2:9">
      <c r="B67" s="704">
        <v>2</v>
      </c>
      <c r="C67" s="708" t="s">
        <v>1234</v>
      </c>
      <c r="D67" s="701" t="s">
        <v>1237</v>
      </c>
      <c r="E67" s="701">
        <v>1000</v>
      </c>
      <c r="F67" s="710" t="s">
        <v>392</v>
      </c>
      <c r="G67" s="701">
        <v>1000</v>
      </c>
      <c r="H67" s="702">
        <v>1000000000</v>
      </c>
      <c r="I67" s="703">
        <v>0.4</v>
      </c>
    </row>
    <row r="68" spans="2:9">
      <c r="B68" s="578">
        <v>3</v>
      </c>
      <c r="C68" s="709" t="s">
        <v>1235</v>
      </c>
      <c r="D68" s="599" t="s">
        <v>1238</v>
      </c>
      <c r="E68" s="578">
        <v>500</v>
      </c>
      <c r="F68" s="710" t="s">
        <v>392</v>
      </c>
      <c r="G68" s="578">
        <v>500</v>
      </c>
      <c r="H68" s="579">
        <v>500000000</v>
      </c>
      <c r="I68" s="607">
        <v>0.2</v>
      </c>
    </row>
    <row r="71" spans="2:9">
      <c r="B71" s="580" t="s">
        <v>1175</v>
      </c>
      <c r="C71" s="580"/>
    </row>
    <row r="73" spans="2:9">
      <c r="B73" s="580" t="s">
        <v>1239</v>
      </c>
      <c r="C73" s="580"/>
    </row>
    <row r="74" spans="2:9">
      <c r="B74" s="580" t="s">
        <v>1240</v>
      </c>
      <c r="C74" s="580"/>
    </row>
    <row r="76" spans="2:9">
      <c r="B76" s="580" t="s">
        <v>395</v>
      </c>
      <c r="C76" s="580"/>
    </row>
    <row r="78" spans="2:9" ht="15" customHeight="1">
      <c r="B78" s="813" t="s">
        <v>396</v>
      </c>
      <c r="C78" s="813"/>
      <c r="D78" s="814" t="s">
        <v>397</v>
      </c>
      <c r="E78" s="814"/>
    </row>
    <row r="79" spans="2:9">
      <c r="B79" s="581" t="s">
        <v>1232</v>
      </c>
      <c r="C79" s="581"/>
      <c r="D79" s="812" t="s">
        <v>1241</v>
      </c>
      <c r="E79" s="811"/>
    </row>
    <row r="80" spans="2:9" ht="12.75" customHeight="1">
      <c r="B80" s="714" t="s">
        <v>1234</v>
      </c>
      <c r="C80" s="713"/>
      <c r="D80" s="812" t="s">
        <v>1241</v>
      </c>
      <c r="E80" s="811"/>
    </row>
    <row r="81" spans="2:5">
      <c r="B81" s="582" t="s">
        <v>1235</v>
      </c>
      <c r="C81" s="583"/>
      <c r="D81" s="810" t="s">
        <v>1241</v>
      </c>
      <c r="E81" s="811"/>
    </row>
  </sheetData>
  <mergeCells count="36">
    <mergeCell ref="B36:C36"/>
    <mergeCell ref="D36:F36"/>
    <mergeCell ref="B58:I58"/>
    <mergeCell ref="B64:I64"/>
    <mergeCell ref="B37:C37"/>
    <mergeCell ref="B49:C49"/>
    <mergeCell ref="D37:F37"/>
    <mergeCell ref="D39:F39"/>
    <mergeCell ref="B46:C46"/>
    <mergeCell ref="D46:F46"/>
    <mergeCell ref="D81:E81"/>
    <mergeCell ref="D40:F40"/>
    <mergeCell ref="D41:F41"/>
    <mergeCell ref="B38:F38"/>
    <mergeCell ref="D47:F47"/>
    <mergeCell ref="B47:C47"/>
    <mergeCell ref="D80:E80"/>
    <mergeCell ref="B78:C78"/>
    <mergeCell ref="D78:E78"/>
    <mergeCell ref="D79:E79"/>
    <mergeCell ref="B3:L3"/>
    <mergeCell ref="B4:L4"/>
    <mergeCell ref="B5:L5"/>
    <mergeCell ref="B45:C45"/>
    <mergeCell ref="B39:C39"/>
    <mergeCell ref="B40:C40"/>
    <mergeCell ref="B41:C41"/>
    <mergeCell ref="B42:C42"/>
    <mergeCell ref="B43:C43"/>
    <mergeCell ref="B44:F44"/>
    <mergeCell ref="D42:F42"/>
    <mergeCell ref="D43:F43"/>
    <mergeCell ref="D45:F45"/>
    <mergeCell ref="B9:I9"/>
    <mergeCell ref="B10:I10"/>
    <mergeCell ref="B11:I11"/>
  </mergeCells>
  <hyperlinks>
    <hyperlink ref="D21" r:id="rId1" xr:uid="{00000000-0004-0000-0100-000000000000}"/>
    <hyperlink ref="I8" location="INDICE!A1" display="Índice" xr:uid="{C65AC89A-E0A9-4E38-A1E6-85FE94EA86AA}"/>
    <hyperlink ref="D20" r:id="rId2" xr:uid="{BB480902-1CBA-47DE-AC72-78DC8B589BBA}"/>
  </hyperlinks>
  <pageMargins left="0.75" right="0.75" top="1" bottom="1" header="0.5" footer="0.5"/>
  <pageSetup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G73"/>
  <sheetViews>
    <sheetView showGridLines="0" topLeftCell="B1" zoomScale="90" zoomScaleNormal="90" workbookViewId="0">
      <pane ySplit="5" topLeftCell="A6" activePane="bottomLeft" state="frozen"/>
      <selection activeCell="C254" sqref="C254"/>
      <selection pane="bottomLeft" activeCell="C2" sqref="C2"/>
    </sheetView>
  </sheetViews>
  <sheetFormatPr baseColWidth="10" defaultColWidth="11.44140625" defaultRowHeight="15" customHeight="1"/>
  <cols>
    <col min="1" max="1" width="17.33203125" style="48" hidden="1" customWidth="1"/>
    <col min="2" max="2" width="15.6640625" style="616" bestFit="1" customWidth="1"/>
    <col min="3" max="3" width="67.33203125" style="63" customWidth="1"/>
    <col min="4" max="4" width="19" style="48" bestFit="1" customWidth="1"/>
    <col min="5" max="5" width="20.6640625" style="47" customWidth="1"/>
    <col min="6" max="6" width="18.6640625" style="48" customWidth="1"/>
    <col min="7" max="7" width="18.5546875" style="48" customWidth="1"/>
    <col min="8" max="8" width="8.88671875" style="48" customWidth="1"/>
    <col min="9" max="9" width="5.109375" style="48" customWidth="1"/>
    <col min="10" max="10" width="16.6640625" style="48" customWidth="1"/>
    <col min="11" max="11" width="14" style="48" customWidth="1"/>
    <col min="12" max="15" width="8.88671875" style="48" customWidth="1"/>
    <col min="16" max="16" width="14.6640625" style="48" bestFit="1" customWidth="1"/>
    <col min="17" max="17" width="16.6640625" style="48" customWidth="1"/>
    <col min="18" max="250" width="8.88671875" style="48" customWidth="1"/>
    <col min="251" max="251" width="1" style="48" customWidth="1"/>
    <col min="252" max="252" width="17.33203125" style="48" customWidth="1"/>
    <col min="253" max="253" width="67.33203125" style="48" customWidth="1"/>
    <col min="254" max="254" width="28.44140625" style="48" customWidth="1"/>
    <col min="255" max="506" width="8.88671875" style="48" customWidth="1"/>
    <col min="507" max="507" width="1" style="48" customWidth="1"/>
    <col min="508" max="508" width="17.33203125" style="48" customWidth="1"/>
    <col min="509" max="509" width="67.33203125" style="48" customWidth="1"/>
    <col min="510" max="510" width="28.44140625" style="48" customWidth="1"/>
    <col min="511" max="762" width="8.88671875" style="48" customWidth="1"/>
    <col min="763" max="763" width="1" style="48" customWidth="1"/>
    <col min="764" max="764" width="17.33203125" style="48" customWidth="1"/>
    <col min="765" max="765" width="67.33203125" style="48" customWidth="1"/>
    <col min="766" max="766" width="28.44140625" style="48" customWidth="1"/>
    <col min="767" max="1018" width="8.88671875" style="48" customWidth="1"/>
    <col min="1019" max="1019" width="1" style="48" customWidth="1"/>
    <col min="1020" max="1020" width="17.33203125" style="48" customWidth="1"/>
    <col min="1021" max="1021" width="67.33203125" style="48" customWidth="1"/>
    <col min="1022" max="1022" width="28.44140625" style="48" customWidth="1"/>
    <col min="1023" max="1274" width="8.88671875" style="48" customWidth="1"/>
    <col min="1275" max="1275" width="1" style="48" customWidth="1"/>
    <col min="1276" max="1276" width="17.33203125" style="48" customWidth="1"/>
    <col min="1277" max="1277" width="67.33203125" style="48" customWidth="1"/>
    <col min="1278" max="1278" width="28.44140625" style="48" customWidth="1"/>
    <col min="1279" max="1530" width="8.88671875" style="48" customWidth="1"/>
    <col min="1531" max="1531" width="1" style="48" customWidth="1"/>
    <col min="1532" max="1532" width="17.33203125" style="48" customWidth="1"/>
    <col min="1533" max="1533" width="67.33203125" style="48" customWidth="1"/>
    <col min="1534" max="1534" width="28.44140625" style="48" customWidth="1"/>
    <col min="1535" max="1786" width="8.88671875" style="48" customWidth="1"/>
    <col min="1787" max="1787" width="1" style="48" customWidth="1"/>
    <col min="1788" max="1788" width="17.33203125" style="48" customWidth="1"/>
    <col min="1789" max="1789" width="67.33203125" style="48" customWidth="1"/>
    <col min="1790" max="1790" width="28.44140625" style="48" customWidth="1"/>
    <col min="1791" max="2042" width="8.88671875" style="48" customWidth="1"/>
    <col min="2043" max="2043" width="1" style="48" customWidth="1"/>
    <col min="2044" max="2044" width="17.33203125" style="48" customWidth="1"/>
    <col min="2045" max="2045" width="67.33203125" style="48" customWidth="1"/>
    <col min="2046" max="2046" width="28.44140625" style="48" customWidth="1"/>
    <col min="2047" max="2298" width="8.88671875" style="48" customWidth="1"/>
    <col min="2299" max="2299" width="1" style="48" customWidth="1"/>
    <col min="2300" max="2300" width="17.33203125" style="48" customWidth="1"/>
    <col min="2301" max="2301" width="67.33203125" style="48" customWidth="1"/>
    <col min="2302" max="2302" width="28.44140625" style="48" customWidth="1"/>
    <col min="2303" max="2554" width="8.88671875" style="48" customWidth="1"/>
    <col min="2555" max="2555" width="1" style="48" customWidth="1"/>
    <col min="2556" max="2556" width="17.33203125" style="48" customWidth="1"/>
    <col min="2557" max="2557" width="67.33203125" style="48" customWidth="1"/>
    <col min="2558" max="2558" width="28.44140625" style="48" customWidth="1"/>
    <col min="2559" max="2810" width="8.88671875" style="48" customWidth="1"/>
    <col min="2811" max="2811" width="1" style="48" customWidth="1"/>
    <col min="2812" max="2812" width="17.33203125" style="48" customWidth="1"/>
    <col min="2813" max="2813" width="67.33203125" style="48" customWidth="1"/>
    <col min="2814" max="2814" width="28.44140625" style="48" customWidth="1"/>
    <col min="2815" max="3066" width="8.88671875" style="48" customWidth="1"/>
    <col min="3067" max="3067" width="1" style="48" customWidth="1"/>
    <col min="3068" max="3068" width="17.33203125" style="48" customWidth="1"/>
    <col min="3069" max="3069" width="67.33203125" style="48" customWidth="1"/>
    <col min="3070" max="3070" width="28.44140625" style="48" customWidth="1"/>
    <col min="3071" max="3322" width="8.88671875" style="48" customWidth="1"/>
    <col min="3323" max="3323" width="1" style="48" customWidth="1"/>
    <col min="3324" max="3324" width="17.33203125" style="48" customWidth="1"/>
    <col min="3325" max="3325" width="67.33203125" style="48" customWidth="1"/>
    <col min="3326" max="3326" width="28.44140625" style="48" customWidth="1"/>
    <col min="3327" max="3578" width="8.88671875" style="48" customWidth="1"/>
    <col min="3579" max="3579" width="1" style="48" customWidth="1"/>
    <col min="3580" max="3580" width="17.33203125" style="48" customWidth="1"/>
    <col min="3581" max="3581" width="67.33203125" style="48" customWidth="1"/>
    <col min="3582" max="3582" width="28.44140625" style="48" customWidth="1"/>
    <col min="3583" max="3834" width="8.88671875" style="48" customWidth="1"/>
    <col min="3835" max="3835" width="1" style="48" customWidth="1"/>
    <col min="3836" max="3836" width="17.33203125" style="48" customWidth="1"/>
    <col min="3837" max="3837" width="67.33203125" style="48" customWidth="1"/>
    <col min="3838" max="3838" width="28.44140625" style="48" customWidth="1"/>
    <col min="3839" max="4090" width="8.88671875" style="48" customWidth="1"/>
    <col min="4091" max="4091" width="1" style="48" customWidth="1"/>
    <col min="4092" max="4092" width="17.33203125" style="48" customWidth="1"/>
    <col min="4093" max="4093" width="67.33203125" style="48" customWidth="1"/>
    <col min="4094" max="4094" width="28.44140625" style="48" customWidth="1"/>
    <col min="4095" max="4346" width="8.88671875" style="48" customWidth="1"/>
    <col min="4347" max="4347" width="1" style="48" customWidth="1"/>
    <col min="4348" max="4348" width="17.33203125" style="48" customWidth="1"/>
    <col min="4349" max="4349" width="67.33203125" style="48" customWidth="1"/>
    <col min="4350" max="4350" width="28.44140625" style="48" customWidth="1"/>
    <col min="4351" max="4602" width="8.88671875" style="48" customWidth="1"/>
    <col min="4603" max="4603" width="1" style="48" customWidth="1"/>
    <col min="4604" max="4604" width="17.33203125" style="48" customWidth="1"/>
    <col min="4605" max="4605" width="67.33203125" style="48" customWidth="1"/>
    <col min="4606" max="4606" width="28.44140625" style="48" customWidth="1"/>
    <col min="4607" max="4858" width="8.88671875" style="48" customWidth="1"/>
    <col min="4859" max="4859" width="1" style="48" customWidth="1"/>
    <col min="4860" max="4860" width="17.33203125" style="48" customWidth="1"/>
    <col min="4861" max="4861" width="67.33203125" style="48" customWidth="1"/>
    <col min="4862" max="4862" width="28.44140625" style="48" customWidth="1"/>
    <col min="4863" max="5114" width="8.88671875" style="48" customWidth="1"/>
    <col min="5115" max="5115" width="1" style="48" customWidth="1"/>
    <col min="5116" max="5116" width="17.33203125" style="48" customWidth="1"/>
    <col min="5117" max="5117" width="67.33203125" style="48" customWidth="1"/>
    <col min="5118" max="5118" width="28.44140625" style="48" customWidth="1"/>
    <col min="5119" max="5370" width="8.88671875" style="48" customWidth="1"/>
    <col min="5371" max="5371" width="1" style="48" customWidth="1"/>
    <col min="5372" max="5372" width="17.33203125" style="48" customWidth="1"/>
    <col min="5373" max="5373" width="67.33203125" style="48" customWidth="1"/>
    <col min="5374" max="5374" width="28.44140625" style="48" customWidth="1"/>
    <col min="5375" max="5626" width="8.88671875" style="48" customWidth="1"/>
    <col min="5627" max="5627" width="1" style="48" customWidth="1"/>
    <col min="5628" max="5628" width="17.33203125" style="48" customWidth="1"/>
    <col min="5629" max="5629" width="67.33203125" style="48" customWidth="1"/>
    <col min="5630" max="5630" width="28.44140625" style="48" customWidth="1"/>
    <col min="5631" max="5882" width="8.88671875" style="48" customWidth="1"/>
    <col min="5883" max="5883" width="1" style="48" customWidth="1"/>
    <col min="5884" max="5884" width="17.33203125" style="48" customWidth="1"/>
    <col min="5885" max="5885" width="67.33203125" style="48" customWidth="1"/>
    <col min="5886" max="5886" width="28.44140625" style="48" customWidth="1"/>
    <col min="5887" max="6138" width="8.88671875" style="48" customWidth="1"/>
    <col min="6139" max="6139" width="1" style="48" customWidth="1"/>
    <col min="6140" max="6140" width="17.33203125" style="48" customWidth="1"/>
    <col min="6141" max="6141" width="67.33203125" style="48" customWidth="1"/>
    <col min="6142" max="6142" width="28.44140625" style="48" customWidth="1"/>
    <col min="6143" max="6394" width="8.88671875" style="48" customWidth="1"/>
    <col min="6395" max="6395" width="1" style="48" customWidth="1"/>
    <col min="6396" max="6396" width="17.33203125" style="48" customWidth="1"/>
    <col min="6397" max="6397" width="67.33203125" style="48" customWidth="1"/>
    <col min="6398" max="6398" width="28.44140625" style="48" customWidth="1"/>
    <col min="6399" max="6650" width="8.88671875" style="48" customWidth="1"/>
    <col min="6651" max="6651" width="1" style="48" customWidth="1"/>
    <col min="6652" max="6652" width="17.33203125" style="48" customWidth="1"/>
    <col min="6653" max="6653" width="67.33203125" style="48" customWidth="1"/>
    <col min="6654" max="6654" width="28.44140625" style="48" customWidth="1"/>
    <col min="6655" max="6906" width="8.88671875" style="48" customWidth="1"/>
    <col min="6907" max="6907" width="1" style="48" customWidth="1"/>
    <col min="6908" max="6908" width="17.33203125" style="48" customWidth="1"/>
    <col min="6909" max="6909" width="67.33203125" style="48" customWidth="1"/>
    <col min="6910" max="6910" width="28.44140625" style="48" customWidth="1"/>
    <col min="6911" max="7162" width="8.88671875" style="48" customWidth="1"/>
    <col min="7163" max="7163" width="1" style="48" customWidth="1"/>
    <col min="7164" max="7164" width="17.33203125" style="48" customWidth="1"/>
    <col min="7165" max="7165" width="67.33203125" style="48" customWidth="1"/>
    <col min="7166" max="7166" width="28.44140625" style="48" customWidth="1"/>
    <col min="7167" max="7418" width="8.88671875" style="48" customWidth="1"/>
    <col min="7419" max="7419" width="1" style="48" customWidth="1"/>
    <col min="7420" max="7420" width="17.33203125" style="48" customWidth="1"/>
    <col min="7421" max="7421" width="67.33203125" style="48" customWidth="1"/>
    <col min="7422" max="7422" width="28.44140625" style="48" customWidth="1"/>
    <col min="7423" max="7674" width="8.88671875" style="48" customWidth="1"/>
    <col min="7675" max="7675" width="1" style="48" customWidth="1"/>
    <col min="7676" max="7676" width="17.33203125" style="48" customWidth="1"/>
    <col min="7677" max="7677" width="67.33203125" style="48" customWidth="1"/>
    <col min="7678" max="7678" width="28.44140625" style="48" customWidth="1"/>
    <col min="7679" max="7930" width="8.88671875" style="48" customWidth="1"/>
    <col min="7931" max="7931" width="1" style="48" customWidth="1"/>
    <col min="7932" max="7932" width="17.33203125" style="48" customWidth="1"/>
    <col min="7933" max="7933" width="67.33203125" style="48" customWidth="1"/>
    <col min="7934" max="7934" width="28.44140625" style="48" customWidth="1"/>
    <col min="7935" max="8186" width="8.88671875" style="48" customWidth="1"/>
    <col min="8187" max="8187" width="1" style="48" customWidth="1"/>
    <col min="8188" max="8188" width="17.33203125" style="48" customWidth="1"/>
    <col min="8189" max="8189" width="67.33203125" style="48" customWidth="1"/>
    <col min="8190" max="8190" width="28.44140625" style="48" customWidth="1"/>
    <col min="8191" max="8442" width="8.88671875" style="48" customWidth="1"/>
    <col min="8443" max="8443" width="1" style="48" customWidth="1"/>
    <col min="8444" max="8444" width="17.33203125" style="48" customWidth="1"/>
    <col min="8445" max="8445" width="67.33203125" style="48" customWidth="1"/>
    <col min="8446" max="8446" width="28.44140625" style="48" customWidth="1"/>
    <col min="8447" max="8698" width="8.88671875" style="48" customWidth="1"/>
    <col min="8699" max="8699" width="1" style="48" customWidth="1"/>
    <col min="8700" max="8700" width="17.33203125" style="48" customWidth="1"/>
    <col min="8701" max="8701" width="67.33203125" style="48" customWidth="1"/>
    <col min="8702" max="8702" width="28.44140625" style="48" customWidth="1"/>
    <col min="8703" max="8954" width="8.88671875" style="48" customWidth="1"/>
    <col min="8955" max="8955" width="1" style="48" customWidth="1"/>
    <col min="8956" max="8956" width="17.33203125" style="48" customWidth="1"/>
    <col min="8957" max="8957" width="67.33203125" style="48" customWidth="1"/>
    <col min="8958" max="8958" width="28.44140625" style="48" customWidth="1"/>
    <col min="8959" max="9210" width="8.88671875" style="48" customWidth="1"/>
    <col min="9211" max="9211" width="1" style="48" customWidth="1"/>
    <col min="9212" max="9212" width="17.33203125" style="48" customWidth="1"/>
    <col min="9213" max="9213" width="67.33203125" style="48" customWidth="1"/>
    <col min="9214" max="9214" width="28.44140625" style="48" customWidth="1"/>
    <col min="9215" max="9466" width="8.88671875" style="48" customWidth="1"/>
    <col min="9467" max="9467" width="1" style="48" customWidth="1"/>
    <col min="9468" max="9468" width="17.33203125" style="48" customWidth="1"/>
    <col min="9469" max="9469" width="67.33203125" style="48" customWidth="1"/>
    <col min="9470" max="9470" width="28.44140625" style="48" customWidth="1"/>
    <col min="9471" max="9722" width="8.88671875" style="48" customWidth="1"/>
    <col min="9723" max="9723" width="1" style="48" customWidth="1"/>
    <col min="9724" max="9724" width="17.33203125" style="48" customWidth="1"/>
    <col min="9725" max="9725" width="67.33203125" style="48" customWidth="1"/>
    <col min="9726" max="9726" width="28.44140625" style="48" customWidth="1"/>
    <col min="9727" max="9978" width="8.88671875" style="48" customWidth="1"/>
    <col min="9979" max="9979" width="1" style="48" customWidth="1"/>
    <col min="9980" max="9980" width="17.33203125" style="48" customWidth="1"/>
    <col min="9981" max="9981" width="67.33203125" style="48" customWidth="1"/>
    <col min="9982" max="9982" width="28.44140625" style="48" customWidth="1"/>
    <col min="9983" max="10234" width="8.88671875" style="48" customWidth="1"/>
    <col min="10235" max="10235" width="1" style="48" customWidth="1"/>
    <col min="10236" max="10236" width="17.33203125" style="48" customWidth="1"/>
    <col min="10237" max="10237" width="67.33203125" style="48" customWidth="1"/>
    <col min="10238" max="10238" width="28.44140625" style="48" customWidth="1"/>
    <col min="10239" max="10490" width="8.88671875" style="48" customWidth="1"/>
    <col min="10491" max="10491" width="1" style="48" customWidth="1"/>
    <col min="10492" max="10492" width="17.33203125" style="48" customWidth="1"/>
    <col min="10493" max="10493" width="67.33203125" style="48" customWidth="1"/>
    <col min="10494" max="10494" width="28.44140625" style="48" customWidth="1"/>
    <col min="10495" max="10746" width="8.88671875" style="48" customWidth="1"/>
    <col min="10747" max="10747" width="1" style="48" customWidth="1"/>
    <col min="10748" max="10748" width="17.33203125" style="48" customWidth="1"/>
    <col min="10749" max="10749" width="67.33203125" style="48" customWidth="1"/>
    <col min="10750" max="10750" width="28.44140625" style="48" customWidth="1"/>
    <col min="10751" max="11002" width="8.88671875" style="48" customWidth="1"/>
    <col min="11003" max="11003" width="1" style="48" customWidth="1"/>
    <col min="11004" max="11004" width="17.33203125" style="48" customWidth="1"/>
    <col min="11005" max="11005" width="67.33203125" style="48" customWidth="1"/>
    <col min="11006" max="11006" width="28.44140625" style="48" customWidth="1"/>
    <col min="11007" max="11258" width="8.88671875" style="48" customWidth="1"/>
    <col min="11259" max="11259" width="1" style="48" customWidth="1"/>
    <col min="11260" max="11260" width="17.33203125" style="48" customWidth="1"/>
    <col min="11261" max="11261" width="67.33203125" style="48" customWidth="1"/>
    <col min="11262" max="11262" width="28.44140625" style="48" customWidth="1"/>
    <col min="11263" max="11514" width="8.88671875" style="48" customWidth="1"/>
    <col min="11515" max="11515" width="1" style="48" customWidth="1"/>
    <col min="11516" max="11516" width="17.33203125" style="48" customWidth="1"/>
    <col min="11517" max="11517" width="67.33203125" style="48" customWidth="1"/>
    <col min="11518" max="11518" width="28.44140625" style="48" customWidth="1"/>
    <col min="11519" max="11770" width="8.88671875" style="48" customWidth="1"/>
    <col min="11771" max="11771" width="1" style="48" customWidth="1"/>
    <col min="11772" max="11772" width="17.33203125" style="48" customWidth="1"/>
    <col min="11773" max="11773" width="67.33203125" style="48" customWidth="1"/>
    <col min="11774" max="11774" width="28.44140625" style="48" customWidth="1"/>
    <col min="11775" max="12026" width="8.88671875" style="48" customWidth="1"/>
    <col min="12027" max="12027" width="1" style="48" customWidth="1"/>
    <col min="12028" max="12028" width="17.33203125" style="48" customWidth="1"/>
    <col min="12029" max="12029" width="67.33203125" style="48" customWidth="1"/>
    <col min="12030" max="12030" width="28.44140625" style="48" customWidth="1"/>
    <col min="12031" max="12282" width="8.88671875" style="48" customWidth="1"/>
    <col min="12283" max="12283" width="1" style="48" customWidth="1"/>
    <col min="12284" max="12284" width="17.33203125" style="48" customWidth="1"/>
    <col min="12285" max="12285" width="67.33203125" style="48" customWidth="1"/>
    <col min="12286" max="12286" width="28.44140625" style="48" customWidth="1"/>
    <col min="12287" max="12538" width="8.88671875" style="48" customWidth="1"/>
    <col min="12539" max="12539" width="1" style="48" customWidth="1"/>
    <col min="12540" max="12540" width="17.33203125" style="48" customWidth="1"/>
    <col min="12541" max="12541" width="67.33203125" style="48" customWidth="1"/>
    <col min="12542" max="12542" width="28.44140625" style="48" customWidth="1"/>
    <col min="12543" max="12794" width="8.88671875" style="48" customWidth="1"/>
    <col min="12795" max="12795" width="1" style="48" customWidth="1"/>
    <col min="12796" max="12796" width="17.33203125" style="48" customWidth="1"/>
    <col min="12797" max="12797" width="67.33203125" style="48" customWidth="1"/>
    <col min="12798" max="12798" width="28.44140625" style="48" customWidth="1"/>
    <col min="12799" max="13050" width="8.88671875" style="48" customWidth="1"/>
    <col min="13051" max="13051" width="1" style="48" customWidth="1"/>
    <col min="13052" max="13052" width="17.33203125" style="48" customWidth="1"/>
    <col min="13053" max="13053" width="67.33203125" style="48" customWidth="1"/>
    <col min="13054" max="13054" width="28.44140625" style="48" customWidth="1"/>
    <col min="13055" max="13306" width="8.88671875" style="48" customWidth="1"/>
    <col min="13307" max="13307" width="1" style="48" customWidth="1"/>
    <col min="13308" max="13308" width="17.33203125" style="48" customWidth="1"/>
    <col min="13309" max="13309" width="67.33203125" style="48" customWidth="1"/>
    <col min="13310" max="13310" width="28.44140625" style="48" customWidth="1"/>
    <col min="13311" max="13562" width="8.88671875" style="48" customWidth="1"/>
    <col min="13563" max="13563" width="1" style="48" customWidth="1"/>
    <col min="13564" max="13564" width="17.33203125" style="48" customWidth="1"/>
    <col min="13565" max="13565" width="67.33203125" style="48" customWidth="1"/>
    <col min="13566" max="13566" width="28.44140625" style="48" customWidth="1"/>
    <col min="13567" max="13818" width="8.88671875" style="48" customWidth="1"/>
    <col min="13819" max="13819" width="1" style="48" customWidth="1"/>
    <col min="13820" max="13820" width="17.33203125" style="48" customWidth="1"/>
    <col min="13821" max="13821" width="67.33203125" style="48" customWidth="1"/>
    <col min="13822" max="13822" width="28.44140625" style="48" customWidth="1"/>
    <col min="13823" max="14074" width="8.88671875" style="48" customWidth="1"/>
    <col min="14075" max="14075" width="1" style="48" customWidth="1"/>
    <col min="14076" max="14076" width="17.33203125" style="48" customWidth="1"/>
    <col min="14077" max="14077" width="67.33203125" style="48" customWidth="1"/>
    <col min="14078" max="14078" width="28.44140625" style="48" customWidth="1"/>
    <col min="14079" max="14330" width="8.88671875" style="48" customWidth="1"/>
    <col min="14331" max="14331" width="1" style="48" customWidth="1"/>
    <col min="14332" max="14332" width="17.33203125" style="48" customWidth="1"/>
    <col min="14333" max="14333" width="67.33203125" style="48" customWidth="1"/>
    <col min="14334" max="14334" width="28.44140625" style="48" customWidth="1"/>
    <col min="14335" max="14586" width="8.88671875" style="48" customWidth="1"/>
    <col min="14587" max="14587" width="1" style="48" customWidth="1"/>
    <col min="14588" max="14588" width="17.33203125" style="48" customWidth="1"/>
    <col min="14589" max="14589" width="67.33203125" style="48" customWidth="1"/>
    <col min="14590" max="14590" width="28.44140625" style="48" customWidth="1"/>
    <col min="14591" max="14842" width="8.88671875" style="48" customWidth="1"/>
    <col min="14843" max="14843" width="1" style="48" customWidth="1"/>
    <col min="14844" max="14844" width="17.33203125" style="48" customWidth="1"/>
    <col min="14845" max="14845" width="67.33203125" style="48" customWidth="1"/>
    <col min="14846" max="14846" width="28.44140625" style="48" customWidth="1"/>
    <col min="14847" max="15098" width="8.88671875" style="48" customWidth="1"/>
    <col min="15099" max="15099" width="1" style="48" customWidth="1"/>
    <col min="15100" max="15100" width="17.33203125" style="48" customWidth="1"/>
    <col min="15101" max="15101" width="67.33203125" style="48" customWidth="1"/>
    <col min="15102" max="15102" width="28.44140625" style="48" customWidth="1"/>
    <col min="15103" max="15354" width="8.88671875" style="48" customWidth="1"/>
    <col min="15355" max="15355" width="1" style="48" customWidth="1"/>
    <col min="15356" max="15356" width="17.33203125" style="48" customWidth="1"/>
    <col min="15357" max="15357" width="67.33203125" style="48" customWidth="1"/>
    <col min="15358" max="15358" width="28.44140625" style="48" customWidth="1"/>
    <col min="15359" max="15610" width="8.88671875" style="48" customWidth="1"/>
    <col min="15611" max="15611" width="1" style="48" customWidth="1"/>
    <col min="15612" max="15612" width="17.33203125" style="48" customWidth="1"/>
    <col min="15613" max="15613" width="67.33203125" style="48" customWidth="1"/>
    <col min="15614" max="15614" width="28.44140625" style="48" customWidth="1"/>
    <col min="15615" max="15866" width="8.88671875" style="48" customWidth="1"/>
    <col min="15867" max="15867" width="1" style="48" customWidth="1"/>
    <col min="15868" max="15868" width="17.33203125" style="48" customWidth="1"/>
    <col min="15869" max="15869" width="67.33203125" style="48" customWidth="1"/>
    <col min="15870" max="15870" width="28.44140625" style="48" customWidth="1"/>
    <col min="15871" max="16122" width="8.88671875" style="48" customWidth="1"/>
    <col min="16123" max="16123" width="1" style="48" customWidth="1"/>
    <col min="16124" max="16124" width="17.33203125" style="48" customWidth="1"/>
    <col min="16125" max="16125" width="67.33203125" style="48" customWidth="1"/>
    <col min="16126" max="16126" width="28.44140625" style="48" customWidth="1"/>
    <col min="16127" max="16384" width="8.88671875" style="48" customWidth="1"/>
  </cols>
  <sheetData>
    <row r="1" spans="1:5" ht="15" customHeight="1">
      <c r="A1" s="46"/>
      <c r="C1" s="54" t="s">
        <v>1410</v>
      </c>
      <c r="D1" s="62"/>
    </row>
    <row r="2" spans="1:5" ht="15" customHeight="1">
      <c r="A2" s="45"/>
      <c r="C2" s="45" t="s">
        <v>222</v>
      </c>
      <c r="D2" s="46"/>
    </row>
    <row r="3" spans="1:5" ht="15" customHeight="1">
      <c r="A3" s="45"/>
      <c r="C3" s="45"/>
      <c r="D3" s="46"/>
    </row>
    <row r="4" spans="1:5" ht="15" customHeight="1">
      <c r="A4" s="45"/>
      <c r="B4" s="617"/>
      <c r="C4" s="45" t="s">
        <v>1078</v>
      </c>
      <c r="D4" s="46"/>
    </row>
    <row r="5" spans="1:5" s="51" customFormat="1" ht="15" customHeight="1">
      <c r="A5" s="49" t="s">
        <v>1</v>
      </c>
      <c r="B5" s="49"/>
      <c r="C5" s="49" t="s">
        <v>73</v>
      </c>
      <c r="D5" s="50" t="s">
        <v>513</v>
      </c>
      <c r="E5" s="50" t="s">
        <v>514</v>
      </c>
    </row>
    <row r="6" spans="1:5" s="622" customFormat="1" ht="15" customHeight="1">
      <c r="A6" s="620">
        <v>1</v>
      </c>
      <c r="B6" s="715" t="s">
        <v>1242</v>
      </c>
      <c r="C6" s="716" t="s">
        <v>3</v>
      </c>
      <c r="D6" s="717">
        <v>3318180122</v>
      </c>
      <c r="E6" s="717">
        <v>483504.37</v>
      </c>
    </row>
    <row r="7" spans="1:5" s="622" customFormat="1" ht="15" customHeight="1">
      <c r="A7" s="620">
        <v>11</v>
      </c>
      <c r="B7" s="715" t="s">
        <v>1243</v>
      </c>
      <c r="C7" s="716" t="s">
        <v>4</v>
      </c>
      <c r="D7" s="717">
        <v>1613564705</v>
      </c>
      <c r="E7" s="717">
        <v>234959.06</v>
      </c>
    </row>
    <row r="8" spans="1:5" s="622" customFormat="1" ht="15" customHeight="1">
      <c r="A8" s="620">
        <v>111</v>
      </c>
      <c r="B8" s="715" t="s">
        <v>1244</v>
      </c>
      <c r="C8" s="716" t="s">
        <v>5</v>
      </c>
      <c r="D8" s="717">
        <v>1561792662</v>
      </c>
      <c r="E8" s="717">
        <v>227309.35</v>
      </c>
    </row>
    <row r="9" spans="1:5" s="623" customFormat="1" ht="15" customHeight="1">
      <c r="A9" s="620">
        <v>111105</v>
      </c>
      <c r="B9" s="715" t="s">
        <v>1246</v>
      </c>
      <c r="C9" s="716" t="s">
        <v>16</v>
      </c>
      <c r="D9" s="717">
        <v>1561792662</v>
      </c>
      <c r="E9" s="717">
        <v>227309.35</v>
      </c>
    </row>
    <row r="10" spans="1:5" s="623" customFormat="1" ht="15" customHeight="1">
      <c r="A10" s="620"/>
      <c r="B10" s="715" t="s">
        <v>1247</v>
      </c>
      <c r="C10" s="716" t="s">
        <v>515</v>
      </c>
      <c r="D10" s="717">
        <v>6700041</v>
      </c>
      <c r="E10" s="717">
        <v>976.12</v>
      </c>
    </row>
    <row r="11" spans="1:5" s="623" customFormat="1" ht="15" customHeight="1">
      <c r="A11" s="620"/>
      <c r="B11" s="715" t="s">
        <v>1248</v>
      </c>
      <c r="C11" s="716" t="s">
        <v>1249</v>
      </c>
      <c r="D11" s="717">
        <v>4000000</v>
      </c>
      <c r="E11" s="717">
        <v>583.20000000000005</v>
      </c>
    </row>
    <row r="12" spans="1:5" s="623" customFormat="1" ht="15" customHeight="1">
      <c r="A12" s="620"/>
      <c r="B12" s="715" t="s">
        <v>1250</v>
      </c>
      <c r="C12" s="716" t="s">
        <v>1251</v>
      </c>
      <c r="D12" s="717">
        <v>2700041</v>
      </c>
      <c r="E12" s="717">
        <v>392.92</v>
      </c>
    </row>
    <row r="13" spans="1:5" s="623" customFormat="1" ht="15" customHeight="1">
      <c r="A13" s="620"/>
      <c r="B13" s="715" t="s">
        <v>1252</v>
      </c>
      <c r="C13" s="716" t="s">
        <v>526</v>
      </c>
      <c r="D13" s="717">
        <v>1555092621</v>
      </c>
      <c r="E13" s="717">
        <v>226333.23</v>
      </c>
    </row>
    <row r="14" spans="1:5" s="623" customFormat="1" ht="15" customHeight="1">
      <c r="A14" s="620"/>
      <c r="B14" s="715" t="s">
        <v>1253</v>
      </c>
      <c r="C14" s="716" t="s">
        <v>1254</v>
      </c>
      <c r="D14" s="717">
        <v>1540322234</v>
      </c>
      <c r="E14" s="717">
        <v>224183.5</v>
      </c>
    </row>
    <row r="15" spans="1:5" s="623" customFormat="1" ht="15" customHeight="1">
      <c r="A15" s="620"/>
      <c r="B15" s="715" t="s">
        <v>1255</v>
      </c>
      <c r="C15" s="716" t="s">
        <v>1256</v>
      </c>
      <c r="D15" s="717">
        <v>12986175</v>
      </c>
      <c r="E15" s="717">
        <v>1890.05</v>
      </c>
    </row>
    <row r="16" spans="1:5" s="623" customFormat="1" ht="15.6" customHeight="1">
      <c r="A16" s="620"/>
      <c r="B16" s="715" t="s">
        <v>1257</v>
      </c>
      <c r="C16" s="716" t="s">
        <v>1258</v>
      </c>
      <c r="D16" s="717">
        <v>1784212</v>
      </c>
      <c r="E16" s="717">
        <v>259.68</v>
      </c>
    </row>
    <row r="17" spans="1:7" s="623" customFormat="1" ht="15" customHeight="1">
      <c r="A17" s="620"/>
      <c r="B17" s="715" t="s">
        <v>1259</v>
      </c>
      <c r="C17" s="716" t="s">
        <v>570</v>
      </c>
      <c r="D17" s="717">
        <v>51772043</v>
      </c>
      <c r="E17" s="717">
        <v>7649.71</v>
      </c>
    </row>
    <row r="18" spans="1:7" s="623" customFormat="1" ht="15" customHeight="1">
      <c r="A18" s="620"/>
      <c r="B18" s="715" t="s">
        <v>1260</v>
      </c>
      <c r="C18" s="716" t="s">
        <v>1053</v>
      </c>
      <c r="D18" s="717">
        <v>51772043</v>
      </c>
      <c r="E18" s="717">
        <v>7649.71</v>
      </c>
    </row>
    <row r="19" spans="1:7" s="623" customFormat="1" ht="15" customHeight="1">
      <c r="A19" s="620"/>
      <c r="B19" s="715" t="s">
        <v>1261</v>
      </c>
      <c r="C19" s="716" t="s">
        <v>581</v>
      </c>
      <c r="D19" s="717">
        <v>1454883</v>
      </c>
      <c r="E19" s="717">
        <v>211.1</v>
      </c>
    </row>
    <row r="20" spans="1:7" s="623" customFormat="1" ht="15" customHeight="1">
      <c r="A20" s="620"/>
      <c r="B20" s="715" t="s">
        <v>1262</v>
      </c>
      <c r="C20" s="716" t="s">
        <v>625</v>
      </c>
      <c r="D20" s="717">
        <v>50317160</v>
      </c>
      <c r="E20" s="717">
        <v>7438.61</v>
      </c>
    </row>
    <row r="21" spans="1:7" s="623" customFormat="1" ht="15" customHeight="1">
      <c r="A21" s="620"/>
      <c r="B21" s="715" t="s">
        <v>1263</v>
      </c>
      <c r="C21" s="716" t="s">
        <v>836</v>
      </c>
      <c r="D21" s="717">
        <v>50317160</v>
      </c>
      <c r="E21" s="717">
        <v>7438.61</v>
      </c>
    </row>
    <row r="22" spans="1:7" s="622" customFormat="1" ht="15" customHeight="1">
      <c r="A22" s="620">
        <v>111106</v>
      </c>
      <c r="B22" s="715" t="s">
        <v>1267</v>
      </c>
      <c r="C22" s="716" t="s">
        <v>7</v>
      </c>
      <c r="D22" s="717">
        <v>1704615417</v>
      </c>
      <c r="E22" s="717">
        <v>248545.31</v>
      </c>
    </row>
    <row r="23" spans="1:7" s="622" customFormat="1" ht="15" customHeight="1">
      <c r="A23" s="620"/>
      <c r="B23" s="715" t="s">
        <v>1268</v>
      </c>
      <c r="C23" s="716" t="s">
        <v>150</v>
      </c>
      <c r="D23" s="717">
        <v>1585803182</v>
      </c>
      <c r="E23" s="717">
        <v>230475.12000000002</v>
      </c>
      <c r="F23" s="623"/>
      <c r="G23" s="623"/>
    </row>
    <row r="24" spans="1:7" s="622" customFormat="1" ht="15" customHeight="1">
      <c r="A24" s="620"/>
      <c r="B24" s="715" t="s">
        <v>1269</v>
      </c>
      <c r="C24" s="716" t="s">
        <v>589</v>
      </c>
      <c r="D24" s="717">
        <v>900000000</v>
      </c>
      <c r="E24" s="717">
        <v>130651.79</v>
      </c>
      <c r="F24" s="623"/>
      <c r="G24" s="623"/>
    </row>
    <row r="25" spans="1:7" s="622" customFormat="1" ht="15" customHeight="1">
      <c r="A25" s="620"/>
      <c r="B25" s="715" t="s">
        <v>1270</v>
      </c>
      <c r="C25" s="716" t="s">
        <v>1271</v>
      </c>
      <c r="D25" s="717">
        <v>900000000</v>
      </c>
      <c r="E25" s="717">
        <v>130651.79</v>
      </c>
      <c r="F25" s="623"/>
      <c r="G25" s="623"/>
    </row>
    <row r="26" spans="1:7" s="622" customFormat="1" ht="15" customHeight="1">
      <c r="A26" s="620"/>
      <c r="B26" s="715" t="s">
        <v>1272</v>
      </c>
      <c r="C26" s="716" t="s">
        <v>1057</v>
      </c>
      <c r="D26" s="717">
        <v>900000000</v>
      </c>
      <c r="E26" s="717">
        <v>130651.79</v>
      </c>
      <c r="F26" s="623"/>
      <c r="G26" s="623"/>
    </row>
    <row r="27" spans="1:7" s="622" customFormat="1" ht="15" customHeight="1">
      <c r="A27" s="620"/>
      <c r="B27" s="715" t="s">
        <v>1273</v>
      </c>
      <c r="C27" s="716" t="s">
        <v>1274</v>
      </c>
      <c r="D27" s="717">
        <v>900000000</v>
      </c>
      <c r="E27" s="717">
        <v>130651.79</v>
      </c>
      <c r="F27" s="623"/>
      <c r="G27" s="623"/>
    </row>
    <row r="28" spans="1:7" s="622" customFormat="1" ht="15" customHeight="1">
      <c r="A28" s="620"/>
      <c r="B28" s="715" t="s">
        <v>1275</v>
      </c>
      <c r="C28" s="716" t="s">
        <v>859</v>
      </c>
      <c r="D28" s="717">
        <v>685803182</v>
      </c>
      <c r="E28" s="717">
        <v>99823.33</v>
      </c>
      <c r="F28" s="623"/>
      <c r="G28" s="623"/>
    </row>
    <row r="29" spans="1:7" s="622" customFormat="1" ht="15" customHeight="1">
      <c r="A29" s="620"/>
      <c r="B29" s="715" t="s">
        <v>1276</v>
      </c>
      <c r="C29" s="716" t="s">
        <v>860</v>
      </c>
      <c r="D29" s="717">
        <v>685803182</v>
      </c>
      <c r="E29" s="717">
        <v>99823.33</v>
      </c>
      <c r="F29" s="623"/>
      <c r="G29" s="623"/>
    </row>
    <row r="30" spans="1:7" s="622" customFormat="1" ht="15" customHeight="1">
      <c r="A30" s="620"/>
      <c r="B30" s="715" t="s">
        <v>1277</v>
      </c>
      <c r="C30" s="716" t="s">
        <v>541</v>
      </c>
      <c r="D30" s="717">
        <v>687081000</v>
      </c>
      <c r="E30" s="717">
        <v>100000</v>
      </c>
      <c r="F30" s="623"/>
      <c r="G30" s="623"/>
    </row>
    <row r="31" spans="1:7" s="622" customFormat="1" ht="15" customHeight="1">
      <c r="A31" s="620">
        <v>112</v>
      </c>
      <c r="B31" s="715" t="s">
        <v>1278</v>
      </c>
      <c r="C31" s="716" t="s">
        <v>1108</v>
      </c>
      <c r="D31" s="717">
        <v>687081000</v>
      </c>
      <c r="E31" s="717">
        <v>100000</v>
      </c>
    </row>
    <row r="32" spans="1:7" s="622" customFormat="1" ht="15" customHeight="1">
      <c r="A32" s="620">
        <v>11201</v>
      </c>
      <c r="B32" s="715" t="s">
        <v>1279</v>
      </c>
      <c r="C32" s="716" t="s">
        <v>552</v>
      </c>
      <c r="D32" s="717">
        <v>-1277818</v>
      </c>
      <c r="E32" s="717">
        <v>-176.67000000000007</v>
      </c>
    </row>
    <row r="33" spans="1:5" s="624" customFormat="1" ht="15" customHeight="1">
      <c r="A33" s="620">
        <v>1120101</v>
      </c>
      <c r="B33" s="715" t="s">
        <v>1280</v>
      </c>
      <c r="C33" s="716" t="s">
        <v>553</v>
      </c>
      <c r="D33" s="717">
        <v>25271732</v>
      </c>
      <c r="E33" s="717">
        <v>3678.13</v>
      </c>
    </row>
    <row r="34" spans="1:5" s="623" customFormat="1" ht="15" customHeight="1">
      <c r="A34" s="620">
        <v>112010101</v>
      </c>
      <c r="B34" s="715" t="s">
        <v>1281</v>
      </c>
      <c r="C34" s="716" t="s">
        <v>1282</v>
      </c>
      <c r="D34" s="717">
        <v>25271732</v>
      </c>
      <c r="E34" s="717">
        <v>3678.13</v>
      </c>
    </row>
    <row r="35" spans="1:5" s="623" customFormat="1" ht="15" customHeight="1">
      <c r="A35" s="620">
        <v>1120102</v>
      </c>
      <c r="B35" s="715" t="s">
        <v>1283</v>
      </c>
      <c r="C35" s="716" t="s">
        <v>560</v>
      </c>
      <c r="D35" s="717">
        <v>-26549550</v>
      </c>
      <c r="E35" s="717">
        <v>-3854.8</v>
      </c>
    </row>
    <row r="36" spans="1:5" s="623" customFormat="1" ht="15" customHeight="1">
      <c r="A36" s="620">
        <v>112010208</v>
      </c>
      <c r="B36" s="715" t="s">
        <v>1284</v>
      </c>
      <c r="C36" s="716" t="s">
        <v>1127</v>
      </c>
      <c r="D36" s="717">
        <v>-26549550</v>
      </c>
      <c r="E36" s="717">
        <v>-3854.8</v>
      </c>
    </row>
    <row r="37" spans="1:5" s="623" customFormat="1" ht="15" customHeight="1">
      <c r="A37" s="620">
        <v>112010209</v>
      </c>
      <c r="B37" s="715" t="s">
        <v>1285</v>
      </c>
      <c r="C37" s="716" t="s">
        <v>593</v>
      </c>
      <c r="D37" s="717">
        <v>96939517</v>
      </c>
      <c r="E37" s="717">
        <v>14734.19</v>
      </c>
    </row>
    <row r="38" spans="1:5" s="623" customFormat="1" ht="15" customHeight="1">
      <c r="A38" s="620">
        <v>112010211</v>
      </c>
      <c r="B38" s="715" t="s">
        <v>1286</v>
      </c>
      <c r="C38" s="716" t="s">
        <v>594</v>
      </c>
      <c r="D38" s="717">
        <v>96939517</v>
      </c>
      <c r="E38" s="717">
        <v>14734.19</v>
      </c>
    </row>
    <row r="39" spans="1:5" s="623" customFormat="1" ht="15" customHeight="1">
      <c r="A39" s="620">
        <v>112010211</v>
      </c>
      <c r="B39" s="715" t="s">
        <v>1287</v>
      </c>
      <c r="C39" s="716" t="s">
        <v>151</v>
      </c>
      <c r="D39" s="717">
        <v>32272727</v>
      </c>
      <c r="E39" s="717">
        <v>5081.26</v>
      </c>
    </row>
    <row r="40" spans="1:5" s="623" customFormat="1" ht="15" customHeight="1">
      <c r="A40" s="620">
        <v>112010212</v>
      </c>
      <c r="B40" s="715" t="s">
        <v>1288</v>
      </c>
      <c r="C40" s="716" t="s">
        <v>1014</v>
      </c>
      <c r="D40" s="717">
        <v>32908364</v>
      </c>
      <c r="E40" s="717">
        <v>4987.9399999999996</v>
      </c>
    </row>
    <row r="41" spans="1:5" s="623" customFormat="1" ht="15" customHeight="1">
      <c r="A41" s="620">
        <v>112010212</v>
      </c>
      <c r="B41" s="715" t="s">
        <v>1289</v>
      </c>
      <c r="C41" s="716" t="s">
        <v>596</v>
      </c>
      <c r="D41" s="717">
        <v>24392332</v>
      </c>
      <c r="E41" s="717">
        <v>3604.59</v>
      </c>
    </row>
    <row r="42" spans="1:5" s="623" customFormat="1" ht="15" customHeight="1">
      <c r="A42" s="620">
        <v>1120103</v>
      </c>
      <c r="B42" s="715" t="s">
        <v>1290</v>
      </c>
      <c r="C42" s="716" t="s">
        <v>873</v>
      </c>
      <c r="D42" s="717">
        <v>14410909</v>
      </c>
      <c r="E42" s="717">
        <v>2090.9699999999998</v>
      </c>
    </row>
    <row r="43" spans="1:5" s="623" customFormat="1" ht="15" customHeight="1">
      <c r="A43" s="620">
        <v>112010304</v>
      </c>
      <c r="B43" s="715" t="s">
        <v>1291</v>
      </c>
      <c r="C43" s="716" t="s">
        <v>597</v>
      </c>
      <c r="D43" s="717">
        <v>-7044815</v>
      </c>
      <c r="E43" s="717">
        <v>-1030.57</v>
      </c>
    </row>
    <row r="44" spans="1:5" s="623" customFormat="1" ht="15" customHeight="1">
      <c r="A44" s="620">
        <v>112010306</v>
      </c>
      <c r="B44" s="715" t="s">
        <v>1293</v>
      </c>
      <c r="C44" s="716" t="s">
        <v>598</v>
      </c>
      <c r="D44" s="717">
        <v>-4162633</v>
      </c>
      <c r="E44" s="717">
        <v>-612.33000000000004</v>
      </c>
    </row>
    <row r="45" spans="1:5" s="623" customFormat="1" ht="15" customHeight="1">
      <c r="A45" s="620">
        <v>11203</v>
      </c>
      <c r="B45" s="715" t="s">
        <v>1295</v>
      </c>
      <c r="C45" s="716" t="s">
        <v>1195</v>
      </c>
      <c r="D45" s="717">
        <v>-2882182</v>
      </c>
      <c r="E45" s="717">
        <v>-418.24</v>
      </c>
    </row>
    <row r="46" spans="1:5" s="623" customFormat="1" ht="15" customHeight="1">
      <c r="A46" s="620">
        <v>1120302</v>
      </c>
      <c r="B46" s="715" t="s">
        <v>1298</v>
      </c>
      <c r="C46" s="716" t="s">
        <v>1038</v>
      </c>
      <c r="D46" s="717">
        <v>21872718</v>
      </c>
      <c r="E46" s="717">
        <v>3336</v>
      </c>
    </row>
    <row r="47" spans="1:5" s="623" customFormat="1" ht="15" customHeight="1">
      <c r="A47" s="620">
        <v>112030201</v>
      </c>
      <c r="B47" s="715" t="s">
        <v>1299</v>
      </c>
      <c r="C47" s="716" t="s">
        <v>1039</v>
      </c>
      <c r="D47" s="717">
        <v>21872718</v>
      </c>
      <c r="E47" s="717">
        <v>3336</v>
      </c>
    </row>
    <row r="48" spans="1:5" s="623" customFormat="1" ht="15" customHeight="1">
      <c r="A48" s="620">
        <v>112030202</v>
      </c>
      <c r="B48" s="715" t="s">
        <v>1300</v>
      </c>
      <c r="C48" s="716" t="s">
        <v>8</v>
      </c>
      <c r="D48" s="717">
        <v>714061928</v>
      </c>
      <c r="E48" s="717">
        <v>105238.75</v>
      </c>
    </row>
    <row r="49" spans="1:7" s="623" customFormat="1" ht="15" customHeight="1">
      <c r="A49" s="620">
        <v>112030203</v>
      </c>
      <c r="B49" s="715" t="s">
        <v>1301</v>
      </c>
      <c r="C49" s="716" t="s">
        <v>9</v>
      </c>
      <c r="D49" s="717">
        <v>714061928</v>
      </c>
      <c r="E49" s="717">
        <v>105238.75</v>
      </c>
    </row>
    <row r="50" spans="1:7" s="623" customFormat="1" ht="15" customHeight="1">
      <c r="A50" s="620">
        <v>11205</v>
      </c>
      <c r="B50" s="715" t="s">
        <v>1302</v>
      </c>
      <c r="C50" s="716" t="s">
        <v>605</v>
      </c>
      <c r="D50" s="717">
        <v>697239877</v>
      </c>
      <c r="E50" s="717">
        <v>102776.38</v>
      </c>
    </row>
    <row r="51" spans="1:7" s="623" customFormat="1" ht="15" customHeight="1">
      <c r="A51" s="620">
        <v>11206</v>
      </c>
      <c r="B51" s="715" t="s">
        <v>1306</v>
      </c>
      <c r="C51" s="716" t="s">
        <v>879</v>
      </c>
      <c r="D51" s="717">
        <v>680822277</v>
      </c>
      <c r="E51" s="717">
        <v>100369.23</v>
      </c>
    </row>
    <row r="52" spans="1:7" s="623" customFormat="1" ht="15" customHeight="1">
      <c r="A52" s="620"/>
      <c r="B52" s="715" t="s">
        <v>1307</v>
      </c>
      <c r="C52" s="716" t="s">
        <v>1308</v>
      </c>
      <c r="D52" s="717">
        <v>680822277</v>
      </c>
      <c r="E52" s="717">
        <v>100369.23</v>
      </c>
    </row>
    <row r="53" spans="1:7" s="623" customFormat="1" ht="15" customHeight="1">
      <c r="A53" s="620"/>
      <c r="B53" s="715" t="s">
        <v>1309</v>
      </c>
      <c r="C53" s="716" t="s">
        <v>608</v>
      </c>
      <c r="D53" s="717">
        <v>16417600</v>
      </c>
      <c r="E53" s="717">
        <v>2407.15</v>
      </c>
    </row>
    <row r="54" spans="1:7" s="623" customFormat="1" ht="15" customHeight="1">
      <c r="A54" s="620"/>
      <c r="B54" s="715" t="s">
        <v>1310</v>
      </c>
      <c r="C54" s="716" t="s">
        <v>609</v>
      </c>
      <c r="D54" s="717">
        <v>16417600</v>
      </c>
      <c r="E54" s="717">
        <v>2407.15</v>
      </c>
    </row>
    <row r="55" spans="1:7" s="623" customFormat="1" ht="15" customHeight="1">
      <c r="A55" s="620"/>
      <c r="B55" s="715" t="s">
        <v>1312</v>
      </c>
      <c r="C55" s="716" t="s">
        <v>10</v>
      </c>
      <c r="D55" s="717">
        <v>16822051</v>
      </c>
      <c r="E55" s="717">
        <v>2462.37</v>
      </c>
    </row>
    <row r="56" spans="1:7" s="623" customFormat="1" ht="15" customHeight="1">
      <c r="A56" s="620"/>
      <c r="B56" s="715" t="s">
        <v>1313</v>
      </c>
      <c r="C56" s="716" t="s">
        <v>622</v>
      </c>
      <c r="D56" s="717">
        <v>2585527</v>
      </c>
      <c r="E56" s="717">
        <v>379.39</v>
      </c>
    </row>
    <row r="57" spans="1:7" s="623" customFormat="1" ht="15" customHeight="1">
      <c r="A57" s="620"/>
      <c r="B57" s="715" t="s">
        <v>1315</v>
      </c>
      <c r="C57" s="716" t="s">
        <v>153</v>
      </c>
      <c r="D57" s="717">
        <v>2585527</v>
      </c>
      <c r="E57" s="717">
        <v>379.39</v>
      </c>
    </row>
    <row r="58" spans="1:7" s="623" customFormat="1" ht="15" customHeight="1">
      <c r="A58" s="620"/>
      <c r="B58" s="715" t="s">
        <v>1406</v>
      </c>
      <c r="C58" s="716" t="s">
        <v>906</v>
      </c>
      <c r="D58" s="717">
        <v>14236524</v>
      </c>
      <c r="E58" s="717">
        <v>2082.98</v>
      </c>
    </row>
    <row r="59" spans="1:7" s="623" customFormat="1" ht="15" customHeight="1">
      <c r="A59" s="620"/>
      <c r="B59" s="715" t="s">
        <v>1407</v>
      </c>
      <c r="C59" s="716" t="s">
        <v>1408</v>
      </c>
      <c r="D59" s="717">
        <v>14236524</v>
      </c>
      <c r="E59" s="717">
        <v>2082.98</v>
      </c>
    </row>
    <row r="60" spans="1:7" s="623" customFormat="1" ht="15" customHeight="1">
      <c r="A60" s="620"/>
      <c r="B60"/>
      <c r="C60" s="718"/>
      <c r="D60" s="718"/>
      <c r="E60"/>
    </row>
    <row r="61" spans="1:7" s="622" customFormat="1" ht="15" customHeight="1">
      <c r="A61" s="620">
        <v>11207</v>
      </c>
      <c r="B61"/>
      <c r="C61" s="718"/>
      <c r="D61" s="718"/>
      <c r="E61"/>
      <c r="F61" s="623"/>
      <c r="G61" s="623"/>
    </row>
    <row r="62" spans="1:7" s="623" customFormat="1" ht="15" customHeight="1">
      <c r="A62" s="620">
        <v>11208</v>
      </c>
      <c r="B62" s="715" t="s">
        <v>1316</v>
      </c>
      <c r="C62" s="716" t="s">
        <v>22</v>
      </c>
      <c r="D62" s="717">
        <v>2604118194</v>
      </c>
      <c r="E62" s="717">
        <v>378265.62</v>
      </c>
    </row>
    <row r="63" spans="1:7" s="623" customFormat="1" ht="15" customHeight="1">
      <c r="A63" s="620">
        <v>11213</v>
      </c>
      <c r="B63" s="715" t="s">
        <v>1317</v>
      </c>
      <c r="C63" s="716" t="s">
        <v>160</v>
      </c>
      <c r="D63" s="717">
        <v>3180771806</v>
      </c>
      <c r="E63" s="717">
        <v>465470.93</v>
      </c>
    </row>
    <row r="64" spans="1:7" s="623" customFormat="1" ht="15" customHeight="1">
      <c r="A64" s="620">
        <v>113</v>
      </c>
      <c r="B64" s="715" t="s">
        <v>1318</v>
      </c>
      <c r="C64" s="716" t="s">
        <v>386</v>
      </c>
      <c r="D64" s="717">
        <v>2500000000</v>
      </c>
      <c r="E64" s="717">
        <v>366628.41</v>
      </c>
    </row>
    <row r="65" spans="1:7" s="623" customFormat="1" ht="15" customHeight="1">
      <c r="A65" s="620">
        <v>11301</v>
      </c>
      <c r="B65" s="715" t="s">
        <v>1319</v>
      </c>
      <c r="C65" s="716" t="s">
        <v>400</v>
      </c>
      <c r="D65" s="717">
        <v>2500000000</v>
      </c>
      <c r="E65" s="717">
        <v>366628.41</v>
      </c>
    </row>
    <row r="66" spans="1:7" s="622" customFormat="1" ht="15" customHeight="1">
      <c r="A66" s="620">
        <v>11302</v>
      </c>
      <c r="B66" s="715" t="s">
        <v>1320</v>
      </c>
      <c r="C66" s="716" t="s">
        <v>238</v>
      </c>
      <c r="D66" s="717">
        <v>680771806</v>
      </c>
      <c r="E66" s="717">
        <v>98842.52</v>
      </c>
      <c r="F66" s="623"/>
      <c r="G66" s="623"/>
    </row>
    <row r="67" spans="1:7" s="623" customFormat="1" ht="15" customHeight="1">
      <c r="A67" s="620">
        <v>11306</v>
      </c>
      <c r="B67" s="715" t="s">
        <v>1321</v>
      </c>
      <c r="C67" s="716" t="s">
        <v>403</v>
      </c>
      <c r="D67" s="717">
        <v>680771806</v>
      </c>
      <c r="E67" s="717">
        <v>98842.52</v>
      </c>
    </row>
    <row r="68" spans="1:7" s="623" customFormat="1" ht="15" customHeight="1">
      <c r="A68" s="620">
        <v>114</v>
      </c>
      <c r="B68" s="715" t="s">
        <v>1322</v>
      </c>
      <c r="C68" s="716" t="s">
        <v>12</v>
      </c>
      <c r="D68" s="717">
        <v>2754149</v>
      </c>
      <c r="E68" s="717">
        <v>399.62</v>
      </c>
    </row>
    <row r="69" spans="1:7" s="623" customFormat="1" ht="15" customHeight="1">
      <c r="A69" s="620">
        <v>114102</v>
      </c>
      <c r="B69" s="715" t="s">
        <v>1323</v>
      </c>
      <c r="C69" s="716" t="s">
        <v>162</v>
      </c>
      <c r="D69" s="717">
        <v>2618753</v>
      </c>
      <c r="E69" s="717">
        <v>379.97</v>
      </c>
    </row>
    <row r="70" spans="1:7" s="623" customFormat="1" ht="15" customHeight="1">
      <c r="A70" s="620">
        <v>114103</v>
      </c>
      <c r="B70" s="715" t="s">
        <v>1324</v>
      </c>
      <c r="C70" s="716" t="s">
        <v>163</v>
      </c>
      <c r="D70" s="717">
        <v>135396</v>
      </c>
      <c r="E70" s="717">
        <v>19.649999999999999</v>
      </c>
    </row>
    <row r="71" spans="1:7" s="623" customFormat="1" ht="15" customHeight="1">
      <c r="A71" s="620">
        <v>114105</v>
      </c>
      <c r="B71" s="715" t="s">
        <v>1325</v>
      </c>
      <c r="C71" s="716" t="s">
        <v>128</v>
      </c>
      <c r="D71" s="717">
        <v>-579407761</v>
      </c>
      <c r="E71" s="717">
        <v>-87604.93</v>
      </c>
    </row>
    <row r="72" spans="1:7" s="623" customFormat="1" ht="15" customHeight="1">
      <c r="A72" s="620">
        <v>115</v>
      </c>
      <c r="B72" s="715" t="s">
        <v>1326</v>
      </c>
      <c r="C72" s="716" t="s">
        <v>164</v>
      </c>
      <c r="D72" s="717">
        <v>-579407761</v>
      </c>
      <c r="E72" s="717">
        <v>-87604.93</v>
      </c>
    </row>
    <row r="73" spans="1:7" ht="15" customHeight="1">
      <c r="A73" s="52">
        <v>510307</v>
      </c>
      <c r="B73" s="618"/>
      <c r="C73" s="56"/>
      <c r="D73" s="56"/>
      <c r="E73" s="125"/>
    </row>
  </sheetData>
  <printOptions gridLinesSet="0"/>
  <pageMargins left="0.75" right="0.75" top="1" bottom="0.75" header="0.5" footer="0.5"/>
  <pageSetup paperSize="9"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0A60D-D160-440D-AA32-9F386EB92CCF}">
  <sheetPr>
    <tabColor rgb="FFFFC000"/>
  </sheetPr>
  <dimension ref="A1:D374"/>
  <sheetViews>
    <sheetView showGridLines="0" zoomScale="90" zoomScaleNormal="90" workbookViewId="0">
      <pane xSplit="2" ySplit="7" topLeftCell="C8" activePane="bottomRight" state="frozen"/>
      <selection activeCell="C254" sqref="C254"/>
      <selection pane="topRight" activeCell="C254" sqref="C254"/>
      <selection pane="bottomLeft" activeCell="C254" sqref="C254"/>
      <selection pane="bottomRight" activeCell="A12" sqref="A12"/>
    </sheetView>
  </sheetViews>
  <sheetFormatPr baseColWidth="10" defaultColWidth="11.5546875" defaultRowHeight="15" customHeight="1"/>
  <cols>
    <col min="1" max="1" width="15.88671875" style="126" customWidth="1"/>
    <col min="2" max="2" width="49" style="126" customWidth="1"/>
    <col min="3" max="3" width="23.6640625" style="126" customWidth="1"/>
    <col min="4" max="4" width="22" style="126" customWidth="1"/>
    <col min="5" max="16384" width="11.5546875" style="126"/>
  </cols>
  <sheetData>
    <row r="1" spans="1:4" ht="15" customHeight="1">
      <c r="A1" s="134" t="s">
        <v>184</v>
      </c>
      <c r="B1" s="129"/>
      <c r="C1" s="129"/>
    </row>
    <row r="3" spans="1:4" ht="15" customHeight="1">
      <c r="B3" s="133" t="s">
        <v>512</v>
      </c>
      <c r="C3" s="132"/>
      <c r="D3" s="132"/>
    </row>
    <row r="4" spans="1:4" ht="15" customHeight="1">
      <c r="A4" s="131"/>
      <c r="B4" s="129"/>
      <c r="C4" s="129"/>
    </row>
    <row r="5" spans="1:4" ht="15" customHeight="1">
      <c r="B5" s="130" t="s">
        <v>1202</v>
      </c>
      <c r="C5" s="129"/>
    </row>
    <row r="6" spans="1:4" ht="15" customHeight="1">
      <c r="B6" s="129"/>
      <c r="C6" s="129"/>
    </row>
    <row r="7" spans="1:4" s="127" customFormat="1" ht="15" customHeight="1">
      <c r="A7" s="128" t="s">
        <v>1</v>
      </c>
      <c r="B7" s="128" t="s">
        <v>73</v>
      </c>
      <c r="C7" s="128" t="s">
        <v>513</v>
      </c>
      <c r="D7" s="128" t="s">
        <v>514</v>
      </c>
    </row>
    <row r="8" spans="1:4" ht="15" customHeight="1">
      <c r="A8" s="633" t="s">
        <v>1242</v>
      </c>
      <c r="B8" s="633" t="s">
        <v>3</v>
      </c>
      <c r="C8" s="56">
        <v>3423900640</v>
      </c>
      <c r="D8" s="634">
        <v>495627.16</v>
      </c>
    </row>
    <row r="9" spans="1:4" ht="15" customHeight="1">
      <c r="A9" s="633" t="s">
        <v>1243</v>
      </c>
      <c r="B9" s="633" t="s">
        <v>4</v>
      </c>
      <c r="C9" s="56">
        <v>1710923284</v>
      </c>
      <c r="D9" s="634">
        <v>247233.31999999998</v>
      </c>
    </row>
    <row r="10" spans="1:4" ht="15" customHeight="1">
      <c r="A10" s="633" t="s">
        <v>1244</v>
      </c>
      <c r="B10" s="633" t="s">
        <v>5</v>
      </c>
      <c r="C10" s="56">
        <v>1578162054</v>
      </c>
      <c r="D10" s="634">
        <v>228008.02000000002</v>
      </c>
    </row>
    <row r="11" spans="1:4" ht="15" customHeight="1">
      <c r="A11" s="633" t="s">
        <v>1245</v>
      </c>
      <c r="B11" s="633" t="s">
        <v>78</v>
      </c>
      <c r="C11" s="56">
        <v>56826</v>
      </c>
      <c r="D11" s="634">
        <v>8.2100000000000364</v>
      </c>
    </row>
    <row r="12" spans="1:4" ht="15" customHeight="1">
      <c r="A12" s="719">
        <v>1110202</v>
      </c>
      <c r="B12" s="633" t="s">
        <v>737</v>
      </c>
      <c r="C12" s="56">
        <v>56826</v>
      </c>
      <c r="D12" s="634">
        <v>8.2100000000000364</v>
      </c>
    </row>
    <row r="13" spans="1:4" ht="15" customHeight="1">
      <c r="A13" s="633" t="s">
        <v>1246</v>
      </c>
      <c r="B13" s="633" t="s">
        <v>16</v>
      </c>
      <c r="C13" s="56">
        <v>1578105228</v>
      </c>
      <c r="D13" s="634">
        <v>227999.81</v>
      </c>
    </row>
    <row r="14" spans="1:4" ht="15" customHeight="1">
      <c r="A14" s="633" t="s">
        <v>1247</v>
      </c>
      <c r="B14" s="633" t="s">
        <v>515</v>
      </c>
      <c r="C14" s="56">
        <v>6748257</v>
      </c>
      <c r="D14" s="634">
        <v>974.9699999999998</v>
      </c>
    </row>
    <row r="15" spans="1:4" ht="15" customHeight="1">
      <c r="A15" s="633" t="s">
        <v>1248</v>
      </c>
      <c r="B15" s="633" t="s">
        <v>1249</v>
      </c>
      <c r="C15" s="56">
        <v>4000000</v>
      </c>
      <c r="D15" s="634">
        <v>577.91000000000008</v>
      </c>
    </row>
    <row r="16" spans="1:4" ht="15" customHeight="1">
      <c r="A16" s="633" t="s">
        <v>1250</v>
      </c>
      <c r="B16" s="633" t="s">
        <v>1251</v>
      </c>
      <c r="C16" s="56">
        <v>2748257</v>
      </c>
      <c r="D16" s="634">
        <v>397.05999999999995</v>
      </c>
    </row>
    <row r="17" spans="1:4" ht="15" customHeight="1">
      <c r="A17" s="633" t="s">
        <v>1252</v>
      </c>
      <c r="B17" s="633" t="s">
        <v>526</v>
      </c>
      <c r="C17" s="56">
        <v>1571356971</v>
      </c>
      <c r="D17" s="634">
        <v>227024.84</v>
      </c>
    </row>
    <row r="18" spans="1:4" ht="15" customHeight="1">
      <c r="A18" s="633" t="s">
        <v>1253</v>
      </c>
      <c r="B18" s="633" t="s">
        <v>1254</v>
      </c>
      <c r="C18" s="56">
        <v>1557487352</v>
      </c>
      <c r="D18" s="634">
        <v>225021</v>
      </c>
    </row>
    <row r="19" spans="1:4" ht="15" customHeight="1">
      <c r="A19" s="633" t="s">
        <v>1255</v>
      </c>
      <c r="B19" s="633" t="s">
        <v>1256</v>
      </c>
      <c r="C19" s="56">
        <v>12147960</v>
      </c>
      <c r="D19" s="634">
        <v>1755.1</v>
      </c>
    </row>
    <row r="20" spans="1:4" ht="15" customHeight="1">
      <c r="A20" s="633" t="s">
        <v>1257</v>
      </c>
      <c r="B20" s="633" t="s">
        <v>1258</v>
      </c>
      <c r="C20" s="56">
        <v>1721659</v>
      </c>
      <c r="D20" s="634">
        <v>248.74</v>
      </c>
    </row>
    <row r="21" spans="1:4" ht="15" customHeight="1">
      <c r="A21" s="633" t="s">
        <v>1259</v>
      </c>
      <c r="B21" s="633" t="s">
        <v>570</v>
      </c>
      <c r="C21" s="56">
        <v>70774630</v>
      </c>
      <c r="D21" s="634">
        <v>10225.299999999999</v>
      </c>
    </row>
    <row r="22" spans="1:4" ht="15" customHeight="1">
      <c r="A22" s="633" t="s">
        <v>1260</v>
      </c>
      <c r="B22" s="633" t="s">
        <v>1053</v>
      </c>
      <c r="C22" s="56">
        <v>70774630</v>
      </c>
      <c r="D22" s="634">
        <v>10225.299999999999</v>
      </c>
    </row>
    <row r="23" spans="1:4" ht="15" customHeight="1">
      <c r="A23" s="633" t="s">
        <v>1261</v>
      </c>
      <c r="B23" s="633" t="s">
        <v>581</v>
      </c>
      <c r="C23" s="56">
        <v>1404863</v>
      </c>
      <c r="D23" s="634">
        <v>202.97</v>
      </c>
    </row>
    <row r="24" spans="1:4" ht="15" customHeight="1">
      <c r="A24" s="633" t="s">
        <v>1262</v>
      </c>
      <c r="B24" s="633" t="s">
        <v>625</v>
      </c>
      <c r="C24" s="56">
        <v>69369767</v>
      </c>
      <c r="D24" s="634">
        <v>10022.33</v>
      </c>
    </row>
    <row r="25" spans="1:4" ht="15" customHeight="1">
      <c r="A25" s="633" t="s">
        <v>1263</v>
      </c>
      <c r="B25" s="633" t="s">
        <v>836</v>
      </c>
      <c r="C25" s="56">
        <v>69369767</v>
      </c>
      <c r="D25" s="634">
        <v>10022.33</v>
      </c>
    </row>
    <row r="26" spans="1:4" ht="15" customHeight="1">
      <c r="A26" s="633" t="s">
        <v>1264</v>
      </c>
      <c r="B26" s="633" t="s">
        <v>277</v>
      </c>
      <c r="C26" s="56">
        <v>61986600</v>
      </c>
      <c r="D26" s="634">
        <v>9000</v>
      </c>
    </row>
    <row r="27" spans="1:4" ht="15" customHeight="1">
      <c r="A27" s="633" t="s">
        <v>1265</v>
      </c>
      <c r="B27" s="633" t="s">
        <v>1054</v>
      </c>
      <c r="C27" s="56">
        <v>61986600</v>
      </c>
      <c r="D27" s="634">
        <v>9000</v>
      </c>
    </row>
    <row r="28" spans="1:4" ht="15" customHeight="1">
      <c r="A28" s="633" t="s">
        <v>1266</v>
      </c>
      <c r="B28" s="633" t="s">
        <v>167</v>
      </c>
      <c r="C28" s="56">
        <v>61986600</v>
      </c>
      <c r="D28" s="634">
        <v>9000</v>
      </c>
    </row>
    <row r="29" spans="1:4" ht="15" customHeight="1">
      <c r="A29" s="633" t="s">
        <v>1267</v>
      </c>
      <c r="B29" s="633" t="s">
        <v>7</v>
      </c>
      <c r="C29" s="56">
        <v>1712977356</v>
      </c>
      <c r="D29" s="634">
        <v>248393.84</v>
      </c>
    </row>
    <row r="30" spans="1:4" ht="15" customHeight="1">
      <c r="A30" s="633" t="s">
        <v>1268</v>
      </c>
      <c r="B30" s="633" t="s">
        <v>150</v>
      </c>
      <c r="C30" s="56">
        <v>1593688508</v>
      </c>
      <c r="D30" s="634">
        <v>230251.22999999998</v>
      </c>
    </row>
    <row r="31" spans="1:4" ht="15" customHeight="1">
      <c r="A31" s="633" t="s">
        <v>1269</v>
      </c>
      <c r="B31" s="633" t="s">
        <v>589</v>
      </c>
      <c r="C31" s="56">
        <v>900000000</v>
      </c>
      <c r="D31" s="634">
        <v>130029.23999999999</v>
      </c>
    </row>
    <row r="32" spans="1:4" ht="15" customHeight="1">
      <c r="A32" s="633" t="s">
        <v>1270</v>
      </c>
      <c r="B32" s="633" t="s">
        <v>1271</v>
      </c>
      <c r="C32" s="56">
        <v>900000000</v>
      </c>
      <c r="D32" s="634">
        <v>130029.23999999999</v>
      </c>
    </row>
    <row r="33" spans="1:4" ht="15" customHeight="1">
      <c r="A33" s="633" t="s">
        <v>1272</v>
      </c>
      <c r="B33" s="633" t="s">
        <v>1057</v>
      </c>
      <c r="C33" s="56">
        <v>900000000</v>
      </c>
      <c r="D33" s="634">
        <v>130029.23999999999</v>
      </c>
    </row>
    <row r="34" spans="1:4" ht="15" customHeight="1">
      <c r="A34" s="633" t="s">
        <v>1273</v>
      </c>
      <c r="B34" s="633" t="s">
        <v>1274</v>
      </c>
      <c r="C34" s="56">
        <v>900000000</v>
      </c>
      <c r="D34" s="634">
        <v>130029.23999999999</v>
      </c>
    </row>
    <row r="35" spans="1:4" ht="15" customHeight="1">
      <c r="A35" s="633" t="s">
        <v>1275</v>
      </c>
      <c r="B35" s="633" t="s">
        <v>859</v>
      </c>
      <c r="C35" s="56">
        <v>693688508</v>
      </c>
      <c r="D35" s="634">
        <v>100221.98999999999</v>
      </c>
    </row>
    <row r="36" spans="1:4" ht="15" customHeight="1">
      <c r="A36" s="633" t="s">
        <v>1276</v>
      </c>
      <c r="B36" s="633" t="s">
        <v>860</v>
      </c>
      <c r="C36" s="56">
        <v>693688508</v>
      </c>
      <c r="D36" s="634">
        <v>100221.98999999999</v>
      </c>
    </row>
    <row r="37" spans="1:4" ht="15" customHeight="1">
      <c r="A37" s="633" t="s">
        <v>1277</v>
      </c>
      <c r="B37" s="633" t="s">
        <v>541</v>
      </c>
      <c r="C37" s="56">
        <v>692152000</v>
      </c>
      <c r="D37" s="634">
        <v>100000</v>
      </c>
    </row>
    <row r="38" spans="1:4" ht="15" customHeight="1">
      <c r="A38" s="633" t="s">
        <v>1278</v>
      </c>
      <c r="B38" s="633" t="s">
        <v>1108</v>
      </c>
      <c r="C38" s="56">
        <v>692152000</v>
      </c>
      <c r="D38" s="634">
        <v>100000</v>
      </c>
    </row>
    <row r="39" spans="1:4" ht="15" customHeight="1">
      <c r="A39" s="633" t="s">
        <v>1279</v>
      </c>
      <c r="B39" s="633" t="s">
        <v>552</v>
      </c>
      <c r="C39" s="56">
        <v>1536508</v>
      </c>
      <c r="D39" s="634">
        <v>221.98999999999978</v>
      </c>
    </row>
    <row r="40" spans="1:4" ht="15" customHeight="1">
      <c r="A40" s="633" t="s">
        <v>1280</v>
      </c>
      <c r="B40" s="633" t="s">
        <v>553</v>
      </c>
      <c r="C40" s="56">
        <v>22231922</v>
      </c>
      <c r="D40" s="634">
        <v>3212</v>
      </c>
    </row>
    <row r="41" spans="1:4" ht="15" customHeight="1">
      <c r="A41" s="633" t="s">
        <v>1281</v>
      </c>
      <c r="B41" s="633" t="s">
        <v>1282</v>
      </c>
      <c r="C41" s="56">
        <v>22231922</v>
      </c>
      <c r="D41" s="634">
        <v>3212</v>
      </c>
    </row>
    <row r="42" spans="1:4" ht="15" customHeight="1">
      <c r="A42" s="633" t="s">
        <v>1283</v>
      </c>
      <c r="B42" s="633" t="s">
        <v>560</v>
      </c>
      <c r="C42" s="56">
        <v>-20695414</v>
      </c>
      <c r="D42" s="634">
        <v>-2990.01</v>
      </c>
    </row>
    <row r="43" spans="1:4" ht="15" customHeight="1">
      <c r="A43" s="633" t="s">
        <v>1284</v>
      </c>
      <c r="B43" s="633" t="s">
        <v>1127</v>
      </c>
      <c r="C43" s="56">
        <v>-20695414</v>
      </c>
      <c r="D43" s="634">
        <v>-2990.01</v>
      </c>
    </row>
    <row r="44" spans="1:4" ht="15" customHeight="1">
      <c r="A44" s="633" t="s">
        <v>1285</v>
      </c>
      <c r="B44" s="633" t="s">
        <v>593</v>
      </c>
      <c r="C44" s="56">
        <v>93314341</v>
      </c>
      <c r="D44" s="634">
        <v>14216.17</v>
      </c>
    </row>
    <row r="45" spans="1:4" ht="15" customHeight="1">
      <c r="A45" s="633" t="s">
        <v>1286</v>
      </c>
      <c r="B45" s="633" t="s">
        <v>594</v>
      </c>
      <c r="C45" s="56">
        <v>93314341</v>
      </c>
      <c r="D45" s="634">
        <v>14216.17</v>
      </c>
    </row>
    <row r="46" spans="1:4" ht="15" customHeight="1">
      <c r="A46" s="633" t="s">
        <v>1287</v>
      </c>
      <c r="B46" s="633" t="s">
        <v>151</v>
      </c>
      <c r="C46" s="56">
        <v>32272727</v>
      </c>
      <c r="D46" s="634">
        <v>5081.26</v>
      </c>
    </row>
    <row r="47" spans="1:4" ht="15" customHeight="1">
      <c r="A47" s="633" t="s">
        <v>1288</v>
      </c>
      <c r="B47" s="633" t="s">
        <v>1014</v>
      </c>
      <c r="C47" s="56">
        <v>32908364</v>
      </c>
      <c r="D47" s="634">
        <v>4987.9399999999996</v>
      </c>
    </row>
    <row r="48" spans="1:4" ht="15" customHeight="1">
      <c r="A48" s="633" t="s">
        <v>1289</v>
      </c>
      <c r="B48" s="633" t="s">
        <v>596</v>
      </c>
      <c r="C48" s="56">
        <v>24392332</v>
      </c>
      <c r="D48" s="634">
        <v>3604.59</v>
      </c>
    </row>
    <row r="49" spans="1:4" ht="15" customHeight="1">
      <c r="A49" s="633" t="s">
        <v>1290</v>
      </c>
      <c r="B49" s="633" t="s">
        <v>873</v>
      </c>
      <c r="C49" s="56">
        <v>14410909</v>
      </c>
      <c r="D49" s="634">
        <v>2090.9699999999998</v>
      </c>
    </row>
    <row r="50" spans="1:4" ht="15" customHeight="1">
      <c r="A50" s="633" t="s">
        <v>1291</v>
      </c>
      <c r="B50" s="633" t="s">
        <v>597</v>
      </c>
      <c r="C50" s="56">
        <v>-10669991</v>
      </c>
      <c r="D50" s="634">
        <v>-1548.59</v>
      </c>
    </row>
    <row r="51" spans="1:4" ht="15" customHeight="1">
      <c r="A51" s="633" t="s">
        <v>1292</v>
      </c>
      <c r="B51" s="633" t="s">
        <v>866</v>
      </c>
      <c r="C51" s="56">
        <v>-806817</v>
      </c>
      <c r="D51" s="634">
        <v>-115.3</v>
      </c>
    </row>
    <row r="52" spans="1:4" ht="15" customHeight="1">
      <c r="A52" s="633" t="s">
        <v>1293</v>
      </c>
      <c r="B52" s="633" t="s">
        <v>598</v>
      </c>
      <c r="C52" s="56">
        <v>-4941076</v>
      </c>
      <c r="D52" s="634">
        <v>-723.57</v>
      </c>
    </row>
    <row r="53" spans="1:4" ht="15" customHeight="1">
      <c r="A53" s="633" t="s">
        <v>1294</v>
      </c>
      <c r="B53" s="633" t="s">
        <v>599</v>
      </c>
      <c r="C53" s="56">
        <v>-1634610</v>
      </c>
      <c r="D53" s="634">
        <v>-233.57</v>
      </c>
    </row>
    <row r="54" spans="1:4" ht="15" customHeight="1">
      <c r="A54" s="633" t="s">
        <v>1295</v>
      </c>
      <c r="B54" s="633" t="s">
        <v>1195</v>
      </c>
      <c r="C54" s="56">
        <v>-3287488</v>
      </c>
      <c r="D54" s="634">
        <v>-476.15</v>
      </c>
    </row>
    <row r="55" spans="1:4" ht="15" customHeight="1">
      <c r="A55" s="633" t="s">
        <v>1296</v>
      </c>
      <c r="B55" s="633" t="s">
        <v>600</v>
      </c>
      <c r="C55" s="56">
        <v>4101789</v>
      </c>
      <c r="D55" s="634">
        <v>590.44000000000005</v>
      </c>
    </row>
    <row r="56" spans="1:4" ht="15" customHeight="1">
      <c r="A56" s="633" t="s">
        <v>1297</v>
      </c>
      <c r="B56" s="633" t="s">
        <v>1067</v>
      </c>
      <c r="C56" s="56">
        <v>4101789</v>
      </c>
      <c r="D56" s="634">
        <v>590.44000000000005</v>
      </c>
    </row>
    <row r="57" spans="1:4" ht="15" customHeight="1">
      <c r="A57" s="633" t="s">
        <v>1298</v>
      </c>
      <c r="B57" s="633" t="s">
        <v>1038</v>
      </c>
      <c r="C57" s="56">
        <v>21872718</v>
      </c>
      <c r="D57" s="634">
        <v>3336</v>
      </c>
    </row>
    <row r="58" spans="1:4" ht="15" customHeight="1">
      <c r="A58" s="633" t="s">
        <v>1299</v>
      </c>
      <c r="B58" s="633" t="s">
        <v>1039</v>
      </c>
      <c r="C58" s="56">
        <v>21872718</v>
      </c>
      <c r="D58" s="634">
        <v>3336</v>
      </c>
    </row>
    <row r="59" spans="1:4" ht="15" customHeight="1">
      <c r="A59" s="633" t="s">
        <v>1300</v>
      </c>
      <c r="B59" s="633" t="s">
        <v>8</v>
      </c>
      <c r="C59" s="56">
        <v>1063406179</v>
      </c>
      <c r="D59" s="634">
        <v>153417.14000000001</v>
      </c>
    </row>
    <row r="60" spans="1:4" ht="15" customHeight="1">
      <c r="A60" s="633" t="s">
        <v>1301</v>
      </c>
      <c r="B60" s="633" t="s">
        <v>9</v>
      </c>
      <c r="C60" s="56">
        <v>1063406179</v>
      </c>
      <c r="D60" s="634">
        <v>153417.14000000001</v>
      </c>
    </row>
    <row r="61" spans="1:4" ht="15" customHeight="1">
      <c r="A61" s="633" t="s">
        <v>1302</v>
      </c>
      <c r="B61" s="633" t="s">
        <v>605</v>
      </c>
      <c r="C61" s="56">
        <v>1058175862</v>
      </c>
      <c r="D61" s="634">
        <v>152662.56</v>
      </c>
    </row>
    <row r="62" spans="1:4" ht="15" customHeight="1">
      <c r="A62" s="633" t="s">
        <v>1303</v>
      </c>
      <c r="B62" s="633" t="s">
        <v>606</v>
      </c>
      <c r="C62" s="56">
        <v>510412</v>
      </c>
      <c r="D62" s="634">
        <v>73.6400000000001</v>
      </c>
    </row>
    <row r="63" spans="1:4" ht="15" customHeight="1">
      <c r="A63" s="633" t="s">
        <v>1304</v>
      </c>
      <c r="B63" s="633" t="s">
        <v>425</v>
      </c>
      <c r="C63" s="56">
        <v>510412</v>
      </c>
      <c r="D63" s="634">
        <v>73.6400000000001</v>
      </c>
    </row>
    <row r="64" spans="1:4" ht="15" customHeight="1">
      <c r="A64" s="633" t="s">
        <v>1305</v>
      </c>
      <c r="B64" s="633" t="s">
        <v>351</v>
      </c>
      <c r="C64" s="56">
        <v>510412</v>
      </c>
      <c r="D64" s="634">
        <v>73.6400000000001</v>
      </c>
    </row>
    <row r="65" spans="1:4" ht="15" customHeight="1">
      <c r="A65" s="633" t="s">
        <v>1306</v>
      </c>
      <c r="B65" s="633" t="s">
        <v>879</v>
      </c>
      <c r="C65" s="56">
        <v>1034855485</v>
      </c>
      <c r="D65" s="634">
        <v>149298.13</v>
      </c>
    </row>
    <row r="66" spans="1:4" ht="15" customHeight="1">
      <c r="A66" s="633" t="s">
        <v>1307</v>
      </c>
      <c r="B66" s="633" t="s">
        <v>1308</v>
      </c>
      <c r="C66" s="56">
        <v>1034855485</v>
      </c>
      <c r="D66" s="634">
        <v>149298.13</v>
      </c>
    </row>
    <row r="67" spans="1:4" ht="15" customHeight="1">
      <c r="A67" s="633" t="s">
        <v>1309</v>
      </c>
      <c r="B67" s="633" t="s">
        <v>608</v>
      </c>
      <c r="C67" s="56">
        <v>22809965</v>
      </c>
      <c r="D67" s="634">
        <v>3290.7900000000004</v>
      </c>
    </row>
    <row r="68" spans="1:4" ht="15" customHeight="1">
      <c r="A68" s="633" t="s">
        <v>1310</v>
      </c>
      <c r="B68" s="633" t="s">
        <v>609</v>
      </c>
      <c r="C68" s="56">
        <v>2083900</v>
      </c>
      <c r="D68" s="634">
        <v>300.64999999999782</v>
      </c>
    </row>
    <row r="69" spans="1:4" ht="15" customHeight="1">
      <c r="A69" s="633" t="s">
        <v>1311</v>
      </c>
      <c r="B69" s="633" t="s">
        <v>610</v>
      </c>
      <c r="C69" s="56">
        <v>20726065</v>
      </c>
      <c r="D69" s="634">
        <v>2990.1399999999994</v>
      </c>
    </row>
    <row r="70" spans="1:4" ht="15" customHeight="1">
      <c r="A70" s="633" t="s">
        <v>1312</v>
      </c>
      <c r="B70" s="633" t="s">
        <v>10</v>
      </c>
      <c r="C70" s="56">
        <v>5230317</v>
      </c>
      <c r="D70" s="634">
        <v>754.57999999999993</v>
      </c>
    </row>
    <row r="71" spans="1:4" ht="15" customHeight="1">
      <c r="A71" s="633" t="s">
        <v>1313</v>
      </c>
      <c r="B71" s="633" t="s">
        <v>622</v>
      </c>
      <c r="C71" s="56">
        <v>5230317</v>
      </c>
      <c r="D71" s="634">
        <v>754.57999999999993</v>
      </c>
    </row>
    <row r="72" spans="1:4" ht="15" customHeight="1">
      <c r="A72" s="633" t="s">
        <v>1314</v>
      </c>
      <c r="B72" s="633" t="s">
        <v>623</v>
      </c>
      <c r="C72" s="56">
        <v>2561915</v>
      </c>
      <c r="D72" s="634">
        <v>369.61</v>
      </c>
    </row>
    <row r="73" spans="1:4" ht="15" customHeight="1">
      <c r="A73" s="633" t="s">
        <v>1315</v>
      </c>
      <c r="B73" s="633" t="s">
        <v>153</v>
      </c>
      <c r="C73" s="56">
        <v>2668402</v>
      </c>
      <c r="D73" s="634">
        <v>384.9699999999998</v>
      </c>
    </row>
    <row r="74" spans="1:4" ht="15" customHeight="1">
      <c r="A74" s="633"/>
      <c r="B74" s="633"/>
      <c r="C74" s="56"/>
      <c r="D74" s="634"/>
    </row>
    <row r="75" spans="1:4" ht="15" customHeight="1">
      <c r="A75" s="633"/>
      <c r="B75" s="633"/>
      <c r="C75" s="56"/>
      <c r="D75" s="634"/>
    </row>
    <row r="76" spans="1:4" ht="15" customHeight="1">
      <c r="A76" s="633" t="s">
        <v>1316</v>
      </c>
      <c r="B76" s="633" t="s">
        <v>22</v>
      </c>
      <c r="C76" s="56">
        <v>2360494461</v>
      </c>
      <c r="D76" s="634">
        <v>342210.02</v>
      </c>
    </row>
    <row r="77" spans="1:4" ht="15" customHeight="1">
      <c r="A77" s="633" t="s">
        <v>1317</v>
      </c>
      <c r="B77" s="633" t="s">
        <v>160</v>
      </c>
      <c r="C77" s="56">
        <v>3180771806</v>
      </c>
      <c r="D77" s="634">
        <v>465470.93</v>
      </c>
    </row>
    <row r="78" spans="1:4" ht="15" customHeight="1">
      <c r="A78" s="633" t="s">
        <v>1318</v>
      </c>
      <c r="B78" s="633" t="s">
        <v>386</v>
      </c>
      <c r="C78" s="56">
        <v>2500000000</v>
      </c>
      <c r="D78" s="634">
        <v>366628.41</v>
      </c>
    </row>
    <row r="79" spans="1:4" ht="15" customHeight="1">
      <c r="A79" s="633" t="s">
        <v>1319</v>
      </c>
      <c r="B79" s="633" t="s">
        <v>400</v>
      </c>
      <c r="C79" s="56">
        <v>2500000000</v>
      </c>
      <c r="D79" s="634">
        <v>366628.41</v>
      </c>
    </row>
    <row r="80" spans="1:4" ht="15" customHeight="1">
      <c r="A80" s="633" t="s">
        <v>1320</v>
      </c>
      <c r="B80" s="633" t="s">
        <v>238</v>
      </c>
      <c r="C80" s="56">
        <v>680771806</v>
      </c>
      <c r="D80" s="634">
        <v>98842.52</v>
      </c>
    </row>
    <row r="81" spans="1:4" ht="15" customHeight="1">
      <c r="A81" s="633" t="s">
        <v>1321</v>
      </c>
      <c r="B81" s="633" t="s">
        <v>403</v>
      </c>
      <c r="C81" s="56">
        <v>680771806</v>
      </c>
      <c r="D81" s="634">
        <v>98842.52</v>
      </c>
    </row>
    <row r="82" spans="1:4" ht="15" customHeight="1">
      <c r="A82" s="633" t="s">
        <v>1322</v>
      </c>
      <c r="B82" s="633" t="s">
        <v>12</v>
      </c>
      <c r="C82" s="56">
        <v>2754149</v>
      </c>
      <c r="D82" s="634">
        <v>399.62</v>
      </c>
    </row>
    <row r="83" spans="1:4" ht="15" customHeight="1">
      <c r="A83" s="633" t="s">
        <v>1323</v>
      </c>
      <c r="B83" s="633" t="s">
        <v>162</v>
      </c>
      <c r="C83" s="56">
        <v>2618753</v>
      </c>
      <c r="D83" s="634">
        <v>379.97</v>
      </c>
    </row>
    <row r="84" spans="1:4" ht="15" customHeight="1">
      <c r="A84" s="633" t="s">
        <v>1324</v>
      </c>
      <c r="B84" s="633" t="s">
        <v>163</v>
      </c>
      <c r="C84" s="56">
        <v>135396</v>
      </c>
      <c r="D84" s="634">
        <v>19.649999999999999</v>
      </c>
    </row>
    <row r="85" spans="1:4" ht="15" customHeight="1">
      <c r="A85" s="633" t="s">
        <v>1325</v>
      </c>
      <c r="B85" s="633" t="s">
        <v>128</v>
      </c>
      <c r="C85" s="56">
        <v>-823031494</v>
      </c>
      <c r="D85" s="634">
        <v>-123660.53</v>
      </c>
    </row>
    <row r="86" spans="1:4" ht="15" customHeight="1">
      <c r="A86" s="633" t="s">
        <v>1326</v>
      </c>
      <c r="B86" s="633" t="s">
        <v>164</v>
      </c>
      <c r="C86" s="56">
        <v>-579407761</v>
      </c>
      <c r="D86" s="634">
        <v>-87604.93</v>
      </c>
    </row>
    <row r="87" spans="1:4" ht="15" customHeight="1">
      <c r="A87" s="633" t="s">
        <v>1327</v>
      </c>
      <c r="B87" s="633" t="s">
        <v>165</v>
      </c>
      <c r="C87" s="56">
        <v>-243623733</v>
      </c>
      <c r="D87" s="634">
        <v>-36055.599999999999</v>
      </c>
    </row>
    <row r="88" spans="1:4" ht="15" customHeight="1">
      <c r="A88" s="633" t="s">
        <v>1328</v>
      </c>
      <c r="B88" s="633" t="s">
        <v>166</v>
      </c>
      <c r="C88" s="56">
        <v>-25874402</v>
      </c>
      <c r="D88" s="634">
        <v>-3305.41</v>
      </c>
    </row>
    <row r="89" spans="1:4" ht="15" customHeight="1">
      <c r="A89" s="633" t="s">
        <v>1329</v>
      </c>
      <c r="B89" s="633" t="s">
        <v>643</v>
      </c>
      <c r="C89" s="56">
        <v>-6036699</v>
      </c>
      <c r="D89" s="634">
        <v>-862.5</v>
      </c>
    </row>
    <row r="90" spans="1:4" ht="15" customHeight="1">
      <c r="A90" s="633" t="s">
        <v>1330</v>
      </c>
      <c r="B90" s="633" t="s">
        <v>644</v>
      </c>
      <c r="C90" s="56">
        <v>-6036699</v>
      </c>
      <c r="D90" s="634">
        <v>-862.5</v>
      </c>
    </row>
    <row r="91" spans="1:4" ht="15" customHeight="1">
      <c r="A91" s="633" t="s">
        <v>1331</v>
      </c>
      <c r="B91" s="633" t="s">
        <v>644</v>
      </c>
      <c r="C91" s="56">
        <v>-6036699</v>
      </c>
      <c r="D91" s="634">
        <v>-862.5</v>
      </c>
    </row>
    <row r="92" spans="1:4" ht="15" customHeight="1">
      <c r="A92" s="633" t="s">
        <v>1332</v>
      </c>
      <c r="B92" s="633" t="s">
        <v>544</v>
      </c>
      <c r="C92" s="56">
        <v>-6036699</v>
      </c>
      <c r="D92" s="634">
        <v>-862.5</v>
      </c>
    </row>
    <row r="93" spans="1:4" ht="15" customHeight="1">
      <c r="A93" s="633" t="s">
        <v>1333</v>
      </c>
      <c r="B93" s="633" t="s">
        <v>666</v>
      </c>
      <c r="C93" s="56">
        <v>-2534</v>
      </c>
      <c r="D93" s="634">
        <v>-0.36</v>
      </c>
    </row>
    <row r="94" spans="1:4" ht="15" customHeight="1">
      <c r="A94" s="633" t="s">
        <v>1334</v>
      </c>
      <c r="B94" s="633" t="s">
        <v>667</v>
      </c>
      <c r="C94" s="56">
        <v>-2027</v>
      </c>
      <c r="D94" s="634">
        <v>-0.28999999999999998</v>
      </c>
    </row>
    <row r="95" spans="1:4" ht="15" customHeight="1">
      <c r="A95" s="633" t="s">
        <v>1335</v>
      </c>
      <c r="B95" s="633" t="s">
        <v>668</v>
      </c>
      <c r="C95" s="56">
        <v>-2027</v>
      </c>
      <c r="D95" s="634">
        <v>-0.28999999999999998</v>
      </c>
    </row>
    <row r="96" spans="1:4" ht="15" customHeight="1">
      <c r="A96" s="633" t="s">
        <v>1336</v>
      </c>
      <c r="B96" s="633" t="s">
        <v>224</v>
      </c>
      <c r="C96" s="56">
        <v>-507</v>
      </c>
      <c r="D96" s="634">
        <v>-7.0000000000000007E-2</v>
      </c>
    </row>
    <row r="97" spans="1:4" ht="15" customHeight="1">
      <c r="A97" s="633" t="s">
        <v>1337</v>
      </c>
      <c r="B97" s="633" t="s">
        <v>670</v>
      </c>
      <c r="C97" s="56">
        <v>-507</v>
      </c>
      <c r="D97" s="634">
        <v>-7.0000000000000007E-2</v>
      </c>
    </row>
    <row r="98" spans="1:4" ht="15" customHeight="1">
      <c r="A98" s="633" t="s">
        <v>1338</v>
      </c>
      <c r="B98" s="633" t="s">
        <v>225</v>
      </c>
      <c r="C98" s="56">
        <v>-17003295</v>
      </c>
      <c r="D98" s="634">
        <v>-2030.39</v>
      </c>
    </row>
    <row r="99" spans="1:4" ht="15" customHeight="1">
      <c r="A99" s="633" t="s">
        <v>1339</v>
      </c>
      <c r="B99" s="633" t="s">
        <v>1075</v>
      </c>
      <c r="C99" s="56">
        <v>-831</v>
      </c>
      <c r="D99" s="634">
        <v>-0.12</v>
      </c>
    </row>
    <row r="100" spans="1:4" ht="15" customHeight="1">
      <c r="A100" s="633" t="s">
        <v>1340</v>
      </c>
      <c r="B100" s="633" t="s">
        <v>673</v>
      </c>
      <c r="C100" s="56">
        <v>-17002464</v>
      </c>
      <c r="D100" s="634">
        <v>-2030.27</v>
      </c>
    </row>
    <row r="101" spans="1:4" ht="15" customHeight="1">
      <c r="A101" s="633" t="s">
        <v>1341</v>
      </c>
      <c r="B101" s="633" t="s">
        <v>674</v>
      </c>
      <c r="C101" s="56">
        <v>-16862965</v>
      </c>
      <c r="D101" s="634">
        <v>-29.03</v>
      </c>
    </row>
    <row r="102" spans="1:4" ht="15" customHeight="1">
      <c r="A102" s="633" t="s">
        <v>1342</v>
      </c>
      <c r="B102" s="633" t="s">
        <v>675</v>
      </c>
      <c r="C102" s="56">
        <v>-139499</v>
      </c>
      <c r="D102" s="634">
        <v>-2001.24</v>
      </c>
    </row>
    <row r="103" spans="1:4" ht="15" customHeight="1">
      <c r="A103" s="633" t="s">
        <v>1343</v>
      </c>
      <c r="B103" s="633" t="s">
        <v>676</v>
      </c>
      <c r="C103" s="56">
        <v>-2831874</v>
      </c>
      <c r="D103" s="634">
        <v>-412.16</v>
      </c>
    </row>
    <row r="104" spans="1:4" ht="15" customHeight="1">
      <c r="A104" s="633" t="s">
        <v>1344</v>
      </c>
      <c r="B104" s="633" t="s">
        <v>677</v>
      </c>
      <c r="C104" s="56">
        <v>-70</v>
      </c>
      <c r="D104" s="634">
        <v>-0.01</v>
      </c>
    </row>
    <row r="105" spans="1:4" ht="15" customHeight="1">
      <c r="A105" s="633" t="s">
        <v>1345</v>
      </c>
      <c r="B105" s="633" t="s">
        <v>509</v>
      </c>
      <c r="C105" s="56">
        <v>-2831804</v>
      </c>
      <c r="D105" s="634">
        <v>-412.15</v>
      </c>
    </row>
    <row r="106" spans="1:4" ht="15" customHeight="1">
      <c r="A106" s="633" t="s">
        <v>1346</v>
      </c>
      <c r="B106" s="633" t="s">
        <v>186</v>
      </c>
      <c r="C106" s="56">
        <v>269498135</v>
      </c>
      <c r="D106" s="634">
        <v>39361.01</v>
      </c>
    </row>
    <row r="107" spans="1:4" ht="15" customHeight="1">
      <c r="A107" s="633" t="s">
        <v>1347</v>
      </c>
      <c r="B107" s="633" t="s">
        <v>678</v>
      </c>
      <c r="C107" s="56">
        <v>269498134</v>
      </c>
      <c r="D107" s="634">
        <v>39361.01</v>
      </c>
    </row>
    <row r="108" spans="1:4" ht="15" customHeight="1">
      <c r="A108" s="633" t="s">
        <v>1348</v>
      </c>
      <c r="B108" s="633" t="s">
        <v>679</v>
      </c>
      <c r="C108" s="56">
        <v>20662200</v>
      </c>
      <c r="D108" s="634">
        <v>3000</v>
      </c>
    </row>
    <row r="109" spans="1:4" ht="15" customHeight="1">
      <c r="A109" s="633" t="s">
        <v>1349</v>
      </c>
      <c r="B109" s="633" t="s">
        <v>682</v>
      </c>
      <c r="C109" s="56">
        <v>20662200</v>
      </c>
      <c r="D109" s="634">
        <v>3000</v>
      </c>
    </row>
    <row r="110" spans="1:4" ht="15" customHeight="1">
      <c r="A110" s="633" t="s">
        <v>1350</v>
      </c>
      <c r="B110" s="633" t="s">
        <v>683</v>
      </c>
      <c r="C110" s="56">
        <v>20662200</v>
      </c>
      <c r="D110" s="634">
        <v>3000</v>
      </c>
    </row>
    <row r="111" spans="1:4" ht="15" customHeight="1">
      <c r="A111" s="633" t="s">
        <v>1351</v>
      </c>
      <c r="B111" s="633" t="s">
        <v>734</v>
      </c>
      <c r="C111" s="56">
        <v>20662200</v>
      </c>
      <c r="D111" s="634">
        <v>3000</v>
      </c>
    </row>
    <row r="112" spans="1:4" ht="15" customHeight="1">
      <c r="A112" s="633" t="s">
        <v>1352</v>
      </c>
      <c r="B112" s="633" t="s">
        <v>228</v>
      </c>
      <c r="C112" s="56">
        <v>30821603</v>
      </c>
      <c r="D112" s="634">
        <v>4408.8100000000004</v>
      </c>
    </row>
    <row r="113" spans="1:4" ht="15" customHeight="1">
      <c r="A113" s="633" t="s">
        <v>1353</v>
      </c>
      <c r="B113" s="633" t="s">
        <v>1076</v>
      </c>
      <c r="C113" s="56">
        <v>16185456</v>
      </c>
      <c r="D113" s="634">
        <v>2305.5</v>
      </c>
    </row>
    <row r="114" spans="1:4" ht="15" customHeight="1">
      <c r="A114" s="633" t="s">
        <v>1354</v>
      </c>
      <c r="B114" s="633" t="s">
        <v>1076</v>
      </c>
      <c r="C114" s="56">
        <v>16185456</v>
      </c>
      <c r="D114" s="634">
        <v>2305.5</v>
      </c>
    </row>
    <row r="115" spans="1:4" ht="15" customHeight="1">
      <c r="A115" s="633" t="s">
        <v>1355</v>
      </c>
      <c r="B115" s="633" t="s">
        <v>174</v>
      </c>
      <c r="C115" s="56">
        <v>14636147</v>
      </c>
      <c r="D115" s="634">
        <v>2103.31</v>
      </c>
    </row>
    <row r="116" spans="1:4" ht="15" customHeight="1">
      <c r="A116" s="633" t="s">
        <v>1356</v>
      </c>
      <c r="B116" s="633" t="s">
        <v>14</v>
      </c>
      <c r="C116" s="56">
        <v>192181888</v>
      </c>
      <c r="D116" s="634">
        <v>27512.97</v>
      </c>
    </row>
    <row r="117" spans="1:4" ht="15" customHeight="1">
      <c r="A117" s="633" t="s">
        <v>1357</v>
      </c>
      <c r="B117" s="633" t="s">
        <v>230</v>
      </c>
      <c r="C117" s="56">
        <v>33304887</v>
      </c>
      <c r="D117" s="634">
        <v>4759.4799999999996</v>
      </c>
    </row>
    <row r="118" spans="1:4" ht="15" customHeight="1">
      <c r="A118" s="633" t="s">
        <v>1358</v>
      </c>
      <c r="B118" s="633" t="s">
        <v>169</v>
      </c>
      <c r="C118" s="56">
        <v>30742972</v>
      </c>
      <c r="D118" s="634">
        <v>4393.37</v>
      </c>
    </row>
    <row r="119" spans="1:4" ht="15" customHeight="1">
      <c r="A119" s="633" t="s">
        <v>1359</v>
      </c>
      <c r="B119" s="633" t="s">
        <v>171</v>
      </c>
      <c r="C119" s="56">
        <v>2561915</v>
      </c>
      <c r="D119" s="634">
        <v>366.11</v>
      </c>
    </row>
    <row r="120" spans="1:4" ht="15" customHeight="1">
      <c r="A120" s="633" t="s">
        <v>1360</v>
      </c>
      <c r="B120" s="633" t="s">
        <v>689</v>
      </c>
      <c r="C120" s="56">
        <v>25966329</v>
      </c>
      <c r="D120" s="634">
        <v>3724.91</v>
      </c>
    </row>
    <row r="121" spans="1:4" ht="15" customHeight="1">
      <c r="A121" s="633" t="s">
        <v>1361</v>
      </c>
      <c r="B121" s="633" t="s">
        <v>690</v>
      </c>
      <c r="C121" s="56">
        <v>5072589</v>
      </c>
      <c r="D121" s="634">
        <v>724.91</v>
      </c>
    </row>
    <row r="122" spans="1:4" ht="15" customHeight="1">
      <c r="A122" s="633" t="s">
        <v>1362</v>
      </c>
      <c r="B122" s="633" t="s">
        <v>173</v>
      </c>
      <c r="C122" s="56">
        <v>20893740</v>
      </c>
      <c r="D122" s="634">
        <v>3000</v>
      </c>
    </row>
    <row r="123" spans="1:4" ht="15" customHeight="1">
      <c r="A123" s="633" t="s">
        <v>1363</v>
      </c>
      <c r="B123" s="633" t="s">
        <v>188</v>
      </c>
      <c r="C123" s="56">
        <v>70508481</v>
      </c>
      <c r="D123" s="634">
        <v>10075.74</v>
      </c>
    </row>
    <row r="124" spans="1:4" ht="15" customHeight="1">
      <c r="A124" s="633" t="s">
        <v>1364</v>
      </c>
      <c r="B124" s="633" t="s">
        <v>1063</v>
      </c>
      <c r="C124" s="56">
        <v>21473580</v>
      </c>
      <c r="D124" s="634">
        <v>3078.42</v>
      </c>
    </row>
    <row r="125" spans="1:4" ht="15" customHeight="1">
      <c r="A125" s="633" t="s">
        <v>1365</v>
      </c>
      <c r="B125" s="633" t="s">
        <v>695</v>
      </c>
      <c r="C125" s="56">
        <v>18698860</v>
      </c>
      <c r="D125" s="634">
        <v>2659.28</v>
      </c>
    </row>
    <row r="126" spans="1:4" ht="15" customHeight="1">
      <c r="A126" s="633" t="s">
        <v>1366</v>
      </c>
      <c r="B126" s="633" t="s">
        <v>1367</v>
      </c>
      <c r="C126" s="56">
        <v>9516360</v>
      </c>
      <c r="D126" s="634">
        <v>1363.64</v>
      </c>
    </row>
    <row r="127" spans="1:4" ht="15" customHeight="1">
      <c r="A127" s="633" t="s">
        <v>1368</v>
      </c>
      <c r="B127" s="633" t="s">
        <v>1369</v>
      </c>
      <c r="C127" s="56">
        <v>6818181</v>
      </c>
      <c r="D127" s="634">
        <v>974.4</v>
      </c>
    </row>
    <row r="128" spans="1:4" ht="15" customHeight="1">
      <c r="A128" s="633" t="s">
        <v>1370</v>
      </c>
      <c r="B128" s="633" t="s">
        <v>908</v>
      </c>
      <c r="C128" s="56">
        <v>14001500</v>
      </c>
      <c r="D128" s="634">
        <v>2000</v>
      </c>
    </row>
    <row r="129" spans="1:4" ht="15" customHeight="1">
      <c r="A129" s="633" t="s">
        <v>1371</v>
      </c>
      <c r="B129" s="633" t="s">
        <v>697</v>
      </c>
      <c r="C129" s="56">
        <v>3625176</v>
      </c>
      <c r="D129" s="634">
        <v>518.02</v>
      </c>
    </row>
    <row r="130" spans="1:4" ht="15" customHeight="1">
      <c r="A130" s="633" t="s">
        <v>1372</v>
      </c>
      <c r="B130" s="633" t="s">
        <v>698</v>
      </c>
      <c r="C130" s="56">
        <v>3625176</v>
      </c>
      <c r="D130" s="634">
        <v>518.02</v>
      </c>
    </row>
    <row r="131" spans="1:4" ht="15" customHeight="1">
      <c r="A131" s="633" t="s">
        <v>1373</v>
      </c>
      <c r="B131" s="633" t="s">
        <v>699</v>
      </c>
      <c r="C131" s="56">
        <v>778443</v>
      </c>
      <c r="D131" s="634">
        <v>111.24</v>
      </c>
    </row>
    <row r="132" spans="1:4" ht="15" customHeight="1">
      <c r="A132" s="633" t="s">
        <v>1374</v>
      </c>
      <c r="B132" s="633" t="s">
        <v>700</v>
      </c>
      <c r="C132" s="56">
        <v>1634610</v>
      </c>
      <c r="D132" s="634">
        <v>233.57</v>
      </c>
    </row>
    <row r="133" spans="1:4" ht="15" customHeight="1">
      <c r="A133" s="633" t="s">
        <v>1375</v>
      </c>
      <c r="B133" s="633" t="s">
        <v>1197</v>
      </c>
      <c r="C133" s="56">
        <v>806817</v>
      </c>
      <c r="D133" s="634">
        <v>115.3</v>
      </c>
    </row>
    <row r="134" spans="1:4" ht="15" customHeight="1">
      <c r="A134" s="633" t="s">
        <v>1376</v>
      </c>
      <c r="B134" s="633" t="s">
        <v>1198</v>
      </c>
      <c r="C134" s="56">
        <v>405306</v>
      </c>
      <c r="D134" s="634">
        <v>57.91</v>
      </c>
    </row>
    <row r="135" spans="1:4" ht="15" customHeight="1">
      <c r="A135" s="633" t="s">
        <v>1377</v>
      </c>
      <c r="B135" s="633" t="s">
        <v>175</v>
      </c>
      <c r="C135" s="56">
        <v>1968182</v>
      </c>
      <c r="D135" s="634">
        <v>284.27</v>
      </c>
    </row>
    <row r="136" spans="1:4" ht="15" customHeight="1">
      <c r="A136" s="633" t="s">
        <v>1378</v>
      </c>
      <c r="B136" s="633" t="s">
        <v>232</v>
      </c>
      <c r="C136" s="56">
        <v>1968182</v>
      </c>
      <c r="D136" s="634">
        <v>284.27</v>
      </c>
    </row>
    <row r="137" spans="1:4" ht="15" customHeight="1">
      <c r="A137" s="633" t="s">
        <v>1379</v>
      </c>
      <c r="B137" s="633" t="s">
        <v>972</v>
      </c>
      <c r="C137" s="56">
        <v>36736537</v>
      </c>
      <c r="D137" s="634">
        <v>5271.1</v>
      </c>
    </row>
    <row r="138" spans="1:4" ht="15" customHeight="1">
      <c r="A138" s="633" t="s">
        <v>1380</v>
      </c>
      <c r="B138" s="633" t="s">
        <v>1064</v>
      </c>
      <c r="C138" s="56">
        <v>5032982</v>
      </c>
      <c r="D138" s="634">
        <v>722.02</v>
      </c>
    </row>
    <row r="139" spans="1:4" ht="15" customHeight="1">
      <c r="A139" s="633" t="s">
        <v>1381</v>
      </c>
      <c r="B139" s="633" t="s">
        <v>51</v>
      </c>
      <c r="C139" s="56">
        <v>1920000</v>
      </c>
      <c r="D139" s="634">
        <v>276.27</v>
      </c>
    </row>
    <row r="140" spans="1:4" ht="15" customHeight="1">
      <c r="A140" s="633" t="s">
        <v>1382</v>
      </c>
      <c r="B140" s="633" t="s">
        <v>708</v>
      </c>
      <c r="C140" s="56">
        <v>1920000</v>
      </c>
      <c r="D140" s="634">
        <v>276.27</v>
      </c>
    </row>
    <row r="141" spans="1:4" ht="15" customHeight="1">
      <c r="A141" s="633" t="s">
        <v>1383</v>
      </c>
      <c r="B141" s="633" t="s">
        <v>242</v>
      </c>
      <c r="C141" s="56">
        <v>18152296</v>
      </c>
      <c r="D141" s="634">
        <v>2603.1799999999998</v>
      </c>
    </row>
    <row r="142" spans="1:4" ht="15" customHeight="1">
      <c r="A142" s="633" t="s">
        <v>1384</v>
      </c>
      <c r="B142" s="633" t="s">
        <v>975</v>
      </c>
      <c r="C142" s="56">
        <v>1241548</v>
      </c>
      <c r="D142" s="634">
        <v>178.05</v>
      </c>
    </row>
    <row r="143" spans="1:4" ht="15" customHeight="1">
      <c r="A143" s="633" t="s">
        <v>1385</v>
      </c>
      <c r="B143" s="633" t="s">
        <v>710</v>
      </c>
      <c r="C143" s="56">
        <v>730406</v>
      </c>
      <c r="D143" s="634">
        <v>104.62</v>
      </c>
    </row>
    <row r="144" spans="1:4" ht="15" customHeight="1">
      <c r="A144" s="633" t="s">
        <v>1386</v>
      </c>
      <c r="B144" s="633" t="s">
        <v>976</v>
      </c>
      <c r="C144" s="56">
        <v>163635</v>
      </c>
      <c r="D144" s="634">
        <v>23.47</v>
      </c>
    </row>
    <row r="145" spans="1:4" ht="15" customHeight="1">
      <c r="A145" s="633" t="s">
        <v>1387</v>
      </c>
      <c r="B145" s="633" t="s">
        <v>978</v>
      </c>
      <c r="C145" s="56">
        <v>374295</v>
      </c>
      <c r="D145" s="634">
        <v>53.74</v>
      </c>
    </row>
    <row r="146" spans="1:4" ht="15" customHeight="1">
      <c r="A146" s="633" t="s">
        <v>1388</v>
      </c>
      <c r="B146" s="633" t="s">
        <v>711</v>
      </c>
      <c r="C146" s="56">
        <v>7527834</v>
      </c>
      <c r="D146" s="634">
        <v>1079.07</v>
      </c>
    </row>
    <row r="147" spans="1:4" ht="15" customHeight="1">
      <c r="A147" s="633" t="s">
        <v>1389</v>
      </c>
      <c r="B147" s="633" t="s">
        <v>1199</v>
      </c>
      <c r="C147" s="56">
        <v>7981396</v>
      </c>
      <c r="D147" s="634">
        <v>1145.0899999999999</v>
      </c>
    </row>
    <row r="148" spans="1:4" ht="15" customHeight="1">
      <c r="A148" s="633" t="s">
        <v>1390</v>
      </c>
      <c r="B148" s="633" t="s">
        <v>983</v>
      </c>
      <c r="C148" s="56">
        <v>133182</v>
      </c>
      <c r="D148" s="634">
        <v>19.14</v>
      </c>
    </row>
    <row r="149" spans="1:4" ht="15" customHeight="1">
      <c r="A149" s="633" t="s">
        <v>1391</v>
      </c>
      <c r="B149" s="633" t="s">
        <v>715</v>
      </c>
      <c r="C149" s="56">
        <v>567920</v>
      </c>
      <c r="D149" s="634">
        <v>822.43</v>
      </c>
    </row>
    <row r="150" spans="1:4" ht="15" customHeight="1">
      <c r="A150" s="633" t="s">
        <v>1392</v>
      </c>
      <c r="B150" s="633" t="s">
        <v>77</v>
      </c>
      <c r="C150" s="56">
        <v>2026</v>
      </c>
      <c r="D150" s="634">
        <v>0.28999999999999998</v>
      </c>
    </row>
    <row r="151" spans="1:4" ht="15" customHeight="1">
      <c r="A151" s="633" t="s">
        <v>1393</v>
      </c>
      <c r="B151" s="633" t="s">
        <v>1394</v>
      </c>
      <c r="C151" s="56">
        <v>2026</v>
      </c>
      <c r="D151" s="634">
        <v>0.28999999999999998</v>
      </c>
    </row>
    <row r="152" spans="1:4" ht="15" customHeight="1">
      <c r="A152" s="633" t="s">
        <v>1395</v>
      </c>
      <c r="B152" s="633" t="s">
        <v>718</v>
      </c>
      <c r="C152" s="56">
        <v>565894</v>
      </c>
      <c r="D152" s="634">
        <v>822.14</v>
      </c>
    </row>
    <row r="153" spans="1:4" ht="15" customHeight="1">
      <c r="A153" s="633" t="s">
        <v>1396</v>
      </c>
      <c r="B153" s="633" t="s">
        <v>674</v>
      </c>
      <c r="C153" s="56">
        <v>213464</v>
      </c>
      <c r="D153" s="634">
        <v>784.4</v>
      </c>
    </row>
    <row r="154" spans="1:4" ht="15" customHeight="1">
      <c r="A154" s="633" t="s">
        <v>1397</v>
      </c>
      <c r="B154" s="633" t="s">
        <v>675</v>
      </c>
      <c r="C154" s="56">
        <v>352430</v>
      </c>
      <c r="D154" s="634">
        <v>37.74</v>
      </c>
    </row>
    <row r="155" spans="1:4" ht="15" customHeight="1">
      <c r="A155" s="633" t="s">
        <v>1398</v>
      </c>
      <c r="B155" s="633" t="s">
        <v>235</v>
      </c>
      <c r="C155" s="56">
        <v>25264523</v>
      </c>
      <c r="D155" s="634">
        <v>3616.8</v>
      </c>
    </row>
    <row r="156" spans="1:4" ht="15" customHeight="1">
      <c r="A156" s="633" t="s">
        <v>1399</v>
      </c>
      <c r="B156" s="633" t="s">
        <v>720</v>
      </c>
      <c r="C156" s="56">
        <v>15071138</v>
      </c>
      <c r="D156" s="634">
        <v>2153.16</v>
      </c>
    </row>
    <row r="157" spans="1:4" ht="15" customHeight="1">
      <c r="A157" s="633" t="s">
        <v>1400</v>
      </c>
      <c r="B157" s="633" t="s">
        <v>721</v>
      </c>
      <c r="C157" s="56">
        <v>13856448</v>
      </c>
      <c r="D157" s="634">
        <v>1979.66</v>
      </c>
    </row>
    <row r="158" spans="1:4" ht="15" customHeight="1">
      <c r="A158" s="633" t="s">
        <v>1401</v>
      </c>
      <c r="B158" s="633" t="s">
        <v>986</v>
      </c>
      <c r="C158" s="56">
        <v>1214690</v>
      </c>
      <c r="D158" s="634">
        <v>173.5</v>
      </c>
    </row>
    <row r="159" spans="1:4" ht="15" customHeight="1">
      <c r="A159" s="633" t="s">
        <v>1402</v>
      </c>
      <c r="B159" s="633" t="s">
        <v>722</v>
      </c>
      <c r="C159" s="56">
        <v>8120837</v>
      </c>
      <c r="D159" s="634">
        <v>1169.42</v>
      </c>
    </row>
    <row r="160" spans="1:4" ht="15" customHeight="1">
      <c r="A160" s="633" t="s">
        <v>1403</v>
      </c>
      <c r="B160" s="633" t="s">
        <v>987</v>
      </c>
      <c r="C160" s="56">
        <v>2072548</v>
      </c>
      <c r="D160" s="634">
        <v>294.22000000000003</v>
      </c>
    </row>
    <row r="161" spans="1:4" ht="15" customHeight="1">
      <c r="A161" s="633" t="s">
        <v>1404</v>
      </c>
      <c r="B161" s="633" t="s">
        <v>234</v>
      </c>
      <c r="C161" s="56">
        <v>1</v>
      </c>
      <c r="D161" s="634">
        <v>0</v>
      </c>
    </row>
    <row r="162" spans="1:4" ht="15" customHeight="1">
      <c r="A162" s="633" t="s">
        <v>1405</v>
      </c>
      <c r="B162" s="633" t="s">
        <v>723</v>
      </c>
      <c r="C162" s="56">
        <v>1</v>
      </c>
      <c r="D162" s="634">
        <v>0</v>
      </c>
    </row>
    <row r="163" spans="1:4" ht="15" customHeight="1">
      <c r="A163" s="633">
        <v>21303</v>
      </c>
      <c r="B163" s="633" t="s">
        <v>616</v>
      </c>
      <c r="C163" s="56">
        <v>24073951767</v>
      </c>
      <c r="D163" s="634">
        <v>3790379.62</v>
      </c>
    </row>
    <row r="164" spans="1:4" ht="15" customHeight="1">
      <c r="A164" s="633">
        <v>2130301</v>
      </c>
      <c r="B164" s="633" t="s">
        <v>617</v>
      </c>
      <c r="C164" s="56">
        <v>36332893</v>
      </c>
      <c r="D164" s="634">
        <v>5720.5199999999995</v>
      </c>
    </row>
    <row r="165" spans="1:4" ht="15" customHeight="1">
      <c r="A165" s="633">
        <v>213030101</v>
      </c>
      <c r="B165" s="633" t="s">
        <v>618</v>
      </c>
      <c r="C165" s="56">
        <v>36332893</v>
      </c>
      <c r="D165" s="634">
        <v>5720.5199999999995</v>
      </c>
    </row>
    <row r="166" spans="1:4" ht="15" customHeight="1">
      <c r="A166" s="633">
        <v>2130303</v>
      </c>
      <c r="B166" s="633" t="s">
        <v>619</v>
      </c>
      <c r="C166" s="56">
        <v>24037618874</v>
      </c>
      <c r="D166" s="634">
        <v>3784659.1</v>
      </c>
    </row>
    <row r="167" spans="1:4" ht="15" customHeight="1">
      <c r="A167" s="633">
        <v>213030301</v>
      </c>
      <c r="B167" s="633" t="s">
        <v>620</v>
      </c>
      <c r="C167" s="56">
        <v>20861953874</v>
      </c>
      <c r="D167" s="634">
        <v>3284659.1</v>
      </c>
    </row>
    <row r="168" spans="1:4" ht="15" customHeight="1">
      <c r="A168" s="633">
        <v>213030302</v>
      </c>
      <c r="B168" s="633" t="s">
        <v>621</v>
      </c>
      <c r="C168" s="56">
        <v>3175665000</v>
      </c>
      <c r="D168" s="634">
        <v>500000</v>
      </c>
    </row>
    <row r="169" spans="1:4" ht="15" customHeight="1">
      <c r="A169" s="633">
        <v>214</v>
      </c>
      <c r="B169" s="633" t="s">
        <v>10</v>
      </c>
      <c r="C169" s="56">
        <v>1505827075</v>
      </c>
      <c r="D169" s="634">
        <v>237088.47999999998</v>
      </c>
    </row>
    <row r="170" spans="1:4" ht="15" customHeight="1">
      <c r="A170" s="633">
        <v>21401</v>
      </c>
      <c r="B170" s="633" t="s">
        <v>622</v>
      </c>
      <c r="C170" s="56">
        <v>387973063</v>
      </c>
      <c r="D170" s="634">
        <v>61085.329999999987</v>
      </c>
    </row>
    <row r="171" spans="1:4" ht="15" customHeight="1">
      <c r="A171" s="633">
        <v>2140104</v>
      </c>
      <c r="B171" s="633" t="s">
        <v>427</v>
      </c>
      <c r="C171" s="56">
        <v>295300000</v>
      </c>
      <c r="D171" s="634">
        <v>46494.2</v>
      </c>
    </row>
    <row r="172" spans="1:4" ht="15" customHeight="1">
      <c r="A172" s="633">
        <v>2140105</v>
      </c>
      <c r="B172" s="633" t="s">
        <v>623</v>
      </c>
      <c r="C172" s="56">
        <v>41159653</v>
      </c>
      <c r="D172" s="634">
        <v>6480.48</v>
      </c>
    </row>
    <row r="173" spans="1:4" ht="15" customHeight="1">
      <c r="A173" s="633">
        <v>2140107</v>
      </c>
      <c r="B173" s="633" t="s">
        <v>153</v>
      </c>
      <c r="C173" s="56">
        <v>51513410</v>
      </c>
      <c r="D173" s="634">
        <v>8110.65</v>
      </c>
    </row>
    <row r="174" spans="1:4" ht="15" customHeight="1">
      <c r="A174" s="633">
        <v>21402</v>
      </c>
      <c r="B174" s="633" t="s">
        <v>624</v>
      </c>
      <c r="C174" s="56">
        <v>495975083</v>
      </c>
      <c r="D174" s="634">
        <v>78089.960000000006</v>
      </c>
    </row>
    <row r="175" spans="1:4" ht="15" customHeight="1">
      <c r="A175" s="633">
        <v>2140201</v>
      </c>
      <c r="B175" s="633" t="s">
        <v>83</v>
      </c>
      <c r="C175" s="56">
        <v>408525970</v>
      </c>
      <c r="D175" s="634">
        <v>64321.33</v>
      </c>
    </row>
    <row r="176" spans="1:4" ht="15" customHeight="1">
      <c r="A176" s="633">
        <v>2140202</v>
      </c>
      <c r="B176" s="633" t="s">
        <v>625</v>
      </c>
      <c r="C176" s="56">
        <v>55444615</v>
      </c>
      <c r="D176" s="634">
        <v>8729.6099999999988</v>
      </c>
    </row>
    <row r="177" spans="1:4" ht="15" customHeight="1">
      <c r="A177" s="633">
        <v>214020203</v>
      </c>
      <c r="B177" s="633" t="s">
        <v>626</v>
      </c>
      <c r="C177" s="56">
        <v>55444615</v>
      </c>
      <c r="D177" s="634">
        <v>8729.61</v>
      </c>
    </row>
    <row r="178" spans="1:4" ht="15" customHeight="1">
      <c r="A178" s="633">
        <v>2140203</v>
      </c>
      <c r="B178" s="633" t="s">
        <v>627</v>
      </c>
      <c r="C178" s="56">
        <v>13362300</v>
      </c>
      <c r="D178" s="634">
        <v>2103.8599999999997</v>
      </c>
    </row>
    <row r="179" spans="1:4" ht="15" customHeight="1">
      <c r="A179" s="633">
        <v>2140204</v>
      </c>
      <c r="B179" s="633" t="s">
        <v>628</v>
      </c>
      <c r="C179" s="56">
        <v>18642198</v>
      </c>
      <c r="D179" s="634">
        <v>2935.16</v>
      </c>
    </row>
    <row r="180" spans="1:4" ht="15" customHeight="1">
      <c r="A180" s="633">
        <v>21404</v>
      </c>
      <c r="B180" s="633" t="s">
        <v>629</v>
      </c>
      <c r="C180" s="56">
        <v>621878929</v>
      </c>
      <c r="D180" s="634">
        <v>97913.19</v>
      </c>
    </row>
    <row r="181" spans="1:4" ht="15" customHeight="1">
      <c r="A181" s="633">
        <v>2140402</v>
      </c>
      <c r="B181" s="633" t="s">
        <v>155</v>
      </c>
      <c r="C181" s="56">
        <v>1812763</v>
      </c>
      <c r="D181" s="634">
        <v>285.41000000000003</v>
      </c>
    </row>
    <row r="182" spans="1:4" ht="15" customHeight="1">
      <c r="A182" s="633">
        <v>2140403</v>
      </c>
      <c r="B182" s="633" t="s">
        <v>156</v>
      </c>
      <c r="C182" s="56">
        <v>46384627</v>
      </c>
      <c r="D182" s="634">
        <v>7303.14</v>
      </c>
    </row>
    <row r="183" spans="1:4" ht="15" customHeight="1">
      <c r="A183" s="633">
        <v>2140404</v>
      </c>
      <c r="B183" s="633" t="s">
        <v>157</v>
      </c>
      <c r="C183" s="56">
        <v>207523140</v>
      </c>
      <c r="D183" s="634">
        <v>32673.97</v>
      </c>
    </row>
    <row r="184" spans="1:4" ht="15" customHeight="1">
      <c r="A184" s="633">
        <v>2140406</v>
      </c>
      <c r="B184" s="633" t="s">
        <v>630</v>
      </c>
      <c r="C184" s="56">
        <v>13286768</v>
      </c>
      <c r="D184" s="634">
        <v>2091.9699999999998</v>
      </c>
    </row>
    <row r="185" spans="1:4" ht="15" customHeight="1">
      <c r="A185" s="633">
        <v>2140407</v>
      </c>
      <c r="B185" s="633" t="s">
        <v>278</v>
      </c>
      <c r="C185" s="56">
        <v>80000000</v>
      </c>
      <c r="D185" s="634">
        <v>12595.79</v>
      </c>
    </row>
    <row r="186" spans="1:4" ht="15" customHeight="1">
      <c r="A186" s="633">
        <v>2140408</v>
      </c>
      <c r="B186" s="633" t="s">
        <v>279</v>
      </c>
      <c r="C186" s="56">
        <v>9000000</v>
      </c>
      <c r="D186" s="634">
        <v>1417.03</v>
      </c>
    </row>
    <row r="187" spans="1:4" ht="15" customHeight="1">
      <c r="A187" s="633">
        <v>2140410</v>
      </c>
      <c r="B187" s="633" t="s">
        <v>281</v>
      </c>
      <c r="C187" s="56">
        <v>45000000</v>
      </c>
      <c r="D187" s="634">
        <v>7085.13</v>
      </c>
    </row>
    <row r="188" spans="1:4" ht="15" customHeight="1">
      <c r="A188" s="633">
        <v>2140411</v>
      </c>
      <c r="B188" s="633" t="s">
        <v>282</v>
      </c>
      <c r="C188" s="56">
        <v>60000000</v>
      </c>
      <c r="D188" s="634">
        <v>9446.84</v>
      </c>
    </row>
    <row r="189" spans="1:4" ht="15" customHeight="1">
      <c r="A189" s="633">
        <v>2140412</v>
      </c>
      <c r="B189" s="633" t="s">
        <v>280</v>
      </c>
      <c r="C189" s="56">
        <v>158871631</v>
      </c>
      <c r="D189" s="634">
        <v>25013.91</v>
      </c>
    </row>
    <row r="190" spans="1:4" ht="15" customHeight="1">
      <c r="A190" s="635"/>
      <c r="B190" s="132"/>
      <c r="C190" s="636"/>
    </row>
    <row r="191" spans="1:4" ht="15" customHeight="1">
      <c r="A191" s="635"/>
      <c r="B191" s="132"/>
      <c r="C191" s="636"/>
    </row>
    <row r="192" spans="1:4" ht="15" customHeight="1">
      <c r="A192" s="633">
        <v>3</v>
      </c>
      <c r="B192" s="633" t="s">
        <v>22</v>
      </c>
      <c r="C192" s="56">
        <v>13621123244</v>
      </c>
      <c r="D192" s="634">
        <v>2216243.2000000002</v>
      </c>
    </row>
    <row r="193" spans="1:4" ht="15" customHeight="1">
      <c r="A193" s="633">
        <v>310</v>
      </c>
      <c r="B193" s="633" t="s">
        <v>160</v>
      </c>
      <c r="C193" s="56">
        <v>10765000000</v>
      </c>
      <c r="D193" s="634">
        <v>1663199.7599999998</v>
      </c>
    </row>
    <row r="194" spans="1:4" ht="15" customHeight="1">
      <c r="A194" s="633">
        <v>310101</v>
      </c>
      <c r="B194" s="633" t="s">
        <v>386</v>
      </c>
      <c r="C194" s="56">
        <v>10000000000</v>
      </c>
      <c r="D194" s="634">
        <v>1596450</v>
      </c>
    </row>
    <row r="195" spans="1:4" ht="15" customHeight="1">
      <c r="A195" s="633">
        <v>31010101</v>
      </c>
      <c r="B195" s="633" t="s">
        <v>400</v>
      </c>
      <c r="C195" s="56">
        <v>15000000000</v>
      </c>
      <c r="D195" s="634">
        <v>2391027.31</v>
      </c>
    </row>
    <row r="196" spans="1:4" ht="15" customHeight="1">
      <c r="A196" s="633">
        <v>31010102</v>
      </c>
      <c r="B196" s="633" t="s">
        <v>402</v>
      </c>
      <c r="C196" s="56">
        <v>-5000000000</v>
      </c>
      <c r="D196" s="634">
        <v>-794577.31</v>
      </c>
    </row>
    <row r="197" spans="1:4" ht="15" customHeight="1">
      <c r="A197" s="633">
        <v>310102</v>
      </c>
      <c r="B197" s="633" t="s">
        <v>238</v>
      </c>
      <c r="C197" s="56">
        <v>765000000</v>
      </c>
      <c r="D197" s="634">
        <v>66749.759999999995</v>
      </c>
    </row>
    <row r="198" spans="1:4" ht="15" customHeight="1">
      <c r="A198" s="633">
        <v>31010201</v>
      </c>
      <c r="B198" s="633" t="s">
        <v>353</v>
      </c>
      <c r="C198" s="56">
        <v>615000000</v>
      </c>
      <c r="D198" s="634">
        <v>45103.94</v>
      </c>
    </row>
    <row r="199" spans="1:4" ht="15" customHeight="1">
      <c r="A199" s="633">
        <v>31010202</v>
      </c>
      <c r="B199" s="633" t="s">
        <v>403</v>
      </c>
      <c r="C199" s="56">
        <v>150000000</v>
      </c>
      <c r="D199" s="634">
        <v>21645.82</v>
      </c>
    </row>
    <row r="200" spans="1:4" ht="15" customHeight="1">
      <c r="A200" s="633">
        <v>315</v>
      </c>
      <c r="B200" s="633" t="s">
        <v>12</v>
      </c>
      <c r="C200" s="56">
        <v>35338445</v>
      </c>
      <c r="D200" s="634">
        <v>2594.84</v>
      </c>
    </row>
    <row r="201" spans="1:4" ht="15" customHeight="1">
      <c r="A201" s="633">
        <v>31501</v>
      </c>
      <c r="B201" s="633" t="s">
        <v>162</v>
      </c>
      <c r="C201" s="56">
        <v>32519922</v>
      </c>
      <c r="D201" s="634">
        <v>2386.94</v>
      </c>
    </row>
    <row r="202" spans="1:4" ht="15" customHeight="1">
      <c r="A202" s="633">
        <v>31503</v>
      </c>
      <c r="B202" s="633" t="s">
        <v>354</v>
      </c>
      <c r="C202" s="56">
        <v>2818523</v>
      </c>
      <c r="D202" s="634">
        <v>207.9</v>
      </c>
    </row>
    <row r="203" spans="1:4" ht="15" customHeight="1">
      <c r="A203" s="633">
        <v>316</v>
      </c>
      <c r="B203" s="633" t="s">
        <v>128</v>
      </c>
      <c r="C203" s="56">
        <v>2820784799</v>
      </c>
      <c r="D203" s="634">
        <v>550448.6</v>
      </c>
    </row>
    <row r="204" spans="1:4" ht="15" customHeight="1">
      <c r="A204" s="633">
        <v>31601</v>
      </c>
      <c r="B204" s="633" t="s">
        <v>164</v>
      </c>
      <c r="C204" s="56">
        <v>2045570681</v>
      </c>
      <c r="D204" s="634">
        <v>269836.53000000003</v>
      </c>
    </row>
    <row r="205" spans="1:4" ht="15" customHeight="1">
      <c r="A205" s="633">
        <v>31602</v>
      </c>
      <c r="B205" s="633" t="s">
        <v>165</v>
      </c>
      <c r="C205" s="56">
        <v>775214118</v>
      </c>
      <c r="D205" s="634">
        <v>280612.07</v>
      </c>
    </row>
    <row r="206" spans="1:4" ht="15" customHeight="1">
      <c r="A206" s="633">
        <v>4</v>
      </c>
      <c r="B206" s="633" t="s">
        <v>166</v>
      </c>
      <c r="C206" s="56">
        <v>5940032738</v>
      </c>
      <c r="D206" s="634">
        <v>1906755.0900000005</v>
      </c>
    </row>
    <row r="207" spans="1:4" ht="15" customHeight="1">
      <c r="A207" s="633">
        <v>401</v>
      </c>
      <c r="B207" s="633" t="s">
        <v>631</v>
      </c>
      <c r="C207" s="56">
        <v>663294967</v>
      </c>
      <c r="D207" s="634">
        <v>102263.62000000011</v>
      </c>
    </row>
    <row r="208" spans="1:4" ht="15" customHeight="1">
      <c r="A208" s="633">
        <v>40101</v>
      </c>
      <c r="B208" s="633" t="s">
        <v>107</v>
      </c>
      <c r="C208" s="56">
        <v>250734550</v>
      </c>
      <c r="D208" s="634">
        <v>38373.520000000484</v>
      </c>
    </row>
    <row r="209" spans="1:4" ht="15" customHeight="1">
      <c r="A209" s="633">
        <v>4010101</v>
      </c>
      <c r="B209" s="633" t="s">
        <v>632</v>
      </c>
      <c r="C209" s="56">
        <v>4232550</v>
      </c>
      <c r="D209" s="634">
        <v>656.43</v>
      </c>
    </row>
    <row r="210" spans="1:4" ht="15" customHeight="1">
      <c r="A210" s="633">
        <v>401010101</v>
      </c>
      <c r="B210" s="633" t="s">
        <v>633</v>
      </c>
      <c r="C210" s="56">
        <v>4232550</v>
      </c>
      <c r="D210" s="634">
        <v>656.43</v>
      </c>
    </row>
    <row r="211" spans="1:4" ht="15" customHeight="1">
      <c r="A211" s="633">
        <v>4010102</v>
      </c>
      <c r="B211" s="633" t="s">
        <v>634</v>
      </c>
      <c r="C211" s="56">
        <v>246502000</v>
      </c>
      <c r="D211" s="634">
        <v>37717.089999999997</v>
      </c>
    </row>
    <row r="212" spans="1:4" ht="15" customHeight="1">
      <c r="A212" s="633">
        <v>401010201</v>
      </c>
      <c r="B212" s="633" t="s">
        <v>635</v>
      </c>
      <c r="C212" s="56">
        <v>205236281</v>
      </c>
      <c r="D212" s="634">
        <v>31582.79</v>
      </c>
    </row>
    <row r="213" spans="1:4" ht="15" customHeight="1">
      <c r="A213" s="633">
        <v>401010202</v>
      </c>
      <c r="B213" s="633" t="s">
        <v>636</v>
      </c>
      <c r="C213" s="56">
        <v>41265719</v>
      </c>
      <c r="D213" s="634">
        <v>6134.3</v>
      </c>
    </row>
    <row r="214" spans="1:4" ht="15" customHeight="1">
      <c r="A214" s="633">
        <v>40102</v>
      </c>
      <c r="B214" s="633" t="s">
        <v>637</v>
      </c>
      <c r="C214" s="56">
        <v>12560417</v>
      </c>
      <c r="D214" s="634">
        <v>1854.3</v>
      </c>
    </row>
    <row r="215" spans="1:4" ht="15" customHeight="1">
      <c r="A215" s="633">
        <v>4010202</v>
      </c>
      <c r="B215" s="633" t="s">
        <v>634</v>
      </c>
      <c r="C215" s="56">
        <v>12560417</v>
      </c>
      <c r="D215" s="634">
        <v>1854.3</v>
      </c>
    </row>
    <row r="216" spans="1:4" ht="15" customHeight="1">
      <c r="A216" s="633">
        <v>401020201</v>
      </c>
      <c r="B216" s="633" t="s">
        <v>635</v>
      </c>
      <c r="C216" s="56">
        <v>872540</v>
      </c>
      <c r="D216" s="634">
        <v>129.78</v>
      </c>
    </row>
    <row r="217" spans="1:4" ht="15" customHeight="1">
      <c r="A217" s="633">
        <v>401020202</v>
      </c>
      <c r="B217" s="633" t="s">
        <v>636</v>
      </c>
      <c r="C217" s="56">
        <v>11687877</v>
      </c>
      <c r="D217" s="634">
        <v>1724.52</v>
      </c>
    </row>
    <row r="218" spans="1:4" ht="15" customHeight="1">
      <c r="A218" s="633">
        <v>40103</v>
      </c>
      <c r="B218" s="633" t="s">
        <v>638</v>
      </c>
      <c r="C218" s="56">
        <v>400000000</v>
      </c>
      <c r="D218" s="634">
        <v>62035.8</v>
      </c>
    </row>
    <row r="219" spans="1:4" ht="15" customHeight="1">
      <c r="A219" s="633">
        <v>4010301</v>
      </c>
      <c r="B219" s="633" t="s">
        <v>639</v>
      </c>
      <c r="C219" s="56">
        <v>400000000</v>
      </c>
      <c r="D219" s="634">
        <v>62035.8</v>
      </c>
    </row>
    <row r="220" spans="1:4" ht="15" customHeight="1">
      <c r="A220" s="633">
        <v>402</v>
      </c>
      <c r="B220" s="633" t="s">
        <v>640</v>
      </c>
      <c r="C220" s="56">
        <v>133028940</v>
      </c>
      <c r="D220" s="634">
        <v>19500</v>
      </c>
    </row>
    <row r="221" spans="1:4" ht="15" customHeight="1">
      <c r="A221" s="633">
        <v>40203</v>
      </c>
      <c r="B221" s="633" t="s">
        <v>641</v>
      </c>
      <c r="C221" s="56">
        <v>133028940</v>
      </c>
      <c r="D221" s="634">
        <v>19500</v>
      </c>
    </row>
    <row r="222" spans="1:4" ht="15" customHeight="1">
      <c r="A222" s="633">
        <v>4020302</v>
      </c>
      <c r="B222" s="633" t="s">
        <v>642</v>
      </c>
      <c r="C222" s="56">
        <v>133028940</v>
      </c>
      <c r="D222" s="634">
        <v>19500</v>
      </c>
    </row>
    <row r="223" spans="1:4" ht="15" customHeight="1">
      <c r="A223" s="633">
        <v>403</v>
      </c>
      <c r="B223" s="633" t="s">
        <v>643</v>
      </c>
      <c r="C223" s="56">
        <v>3697104274</v>
      </c>
      <c r="D223" s="634">
        <v>550309.6</v>
      </c>
    </row>
    <row r="224" spans="1:4" ht="15" customHeight="1">
      <c r="A224" s="633">
        <v>40301</v>
      </c>
      <c r="B224" s="633" t="s">
        <v>644</v>
      </c>
      <c r="C224" s="56">
        <v>155130688</v>
      </c>
      <c r="D224" s="634">
        <v>24018.89</v>
      </c>
    </row>
    <row r="225" spans="1:4" ht="15" customHeight="1">
      <c r="A225" s="633">
        <v>4030101</v>
      </c>
      <c r="B225" s="633" t="s">
        <v>644</v>
      </c>
      <c r="C225" s="56">
        <v>154935072</v>
      </c>
      <c r="D225" s="634">
        <v>23990.66</v>
      </c>
    </row>
    <row r="226" spans="1:4" ht="15" customHeight="1">
      <c r="A226" s="633">
        <v>403010101</v>
      </c>
      <c r="B226" s="633" t="s">
        <v>645</v>
      </c>
      <c r="C226" s="56">
        <v>9456781</v>
      </c>
      <c r="D226" s="634">
        <v>1449.8</v>
      </c>
    </row>
    <row r="227" spans="1:4" ht="15" customHeight="1">
      <c r="A227" s="633">
        <v>403010103</v>
      </c>
      <c r="B227" s="633" t="s">
        <v>646</v>
      </c>
      <c r="C227" s="56">
        <v>1227945</v>
      </c>
      <c r="D227" s="634">
        <v>188.6</v>
      </c>
    </row>
    <row r="228" spans="1:4" ht="15" customHeight="1">
      <c r="A228" s="633">
        <v>403010104</v>
      </c>
      <c r="B228" s="633" t="s">
        <v>647</v>
      </c>
      <c r="C228" s="56">
        <v>3298633</v>
      </c>
      <c r="D228" s="634">
        <v>502.03</v>
      </c>
    </row>
    <row r="229" spans="1:4" ht="15" customHeight="1">
      <c r="A229" s="633">
        <v>403010105</v>
      </c>
      <c r="B229" s="633" t="s">
        <v>648</v>
      </c>
      <c r="C229" s="56">
        <v>18992055</v>
      </c>
      <c r="D229" s="634">
        <v>2847.74</v>
      </c>
    </row>
    <row r="230" spans="1:4" ht="15" customHeight="1">
      <c r="A230" s="633">
        <v>403010106</v>
      </c>
      <c r="B230" s="633" t="s">
        <v>544</v>
      </c>
      <c r="C230" s="56">
        <v>64122826</v>
      </c>
      <c r="D230" s="634">
        <v>10151.69</v>
      </c>
    </row>
    <row r="231" spans="1:4" ht="15" customHeight="1">
      <c r="A231" s="633">
        <v>403010107</v>
      </c>
      <c r="B231" s="633" t="s">
        <v>649</v>
      </c>
      <c r="C231" s="56">
        <v>28902081</v>
      </c>
      <c r="D231" s="634">
        <v>4476.3999999999996</v>
      </c>
    </row>
    <row r="232" spans="1:4" ht="15" customHeight="1">
      <c r="A232" s="633">
        <v>403010108</v>
      </c>
      <c r="B232" s="633" t="s">
        <v>650</v>
      </c>
      <c r="C232" s="56">
        <v>21895</v>
      </c>
      <c r="D232" s="634">
        <v>3.16</v>
      </c>
    </row>
    <row r="233" spans="1:4" ht="15" customHeight="1">
      <c r="A233" s="633">
        <v>403010109</v>
      </c>
      <c r="B233" s="633" t="s">
        <v>651</v>
      </c>
      <c r="C233" s="56">
        <v>759452</v>
      </c>
      <c r="D233" s="634">
        <v>117.68</v>
      </c>
    </row>
    <row r="234" spans="1:4" ht="15" customHeight="1">
      <c r="A234" s="633">
        <v>403010114</v>
      </c>
      <c r="B234" s="633" t="s">
        <v>652</v>
      </c>
      <c r="C234" s="56">
        <v>325577</v>
      </c>
      <c r="D234" s="634">
        <v>50.86</v>
      </c>
    </row>
    <row r="235" spans="1:4" ht="15" customHeight="1">
      <c r="A235" s="633">
        <v>403010116</v>
      </c>
      <c r="B235" s="633" t="s">
        <v>653</v>
      </c>
      <c r="C235" s="56">
        <v>794011</v>
      </c>
      <c r="D235" s="634">
        <v>116.4</v>
      </c>
    </row>
    <row r="236" spans="1:4" ht="15" customHeight="1">
      <c r="A236" s="633">
        <v>403010117</v>
      </c>
      <c r="B236" s="633" t="s">
        <v>654</v>
      </c>
      <c r="C236" s="56">
        <v>17345205</v>
      </c>
      <c r="D236" s="634">
        <v>2558.5500000000002</v>
      </c>
    </row>
    <row r="237" spans="1:4" ht="15" customHeight="1">
      <c r="A237" s="633">
        <v>403010118</v>
      </c>
      <c r="B237" s="633" t="s">
        <v>655</v>
      </c>
      <c r="C237" s="56">
        <v>8001683</v>
      </c>
      <c r="D237" s="634">
        <v>1271.17</v>
      </c>
    </row>
    <row r="238" spans="1:4" ht="15" customHeight="1">
      <c r="A238" s="633">
        <v>403010129</v>
      </c>
      <c r="B238" s="633" t="s">
        <v>656</v>
      </c>
      <c r="C238" s="56">
        <v>1686928</v>
      </c>
      <c r="D238" s="634">
        <v>256.58</v>
      </c>
    </row>
    <row r="239" spans="1:4" ht="15" customHeight="1">
      <c r="A239" s="633">
        <v>4030102</v>
      </c>
      <c r="B239" s="633" t="s">
        <v>657</v>
      </c>
      <c r="C239" s="56">
        <v>195616</v>
      </c>
      <c r="D239" s="634">
        <v>28.23</v>
      </c>
    </row>
    <row r="240" spans="1:4" ht="15" customHeight="1">
      <c r="A240" s="633">
        <v>403010201</v>
      </c>
      <c r="B240" s="633" t="s">
        <v>657</v>
      </c>
      <c r="C240" s="56">
        <v>195616</v>
      </c>
      <c r="D240" s="634">
        <v>28.23</v>
      </c>
    </row>
    <row r="241" spans="1:4" ht="15" customHeight="1">
      <c r="A241" s="633">
        <v>40302</v>
      </c>
      <c r="B241" s="633" t="s">
        <v>658</v>
      </c>
      <c r="C241" s="56">
        <v>3541973586</v>
      </c>
      <c r="D241" s="634">
        <v>526290.71</v>
      </c>
    </row>
    <row r="242" spans="1:4" ht="15" customHeight="1">
      <c r="A242" s="633">
        <v>4030201</v>
      </c>
      <c r="B242" s="633" t="s">
        <v>659</v>
      </c>
      <c r="C242" s="56">
        <v>3541973586</v>
      </c>
      <c r="D242" s="634">
        <v>526290.71</v>
      </c>
    </row>
    <row r="243" spans="1:4" ht="15" customHeight="1">
      <c r="A243" s="633">
        <v>403020101</v>
      </c>
      <c r="B243" s="633" t="s">
        <v>645</v>
      </c>
      <c r="C243" s="56">
        <v>16712569</v>
      </c>
      <c r="D243" s="634">
        <v>2404.11</v>
      </c>
    </row>
    <row r="244" spans="1:4" ht="15" customHeight="1">
      <c r="A244" s="633">
        <v>403020102</v>
      </c>
      <c r="B244" s="633" t="s">
        <v>660</v>
      </c>
      <c r="C244" s="56">
        <v>19144273</v>
      </c>
      <c r="D244" s="634">
        <v>2904.11</v>
      </c>
    </row>
    <row r="245" spans="1:4" ht="15" customHeight="1">
      <c r="A245" s="633">
        <v>403020103</v>
      </c>
      <c r="B245" s="633" t="s">
        <v>646</v>
      </c>
      <c r="C245" s="56">
        <v>14794</v>
      </c>
      <c r="D245" s="634">
        <v>2.14</v>
      </c>
    </row>
    <row r="246" spans="1:4" ht="15" customHeight="1">
      <c r="A246" s="633">
        <v>403020104</v>
      </c>
      <c r="B246" s="633" t="s">
        <v>661</v>
      </c>
      <c r="C246" s="56">
        <v>243504706</v>
      </c>
      <c r="D246" s="634">
        <v>36118.699999999997</v>
      </c>
    </row>
    <row r="247" spans="1:4" ht="15" customHeight="1">
      <c r="A247" s="633">
        <v>403020105</v>
      </c>
      <c r="B247" s="633" t="s">
        <v>648</v>
      </c>
      <c r="C247" s="56">
        <v>290862685</v>
      </c>
      <c r="D247" s="634">
        <v>42611.76</v>
      </c>
    </row>
    <row r="248" spans="1:4" ht="15" customHeight="1">
      <c r="A248" s="633">
        <v>403020106</v>
      </c>
      <c r="B248" s="633" t="s">
        <v>544</v>
      </c>
      <c r="C248" s="56">
        <v>1185947989</v>
      </c>
      <c r="D248" s="634">
        <v>176444.93</v>
      </c>
    </row>
    <row r="249" spans="1:4" ht="15" customHeight="1">
      <c r="A249" s="633">
        <v>403020107</v>
      </c>
      <c r="B249" s="633" t="s">
        <v>649</v>
      </c>
      <c r="C249" s="56">
        <v>377108895</v>
      </c>
      <c r="D249" s="634">
        <v>59329.29</v>
      </c>
    </row>
    <row r="250" spans="1:4" ht="15" customHeight="1">
      <c r="A250" s="633">
        <v>403020108</v>
      </c>
      <c r="B250" s="633" t="s">
        <v>650</v>
      </c>
      <c r="C250" s="56">
        <v>629923</v>
      </c>
      <c r="D250" s="634">
        <v>91.36</v>
      </c>
    </row>
    <row r="251" spans="1:4" ht="15" customHeight="1">
      <c r="A251" s="633">
        <v>403020109</v>
      </c>
      <c r="B251" s="633" t="s">
        <v>651</v>
      </c>
      <c r="C251" s="56">
        <v>4845379</v>
      </c>
      <c r="D251" s="634">
        <v>743.64</v>
      </c>
    </row>
    <row r="252" spans="1:4" ht="15" customHeight="1">
      <c r="A252" s="633">
        <v>403020113</v>
      </c>
      <c r="B252" s="633" t="s">
        <v>662</v>
      </c>
      <c r="C252" s="56">
        <v>1138</v>
      </c>
      <c r="D252" s="634">
        <v>0.16</v>
      </c>
    </row>
    <row r="253" spans="1:4" ht="15" customHeight="1">
      <c r="A253" s="633">
        <v>403020117</v>
      </c>
      <c r="B253" s="633" t="s">
        <v>654</v>
      </c>
      <c r="C253" s="56">
        <v>29793870</v>
      </c>
      <c r="D253" s="634">
        <v>4321.1099999999997</v>
      </c>
    </row>
    <row r="254" spans="1:4" ht="15" customHeight="1">
      <c r="A254" s="633">
        <v>403020118</v>
      </c>
      <c r="B254" s="633" t="s">
        <v>655</v>
      </c>
      <c r="C254" s="56">
        <v>326940640</v>
      </c>
      <c r="D254" s="634">
        <v>50346.49</v>
      </c>
    </row>
    <row r="255" spans="1:4" ht="15" customHeight="1">
      <c r="A255" s="633">
        <v>403020121</v>
      </c>
      <c r="B255" s="633" t="s">
        <v>663</v>
      </c>
      <c r="C255" s="56">
        <v>208511775</v>
      </c>
      <c r="D255" s="634">
        <v>29525.38</v>
      </c>
    </row>
    <row r="256" spans="1:4" ht="15" customHeight="1">
      <c r="A256" s="633">
        <v>403020129</v>
      </c>
      <c r="B256" s="633" t="s">
        <v>656</v>
      </c>
      <c r="C256" s="56">
        <v>200857319</v>
      </c>
      <c r="D256" s="634">
        <v>29268.78</v>
      </c>
    </row>
    <row r="257" spans="1:4" ht="15" customHeight="1">
      <c r="A257" s="633">
        <v>403020131</v>
      </c>
      <c r="B257" s="633" t="s">
        <v>664</v>
      </c>
      <c r="C257" s="56">
        <v>27095928</v>
      </c>
      <c r="D257" s="634">
        <v>4061.46</v>
      </c>
    </row>
    <row r="258" spans="1:4" ht="15" customHeight="1">
      <c r="A258" s="633">
        <v>403020133</v>
      </c>
      <c r="B258" s="633" t="s">
        <v>665</v>
      </c>
      <c r="C258" s="56">
        <v>610001703</v>
      </c>
      <c r="D258" s="634">
        <v>88117.29</v>
      </c>
    </row>
    <row r="259" spans="1:4" ht="15" customHeight="1">
      <c r="A259" s="633">
        <v>406</v>
      </c>
      <c r="B259" s="633" t="s">
        <v>666</v>
      </c>
      <c r="C259" s="56">
        <v>32595434</v>
      </c>
      <c r="D259" s="634">
        <v>4966.8100000000004</v>
      </c>
    </row>
    <row r="260" spans="1:4" ht="15" customHeight="1">
      <c r="A260" s="633">
        <v>40604</v>
      </c>
      <c r="B260" s="633" t="s">
        <v>667</v>
      </c>
      <c r="C260" s="56">
        <v>26078866</v>
      </c>
      <c r="D260" s="634">
        <v>3975.06</v>
      </c>
    </row>
    <row r="261" spans="1:4" ht="15" customHeight="1">
      <c r="A261" s="633">
        <v>4060401</v>
      </c>
      <c r="B261" s="633" t="s">
        <v>668</v>
      </c>
      <c r="C261" s="56">
        <v>24650930</v>
      </c>
      <c r="D261" s="634">
        <v>3763.37</v>
      </c>
    </row>
    <row r="262" spans="1:4" ht="15" customHeight="1">
      <c r="A262" s="633">
        <v>4060402</v>
      </c>
      <c r="B262" s="633" t="s">
        <v>669</v>
      </c>
      <c r="C262" s="56">
        <v>1427936</v>
      </c>
      <c r="D262" s="634">
        <v>211.69</v>
      </c>
    </row>
    <row r="263" spans="1:4" ht="15" customHeight="1">
      <c r="A263" s="633">
        <v>40605</v>
      </c>
      <c r="B263" s="633" t="s">
        <v>224</v>
      </c>
      <c r="C263" s="56">
        <v>6341418</v>
      </c>
      <c r="D263" s="634">
        <v>966.57</v>
      </c>
    </row>
    <row r="264" spans="1:4" ht="15" customHeight="1">
      <c r="A264" s="633">
        <v>4060501</v>
      </c>
      <c r="B264" s="633" t="s">
        <v>670</v>
      </c>
      <c r="C264" s="56">
        <v>5984830</v>
      </c>
      <c r="D264" s="634">
        <v>913.71</v>
      </c>
    </row>
    <row r="265" spans="1:4" ht="15" customHeight="1">
      <c r="A265" s="633">
        <v>4060502</v>
      </c>
      <c r="B265" s="633" t="s">
        <v>671</v>
      </c>
      <c r="C265" s="56">
        <v>356588</v>
      </c>
      <c r="D265" s="634">
        <v>52.86</v>
      </c>
    </row>
    <row r="266" spans="1:4" ht="15" customHeight="1">
      <c r="A266" s="633">
        <v>40606</v>
      </c>
      <c r="B266" s="633" t="s">
        <v>187</v>
      </c>
      <c r="C266" s="56">
        <v>175150</v>
      </c>
      <c r="D266" s="634">
        <v>25.18</v>
      </c>
    </row>
    <row r="267" spans="1:4" ht="15" customHeight="1">
      <c r="A267" s="633">
        <v>4060601</v>
      </c>
      <c r="B267" s="633" t="s">
        <v>672</v>
      </c>
      <c r="C267" s="56">
        <v>175150</v>
      </c>
      <c r="D267" s="634">
        <v>25.18</v>
      </c>
    </row>
    <row r="268" spans="1:4" ht="15" customHeight="1">
      <c r="A268" s="633">
        <v>407</v>
      </c>
      <c r="B268" s="633" t="s">
        <v>225</v>
      </c>
      <c r="C268" s="56">
        <v>1152239994</v>
      </c>
      <c r="D268" s="634">
        <v>1186750.79</v>
      </c>
    </row>
    <row r="269" spans="1:4" ht="15" customHeight="1">
      <c r="A269" s="633">
        <v>40701</v>
      </c>
      <c r="B269" s="633" t="s">
        <v>120</v>
      </c>
      <c r="C269" s="56">
        <v>2206292</v>
      </c>
      <c r="D269" s="634">
        <v>334.97</v>
      </c>
    </row>
    <row r="270" spans="1:4" ht="15" customHeight="1">
      <c r="A270" s="633">
        <v>40702</v>
      </c>
      <c r="B270" s="633" t="s">
        <v>673</v>
      </c>
      <c r="C270" s="56">
        <v>1150033702</v>
      </c>
      <c r="D270" s="634">
        <v>1186415.82</v>
      </c>
    </row>
    <row r="271" spans="1:4" ht="15" customHeight="1">
      <c r="A271" s="633">
        <v>4070201</v>
      </c>
      <c r="B271" s="633" t="s">
        <v>674</v>
      </c>
      <c r="C271" s="56">
        <v>712757151</v>
      </c>
      <c r="D271" s="634">
        <v>442824.15</v>
      </c>
    </row>
    <row r="272" spans="1:4" ht="15" customHeight="1">
      <c r="A272" s="633">
        <v>4070202</v>
      </c>
      <c r="B272" s="633" t="s">
        <v>675</v>
      </c>
      <c r="C272" s="56">
        <v>437276551</v>
      </c>
      <c r="D272" s="634">
        <v>743591.67</v>
      </c>
    </row>
    <row r="273" spans="1:4" ht="15" customHeight="1">
      <c r="A273" s="633">
        <v>408</v>
      </c>
      <c r="B273" s="633" t="s">
        <v>676</v>
      </c>
      <c r="C273" s="56">
        <v>261769129</v>
      </c>
      <c r="D273" s="634">
        <v>42964.27</v>
      </c>
    </row>
    <row r="274" spans="1:4" ht="15" customHeight="1">
      <c r="A274" s="633">
        <v>40802</v>
      </c>
      <c r="B274" s="633" t="s">
        <v>677</v>
      </c>
      <c r="C274" s="56">
        <v>4585</v>
      </c>
      <c r="D274" s="634">
        <v>0.7</v>
      </c>
    </row>
    <row r="275" spans="1:4" ht="15" customHeight="1">
      <c r="A275" s="633">
        <v>40803</v>
      </c>
      <c r="B275" s="633" t="s">
        <v>509</v>
      </c>
      <c r="C275" s="56">
        <v>43156</v>
      </c>
      <c r="D275" s="634">
        <v>6.66</v>
      </c>
    </row>
    <row r="276" spans="1:4" ht="15" customHeight="1">
      <c r="A276" s="633">
        <v>40808</v>
      </c>
      <c r="B276" s="633" t="s">
        <v>422</v>
      </c>
      <c r="C276" s="56">
        <v>261721388</v>
      </c>
      <c r="D276" s="634">
        <v>42956.91</v>
      </c>
    </row>
    <row r="277" spans="1:4" ht="15" customHeight="1">
      <c r="A277" s="633">
        <v>5</v>
      </c>
      <c r="B277" s="633" t="s">
        <v>186</v>
      </c>
      <c r="C277" s="56">
        <v>5164818620</v>
      </c>
      <c r="D277" s="634">
        <v>1626143.02</v>
      </c>
    </row>
    <row r="278" spans="1:4" ht="15" customHeight="1">
      <c r="A278" s="633">
        <v>51</v>
      </c>
      <c r="B278" s="633" t="s">
        <v>678</v>
      </c>
      <c r="C278" s="56">
        <v>5164815413</v>
      </c>
      <c r="D278" s="634">
        <v>1626142.53</v>
      </c>
    </row>
    <row r="279" spans="1:4" ht="15" customHeight="1">
      <c r="A279" s="633">
        <v>511</v>
      </c>
      <c r="B279" s="633" t="s">
        <v>679</v>
      </c>
      <c r="C279" s="56">
        <v>1944404191</v>
      </c>
      <c r="D279" s="634">
        <v>290479.77</v>
      </c>
    </row>
    <row r="280" spans="1:4" ht="15" customHeight="1">
      <c r="A280" s="633">
        <v>51101</v>
      </c>
      <c r="B280" s="633" t="s">
        <v>39</v>
      </c>
      <c r="C280" s="56">
        <v>157953638</v>
      </c>
      <c r="D280" s="634">
        <v>23883.14</v>
      </c>
    </row>
    <row r="281" spans="1:4" ht="15" customHeight="1">
      <c r="A281" s="633">
        <v>5110102</v>
      </c>
      <c r="B281" s="633" t="s">
        <v>680</v>
      </c>
      <c r="C281" s="56">
        <v>157953638</v>
      </c>
      <c r="D281" s="634">
        <v>23883.14</v>
      </c>
    </row>
    <row r="282" spans="1:4" ht="15" customHeight="1">
      <c r="A282" s="633">
        <v>511010201</v>
      </c>
      <c r="B282" s="633" t="s">
        <v>681</v>
      </c>
      <c r="C282" s="56">
        <v>157953638</v>
      </c>
      <c r="D282" s="634">
        <v>23883.14</v>
      </c>
    </row>
    <row r="283" spans="1:4" ht="15" customHeight="1">
      <c r="A283" s="633">
        <v>51102</v>
      </c>
      <c r="B283" s="633" t="s">
        <v>682</v>
      </c>
      <c r="C283" s="56">
        <v>49404396</v>
      </c>
      <c r="D283" s="634">
        <v>7669.6</v>
      </c>
    </row>
    <row r="284" spans="1:4" ht="15" customHeight="1">
      <c r="A284" s="633">
        <v>5110201</v>
      </c>
      <c r="B284" s="633" t="s">
        <v>683</v>
      </c>
      <c r="C284" s="56">
        <v>39316744</v>
      </c>
      <c r="D284" s="634">
        <v>6170.67</v>
      </c>
    </row>
    <row r="285" spans="1:4" ht="15" customHeight="1">
      <c r="A285" s="633">
        <v>511020102</v>
      </c>
      <c r="B285" s="633" t="s">
        <v>684</v>
      </c>
      <c r="C285" s="56">
        <v>39316744</v>
      </c>
      <c r="D285" s="634">
        <v>6170.67</v>
      </c>
    </row>
    <row r="286" spans="1:4" ht="15" customHeight="1">
      <c r="A286" s="633">
        <v>5110202</v>
      </c>
      <c r="B286" s="633" t="s">
        <v>224</v>
      </c>
      <c r="C286" s="56">
        <v>8925062</v>
      </c>
      <c r="D286" s="634">
        <v>1322.82</v>
      </c>
    </row>
    <row r="287" spans="1:4" ht="15" customHeight="1">
      <c r="A287" s="633">
        <v>511020201</v>
      </c>
      <c r="B287" s="633" t="s">
        <v>670</v>
      </c>
      <c r="C287" s="56">
        <v>8186149</v>
      </c>
      <c r="D287" s="634">
        <v>1214.02</v>
      </c>
    </row>
    <row r="288" spans="1:4" ht="15" customHeight="1">
      <c r="A288" s="633">
        <v>511020202</v>
      </c>
      <c r="B288" s="633" t="s">
        <v>671</v>
      </c>
      <c r="C288" s="56">
        <v>738913</v>
      </c>
      <c r="D288" s="634">
        <v>108.8</v>
      </c>
    </row>
    <row r="289" spans="1:4" ht="15" customHeight="1">
      <c r="A289" s="633">
        <v>5110203</v>
      </c>
      <c r="B289" s="633" t="s">
        <v>586</v>
      </c>
      <c r="C289" s="56">
        <v>1162590</v>
      </c>
      <c r="D289" s="634">
        <v>176.11</v>
      </c>
    </row>
    <row r="290" spans="1:4" ht="15" customHeight="1">
      <c r="A290" s="633">
        <v>51103</v>
      </c>
      <c r="B290" s="633" t="s">
        <v>214</v>
      </c>
      <c r="C290" s="56">
        <v>1733636316</v>
      </c>
      <c r="D290" s="634">
        <v>258410.57</v>
      </c>
    </row>
    <row r="291" spans="1:4" ht="15" customHeight="1">
      <c r="A291" s="633">
        <v>5110301</v>
      </c>
      <c r="B291" s="633" t="s">
        <v>658</v>
      </c>
      <c r="C291" s="56">
        <v>1733636316</v>
      </c>
      <c r="D291" s="634">
        <v>258410.57</v>
      </c>
    </row>
    <row r="292" spans="1:4" ht="15" customHeight="1">
      <c r="A292" s="633">
        <v>511030120</v>
      </c>
      <c r="B292" s="633" t="s">
        <v>685</v>
      </c>
      <c r="C292" s="56">
        <v>1733636316</v>
      </c>
      <c r="D292" s="634">
        <v>258410.57</v>
      </c>
    </row>
    <row r="293" spans="1:4" ht="15" customHeight="1">
      <c r="A293" s="633">
        <v>51103012002</v>
      </c>
      <c r="B293" s="633" t="s">
        <v>660</v>
      </c>
      <c r="C293" s="56">
        <v>1807991</v>
      </c>
      <c r="D293" s="634">
        <v>273.12</v>
      </c>
    </row>
    <row r="294" spans="1:4" ht="15" customHeight="1">
      <c r="A294" s="633">
        <v>51103012004</v>
      </c>
      <c r="B294" s="633" t="s">
        <v>647</v>
      </c>
      <c r="C294" s="56">
        <v>32530544</v>
      </c>
      <c r="D294" s="634">
        <v>4726.76</v>
      </c>
    </row>
    <row r="295" spans="1:4" ht="15" customHeight="1">
      <c r="A295" s="633">
        <v>51103012005</v>
      </c>
      <c r="B295" s="633" t="s">
        <v>648</v>
      </c>
      <c r="C295" s="56">
        <v>67751199</v>
      </c>
      <c r="D295" s="634">
        <v>9911.2999999999993</v>
      </c>
    </row>
    <row r="296" spans="1:4" ht="15" customHeight="1">
      <c r="A296" s="633">
        <v>51103012006</v>
      </c>
      <c r="B296" s="633" t="s">
        <v>544</v>
      </c>
      <c r="C296" s="56">
        <v>163569596</v>
      </c>
      <c r="D296" s="634">
        <v>24140.36</v>
      </c>
    </row>
    <row r="297" spans="1:4" ht="15" customHeight="1">
      <c r="A297" s="633">
        <v>51103012007</v>
      </c>
      <c r="B297" s="633" t="s">
        <v>649</v>
      </c>
      <c r="C297" s="56">
        <v>191135061</v>
      </c>
      <c r="D297" s="634">
        <v>31289.74</v>
      </c>
    </row>
    <row r="298" spans="1:4" ht="15" customHeight="1">
      <c r="A298" s="633">
        <v>51103012009</v>
      </c>
      <c r="B298" s="633" t="s">
        <v>651</v>
      </c>
      <c r="C298" s="56">
        <v>194390533</v>
      </c>
      <c r="D298" s="634">
        <v>29018.92</v>
      </c>
    </row>
    <row r="299" spans="1:4" ht="15" customHeight="1">
      <c r="A299" s="633">
        <v>51103012013</v>
      </c>
      <c r="B299" s="633" t="s">
        <v>662</v>
      </c>
      <c r="C299" s="56">
        <v>68</v>
      </c>
      <c r="D299" s="634">
        <v>0.01</v>
      </c>
    </row>
    <row r="300" spans="1:4" ht="15" customHeight="1">
      <c r="A300" s="633">
        <v>51103012017</v>
      </c>
      <c r="B300" s="633" t="s">
        <v>654</v>
      </c>
      <c r="C300" s="56">
        <v>28525706</v>
      </c>
      <c r="D300" s="634">
        <v>4116.29</v>
      </c>
    </row>
    <row r="301" spans="1:4" ht="15" customHeight="1">
      <c r="A301" s="633">
        <v>51103012018</v>
      </c>
      <c r="B301" s="633" t="s">
        <v>655</v>
      </c>
      <c r="C301" s="56">
        <v>351672087</v>
      </c>
      <c r="D301" s="634">
        <v>53277.760000000002</v>
      </c>
    </row>
    <row r="302" spans="1:4" ht="15" customHeight="1">
      <c r="A302" s="633">
        <v>51103012029</v>
      </c>
      <c r="B302" s="633" t="s">
        <v>539</v>
      </c>
      <c r="C302" s="56">
        <v>533996195</v>
      </c>
      <c r="D302" s="634">
        <v>77137.98</v>
      </c>
    </row>
    <row r="303" spans="1:4" ht="15" customHeight="1">
      <c r="A303" s="633">
        <v>51103012032</v>
      </c>
      <c r="B303" s="633" t="s">
        <v>665</v>
      </c>
      <c r="C303" s="56">
        <v>168257336</v>
      </c>
      <c r="D303" s="634">
        <v>24518.33</v>
      </c>
    </row>
    <row r="304" spans="1:4" ht="15" customHeight="1">
      <c r="A304" s="633">
        <v>51104</v>
      </c>
      <c r="B304" s="633" t="s">
        <v>686</v>
      </c>
      <c r="C304" s="56">
        <v>3409841</v>
      </c>
      <c r="D304" s="634">
        <v>516.46</v>
      </c>
    </row>
    <row r="305" spans="1:4" ht="15" customHeight="1">
      <c r="A305" s="633">
        <v>5110401</v>
      </c>
      <c r="B305" s="633" t="s">
        <v>686</v>
      </c>
      <c r="C305" s="56">
        <v>3409841</v>
      </c>
      <c r="D305" s="634">
        <v>516.46</v>
      </c>
    </row>
    <row r="306" spans="1:4" ht="15" customHeight="1">
      <c r="A306" s="633">
        <v>512</v>
      </c>
      <c r="B306" s="633" t="s">
        <v>228</v>
      </c>
      <c r="C306" s="56">
        <v>168147973</v>
      </c>
      <c r="D306" s="634">
        <v>25882.45</v>
      </c>
    </row>
    <row r="307" spans="1:4" ht="15" customHeight="1">
      <c r="A307" s="633">
        <v>51201</v>
      </c>
      <c r="B307" s="633" t="s">
        <v>687</v>
      </c>
      <c r="C307" s="56">
        <v>60000000</v>
      </c>
      <c r="D307" s="634">
        <v>9194.51</v>
      </c>
    </row>
    <row r="308" spans="1:4" ht="15" customHeight="1">
      <c r="A308" s="633">
        <v>51203</v>
      </c>
      <c r="B308" s="633" t="s">
        <v>174</v>
      </c>
      <c r="C308" s="56">
        <v>147973</v>
      </c>
      <c r="D308" s="634">
        <v>21.77</v>
      </c>
    </row>
    <row r="309" spans="1:4" ht="15" customHeight="1">
      <c r="A309" s="633">
        <v>51204</v>
      </c>
      <c r="B309" s="633" t="s">
        <v>688</v>
      </c>
      <c r="C309" s="56">
        <v>18000000</v>
      </c>
      <c r="D309" s="634">
        <v>2758.35</v>
      </c>
    </row>
    <row r="310" spans="1:4" ht="15" customHeight="1">
      <c r="A310" s="633">
        <v>51206</v>
      </c>
      <c r="B310" s="633" t="s">
        <v>229</v>
      </c>
      <c r="C310" s="56">
        <v>20000000</v>
      </c>
      <c r="D310" s="634">
        <v>2886.51</v>
      </c>
    </row>
    <row r="311" spans="1:4" ht="15" customHeight="1">
      <c r="A311" s="633">
        <v>51207</v>
      </c>
      <c r="B311" s="633" t="s">
        <v>283</v>
      </c>
      <c r="C311" s="56">
        <v>70000000</v>
      </c>
      <c r="D311" s="634">
        <v>11021.31</v>
      </c>
    </row>
    <row r="312" spans="1:4" ht="15" customHeight="1">
      <c r="A312" s="633">
        <v>513</v>
      </c>
      <c r="B312" s="633" t="s">
        <v>14</v>
      </c>
      <c r="C312" s="56">
        <v>1328808210</v>
      </c>
      <c r="D312" s="634">
        <v>201551.82</v>
      </c>
    </row>
    <row r="313" spans="1:4" ht="15" customHeight="1">
      <c r="A313" s="633">
        <v>51301</v>
      </c>
      <c r="B313" s="633" t="s">
        <v>230</v>
      </c>
      <c r="C313" s="56">
        <v>538548064</v>
      </c>
      <c r="D313" s="634">
        <v>81145.48</v>
      </c>
    </row>
    <row r="314" spans="1:4" ht="15" customHeight="1">
      <c r="A314" s="633">
        <v>5130101</v>
      </c>
      <c r="B314" s="633" t="s">
        <v>169</v>
      </c>
      <c r="C314" s="56">
        <v>463822381</v>
      </c>
      <c r="D314" s="634">
        <v>69914.42</v>
      </c>
    </row>
    <row r="315" spans="1:4" ht="15" customHeight="1">
      <c r="A315" s="633">
        <v>5130104</v>
      </c>
      <c r="B315" s="633" t="s">
        <v>171</v>
      </c>
      <c r="C315" s="56">
        <v>43789016</v>
      </c>
      <c r="D315" s="634">
        <v>6581.7</v>
      </c>
    </row>
    <row r="316" spans="1:4" ht="15" customHeight="1">
      <c r="A316" s="633">
        <v>5130105</v>
      </c>
      <c r="B316" s="633" t="s">
        <v>172</v>
      </c>
      <c r="C316" s="56">
        <v>30936667</v>
      </c>
      <c r="D316" s="634">
        <v>4649.3599999999997</v>
      </c>
    </row>
    <row r="317" spans="1:4" ht="15" customHeight="1">
      <c r="A317" s="633">
        <v>51302</v>
      </c>
      <c r="B317" s="633" t="s">
        <v>689</v>
      </c>
      <c r="C317" s="56">
        <v>272526407</v>
      </c>
      <c r="D317" s="634">
        <v>41381.68</v>
      </c>
    </row>
    <row r="318" spans="1:4" ht="15" customHeight="1">
      <c r="A318" s="633">
        <v>5130201</v>
      </c>
      <c r="B318" s="633" t="s">
        <v>690</v>
      </c>
      <c r="C318" s="56">
        <v>89686555</v>
      </c>
      <c r="D318" s="634">
        <v>13511.58</v>
      </c>
    </row>
    <row r="319" spans="1:4" ht="15" customHeight="1">
      <c r="A319" s="633">
        <v>5130203</v>
      </c>
      <c r="B319" s="633" t="s">
        <v>691</v>
      </c>
      <c r="C319" s="56">
        <v>120000000</v>
      </c>
      <c r="D319" s="634">
        <v>18389.02</v>
      </c>
    </row>
    <row r="320" spans="1:4" ht="15" customHeight="1">
      <c r="A320" s="633">
        <v>5130204</v>
      </c>
      <c r="B320" s="633" t="s">
        <v>173</v>
      </c>
      <c r="C320" s="56">
        <v>9000000</v>
      </c>
      <c r="D320" s="634">
        <v>1379.18</v>
      </c>
    </row>
    <row r="321" spans="1:4" ht="15" customHeight="1">
      <c r="A321" s="633">
        <v>5130206</v>
      </c>
      <c r="B321" s="633" t="s">
        <v>692</v>
      </c>
      <c r="C321" s="56">
        <v>19828034</v>
      </c>
      <c r="D321" s="634">
        <v>2963.07</v>
      </c>
    </row>
    <row r="322" spans="1:4" ht="15" customHeight="1">
      <c r="A322" s="633">
        <v>5130207</v>
      </c>
      <c r="B322" s="633" t="s">
        <v>356</v>
      </c>
      <c r="C322" s="56">
        <v>34011818</v>
      </c>
      <c r="D322" s="634">
        <v>5138.83</v>
      </c>
    </row>
    <row r="323" spans="1:4" ht="15" customHeight="1">
      <c r="A323" s="633">
        <v>51303</v>
      </c>
      <c r="B323" s="633" t="s">
        <v>170</v>
      </c>
      <c r="C323" s="56">
        <v>148930984</v>
      </c>
      <c r="D323" s="634">
        <v>22324.63</v>
      </c>
    </row>
    <row r="324" spans="1:4" ht="15" customHeight="1">
      <c r="A324" s="633">
        <v>5130301</v>
      </c>
      <c r="B324" s="633" t="s">
        <v>262</v>
      </c>
      <c r="C324" s="56">
        <v>90161995</v>
      </c>
      <c r="D324" s="634">
        <v>13500</v>
      </c>
    </row>
    <row r="325" spans="1:4" ht="15" customHeight="1">
      <c r="A325" s="633">
        <v>5130303</v>
      </c>
      <c r="B325" s="633" t="s">
        <v>693</v>
      </c>
      <c r="C325" s="56">
        <v>9973160</v>
      </c>
      <c r="D325" s="634">
        <v>1500</v>
      </c>
    </row>
    <row r="326" spans="1:4" ht="15" customHeight="1">
      <c r="A326" s="633">
        <v>5130304</v>
      </c>
      <c r="B326" s="633" t="s">
        <v>170</v>
      </c>
      <c r="C326" s="56">
        <v>48795829</v>
      </c>
      <c r="D326" s="634">
        <v>7324.63</v>
      </c>
    </row>
    <row r="327" spans="1:4" ht="15" customHeight="1">
      <c r="A327" s="633">
        <v>51304</v>
      </c>
      <c r="B327" s="633" t="s">
        <v>188</v>
      </c>
      <c r="C327" s="56">
        <v>220109904</v>
      </c>
      <c r="D327" s="634">
        <v>33757.980000000003</v>
      </c>
    </row>
    <row r="328" spans="1:4" ht="15" customHeight="1">
      <c r="A328" s="633">
        <v>5130402</v>
      </c>
      <c r="B328" s="633" t="s">
        <v>177</v>
      </c>
      <c r="C328" s="56">
        <v>80000000</v>
      </c>
      <c r="D328" s="634">
        <v>12616.01</v>
      </c>
    </row>
    <row r="329" spans="1:4" ht="15" customHeight="1">
      <c r="A329" s="633">
        <v>5130404</v>
      </c>
      <c r="B329" s="633" t="s">
        <v>694</v>
      </c>
      <c r="C329" s="56">
        <v>337359</v>
      </c>
      <c r="D329" s="634">
        <v>50.81</v>
      </c>
    </row>
    <row r="330" spans="1:4" ht="15" customHeight="1">
      <c r="A330" s="633">
        <v>5130405</v>
      </c>
      <c r="B330" s="633" t="s">
        <v>695</v>
      </c>
      <c r="C330" s="56">
        <v>79772545</v>
      </c>
      <c r="D330" s="634">
        <v>11896.650000000001</v>
      </c>
    </row>
    <row r="331" spans="1:4" ht="15" customHeight="1">
      <c r="A331" s="633">
        <v>5130406</v>
      </c>
      <c r="B331" s="633" t="s">
        <v>696</v>
      </c>
      <c r="C331" s="56">
        <v>60000000</v>
      </c>
      <c r="D331" s="634">
        <v>9194.51</v>
      </c>
    </row>
    <row r="332" spans="1:4" ht="15" customHeight="1">
      <c r="A332" s="633">
        <v>51305</v>
      </c>
      <c r="B332" s="633" t="s">
        <v>697</v>
      </c>
      <c r="C332" s="56">
        <v>45762717</v>
      </c>
      <c r="D332" s="634">
        <v>7333.65</v>
      </c>
    </row>
    <row r="333" spans="1:4" ht="15" customHeight="1">
      <c r="A333" s="633">
        <v>5130501</v>
      </c>
      <c r="B333" s="633" t="s">
        <v>698</v>
      </c>
      <c r="C333" s="56">
        <v>877872</v>
      </c>
      <c r="D333" s="634">
        <v>143.63999999999999</v>
      </c>
    </row>
    <row r="334" spans="1:4" ht="15" customHeight="1">
      <c r="A334" s="633">
        <v>513050101</v>
      </c>
      <c r="B334" s="633" t="s">
        <v>699</v>
      </c>
      <c r="C334" s="56">
        <v>147120</v>
      </c>
      <c r="D334" s="634">
        <v>22.02</v>
      </c>
    </row>
    <row r="335" spans="1:4" ht="15" customHeight="1">
      <c r="A335" s="633">
        <v>513050103</v>
      </c>
      <c r="B335" s="633" t="s">
        <v>700</v>
      </c>
      <c r="C335" s="56">
        <v>730752</v>
      </c>
      <c r="D335" s="634">
        <v>121.62</v>
      </c>
    </row>
    <row r="336" spans="1:4" ht="15" customHeight="1">
      <c r="A336" s="633">
        <v>5130502</v>
      </c>
      <c r="B336" s="633" t="s">
        <v>701</v>
      </c>
      <c r="C336" s="56">
        <v>44884845</v>
      </c>
      <c r="D336" s="634">
        <v>7190.01</v>
      </c>
    </row>
    <row r="337" spans="1:4" ht="15" customHeight="1">
      <c r="A337" s="633">
        <v>513050201</v>
      </c>
      <c r="B337" s="633" t="s">
        <v>702</v>
      </c>
      <c r="C337" s="56">
        <v>1808964</v>
      </c>
      <c r="D337" s="634">
        <v>303</v>
      </c>
    </row>
    <row r="338" spans="1:4" ht="15" customHeight="1">
      <c r="A338" s="633">
        <v>513050202</v>
      </c>
      <c r="B338" s="633" t="s">
        <v>703</v>
      </c>
      <c r="C338" s="56">
        <v>33246393</v>
      </c>
      <c r="D338" s="634">
        <v>5406.57</v>
      </c>
    </row>
    <row r="339" spans="1:4" ht="15" customHeight="1">
      <c r="A339" s="633">
        <v>513050203</v>
      </c>
      <c r="B339" s="633" t="s">
        <v>704</v>
      </c>
      <c r="C339" s="56">
        <v>9509487</v>
      </c>
      <c r="D339" s="634">
        <v>1425.9</v>
      </c>
    </row>
    <row r="340" spans="1:4" ht="15" customHeight="1">
      <c r="A340" s="633">
        <v>513050204</v>
      </c>
      <c r="B340" s="633" t="s">
        <v>705</v>
      </c>
      <c r="C340" s="56">
        <v>320001</v>
      </c>
      <c r="D340" s="634">
        <v>54.54</v>
      </c>
    </row>
    <row r="341" spans="1:4" ht="15" customHeight="1">
      <c r="A341" s="633">
        <v>51306</v>
      </c>
      <c r="B341" s="633" t="s">
        <v>175</v>
      </c>
      <c r="C341" s="56">
        <v>28203268</v>
      </c>
      <c r="D341" s="634">
        <v>4318.2700000000004</v>
      </c>
    </row>
    <row r="342" spans="1:4" ht="15" customHeight="1">
      <c r="A342" s="633">
        <v>5130603</v>
      </c>
      <c r="B342" s="633" t="s">
        <v>706</v>
      </c>
      <c r="C342" s="56">
        <v>28203268</v>
      </c>
      <c r="D342" s="634">
        <v>4318.2700000000004</v>
      </c>
    </row>
    <row r="343" spans="1:4" ht="15" customHeight="1">
      <c r="A343" s="633">
        <v>51308</v>
      </c>
      <c r="B343" s="633" t="s">
        <v>48</v>
      </c>
      <c r="C343" s="56">
        <v>1746503</v>
      </c>
      <c r="D343" s="634">
        <v>266.25</v>
      </c>
    </row>
    <row r="344" spans="1:4" ht="15" customHeight="1">
      <c r="A344" s="633">
        <v>5130801</v>
      </c>
      <c r="B344" s="633" t="s">
        <v>707</v>
      </c>
      <c r="C344" s="56">
        <v>1746503</v>
      </c>
      <c r="D344" s="634">
        <v>266.25</v>
      </c>
    </row>
    <row r="345" spans="1:4" ht="15" customHeight="1">
      <c r="A345" s="633">
        <v>51309</v>
      </c>
      <c r="B345" s="633" t="s">
        <v>51</v>
      </c>
      <c r="C345" s="56">
        <v>10495116</v>
      </c>
      <c r="D345" s="634">
        <v>1531.05</v>
      </c>
    </row>
    <row r="346" spans="1:4" ht="15" customHeight="1">
      <c r="A346" s="633">
        <v>5130902</v>
      </c>
      <c r="B346" s="633" t="s">
        <v>708</v>
      </c>
      <c r="C346" s="56">
        <v>10292700</v>
      </c>
      <c r="D346" s="634">
        <v>1499.82</v>
      </c>
    </row>
    <row r="347" spans="1:4" ht="15" customHeight="1">
      <c r="A347" s="633">
        <v>5130904</v>
      </c>
      <c r="B347" s="633" t="s">
        <v>709</v>
      </c>
      <c r="C347" s="56">
        <v>202416</v>
      </c>
      <c r="D347" s="634">
        <v>31.23</v>
      </c>
    </row>
    <row r="348" spans="1:4" ht="15" customHeight="1">
      <c r="A348" s="633">
        <v>51310</v>
      </c>
      <c r="B348" s="633" t="s">
        <v>242</v>
      </c>
      <c r="C348" s="56">
        <v>61057975</v>
      </c>
      <c r="D348" s="634">
        <v>9277.8900000000012</v>
      </c>
    </row>
    <row r="349" spans="1:4" ht="15" customHeight="1">
      <c r="A349" s="633">
        <v>5131002</v>
      </c>
      <c r="B349" s="633" t="s">
        <v>710</v>
      </c>
      <c r="C349" s="56">
        <v>4500000</v>
      </c>
      <c r="D349" s="634">
        <v>689.59</v>
      </c>
    </row>
    <row r="350" spans="1:4" ht="15" customHeight="1">
      <c r="A350" s="633">
        <v>5131006</v>
      </c>
      <c r="B350" s="633" t="s">
        <v>711</v>
      </c>
      <c r="C350" s="56">
        <v>2923636</v>
      </c>
      <c r="D350" s="634">
        <v>422.92</v>
      </c>
    </row>
    <row r="351" spans="1:4" ht="15" customHeight="1">
      <c r="A351" s="633">
        <v>5131010</v>
      </c>
      <c r="B351" s="633" t="s">
        <v>176</v>
      </c>
      <c r="C351" s="56">
        <v>893520</v>
      </c>
      <c r="D351" s="634">
        <v>132.68</v>
      </c>
    </row>
    <row r="352" spans="1:4" ht="15" customHeight="1">
      <c r="A352" s="633">
        <v>5131012</v>
      </c>
      <c r="B352" s="633" t="s">
        <v>712</v>
      </c>
      <c r="C352" s="56">
        <v>1600000</v>
      </c>
      <c r="D352" s="634">
        <v>245.45</v>
      </c>
    </row>
    <row r="353" spans="1:4" ht="15" customHeight="1">
      <c r="A353" s="633">
        <v>5131014</v>
      </c>
      <c r="B353" s="633" t="s">
        <v>713</v>
      </c>
      <c r="C353" s="56">
        <v>722637</v>
      </c>
      <c r="D353" s="634">
        <v>104.62</v>
      </c>
    </row>
    <row r="354" spans="1:4" ht="15" customHeight="1">
      <c r="A354" s="633">
        <v>5131015</v>
      </c>
      <c r="B354" s="633" t="s">
        <v>231</v>
      </c>
      <c r="C354" s="56">
        <v>5418182</v>
      </c>
      <c r="D354" s="634">
        <v>786.75</v>
      </c>
    </row>
    <row r="355" spans="1:4" ht="15" customHeight="1">
      <c r="A355" s="633">
        <v>5131018</v>
      </c>
      <c r="B355" s="633" t="s">
        <v>714</v>
      </c>
      <c r="C355" s="56">
        <v>45000000</v>
      </c>
      <c r="D355" s="634">
        <v>6895.88</v>
      </c>
    </row>
    <row r="356" spans="1:4" ht="15" customHeight="1">
      <c r="A356" s="633">
        <v>5131019</v>
      </c>
      <c r="B356" s="633" t="s">
        <v>349</v>
      </c>
      <c r="C356" s="56">
        <v>1427272</v>
      </c>
      <c r="D356" s="634">
        <v>214.94</v>
      </c>
    </row>
    <row r="357" spans="1:4" ht="15" customHeight="1">
      <c r="A357" s="633">
        <v>514</v>
      </c>
      <c r="B357" s="633" t="s">
        <v>715</v>
      </c>
      <c r="C357" s="56">
        <v>1476990373</v>
      </c>
      <c r="D357" s="634">
        <v>1070249.8600000001</v>
      </c>
    </row>
    <row r="358" spans="1:4" ht="15" customHeight="1">
      <c r="A358" s="633">
        <v>51404</v>
      </c>
      <c r="B358" s="633" t="s">
        <v>716</v>
      </c>
      <c r="C358" s="56">
        <v>56499067</v>
      </c>
      <c r="D358" s="634">
        <v>8874.27</v>
      </c>
    </row>
    <row r="359" spans="1:4" ht="15" customHeight="1">
      <c r="A359" s="633">
        <v>51405</v>
      </c>
      <c r="B359" s="633" t="s">
        <v>77</v>
      </c>
      <c r="C359" s="56">
        <v>2397959</v>
      </c>
      <c r="D359" s="634">
        <v>388.46</v>
      </c>
    </row>
    <row r="360" spans="1:4" ht="15" customHeight="1">
      <c r="A360" s="633">
        <v>51406</v>
      </c>
      <c r="B360" s="633" t="s">
        <v>717</v>
      </c>
      <c r="C360" s="56">
        <v>6587246</v>
      </c>
      <c r="D360" s="634">
        <v>963.5</v>
      </c>
    </row>
    <row r="361" spans="1:4" ht="15" customHeight="1">
      <c r="A361" s="633">
        <v>51407</v>
      </c>
      <c r="B361" s="633" t="s">
        <v>718</v>
      </c>
      <c r="C361" s="56">
        <v>1411506101</v>
      </c>
      <c r="D361" s="634">
        <v>1060023.6299999999</v>
      </c>
    </row>
    <row r="362" spans="1:4" ht="15" customHeight="1">
      <c r="A362" s="633">
        <v>5140701</v>
      </c>
      <c r="B362" s="633" t="s">
        <v>674</v>
      </c>
      <c r="C362" s="56">
        <v>1201381751</v>
      </c>
      <c r="D362" s="634">
        <v>754019.47</v>
      </c>
    </row>
    <row r="363" spans="1:4" ht="15" customHeight="1">
      <c r="A363" s="633">
        <v>5140702</v>
      </c>
      <c r="B363" s="633" t="s">
        <v>675</v>
      </c>
      <c r="C363" s="56">
        <v>210124350</v>
      </c>
      <c r="D363" s="634">
        <v>306004.15999999997</v>
      </c>
    </row>
    <row r="364" spans="1:4" ht="15" customHeight="1">
      <c r="A364" s="633">
        <v>515</v>
      </c>
      <c r="B364" s="633" t="s">
        <v>235</v>
      </c>
      <c r="C364" s="56">
        <v>246464666</v>
      </c>
      <c r="D364" s="634">
        <v>37978.629999999997</v>
      </c>
    </row>
    <row r="365" spans="1:4" ht="15" customHeight="1">
      <c r="A365" s="633">
        <v>51501</v>
      </c>
      <c r="B365" s="633" t="s">
        <v>76</v>
      </c>
      <c r="C365" s="56">
        <v>145052064</v>
      </c>
      <c r="D365" s="634">
        <v>22286.799999999999</v>
      </c>
    </row>
    <row r="366" spans="1:4" ht="15" customHeight="1">
      <c r="A366" s="633">
        <v>51502</v>
      </c>
      <c r="B366" s="633" t="s">
        <v>719</v>
      </c>
      <c r="C366" s="56">
        <v>18642198</v>
      </c>
      <c r="D366" s="634">
        <v>2956.54</v>
      </c>
    </row>
    <row r="367" spans="1:4" ht="15" customHeight="1">
      <c r="A367" s="633">
        <v>51503</v>
      </c>
      <c r="B367" s="633" t="s">
        <v>720</v>
      </c>
      <c r="C367" s="56">
        <v>1782152</v>
      </c>
      <c r="D367" s="634">
        <v>271.54000000000002</v>
      </c>
    </row>
    <row r="368" spans="1:4" ht="15" customHeight="1">
      <c r="A368" s="633">
        <v>5150301</v>
      </c>
      <c r="B368" s="633" t="s">
        <v>721</v>
      </c>
      <c r="C368" s="56">
        <v>1782152</v>
      </c>
      <c r="D368" s="634">
        <v>271.54000000000002</v>
      </c>
    </row>
    <row r="369" spans="1:4" ht="15" customHeight="1">
      <c r="A369" s="633">
        <v>51504</v>
      </c>
      <c r="B369" s="633" t="s">
        <v>722</v>
      </c>
      <c r="C369" s="56">
        <v>80988252</v>
      </c>
      <c r="D369" s="634">
        <v>12463.75</v>
      </c>
    </row>
    <row r="370" spans="1:4" ht="15" customHeight="1">
      <c r="A370" s="633">
        <v>52</v>
      </c>
      <c r="B370" s="633" t="s">
        <v>234</v>
      </c>
      <c r="C370" s="56">
        <v>3207</v>
      </c>
      <c r="D370" s="634">
        <v>0.49</v>
      </c>
    </row>
    <row r="371" spans="1:4" ht="15" customHeight="1">
      <c r="A371" s="633">
        <v>5204</v>
      </c>
      <c r="B371" s="633" t="s">
        <v>723</v>
      </c>
      <c r="C371" s="56">
        <v>3207</v>
      </c>
      <c r="D371" s="634">
        <v>0.49</v>
      </c>
    </row>
    <row r="372" spans="1:4" ht="15" customHeight="1">
      <c r="B372" s="132" t="s">
        <v>1203</v>
      </c>
      <c r="C372" s="637">
        <v>775214118</v>
      </c>
      <c r="D372" s="638">
        <v>280612.07</v>
      </c>
    </row>
    <row r="373" spans="1:4" ht="15" customHeight="1">
      <c r="B373" s="132"/>
      <c r="C373" s="132"/>
    </row>
    <row r="374" spans="1:4" ht="15" customHeight="1">
      <c r="A374" s="639"/>
    </row>
  </sheetData>
  <printOptions gridLinesSet="0"/>
  <pageMargins left="0.75" right="0.75" top="1" bottom="1" header="0.5" footer="0.5"/>
  <pageSetup paperSize="9"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5F5A0-2066-4906-A20F-09F5F3C57CCA}">
  <sheetPr>
    <tabColor rgb="FFFFC000"/>
  </sheetPr>
  <dimension ref="A1:F162"/>
  <sheetViews>
    <sheetView showGridLines="0" zoomScale="90" zoomScaleNormal="90" workbookViewId="0">
      <pane xSplit="2" ySplit="7" topLeftCell="C136" activePane="bottomRight" state="frozen"/>
      <selection activeCell="C254" sqref="C254"/>
      <selection pane="topRight" activeCell="C254" sqref="C254"/>
      <selection pane="bottomLeft" activeCell="C254" sqref="C254"/>
      <selection pane="bottomRight" activeCell="C38" sqref="C38"/>
    </sheetView>
  </sheetViews>
  <sheetFormatPr baseColWidth="10" defaultColWidth="11.5546875" defaultRowHeight="15" customHeight="1"/>
  <cols>
    <col min="1" max="1" width="15.88671875" style="126" customWidth="1"/>
    <col min="2" max="2" width="49" style="126" customWidth="1"/>
    <col min="3" max="3" width="23.6640625" style="126" customWidth="1"/>
    <col min="4" max="4" width="22" style="126" customWidth="1"/>
    <col min="5" max="5" width="11.5546875" style="126"/>
    <col min="6" max="6" width="14.6640625" style="127" bestFit="1" customWidth="1"/>
    <col min="7" max="7" width="13.6640625" style="126" bestFit="1" customWidth="1"/>
    <col min="8" max="16384" width="11.5546875" style="126"/>
  </cols>
  <sheetData>
    <row r="1" spans="1:6" ht="15" customHeight="1">
      <c r="A1" s="134" t="s">
        <v>1410</v>
      </c>
      <c r="B1" s="129"/>
      <c r="C1" s="129"/>
    </row>
    <row r="3" spans="1:6" ht="15" customHeight="1">
      <c r="B3" s="133" t="s">
        <v>512</v>
      </c>
      <c r="C3" s="132"/>
      <c r="D3" s="132"/>
    </row>
    <row r="4" spans="1:6" ht="15" customHeight="1">
      <c r="A4" s="131"/>
      <c r="B4" s="129"/>
      <c r="C4" s="129"/>
    </row>
    <row r="5" spans="1:6" ht="15" customHeight="1">
      <c r="B5" s="130" t="s">
        <v>1078</v>
      </c>
      <c r="C5" s="129"/>
    </row>
    <row r="6" spans="1:6" ht="15" customHeight="1">
      <c r="B6" s="129"/>
      <c r="C6" s="129"/>
    </row>
    <row r="7" spans="1:6" s="127" customFormat="1" ht="15" customHeight="1">
      <c r="A7" s="128" t="s">
        <v>1</v>
      </c>
      <c r="B7" s="128" t="s">
        <v>73</v>
      </c>
      <c r="C7" s="128" t="s">
        <v>513</v>
      </c>
      <c r="D7" s="128" t="s">
        <v>514</v>
      </c>
      <c r="F7" s="128" t="s">
        <v>1097</v>
      </c>
    </row>
    <row r="8" spans="1:6" s="625" customFormat="1" ht="15" customHeight="1">
      <c r="A8" s="618">
        <v>1</v>
      </c>
      <c r="B8" s="135" t="s">
        <v>3</v>
      </c>
      <c r="C8" s="135">
        <v>3405088051</v>
      </c>
      <c r="D8" s="621">
        <v>492909.18</v>
      </c>
      <c r="E8" s="625">
        <f>+VLOOKUP(A8,Clasificaciones!C:C,1,FALSE)</f>
        <v>1</v>
      </c>
      <c r="F8" s="626" t="s">
        <v>6</v>
      </c>
    </row>
    <row r="9" spans="1:6" s="625" customFormat="1" ht="15" customHeight="1">
      <c r="A9" s="618">
        <v>11</v>
      </c>
      <c r="B9" s="135" t="s">
        <v>4</v>
      </c>
      <c r="C9" s="135">
        <v>1692110695</v>
      </c>
      <c r="D9" s="621">
        <v>244515.34</v>
      </c>
      <c r="E9" s="625">
        <f>+VLOOKUP(A9,Clasificaciones!C:C,1,FALSE)</f>
        <v>11</v>
      </c>
      <c r="F9" s="626" t="s">
        <v>6</v>
      </c>
    </row>
    <row r="10" spans="1:6" s="625" customFormat="1" ht="15" customHeight="1">
      <c r="A10" s="618">
        <v>111</v>
      </c>
      <c r="B10" s="135" t="s">
        <v>5</v>
      </c>
      <c r="C10" s="135">
        <v>1578162054</v>
      </c>
      <c r="D10" s="621">
        <v>228008.02000000002</v>
      </c>
      <c r="E10" s="625">
        <f>+VLOOKUP(A10,Clasificaciones!C:C,1,FALSE)</f>
        <v>111</v>
      </c>
      <c r="F10" s="626" t="s">
        <v>6</v>
      </c>
    </row>
    <row r="11" spans="1:6" s="625" customFormat="1" ht="15" customHeight="1">
      <c r="A11" s="618">
        <v>11102</v>
      </c>
      <c r="B11" s="135" t="s">
        <v>78</v>
      </c>
      <c r="C11" s="135">
        <v>56826</v>
      </c>
      <c r="D11" s="621">
        <v>8.2100000000000364</v>
      </c>
      <c r="E11" s="625">
        <f>+VLOOKUP(A11,Clasificaciones!C:C,1,FALSE)</f>
        <v>11102</v>
      </c>
      <c r="F11" s="626" t="s">
        <v>6</v>
      </c>
    </row>
    <row r="12" spans="1:6" s="625" customFormat="1" ht="15" customHeight="1">
      <c r="A12" s="618">
        <v>1110202</v>
      </c>
      <c r="B12" s="135" t="s">
        <v>737</v>
      </c>
      <c r="C12" s="135">
        <v>56826</v>
      </c>
      <c r="D12" s="621">
        <v>8.2100000000000364</v>
      </c>
      <c r="E12" s="625">
        <f>+VLOOKUP(A12,Clasificaciones!C:C,1,FALSE)</f>
        <v>1110202</v>
      </c>
      <c r="F12" s="626" t="s">
        <v>6</v>
      </c>
    </row>
    <row r="13" spans="1:6" s="625" customFormat="1" ht="15" customHeight="1">
      <c r="A13" s="618">
        <v>11103</v>
      </c>
      <c r="B13" s="135" t="s">
        <v>16</v>
      </c>
      <c r="C13" s="135">
        <v>1578105228</v>
      </c>
      <c r="D13" s="621">
        <v>227999.81</v>
      </c>
      <c r="E13" s="625">
        <f>+VLOOKUP(A13,Clasificaciones!C:C,1,FALSE)</f>
        <v>11103</v>
      </c>
      <c r="F13" s="626" t="s">
        <v>6</v>
      </c>
    </row>
    <row r="14" spans="1:6" s="625" customFormat="1" ht="15" customHeight="1">
      <c r="A14" s="618">
        <v>1110301</v>
      </c>
      <c r="B14" s="135" t="s">
        <v>515</v>
      </c>
      <c r="C14" s="135">
        <v>6748257</v>
      </c>
      <c r="D14" s="621">
        <v>974.9699999999998</v>
      </c>
      <c r="E14" s="625">
        <f>+VLOOKUP(A14,Clasificaciones!C:C,1,FALSE)</f>
        <v>1110301</v>
      </c>
      <c r="F14" s="626" t="s">
        <v>6</v>
      </c>
    </row>
    <row r="15" spans="1:6" s="625" customFormat="1" ht="15" customHeight="1">
      <c r="A15" s="618">
        <v>111030101</v>
      </c>
      <c r="B15" s="135" t="s">
        <v>1249</v>
      </c>
      <c r="C15" s="135">
        <v>4000000</v>
      </c>
      <c r="D15" s="621">
        <v>577.91000000000008</v>
      </c>
      <c r="E15" s="625">
        <f>+VLOOKUP(A15,Clasificaciones!C:C,1,FALSE)</f>
        <v>111030101</v>
      </c>
      <c r="F15" s="626" t="s">
        <v>6</v>
      </c>
    </row>
    <row r="16" spans="1:6" s="625" customFormat="1" ht="15" customHeight="1">
      <c r="A16" s="618">
        <v>111030102</v>
      </c>
      <c r="B16" s="135" t="s">
        <v>1251</v>
      </c>
      <c r="C16" s="135">
        <v>2748257</v>
      </c>
      <c r="D16" s="621">
        <v>397.05999999999995</v>
      </c>
      <c r="E16" s="625">
        <f>+VLOOKUP(A16,Clasificaciones!C:C,1,FALSE)</f>
        <v>111030102</v>
      </c>
      <c r="F16" s="626" t="s">
        <v>6</v>
      </c>
    </row>
    <row r="17" spans="1:6" s="625" customFormat="1" ht="15" customHeight="1">
      <c r="A17" s="618">
        <v>1110302</v>
      </c>
      <c r="B17" s="135" t="s">
        <v>526</v>
      </c>
      <c r="C17" s="135">
        <v>1571356971</v>
      </c>
      <c r="D17" s="621">
        <v>227024.84</v>
      </c>
      <c r="E17" s="625">
        <f>+VLOOKUP(A17,Clasificaciones!C:C,1,FALSE)</f>
        <v>1110302</v>
      </c>
      <c r="F17" s="626" t="s">
        <v>6</v>
      </c>
    </row>
    <row r="18" spans="1:6" s="625" customFormat="1" ht="15" customHeight="1">
      <c r="A18" s="618">
        <v>111030201</v>
      </c>
      <c r="B18" s="135" t="s">
        <v>1254</v>
      </c>
      <c r="C18" s="135">
        <v>1557487352</v>
      </c>
      <c r="D18" s="621">
        <v>225021</v>
      </c>
      <c r="E18" s="625">
        <f>+VLOOKUP(A18,Clasificaciones!C:C,1,FALSE)</f>
        <v>111030201</v>
      </c>
      <c r="F18" s="626" t="s">
        <v>6</v>
      </c>
    </row>
    <row r="19" spans="1:6" s="625" customFormat="1" ht="15" customHeight="1">
      <c r="A19" s="618">
        <v>111030202</v>
      </c>
      <c r="B19" s="135" t="s">
        <v>1256</v>
      </c>
      <c r="C19" s="135">
        <v>12147960</v>
      </c>
      <c r="D19" s="621">
        <v>1755.1</v>
      </c>
      <c r="E19" s="625">
        <f>+VLOOKUP(A19,Clasificaciones!C:C,1,FALSE)</f>
        <v>111030202</v>
      </c>
      <c r="F19" s="626" t="s">
        <v>6</v>
      </c>
    </row>
    <row r="20" spans="1:6" s="625" customFormat="1" ht="15" customHeight="1">
      <c r="A20" s="618">
        <v>111030203</v>
      </c>
      <c r="B20" s="135" t="s">
        <v>1258</v>
      </c>
      <c r="C20" s="135">
        <v>1721659</v>
      </c>
      <c r="D20" s="621">
        <v>248.74</v>
      </c>
      <c r="E20" s="625">
        <f>+VLOOKUP(A20,Clasificaciones!C:C,1,FALSE)</f>
        <v>111030203</v>
      </c>
      <c r="F20" s="626" t="s">
        <v>6</v>
      </c>
    </row>
    <row r="21" spans="1:6" s="625" customFormat="1" ht="15" customHeight="1">
      <c r="A21" s="618">
        <v>113</v>
      </c>
      <c r="B21" s="135" t="s">
        <v>570</v>
      </c>
      <c r="C21" s="135">
        <v>51962041</v>
      </c>
      <c r="D21" s="621">
        <v>7507.32</v>
      </c>
      <c r="E21" s="625">
        <f>+VLOOKUP(A21,Clasificaciones!C:C,1,FALSE)</f>
        <v>113</v>
      </c>
      <c r="F21" s="626" t="s">
        <v>6</v>
      </c>
    </row>
    <row r="22" spans="1:6" s="625" customFormat="1" ht="15" customHeight="1">
      <c r="A22" s="618">
        <v>11308</v>
      </c>
      <c r="B22" s="135" t="s">
        <v>1053</v>
      </c>
      <c r="C22" s="135">
        <v>51962041</v>
      </c>
      <c r="D22" s="621">
        <v>7507.32</v>
      </c>
      <c r="E22" s="625">
        <f>+VLOOKUP(A22,Clasificaciones!C:C,1,FALSE)</f>
        <v>11308</v>
      </c>
      <c r="F22" s="626" t="s">
        <v>6</v>
      </c>
    </row>
    <row r="23" spans="1:6" s="625" customFormat="1" ht="15" customHeight="1">
      <c r="A23" s="618">
        <v>1130801</v>
      </c>
      <c r="B23" s="135" t="s">
        <v>581</v>
      </c>
      <c r="C23" s="135">
        <v>1404863</v>
      </c>
      <c r="D23" s="621">
        <v>202.97</v>
      </c>
      <c r="E23" s="625">
        <f>+VLOOKUP(A23,Clasificaciones!C:C,1,FALSE)</f>
        <v>1130801</v>
      </c>
      <c r="F23" s="626" t="s">
        <v>6</v>
      </c>
    </row>
    <row r="24" spans="1:6" s="625" customFormat="1" ht="15" customHeight="1">
      <c r="A24" s="618">
        <v>1130802</v>
      </c>
      <c r="B24" s="135" t="s">
        <v>625</v>
      </c>
      <c r="C24" s="135">
        <v>50557178</v>
      </c>
      <c r="D24" s="621">
        <v>7304.35</v>
      </c>
      <c r="E24" s="625">
        <f>+VLOOKUP(A24,Clasificaciones!C:C,1,FALSE)</f>
        <v>1130802</v>
      </c>
      <c r="F24" s="626" t="s">
        <v>6</v>
      </c>
    </row>
    <row r="25" spans="1:6" s="625" customFormat="1" ht="15" customHeight="1">
      <c r="A25" s="618">
        <v>113080201</v>
      </c>
      <c r="B25" s="135" t="s">
        <v>836</v>
      </c>
      <c r="C25" s="135">
        <v>50557178</v>
      </c>
      <c r="D25" s="621">
        <v>7304.35</v>
      </c>
      <c r="E25" s="625">
        <f>+VLOOKUP(A25,Clasificaciones!C:C,1,FALSE)</f>
        <v>113080201</v>
      </c>
      <c r="F25" s="626" t="s">
        <v>6</v>
      </c>
    </row>
    <row r="26" spans="1:6" s="625" customFormat="1" ht="15" customHeight="1">
      <c r="A26" s="618">
        <v>115</v>
      </c>
      <c r="B26" s="135" t="s">
        <v>277</v>
      </c>
      <c r="C26" s="135">
        <v>61986600</v>
      </c>
      <c r="D26" s="621">
        <v>9000</v>
      </c>
      <c r="E26" s="625">
        <f>+VLOOKUP(A26,Clasificaciones!C:C,1,FALSE)</f>
        <v>115</v>
      </c>
      <c r="F26" s="626" t="s">
        <v>6</v>
      </c>
    </row>
    <row r="27" spans="1:6" s="625" customFormat="1" ht="15" customHeight="1">
      <c r="A27" s="618">
        <v>11501</v>
      </c>
      <c r="B27" s="135" t="s">
        <v>1054</v>
      </c>
      <c r="C27" s="135">
        <v>61986600</v>
      </c>
      <c r="D27" s="621">
        <v>9000</v>
      </c>
      <c r="E27" s="625">
        <f>+VLOOKUP(A27,Clasificaciones!C:C,1,FALSE)</f>
        <v>11501</v>
      </c>
      <c r="F27" s="626" t="s">
        <v>6</v>
      </c>
    </row>
    <row r="28" spans="1:6" s="625" customFormat="1" ht="15" customHeight="1">
      <c r="A28" s="618">
        <v>1150102</v>
      </c>
      <c r="B28" s="135" t="s">
        <v>167</v>
      </c>
      <c r="C28" s="135">
        <v>61986600</v>
      </c>
      <c r="D28" s="621">
        <v>9000</v>
      </c>
      <c r="E28" s="625">
        <f>+VLOOKUP(A28,Clasificaciones!C:C,1,FALSE)</f>
        <v>1150102</v>
      </c>
      <c r="F28" s="626" t="s">
        <v>6</v>
      </c>
    </row>
    <row r="29" spans="1:6" s="625" customFormat="1" ht="15" customHeight="1">
      <c r="A29" s="618">
        <v>12</v>
      </c>
      <c r="B29" s="135" t="s">
        <v>7</v>
      </c>
      <c r="C29" s="135">
        <v>1712977356</v>
      </c>
      <c r="D29" s="621">
        <v>248393.84</v>
      </c>
      <c r="E29" s="625">
        <f>+VLOOKUP(A29,Clasificaciones!C:C,1,FALSE)</f>
        <v>12</v>
      </c>
      <c r="F29" s="626" t="s">
        <v>6</v>
      </c>
    </row>
    <row r="30" spans="1:6" s="625" customFormat="1" ht="15" customHeight="1">
      <c r="A30" s="618">
        <v>121</v>
      </c>
      <c r="B30" s="135" t="s">
        <v>150</v>
      </c>
      <c r="C30" s="135">
        <v>1593688508</v>
      </c>
      <c r="D30" s="621">
        <v>230251.22999999998</v>
      </c>
      <c r="E30" s="625">
        <f>+VLOOKUP(A30,Clasificaciones!C:C,1,FALSE)</f>
        <v>121</v>
      </c>
      <c r="F30" s="626" t="s">
        <v>6</v>
      </c>
    </row>
    <row r="31" spans="1:6" s="625" customFormat="1" ht="15" customHeight="1">
      <c r="A31" s="618">
        <v>12101</v>
      </c>
      <c r="B31" s="135" t="s">
        <v>589</v>
      </c>
      <c r="C31" s="135">
        <v>900000000</v>
      </c>
      <c r="D31" s="621">
        <v>130029.23999999999</v>
      </c>
      <c r="E31" s="625">
        <f>+VLOOKUP(A31,Clasificaciones!C:C,1,FALSE)</f>
        <v>12101</v>
      </c>
      <c r="F31" s="626" t="s">
        <v>183</v>
      </c>
    </row>
    <row r="32" spans="1:6" s="625" customFormat="1" ht="15" customHeight="1">
      <c r="A32" s="618">
        <v>121011</v>
      </c>
      <c r="B32" s="135" t="s">
        <v>1271</v>
      </c>
      <c r="C32" s="135">
        <v>900000000</v>
      </c>
      <c r="D32" s="621">
        <v>130029.23999999999</v>
      </c>
      <c r="E32" s="625">
        <f>+VLOOKUP(A32,Clasificaciones!C:C,1,FALSE)</f>
        <v>121011</v>
      </c>
      <c r="F32" s="626" t="s">
        <v>183</v>
      </c>
    </row>
    <row r="33" spans="1:6" s="625" customFormat="1" ht="15" customHeight="1">
      <c r="A33" s="618">
        <v>12101103</v>
      </c>
      <c r="B33" s="135" t="s">
        <v>1057</v>
      </c>
      <c r="C33" s="135">
        <v>900000000</v>
      </c>
      <c r="D33" s="621">
        <v>130029.23999999999</v>
      </c>
      <c r="E33" s="625">
        <f>+VLOOKUP(A33,Clasificaciones!C:C,1,FALSE)</f>
        <v>12101103</v>
      </c>
      <c r="F33" s="626" t="s">
        <v>183</v>
      </c>
    </row>
    <row r="34" spans="1:6" s="619" customFormat="1" ht="15" customHeight="1">
      <c r="A34" s="689">
        <v>1210110301</v>
      </c>
      <c r="B34" s="690" t="s">
        <v>1274</v>
      </c>
      <c r="C34" s="690">
        <v>900000000</v>
      </c>
      <c r="D34" s="691">
        <v>130029.23999999999</v>
      </c>
      <c r="E34" s="619">
        <f>+VLOOKUP(A34,Clasificaciones!C:C,1,FALSE)</f>
        <v>1210110301</v>
      </c>
      <c r="F34" s="692" t="s">
        <v>183</v>
      </c>
    </row>
    <row r="35" spans="1:6" s="625" customFormat="1" ht="15" customHeight="1">
      <c r="A35" s="618">
        <v>12102</v>
      </c>
      <c r="B35" s="135" t="s">
        <v>859</v>
      </c>
      <c r="C35" s="135">
        <v>693688508</v>
      </c>
      <c r="D35" s="621">
        <v>100221.98999999999</v>
      </c>
      <c r="E35" s="625">
        <f>+VLOOKUP(A35,Clasificaciones!C:C,1,FALSE)</f>
        <v>12102</v>
      </c>
      <c r="F35" s="626" t="s">
        <v>183</v>
      </c>
    </row>
    <row r="36" spans="1:6" s="625" customFormat="1" ht="15" customHeight="1">
      <c r="A36" s="618">
        <v>121021</v>
      </c>
      <c r="B36" s="135" t="s">
        <v>860</v>
      </c>
      <c r="C36" s="135">
        <v>693688508</v>
      </c>
      <c r="D36" s="621">
        <v>100221.98999999999</v>
      </c>
      <c r="E36" s="625">
        <f>+VLOOKUP(A36,Clasificaciones!C:C,1,FALSE)</f>
        <v>121021</v>
      </c>
      <c r="F36" s="626" t="s">
        <v>183</v>
      </c>
    </row>
    <row r="37" spans="1:6" s="625" customFormat="1" ht="15" customHeight="1">
      <c r="A37" s="618">
        <v>1210212</v>
      </c>
      <c r="B37" s="135" t="s">
        <v>541</v>
      </c>
      <c r="C37" s="135">
        <v>692152000</v>
      </c>
      <c r="D37" s="621">
        <v>100000</v>
      </c>
      <c r="E37" s="625">
        <f>+VLOOKUP(A37,Clasificaciones!C:C,1,FALSE)</f>
        <v>1210212</v>
      </c>
      <c r="F37" s="626" t="s">
        <v>183</v>
      </c>
    </row>
    <row r="38" spans="1:6" s="625" customFormat="1" ht="15" customHeight="1">
      <c r="A38" s="618">
        <v>121021201</v>
      </c>
      <c r="B38" s="135" t="s">
        <v>1108</v>
      </c>
      <c r="C38" s="135">
        <v>692152000</v>
      </c>
      <c r="D38" s="621">
        <v>100000</v>
      </c>
      <c r="E38" s="625">
        <f>+VLOOKUP(A38,Clasificaciones!C:C,1,FALSE)</f>
        <v>121021201</v>
      </c>
      <c r="F38" s="626" t="s">
        <v>183</v>
      </c>
    </row>
    <row r="39" spans="1:6" s="625" customFormat="1" ht="15" customHeight="1">
      <c r="A39" s="618">
        <v>1210218</v>
      </c>
      <c r="B39" s="135" t="s">
        <v>552</v>
      </c>
      <c r="C39" s="135">
        <v>1536508</v>
      </c>
      <c r="D39" s="621">
        <v>221.98999999999978</v>
      </c>
      <c r="E39" s="625">
        <f>+VLOOKUP(A39,Clasificaciones!C:C,1,FALSE)</f>
        <v>1210218</v>
      </c>
      <c r="F39" s="626" t="s">
        <v>183</v>
      </c>
    </row>
    <row r="40" spans="1:6" s="625" customFormat="1" ht="15" customHeight="1">
      <c r="A40" s="618">
        <v>12102181</v>
      </c>
      <c r="B40" s="135" t="s">
        <v>553</v>
      </c>
      <c r="C40" s="135">
        <v>22231922</v>
      </c>
      <c r="D40" s="621">
        <v>3212</v>
      </c>
      <c r="E40" s="625">
        <f>+VLOOKUP(A40,Clasificaciones!C:C,1,FALSE)</f>
        <v>12102181</v>
      </c>
      <c r="F40" s="626" t="s">
        <v>183</v>
      </c>
    </row>
    <row r="41" spans="1:6" s="625" customFormat="1" ht="15" customHeight="1">
      <c r="A41" s="618">
        <v>1210218101</v>
      </c>
      <c r="B41" s="135" t="s">
        <v>1282</v>
      </c>
      <c r="C41" s="135">
        <v>22231922</v>
      </c>
      <c r="D41" s="621">
        <v>3212</v>
      </c>
      <c r="E41" s="625">
        <f>+VLOOKUP(A41,Clasificaciones!C:C,1,FALSE)</f>
        <v>1210218101</v>
      </c>
      <c r="F41" s="626" t="s">
        <v>183</v>
      </c>
    </row>
    <row r="42" spans="1:6" s="625" customFormat="1" ht="15" customHeight="1">
      <c r="A42" s="618">
        <v>12102182</v>
      </c>
      <c r="B42" s="135" t="s">
        <v>560</v>
      </c>
      <c r="C42" s="135">
        <v>-20695414</v>
      </c>
      <c r="D42" s="621">
        <v>-2990.01</v>
      </c>
      <c r="E42" s="625">
        <f>+VLOOKUP(A42,Clasificaciones!C:C,1,FALSE)</f>
        <v>12102182</v>
      </c>
      <c r="F42" s="626" t="s">
        <v>183</v>
      </c>
    </row>
    <row r="43" spans="1:6" s="625" customFormat="1" ht="15" customHeight="1">
      <c r="A43" s="618">
        <v>1210218201</v>
      </c>
      <c r="B43" s="135" t="s">
        <v>1127</v>
      </c>
      <c r="C43" s="135">
        <v>-20695414</v>
      </c>
      <c r="D43" s="621">
        <v>-2990.01</v>
      </c>
      <c r="E43" s="625">
        <f>+VLOOKUP(A43,Clasificaciones!C:C,1,FALSE)</f>
        <v>1210218201</v>
      </c>
      <c r="F43" s="626" t="s">
        <v>183</v>
      </c>
    </row>
    <row r="44" spans="1:6" s="625" customFormat="1" ht="15" customHeight="1">
      <c r="A44" s="618">
        <v>127</v>
      </c>
      <c r="B44" s="135" t="s">
        <v>593</v>
      </c>
      <c r="C44" s="135">
        <v>93314341</v>
      </c>
      <c r="D44" s="621">
        <v>14216.17</v>
      </c>
      <c r="E44" s="625">
        <f>+VLOOKUP(A44,Clasificaciones!C:C,1,FALSE)</f>
        <v>127</v>
      </c>
      <c r="F44" s="626" t="s">
        <v>183</v>
      </c>
    </row>
    <row r="45" spans="1:6" s="625" customFormat="1" ht="15" customHeight="1">
      <c r="A45" s="618">
        <v>12701</v>
      </c>
      <c r="B45" s="135" t="s">
        <v>594</v>
      </c>
      <c r="C45" s="135">
        <v>93314341</v>
      </c>
      <c r="D45" s="621">
        <v>14216.17</v>
      </c>
      <c r="E45" s="625">
        <f>+VLOOKUP(A45,Clasificaciones!C:C,1,FALSE)</f>
        <v>12701</v>
      </c>
      <c r="F45" s="626" t="s">
        <v>183</v>
      </c>
    </row>
    <row r="46" spans="1:6" s="625" customFormat="1" ht="15" customHeight="1">
      <c r="A46" s="618">
        <v>1270102</v>
      </c>
      <c r="B46" s="135" t="s">
        <v>151</v>
      </c>
      <c r="C46" s="135">
        <v>32272727</v>
      </c>
      <c r="D46" s="621">
        <v>5081.26</v>
      </c>
      <c r="E46" s="625">
        <f>+VLOOKUP(A46,Clasificaciones!C:C,1,FALSE)</f>
        <v>1270102</v>
      </c>
      <c r="F46" s="626" t="s">
        <v>183</v>
      </c>
    </row>
    <row r="47" spans="1:6" s="625" customFormat="1" ht="15" customHeight="1">
      <c r="A47" s="618">
        <v>1270103</v>
      </c>
      <c r="B47" s="135" t="s">
        <v>1014</v>
      </c>
      <c r="C47" s="135">
        <v>32908364</v>
      </c>
      <c r="D47" s="621">
        <v>4987.9399999999996</v>
      </c>
      <c r="E47" s="625">
        <f>+VLOOKUP(A47,Clasificaciones!C:C,1,FALSE)</f>
        <v>1270103</v>
      </c>
      <c r="F47" s="626" t="s">
        <v>6</v>
      </c>
    </row>
    <row r="48" spans="1:6" s="625" customFormat="1" ht="15" customHeight="1">
      <c r="A48" s="618">
        <v>1270104</v>
      </c>
      <c r="B48" s="135" t="s">
        <v>596</v>
      </c>
      <c r="C48" s="135">
        <v>24392332</v>
      </c>
      <c r="D48" s="621">
        <v>3604.59</v>
      </c>
      <c r="E48" s="625">
        <f>+VLOOKUP(A48,Clasificaciones!C:C,1,FALSE)</f>
        <v>1270104</v>
      </c>
      <c r="F48" s="626" t="s">
        <v>6</v>
      </c>
    </row>
    <row r="49" spans="1:6" s="625" customFormat="1" ht="15" customHeight="1">
      <c r="A49" s="618">
        <v>1270107</v>
      </c>
      <c r="B49" s="135" t="s">
        <v>873</v>
      </c>
      <c r="C49" s="135">
        <v>14410909</v>
      </c>
      <c r="D49" s="621">
        <v>2090.9699999999998</v>
      </c>
      <c r="E49" s="625">
        <f>+VLOOKUP(A49,Clasificaciones!C:C,1,FALSE)</f>
        <v>1270107</v>
      </c>
      <c r="F49" s="626" t="s">
        <v>6</v>
      </c>
    </row>
    <row r="50" spans="1:6" s="625" customFormat="1" ht="15" customHeight="1">
      <c r="A50" s="618">
        <v>1270120</v>
      </c>
      <c r="B50" s="135" t="s">
        <v>597</v>
      </c>
      <c r="C50" s="135">
        <v>-10669991</v>
      </c>
      <c r="D50" s="621">
        <v>-1548.59</v>
      </c>
      <c r="E50" s="625">
        <f>+VLOOKUP(A50,Clasificaciones!C:C,1,FALSE)</f>
        <v>1270120</v>
      </c>
      <c r="F50" s="626" t="s">
        <v>6</v>
      </c>
    </row>
    <row r="51" spans="1:6" s="625" customFormat="1" ht="15" customHeight="1">
      <c r="A51" s="618">
        <v>127012002</v>
      </c>
      <c r="B51" s="135" t="s">
        <v>866</v>
      </c>
      <c r="C51" s="135">
        <v>-806817</v>
      </c>
      <c r="D51" s="621">
        <v>-115.3</v>
      </c>
      <c r="E51" s="625">
        <f>+VLOOKUP(A51,Clasificaciones!C:C,1,FALSE)</f>
        <v>127012002</v>
      </c>
      <c r="F51" s="626" t="s">
        <v>6</v>
      </c>
    </row>
    <row r="52" spans="1:6" s="625" customFormat="1" ht="15" customHeight="1">
      <c r="A52" s="618">
        <v>127012003</v>
      </c>
      <c r="B52" s="135" t="s">
        <v>598</v>
      </c>
      <c r="C52" s="135">
        <v>-4941076</v>
      </c>
      <c r="D52" s="621">
        <v>-723.57</v>
      </c>
      <c r="E52" s="625">
        <f>+VLOOKUP(A52,Clasificaciones!C:C,1,FALSE)</f>
        <v>127012003</v>
      </c>
      <c r="F52" s="626" t="s">
        <v>6</v>
      </c>
    </row>
    <row r="53" spans="1:6" s="625" customFormat="1" ht="15" customHeight="1">
      <c r="A53" s="618">
        <v>127012004</v>
      </c>
      <c r="B53" s="135" t="s">
        <v>599</v>
      </c>
      <c r="C53" s="135">
        <v>-1634610</v>
      </c>
      <c r="D53" s="621">
        <v>-233.57</v>
      </c>
      <c r="E53" s="625">
        <f>+VLOOKUP(A53,Clasificaciones!C:C,1,FALSE)</f>
        <v>127012004</v>
      </c>
      <c r="F53" s="626" t="s">
        <v>6</v>
      </c>
    </row>
    <row r="54" spans="1:6" s="625" customFormat="1" ht="15" customHeight="1">
      <c r="A54" s="618">
        <v>127012006</v>
      </c>
      <c r="B54" s="135" t="s">
        <v>1195</v>
      </c>
      <c r="C54" s="135">
        <v>-3287488</v>
      </c>
      <c r="D54" s="621">
        <v>-476.15</v>
      </c>
      <c r="E54" s="625">
        <f>+VLOOKUP(A54,Clasificaciones!C:C,1,FALSE)</f>
        <v>127012006</v>
      </c>
      <c r="F54" s="626" t="s">
        <v>6</v>
      </c>
    </row>
    <row r="55" spans="1:6" s="625" customFormat="1" ht="15" customHeight="1">
      <c r="A55" s="618">
        <v>128</v>
      </c>
      <c r="B55" s="135" t="s">
        <v>600</v>
      </c>
      <c r="C55" s="135">
        <v>4101789</v>
      </c>
      <c r="D55" s="621">
        <v>590.44000000000005</v>
      </c>
      <c r="E55" s="625">
        <f>+VLOOKUP(A55,Clasificaciones!C:C,1,FALSE)</f>
        <v>128</v>
      </c>
      <c r="F55" s="626" t="s">
        <v>6</v>
      </c>
    </row>
    <row r="56" spans="1:6" s="625" customFormat="1" ht="15" customHeight="1">
      <c r="A56" s="618">
        <v>12808</v>
      </c>
      <c r="B56" s="135" t="s">
        <v>1067</v>
      </c>
      <c r="C56" s="135">
        <v>4101789</v>
      </c>
      <c r="D56" s="621">
        <v>590.44000000000005</v>
      </c>
      <c r="E56" s="625">
        <f>+VLOOKUP(A56,Clasificaciones!C:C,1,FALSE)</f>
        <v>12808</v>
      </c>
      <c r="F56" s="626" t="s">
        <v>6</v>
      </c>
    </row>
    <row r="57" spans="1:6" s="625" customFormat="1" ht="15" customHeight="1">
      <c r="A57" s="618">
        <v>129</v>
      </c>
      <c r="B57" s="135" t="s">
        <v>1038</v>
      </c>
      <c r="C57" s="135">
        <v>21872718</v>
      </c>
      <c r="D57" s="621">
        <v>3336</v>
      </c>
      <c r="E57" s="625">
        <f>+VLOOKUP(A57,Clasificaciones!C:C,1,FALSE)</f>
        <v>129</v>
      </c>
      <c r="F57" s="626" t="s">
        <v>183</v>
      </c>
    </row>
    <row r="58" spans="1:6" s="625" customFormat="1" ht="15" customHeight="1">
      <c r="A58" s="618">
        <v>12901</v>
      </c>
      <c r="B58" s="135" t="s">
        <v>1039</v>
      </c>
      <c r="C58" s="135">
        <v>21872718</v>
      </c>
      <c r="D58" s="621">
        <v>3336</v>
      </c>
      <c r="E58" s="625">
        <f>+VLOOKUP(A58,Clasificaciones!C:C,1,FALSE)</f>
        <v>12901</v>
      </c>
      <c r="F58" s="626" t="s">
        <v>6</v>
      </c>
    </row>
    <row r="59" spans="1:6" s="625" customFormat="1" ht="15" customHeight="1">
      <c r="A59" s="618">
        <v>2</v>
      </c>
      <c r="B59" s="135" t="s">
        <v>8</v>
      </c>
      <c r="C59" s="135">
        <v>1063406179</v>
      </c>
      <c r="D59" s="621">
        <v>153417.14000000001</v>
      </c>
      <c r="E59" s="625">
        <f>+VLOOKUP(A59,Clasificaciones!C:C,1,FALSE)</f>
        <v>2</v>
      </c>
      <c r="F59" s="626" t="s">
        <v>6</v>
      </c>
    </row>
    <row r="60" spans="1:6" s="625" customFormat="1" ht="15" customHeight="1">
      <c r="A60" s="618">
        <v>21</v>
      </c>
      <c r="B60" s="135" t="s">
        <v>9</v>
      </c>
      <c r="C60" s="135">
        <v>1063406179</v>
      </c>
      <c r="D60" s="621">
        <v>153417.14000000001</v>
      </c>
      <c r="E60" s="625">
        <f>+VLOOKUP(A60,Clasificaciones!C:C,1,FALSE)</f>
        <v>21</v>
      </c>
      <c r="F60" s="626" t="s">
        <v>183</v>
      </c>
    </row>
    <row r="61" spans="1:6" s="625" customFormat="1" ht="15" customHeight="1">
      <c r="A61" s="618">
        <v>211</v>
      </c>
      <c r="B61" s="135" t="s">
        <v>605</v>
      </c>
      <c r="C61" s="135">
        <v>1058175862</v>
      </c>
      <c r="D61" s="621">
        <v>152662.56</v>
      </c>
      <c r="E61" s="625">
        <f>+VLOOKUP(A61,Clasificaciones!C:C,1,FALSE)</f>
        <v>211</v>
      </c>
      <c r="F61" s="626" t="s">
        <v>6</v>
      </c>
    </row>
    <row r="62" spans="1:6" s="625" customFormat="1" ht="15" customHeight="1">
      <c r="A62" s="618">
        <v>21101</v>
      </c>
      <c r="B62" s="135" t="s">
        <v>606</v>
      </c>
      <c r="C62" s="135">
        <v>510412</v>
      </c>
      <c r="D62" s="621">
        <v>73.6400000000001</v>
      </c>
      <c r="E62" s="625">
        <f>+VLOOKUP(A62,Clasificaciones!C:C,1,FALSE)</f>
        <v>21101</v>
      </c>
      <c r="F62" s="626" t="s">
        <v>6</v>
      </c>
    </row>
    <row r="63" spans="1:6" s="625" customFormat="1" ht="15" customHeight="1">
      <c r="A63" s="618">
        <v>2110101</v>
      </c>
      <c r="B63" s="135" t="s">
        <v>425</v>
      </c>
      <c r="C63" s="135">
        <v>510412</v>
      </c>
      <c r="D63" s="621">
        <v>73.6400000000001</v>
      </c>
      <c r="E63" s="625">
        <f>+VLOOKUP(A63,Clasificaciones!C:C,1,FALSE)</f>
        <v>2110101</v>
      </c>
      <c r="F63" s="626" t="s">
        <v>6</v>
      </c>
    </row>
    <row r="64" spans="1:6" s="625" customFormat="1" ht="15" customHeight="1">
      <c r="A64" s="618">
        <v>211010101</v>
      </c>
      <c r="B64" s="135" t="s">
        <v>351</v>
      </c>
      <c r="C64" s="135">
        <v>510412</v>
      </c>
      <c r="D64" s="621">
        <v>73.6400000000001</v>
      </c>
      <c r="E64" s="625">
        <f>+VLOOKUP(A64,Clasificaciones!C:C,1,FALSE)</f>
        <v>211010101</v>
      </c>
      <c r="F64" s="626" t="s">
        <v>6</v>
      </c>
    </row>
    <row r="65" spans="1:6" s="625" customFormat="1" ht="15" customHeight="1">
      <c r="A65" s="618">
        <v>21103</v>
      </c>
      <c r="B65" s="135" t="s">
        <v>879</v>
      </c>
      <c r="C65" s="135">
        <v>1034855485</v>
      </c>
      <c r="D65" s="621">
        <v>149298.13</v>
      </c>
      <c r="E65" s="625">
        <f>+VLOOKUP(A65,Clasificaciones!C:C,1,FALSE)</f>
        <v>21103</v>
      </c>
      <c r="F65" s="626" t="s">
        <v>6</v>
      </c>
    </row>
    <row r="66" spans="1:6" s="625" customFormat="1" ht="15" customHeight="1">
      <c r="A66" s="618">
        <v>211030104</v>
      </c>
      <c r="B66" s="135" t="s">
        <v>1308</v>
      </c>
      <c r="C66" s="135">
        <v>1034855485</v>
      </c>
      <c r="D66" s="621">
        <v>149298.13</v>
      </c>
      <c r="E66" s="625">
        <f>+VLOOKUP(A66,Clasificaciones!C:C,1,FALSE)</f>
        <v>211030104</v>
      </c>
      <c r="F66" s="627" t="s">
        <v>6</v>
      </c>
    </row>
    <row r="67" spans="1:6" s="625" customFormat="1" ht="15" customHeight="1">
      <c r="A67" s="618">
        <v>21107</v>
      </c>
      <c r="B67" s="135" t="s">
        <v>608</v>
      </c>
      <c r="C67" s="135">
        <v>22809965</v>
      </c>
      <c r="D67" s="621">
        <v>3290.7900000000004</v>
      </c>
      <c r="E67" s="625">
        <f>+VLOOKUP(A67,Clasificaciones!C:C,1,FALSE)</f>
        <v>21107</v>
      </c>
      <c r="F67" s="627" t="s">
        <v>6</v>
      </c>
    </row>
    <row r="68" spans="1:6" s="625" customFormat="1" ht="15" customHeight="1">
      <c r="A68" s="618">
        <v>2110701</v>
      </c>
      <c r="B68" s="135" t="s">
        <v>609</v>
      </c>
      <c r="C68" s="135">
        <v>2083900</v>
      </c>
      <c r="D68" s="621">
        <v>300.64999999999782</v>
      </c>
      <c r="E68" s="625">
        <f>+VLOOKUP(A68,Clasificaciones!C:C,1,FALSE)</f>
        <v>2110701</v>
      </c>
      <c r="F68" s="627" t="s">
        <v>6</v>
      </c>
    </row>
    <row r="69" spans="1:6" s="625" customFormat="1" ht="15" customHeight="1">
      <c r="A69" s="618">
        <v>2110702</v>
      </c>
      <c r="B69" s="135" t="s">
        <v>610</v>
      </c>
      <c r="C69" s="135">
        <v>20726065</v>
      </c>
      <c r="D69" s="621">
        <v>2990.1399999999994</v>
      </c>
      <c r="E69" s="625">
        <f>+VLOOKUP(A69,Clasificaciones!C:C,1,FALSE)</f>
        <v>2110702</v>
      </c>
      <c r="F69" s="627" t="s">
        <v>6</v>
      </c>
    </row>
    <row r="70" spans="1:6" s="625" customFormat="1" ht="15" customHeight="1">
      <c r="A70" s="618">
        <v>214</v>
      </c>
      <c r="B70" s="135" t="s">
        <v>10</v>
      </c>
      <c r="C70" s="135">
        <v>5230317</v>
      </c>
      <c r="D70" s="621">
        <v>754.57999999999993</v>
      </c>
      <c r="E70" s="625">
        <f>+VLOOKUP(A70,Clasificaciones!C:C,1,FALSE)</f>
        <v>214</v>
      </c>
      <c r="F70" s="627" t="s">
        <v>183</v>
      </c>
    </row>
    <row r="71" spans="1:6" s="625" customFormat="1" ht="15" customHeight="1">
      <c r="A71" s="618">
        <v>21401</v>
      </c>
      <c r="B71" s="135" t="s">
        <v>622</v>
      </c>
      <c r="C71" s="135">
        <v>5230317</v>
      </c>
      <c r="D71" s="621">
        <v>754.57999999999993</v>
      </c>
      <c r="E71" s="625">
        <f>+VLOOKUP(A71,Clasificaciones!C:C,1,FALSE)</f>
        <v>21401</v>
      </c>
      <c r="F71" s="627" t="s">
        <v>6</v>
      </c>
    </row>
    <row r="72" spans="1:6" s="625" customFormat="1" ht="15" customHeight="1">
      <c r="A72" s="618">
        <v>2140105</v>
      </c>
      <c r="B72" s="135" t="s">
        <v>623</v>
      </c>
      <c r="C72" s="135">
        <v>2561915</v>
      </c>
      <c r="D72" s="621">
        <v>369.61</v>
      </c>
      <c r="E72" s="625">
        <f>+VLOOKUP(A72,Clasificaciones!C:C,1,FALSE)</f>
        <v>2140105</v>
      </c>
      <c r="F72" s="627" t="s">
        <v>183</v>
      </c>
    </row>
    <row r="73" spans="1:6" s="625" customFormat="1" ht="15" customHeight="1">
      <c r="A73" s="618">
        <v>2140107</v>
      </c>
      <c r="B73" s="135" t="s">
        <v>153</v>
      </c>
      <c r="C73" s="135">
        <v>2668402</v>
      </c>
      <c r="D73" s="621">
        <v>384.9699999999998</v>
      </c>
      <c r="E73" s="625">
        <f>+VLOOKUP(A73,Clasificaciones!C:C,1,FALSE)</f>
        <v>2140107</v>
      </c>
      <c r="F73" s="627" t="s">
        <v>6</v>
      </c>
    </row>
    <row r="74" spans="1:6" s="619" customFormat="1" ht="15" customHeight="1">
      <c r="A74" s="689"/>
      <c r="B74" s="690"/>
      <c r="C74" s="690"/>
      <c r="D74" s="691"/>
      <c r="F74" s="693" t="s">
        <v>183</v>
      </c>
    </row>
    <row r="75" spans="1:6" s="625" customFormat="1" ht="15" customHeight="1">
      <c r="A75" s="618"/>
      <c r="B75" s="135"/>
      <c r="C75" s="135"/>
      <c r="D75" s="621"/>
      <c r="F75" s="626" t="s">
        <v>6</v>
      </c>
    </row>
    <row r="76" spans="1:6" s="619" customFormat="1" ht="15" customHeight="1">
      <c r="A76" s="689">
        <v>3</v>
      </c>
      <c r="B76" s="690" t="s">
        <v>22</v>
      </c>
      <c r="C76" s="690">
        <v>2341681872</v>
      </c>
      <c r="D76" s="691">
        <v>339492.04</v>
      </c>
      <c r="E76" s="619">
        <f>+VLOOKUP(A76,Clasificaciones!C:C,1,FALSE)</f>
        <v>3</v>
      </c>
      <c r="F76" s="692" t="s">
        <v>183</v>
      </c>
    </row>
    <row r="77" spans="1:6" s="628" customFormat="1" ht="15" customHeight="1">
      <c r="A77" s="618">
        <v>310</v>
      </c>
      <c r="B77" s="135" t="s">
        <v>160</v>
      </c>
      <c r="C77" s="135">
        <v>3180771806</v>
      </c>
      <c r="D77" s="621">
        <v>465470.93</v>
      </c>
      <c r="E77" s="628">
        <f>+VLOOKUP(A77,Clasificaciones!C:C,1,FALSE)</f>
        <v>310</v>
      </c>
      <c r="F77" s="629" t="s">
        <v>6</v>
      </c>
    </row>
    <row r="78" spans="1:6" s="625" customFormat="1" ht="15" customHeight="1">
      <c r="A78" s="618">
        <v>310101</v>
      </c>
      <c r="B78" s="135" t="s">
        <v>386</v>
      </c>
      <c r="C78" s="135">
        <v>2500000000</v>
      </c>
      <c r="D78" s="621">
        <v>366628.41</v>
      </c>
      <c r="E78" s="625">
        <f>+VLOOKUP(A78,Clasificaciones!C:C,1,FALSE)</f>
        <v>310101</v>
      </c>
      <c r="F78" s="626" t="s">
        <v>6</v>
      </c>
    </row>
    <row r="79" spans="1:6" s="619" customFormat="1" ht="15" customHeight="1">
      <c r="A79" s="689">
        <v>31010101</v>
      </c>
      <c r="B79" s="690" t="s">
        <v>400</v>
      </c>
      <c r="C79" s="690">
        <v>2500000000</v>
      </c>
      <c r="D79" s="691">
        <v>366628.41</v>
      </c>
      <c r="E79" s="619">
        <f>+VLOOKUP(A79,Clasificaciones!C:C,1,FALSE)</f>
        <v>31010101</v>
      </c>
      <c r="F79" s="692" t="s">
        <v>6</v>
      </c>
    </row>
    <row r="80" spans="1:6" s="625" customFormat="1" ht="15" customHeight="1">
      <c r="A80" s="618">
        <v>310102</v>
      </c>
      <c r="B80" s="135" t="s">
        <v>238</v>
      </c>
      <c r="C80" s="135">
        <v>680771806</v>
      </c>
      <c r="D80" s="621">
        <v>98842.52</v>
      </c>
      <c r="E80" s="625">
        <f>+VLOOKUP(A80,Clasificaciones!C:C,1,FALSE)</f>
        <v>310102</v>
      </c>
      <c r="F80" s="626" t="s">
        <v>183</v>
      </c>
    </row>
    <row r="81" spans="1:6" s="625" customFormat="1" ht="15" customHeight="1">
      <c r="A81" s="618">
        <v>31010202</v>
      </c>
      <c r="B81" s="135" t="s">
        <v>403</v>
      </c>
      <c r="C81" s="135">
        <v>680771806</v>
      </c>
      <c r="D81" s="621">
        <v>98842.52</v>
      </c>
      <c r="E81" s="625">
        <f>+VLOOKUP(A81,Clasificaciones!C:C,1,FALSE)</f>
        <v>31010202</v>
      </c>
      <c r="F81" s="626" t="s">
        <v>6</v>
      </c>
    </row>
    <row r="82" spans="1:6" s="625" customFormat="1" ht="15" customHeight="1">
      <c r="A82" s="618">
        <v>315</v>
      </c>
      <c r="B82" s="135" t="s">
        <v>12</v>
      </c>
      <c r="C82" s="135">
        <v>2754149</v>
      </c>
      <c r="D82" s="621">
        <v>399.62</v>
      </c>
      <c r="E82" s="625">
        <f>+VLOOKUP(A82,Clasificaciones!C:C,1,FALSE)</f>
        <v>315</v>
      </c>
      <c r="F82" s="626" t="s">
        <v>183</v>
      </c>
    </row>
    <row r="83" spans="1:6" s="625" customFormat="1" ht="15" customHeight="1">
      <c r="A83" s="618">
        <v>31501</v>
      </c>
      <c r="B83" s="135" t="s">
        <v>162</v>
      </c>
      <c r="C83" s="135">
        <v>2618753</v>
      </c>
      <c r="D83" s="621">
        <v>379.97</v>
      </c>
      <c r="E83" s="625">
        <f>+VLOOKUP(A83,Clasificaciones!C:C,1,FALSE)</f>
        <v>31501</v>
      </c>
      <c r="F83" s="626" t="s">
        <v>6</v>
      </c>
    </row>
    <row r="84" spans="1:6" s="625" customFormat="1" ht="15" customHeight="1">
      <c r="A84" s="618">
        <v>31502</v>
      </c>
      <c r="B84" s="135" t="s">
        <v>163</v>
      </c>
      <c r="C84" s="135">
        <v>135396</v>
      </c>
      <c r="D84" s="621">
        <v>19.649999999999999</v>
      </c>
      <c r="E84" s="625">
        <f>+VLOOKUP(A84,Clasificaciones!C:C,1,FALSE)</f>
        <v>31502</v>
      </c>
      <c r="F84" s="626" t="s">
        <v>183</v>
      </c>
    </row>
    <row r="85" spans="1:6" s="625" customFormat="1" ht="15" customHeight="1">
      <c r="A85" s="618">
        <v>316</v>
      </c>
      <c r="B85" s="135" t="s">
        <v>128</v>
      </c>
      <c r="C85" s="135">
        <v>-841844083</v>
      </c>
      <c r="D85" s="621">
        <v>-126378.51</v>
      </c>
      <c r="E85" s="625">
        <f>+VLOOKUP(A85,Clasificaciones!C:C,1,FALSE)</f>
        <v>316</v>
      </c>
      <c r="F85" s="626" t="s">
        <v>6</v>
      </c>
    </row>
    <row r="86" spans="1:6" s="625" customFormat="1" ht="15" customHeight="1">
      <c r="A86" s="618">
        <v>31601</v>
      </c>
      <c r="B86" s="135" t="s">
        <v>164</v>
      </c>
      <c r="C86" s="135">
        <v>-579407761</v>
      </c>
      <c r="D86" s="621">
        <v>-87604.93</v>
      </c>
      <c r="E86" s="625">
        <f>+VLOOKUP(A86,Clasificaciones!C:C,1,FALSE)</f>
        <v>31601</v>
      </c>
      <c r="F86" s="626" t="s">
        <v>183</v>
      </c>
    </row>
    <row r="87" spans="1:6" s="625" customFormat="1" ht="15" customHeight="1">
      <c r="A87" s="618">
        <v>31602</v>
      </c>
      <c r="B87" s="135" t="s">
        <v>165</v>
      </c>
      <c r="C87" s="135">
        <v>-262436322</v>
      </c>
      <c r="D87" s="621">
        <v>-38773.58</v>
      </c>
      <c r="E87" s="625">
        <f>+VLOOKUP(A87,Clasificaciones!C:C,1,FALSE)</f>
        <v>31602</v>
      </c>
      <c r="F87" s="626" t="s">
        <v>6</v>
      </c>
    </row>
    <row r="88" spans="1:6" s="625" customFormat="1" ht="15" customHeight="1">
      <c r="A88" s="618">
        <v>4</v>
      </c>
      <c r="B88" s="135" t="s">
        <v>166</v>
      </c>
      <c r="C88" s="135">
        <v>-25874402</v>
      </c>
      <c r="D88" s="621">
        <v>-3305.41</v>
      </c>
      <c r="E88" s="625">
        <f>+VLOOKUP(A88,Clasificaciones!C:C,1,FALSE)</f>
        <v>4</v>
      </c>
      <c r="F88" s="626" t="s">
        <v>6</v>
      </c>
    </row>
    <row r="89" spans="1:6" s="625" customFormat="1" ht="15" customHeight="1">
      <c r="A89" s="618">
        <v>403</v>
      </c>
      <c r="B89" s="135" t="s">
        <v>643</v>
      </c>
      <c r="C89" s="135">
        <v>-6036699</v>
      </c>
      <c r="D89" s="621">
        <v>-862.5</v>
      </c>
      <c r="E89" s="625">
        <f>+VLOOKUP(A89,Clasificaciones!C:C,1,FALSE)</f>
        <v>403</v>
      </c>
      <c r="F89" s="626" t="s">
        <v>6</v>
      </c>
    </row>
    <row r="90" spans="1:6" s="625" customFormat="1" ht="15" customHeight="1">
      <c r="A90" s="618">
        <v>40301</v>
      </c>
      <c r="B90" s="135" t="s">
        <v>644</v>
      </c>
      <c r="C90" s="135">
        <v>-6036699</v>
      </c>
      <c r="D90" s="621">
        <v>-862.5</v>
      </c>
      <c r="E90" s="625">
        <f>+VLOOKUP(A90,Clasificaciones!C:C,1,FALSE)</f>
        <v>40301</v>
      </c>
      <c r="F90" s="626" t="s">
        <v>6</v>
      </c>
    </row>
    <row r="91" spans="1:6" s="625" customFormat="1" ht="15" customHeight="1">
      <c r="A91" s="618">
        <v>4030101</v>
      </c>
      <c r="B91" s="135" t="s">
        <v>644</v>
      </c>
      <c r="C91" s="135">
        <v>-6036699</v>
      </c>
      <c r="D91" s="621">
        <v>-862.5</v>
      </c>
      <c r="E91" s="625">
        <f>+VLOOKUP(A91,Clasificaciones!C:C,1,FALSE)</f>
        <v>4030101</v>
      </c>
      <c r="F91" s="626" t="s">
        <v>6</v>
      </c>
    </row>
    <row r="92" spans="1:6" s="625" customFormat="1" ht="15" customHeight="1">
      <c r="A92" s="618">
        <v>403010106</v>
      </c>
      <c r="B92" s="135" t="s">
        <v>544</v>
      </c>
      <c r="C92" s="135">
        <v>-6036699</v>
      </c>
      <c r="D92" s="621">
        <v>-862.5</v>
      </c>
      <c r="E92" s="625">
        <f>+VLOOKUP(A92,Clasificaciones!C:C,1,FALSE)</f>
        <v>403010106</v>
      </c>
      <c r="F92" s="626" t="s">
        <v>183</v>
      </c>
    </row>
    <row r="93" spans="1:6" s="625" customFormat="1" ht="15" customHeight="1">
      <c r="A93" s="618">
        <v>406</v>
      </c>
      <c r="B93" s="135" t="s">
        <v>666</v>
      </c>
      <c r="C93" s="135">
        <v>-2534</v>
      </c>
      <c r="D93" s="621">
        <v>-0.36</v>
      </c>
      <c r="E93" s="625">
        <f>+VLOOKUP(A93,Clasificaciones!C:C,1,FALSE)</f>
        <v>406</v>
      </c>
      <c r="F93" s="626" t="s">
        <v>6</v>
      </c>
    </row>
    <row r="94" spans="1:6" s="625" customFormat="1" ht="15" customHeight="1">
      <c r="A94" s="618">
        <v>40604</v>
      </c>
      <c r="B94" s="135" t="s">
        <v>667</v>
      </c>
      <c r="C94" s="135">
        <v>-2027</v>
      </c>
      <c r="D94" s="621">
        <v>-0.28999999999999998</v>
      </c>
      <c r="E94" s="625">
        <f>+VLOOKUP(A94,Clasificaciones!C:C,1,FALSE)</f>
        <v>40604</v>
      </c>
      <c r="F94" s="626" t="s">
        <v>183</v>
      </c>
    </row>
    <row r="95" spans="1:6" s="625" customFormat="1" ht="15" customHeight="1">
      <c r="A95" s="618">
        <v>4060401</v>
      </c>
      <c r="B95" s="135" t="s">
        <v>668</v>
      </c>
      <c r="C95" s="135">
        <v>-2027</v>
      </c>
      <c r="D95" s="621">
        <v>-0.28999999999999998</v>
      </c>
      <c r="E95" s="625">
        <f>+VLOOKUP(A95,Clasificaciones!C:C,1,FALSE)</f>
        <v>4060401</v>
      </c>
      <c r="F95" s="626" t="s">
        <v>6</v>
      </c>
    </row>
    <row r="96" spans="1:6" s="625" customFormat="1" ht="15" customHeight="1">
      <c r="A96" s="618">
        <v>40605</v>
      </c>
      <c r="B96" s="135" t="s">
        <v>224</v>
      </c>
      <c r="C96" s="135">
        <v>-507</v>
      </c>
      <c r="D96" s="621">
        <v>-7.0000000000000007E-2</v>
      </c>
      <c r="E96" s="625">
        <f>+VLOOKUP(A96,Clasificaciones!C:C,1,FALSE)</f>
        <v>40605</v>
      </c>
      <c r="F96" s="626" t="s">
        <v>6</v>
      </c>
    </row>
    <row r="97" spans="1:6" s="625" customFormat="1" ht="15" customHeight="1">
      <c r="A97" s="618">
        <v>4060501</v>
      </c>
      <c r="B97" s="135" t="s">
        <v>670</v>
      </c>
      <c r="C97" s="135">
        <v>-507</v>
      </c>
      <c r="D97" s="621">
        <v>-7.0000000000000007E-2</v>
      </c>
      <c r="E97" s="625">
        <f>+VLOOKUP(A97,Clasificaciones!C:C,1,FALSE)</f>
        <v>4060501</v>
      </c>
      <c r="F97" s="626" t="s">
        <v>183</v>
      </c>
    </row>
    <row r="98" spans="1:6" s="625" customFormat="1" ht="15" customHeight="1">
      <c r="A98" s="618">
        <v>407</v>
      </c>
      <c r="B98" s="135" t="s">
        <v>225</v>
      </c>
      <c r="C98" s="135">
        <v>-17003295</v>
      </c>
      <c r="D98" s="621">
        <v>-2030.39</v>
      </c>
      <c r="E98" s="625">
        <f>+VLOOKUP(A98,Clasificaciones!C:C,1,FALSE)</f>
        <v>407</v>
      </c>
      <c r="F98" s="626" t="s">
        <v>6</v>
      </c>
    </row>
    <row r="99" spans="1:6" s="625" customFormat="1" ht="15" customHeight="1">
      <c r="A99" s="618">
        <v>40701</v>
      </c>
      <c r="B99" s="135" t="s">
        <v>1075</v>
      </c>
      <c r="C99" s="135">
        <v>-831</v>
      </c>
      <c r="D99" s="621">
        <v>-0.12</v>
      </c>
      <c r="E99" s="625">
        <f>+VLOOKUP(A99,Clasificaciones!C:C,1,FALSE)</f>
        <v>40701</v>
      </c>
      <c r="F99" s="626" t="s">
        <v>183</v>
      </c>
    </row>
    <row r="100" spans="1:6" s="625" customFormat="1" ht="15" customHeight="1">
      <c r="A100" s="618">
        <v>40702</v>
      </c>
      <c r="B100" s="135" t="s">
        <v>673</v>
      </c>
      <c r="C100" s="135">
        <v>-17002464</v>
      </c>
      <c r="D100" s="621">
        <v>-2030.27</v>
      </c>
      <c r="E100" s="625">
        <f>+VLOOKUP(A100,Clasificaciones!C:C,1,FALSE)</f>
        <v>40702</v>
      </c>
      <c r="F100" s="626" t="s">
        <v>6</v>
      </c>
    </row>
    <row r="101" spans="1:6" s="625" customFormat="1" ht="15" customHeight="1">
      <c r="A101" s="618">
        <v>4070201</v>
      </c>
      <c r="B101" s="135" t="s">
        <v>674</v>
      </c>
      <c r="C101" s="135">
        <v>-16862965</v>
      </c>
      <c r="D101" s="621">
        <v>-29.03</v>
      </c>
      <c r="E101" s="625">
        <f>+VLOOKUP(A101,Clasificaciones!C:C,1,FALSE)</f>
        <v>4070201</v>
      </c>
      <c r="F101" s="626" t="s">
        <v>183</v>
      </c>
    </row>
    <row r="102" spans="1:6" s="625" customFormat="1" ht="15" customHeight="1">
      <c r="A102" s="618">
        <v>4070202</v>
      </c>
      <c r="B102" s="135" t="s">
        <v>675</v>
      </c>
      <c r="C102" s="135">
        <v>-139499</v>
      </c>
      <c r="D102" s="621">
        <v>-2001.24</v>
      </c>
      <c r="E102" s="625">
        <f>+VLOOKUP(A102,Clasificaciones!C:C,1,FALSE)</f>
        <v>4070202</v>
      </c>
      <c r="F102" s="626" t="s">
        <v>6</v>
      </c>
    </row>
    <row r="103" spans="1:6" s="625" customFormat="1" ht="15" customHeight="1">
      <c r="A103" s="618">
        <v>408</v>
      </c>
      <c r="B103" s="135" t="s">
        <v>676</v>
      </c>
      <c r="C103" s="135">
        <v>-2831874</v>
      </c>
      <c r="D103" s="621">
        <v>-412.16</v>
      </c>
      <c r="E103" s="625">
        <f>+VLOOKUP(A103,Clasificaciones!C:C,1,FALSE)</f>
        <v>408</v>
      </c>
      <c r="F103" s="626" t="s">
        <v>6</v>
      </c>
    </row>
    <row r="104" spans="1:6" s="625" customFormat="1" ht="15" customHeight="1">
      <c r="A104" s="618">
        <v>40802</v>
      </c>
      <c r="B104" s="135" t="s">
        <v>677</v>
      </c>
      <c r="C104" s="135">
        <v>-70</v>
      </c>
      <c r="D104" s="621">
        <v>-0.01</v>
      </c>
      <c r="E104" s="625">
        <f>+VLOOKUP(A104,Clasificaciones!C:C,1,FALSE)</f>
        <v>40802</v>
      </c>
      <c r="F104" s="626" t="s">
        <v>6</v>
      </c>
    </row>
    <row r="105" spans="1:6" s="625" customFormat="1" ht="15" customHeight="1">
      <c r="A105" s="618">
        <v>40803</v>
      </c>
      <c r="B105" s="135" t="s">
        <v>509</v>
      </c>
      <c r="C105" s="135">
        <v>-2831804</v>
      </c>
      <c r="D105" s="621">
        <v>-412.15</v>
      </c>
      <c r="E105" s="625">
        <f>+VLOOKUP(A105,Clasificaciones!C:C,1,FALSE)</f>
        <v>40803</v>
      </c>
      <c r="F105" s="626" t="s">
        <v>6</v>
      </c>
    </row>
    <row r="106" spans="1:6" s="625" customFormat="1" ht="15" customHeight="1">
      <c r="A106" s="618">
        <v>5</v>
      </c>
      <c r="B106" s="135" t="s">
        <v>186</v>
      </c>
      <c r="C106" s="135">
        <v>288310724</v>
      </c>
      <c r="D106" s="621">
        <v>42078.99</v>
      </c>
      <c r="E106" s="625">
        <f>+VLOOKUP(A106,Clasificaciones!C:C,1,FALSE)</f>
        <v>5</v>
      </c>
      <c r="F106" s="626" t="s">
        <v>183</v>
      </c>
    </row>
    <row r="107" spans="1:6" s="625" customFormat="1" ht="15" customHeight="1">
      <c r="A107" s="618">
        <v>51</v>
      </c>
      <c r="B107" s="135" t="s">
        <v>678</v>
      </c>
      <c r="C107" s="135">
        <v>288310723</v>
      </c>
      <c r="D107" s="621">
        <v>42078.99</v>
      </c>
      <c r="E107" s="625">
        <f>+VLOOKUP(A107,Clasificaciones!C:C,1,FALSE)</f>
        <v>51</v>
      </c>
      <c r="F107" s="626" t="s">
        <v>6</v>
      </c>
    </row>
    <row r="108" spans="1:6" s="625" customFormat="1" ht="15" customHeight="1">
      <c r="A108" s="618">
        <v>511</v>
      </c>
      <c r="B108" s="135" t="s">
        <v>679</v>
      </c>
      <c r="C108" s="135">
        <v>20662200</v>
      </c>
      <c r="D108" s="621">
        <v>3000</v>
      </c>
      <c r="E108" s="625">
        <f>+VLOOKUP(A108,Clasificaciones!C:C,1,FALSE)</f>
        <v>511</v>
      </c>
      <c r="F108" s="626" t="s">
        <v>6</v>
      </c>
    </row>
    <row r="109" spans="1:6" s="625" customFormat="1" ht="15" customHeight="1">
      <c r="A109" s="618">
        <v>51102</v>
      </c>
      <c r="B109" s="135" t="s">
        <v>682</v>
      </c>
      <c r="C109" s="135">
        <v>20662200</v>
      </c>
      <c r="D109" s="621">
        <v>3000</v>
      </c>
      <c r="E109" s="625">
        <f>+VLOOKUP(A109,Clasificaciones!C:C,1,FALSE)</f>
        <v>51102</v>
      </c>
      <c r="F109" s="626" t="s">
        <v>183</v>
      </c>
    </row>
    <row r="110" spans="1:6" s="625" customFormat="1" ht="15" customHeight="1">
      <c r="A110" s="618">
        <v>5110201</v>
      </c>
      <c r="B110" s="135" t="s">
        <v>683</v>
      </c>
      <c r="C110" s="135">
        <v>20662200</v>
      </c>
      <c r="D110" s="621">
        <v>3000</v>
      </c>
      <c r="E110" s="625">
        <f>+VLOOKUP(A110,Clasificaciones!C:C,1,FALSE)</f>
        <v>5110201</v>
      </c>
      <c r="F110" s="626" t="s">
        <v>6</v>
      </c>
    </row>
    <row r="111" spans="1:6" s="625" customFormat="1" ht="15" customHeight="1">
      <c r="A111" s="618">
        <v>511020101</v>
      </c>
      <c r="B111" s="135" t="s">
        <v>734</v>
      </c>
      <c r="C111" s="135">
        <v>20662200</v>
      </c>
      <c r="D111" s="621">
        <v>3000</v>
      </c>
      <c r="E111" s="625">
        <f>+VLOOKUP(A111,Clasificaciones!C:C,1,FALSE)</f>
        <v>511020101</v>
      </c>
      <c r="F111" s="626" t="s">
        <v>6</v>
      </c>
    </row>
    <row r="112" spans="1:6" s="625" customFormat="1" ht="15" customHeight="1">
      <c r="A112" s="618">
        <v>512</v>
      </c>
      <c r="B112" s="135" t="s">
        <v>228</v>
      </c>
      <c r="C112" s="135">
        <v>30821603</v>
      </c>
      <c r="D112" s="621">
        <v>4408.8100000000004</v>
      </c>
      <c r="E112" s="625">
        <f>+VLOOKUP(A112,Clasificaciones!C:C,1,FALSE)</f>
        <v>512</v>
      </c>
      <c r="F112" s="626" t="s">
        <v>6</v>
      </c>
    </row>
    <row r="113" spans="1:6" s="625" customFormat="1" ht="15" customHeight="1">
      <c r="A113" s="618">
        <v>51201</v>
      </c>
      <c r="B113" s="135" t="s">
        <v>1076</v>
      </c>
      <c r="C113" s="135">
        <v>16185456</v>
      </c>
      <c r="D113" s="621">
        <v>2305.5</v>
      </c>
      <c r="E113" s="625">
        <f>+VLOOKUP(A113,Clasificaciones!C:C,1,FALSE)</f>
        <v>51201</v>
      </c>
      <c r="F113" s="626" t="s">
        <v>6</v>
      </c>
    </row>
    <row r="114" spans="1:6" s="625" customFormat="1" ht="15" customHeight="1">
      <c r="A114" s="618">
        <v>5120101</v>
      </c>
      <c r="B114" s="135" t="s">
        <v>1076</v>
      </c>
      <c r="C114" s="135">
        <v>16185456</v>
      </c>
      <c r="D114" s="621">
        <v>2305.5</v>
      </c>
      <c r="E114" s="625" t="e">
        <f>+VLOOKUP(A114,Clasificaciones!C:C,1,FALSE)</f>
        <v>#N/A</v>
      </c>
      <c r="F114" s="626" t="s">
        <v>6</v>
      </c>
    </row>
    <row r="115" spans="1:6" s="625" customFormat="1" ht="15" customHeight="1">
      <c r="A115" s="618">
        <v>51203</v>
      </c>
      <c r="B115" s="135" t="s">
        <v>174</v>
      </c>
      <c r="C115" s="135">
        <v>14636147</v>
      </c>
      <c r="D115" s="621">
        <v>2103.31</v>
      </c>
      <c r="E115" s="625">
        <f>+VLOOKUP(A115,Clasificaciones!C:C,1,FALSE)</f>
        <v>51203</v>
      </c>
      <c r="F115" s="626" t="s">
        <v>183</v>
      </c>
    </row>
    <row r="116" spans="1:6" s="625" customFormat="1" ht="15" customHeight="1">
      <c r="A116" s="618">
        <v>513</v>
      </c>
      <c r="B116" s="135" t="s">
        <v>14</v>
      </c>
      <c r="C116" s="135">
        <v>192181888</v>
      </c>
      <c r="D116" s="621">
        <v>27512.97</v>
      </c>
      <c r="E116" s="625">
        <f>+VLOOKUP(A116,Clasificaciones!C:C,1,FALSE)</f>
        <v>513</v>
      </c>
      <c r="F116" s="626" t="s">
        <v>6</v>
      </c>
    </row>
    <row r="117" spans="1:6" s="625" customFormat="1" ht="15" customHeight="1">
      <c r="A117" s="618">
        <v>51301</v>
      </c>
      <c r="B117" s="135" t="s">
        <v>230</v>
      </c>
      <c r="C117" s="135">
        <v>33304887</v>
      </c>
      <c r="D117" s="621">
        <v>4759.4799999999996</v>
      </c>
      <c r="E117" s="625">
        <f>+VLOOKUP(A117,Clasificaciones!C:C,1,FALSE)</f>
        <v>51301</v>
      </c>
      <c r="F117" s="626" t="s">
        <v>6</v>
      </c>
    </row>
    <row r="118" spans="1:6" s="625" customFormat="1" ht="15" customHeight="1">
      <c r="A118" s="618">
        <v>5130101</v>
      </c>
      <c r="B118" s="135" t="s">
        <v>169</v>
      </c>
      <c r="C118" s="135">
        <v>30742972</v>
      </c>
      <c r="D118" s="621">
        <v>4393.37</v>
      </c>
      <c r="E118" s="625">
        <f>+VLOOKUP(A118,Clasificaciones!C:C,1,FALSE)</f>
        <v>5130101</v>
      </c>
      <c r="F118" s="626" t="s">
        <v>183</v>
      </c>
    </row>
    <row r="119" spans="1:6" s="625" customFormat="1" ht="15" customHeight="1">
      <c r="A119" s="618">
        <v>5130104</v>
      </c>
      <c r="B119" s="135" t="s">
        <v>171</v>
      </c>
      <c r="C119" s="135">
        <v>2561915</v>
      </c>
      <c r="D119" s="621">
        <v>366.11</v>
      </c>
      <c r="E119" s="625">
        <f>+VLOOKUP(A119,Clasificaciones!C:C,1,FALSE)</f>
        <v>5130104</v>
      </c>
      <c r="F119" s="626" t="s">
        <v>6</v>
      </c>
    </row>
    <row r="120" spans="1:6" s="625" customFormat="1" ht="15" customHeight="1">
      <c r="A120" s="618">
        <v>51302</v>
      </c>
      <c r="B120" s="135" t="s">
        <v>689</v>
      </c>
      <c r="C120" s="135">
        <v>25966329</v>
      </c>
      <c r="D120" s="621">
        <v>3724.91</v>
      </c>
      <c r="E120" s="625">
        <f>+VLOOKUP(A120,Clasificaciones!C:C,1,FALSE)</f>
        <v>51302</v>
      </c>
      <c r="F120" s="626" t="s">
        <v>6</v>
      </c>
    </row>
    <row r="121" spans="1:6" s="625" customFormat="1" ht="15" customHeight="1">
      <c r="A121" s="618">
        <v>5130201</v>
      </c>
      <c r="B121" s="135" t="s">
        <v>690</v>
      </c>
      <c r="C121" s="135">
        <v>5072589</v>
      </c>
      <c r="D121" s="621">
        <v>724.91</v>
      </c>
      <c r="E121" s="625">
        <f>+VLOOKUP(A121,Clasificaciones!C:C,1,FALSE)</f>
        <v>5130201</v>
      </c>
      <c r="F121" s="626" t="s">
        <v>6</v>
      </c>
    </row>
    <row r="122" spans="1:6" s="625" customFormat="1" ht="15" customHeight="1">
      <c r="A122" s="618">
        <v>5130204</v>
      </c>
      <c r="B122" s="135" t="s">
        <v>173</v>
      </c>
      <c r="C122" s="135">
        <v>20893740</v>
      </c>
      <c r="D122" s="621">
        <v>3000</v>
      </c>
      <c r="E122" s="625">
        <f>+VLOOKUP(A122,Clasificaciones!C:C,1,FALSE)</f>
        <v>5130204</v>
      </c>
      <c r="F122" s="626" t="s">
        <v>6</v>
      </c>
    </row>
    <row r="123" spans="1:6" s="625" customFormat="1" ht="15" customHeight="1">
      <c r="A123" s="618">
        <v>51304</v>
      </c>
      <c r="B123" s="135" t="s">
        <v>188</v>
      </c>
      <c r="C123" s="135">
        <v>70508481</v>
      </c>
      <c r="D123" s="621">
        <v>10075.74</v>
      </c>
      <c r="E123" s="625">
        <f>+VLOOKUP(A123,Clasificaciones!C:C,1,FALSE)</f>
        <v>51304</v>
      </c>
      <c r="F123" s="626" t="s">
        <v>6</v>
      </c>
    </row>
    <row r="124" spans="1:6" s="625" customFormat="1" ht="15" customHeight="1">
      <c r="A124" s="618">
        <v>5130403</v>
      </c>
      <c r="B124" s="135" t="s">
        <v>1063</v>
      </c>
      <c r="C124" s="135">
        <v>21473580</v>
      </c>
      <c r="D124" s="621">
        <v>3078.42</v>
      </c>
      <c r="E124" s="625">
        <f>+VLOOKUP(A124,Clasificaciones!C:C,1,FALSE)</f>
        <v>5130403</v>
      </c>
      <c r="F124" s="626" t="s">
        <v>6</v>
      </c>
    </row>
    <row r="125" spans="1:6" s="625" customFormat="1" ht="15" customHeight="1">
      <c r="A125" s="618">
        <v>5130405</v>
      </c>
      <c r="B125" s="135" t="s">
        <v>695</v>
      </c>
      <c r="C125" s="135">
        <v>18698860</v>
      </c>
      <c r="D125" s="621">
        <v>2659.28</v>
      </c>
      <c r="E125" s="625">
        <f>+VLOOKUP(A125,Clasificaciones!C:C,1,FALSE)</f>
        <v>5130405</v>
      </c>
      <c r="F125" s="626" t="s">
        <v>6</v>
      </c>
    </row>
    <row r="126" spans="1:6" s="625" customFormat="1" ht="15" customHeight="1">
      <c r="A126" s="618">
        <v>5130408</v>
      </c>
      <c r="B126" s="135" t="s">
        <v>1367</v>
      </c>
      <c r="C126" s="135">
        <v>9516360</v>
      </c>
      <c r="D126" s="621">
        <v>1363.64</v>
      </c>
      <c r="E126" s="625">
        <f>+VLOOKUP(A126,Clasificaciones!C:C,1,FALSE)</f>
        <v>5130408</v>
      </c>
      <c r="F126" s="626" t="s">
        <v>6</v>
      </c>
    </row>
    <row r="127" spans="1:6" s="625" customFormat="1" ht="15" customHeight="1">
      <c r="A127" s="618">
        <v>5130409</v>
      </c>
      <c r="B127" s="135" t="s">
        <v>1369</v>
      </c>
      <c r="C127" s="135">
        <v>6818181</v>
      </c>
      <c r="D127" s="621">
        <v>974.4</v>
      </c>
      <c r="E127" s="625">
        <f>+VLOOKUP(A127,Clasificaciones!C:C,1,FALSE)</f>
        <v>5130409</v>
      </c>
      <c r="F127" s="626"/>
    </row>
    <row r="128" spans="1:6" s="625" customFormat="1" ht="15" customHeight="1">
      <c r="A128" s="618">
        <v>51304102</v>
      </c>
      <c r="B128" s="135" t="s">
        <v>908</v>
      </c>
      <c r="C128" s="135">
        <v>14001500</v>
      </c>
      <c r="D128" s="621">
        <v>2000</v>
      </c>
      <c r="E128" s="625">
        <f>+VLOOKUP(A128,Clasificaciones!C:C,1,FALSE)</f>
        <v>51304102</v>
      </c>
      <c r="F128" s="626"/>
    </row>
    <row r="129" spans="1:6" s="625" customFormat="1" ht="15" customHeight="1">
      <c r="A129" s="618">
        <v>51305</v>
      </c>
      <c r="B129" s="135" t="s">
        <v>697</v>
      </c>
      <c r="C129" s="135">
        <v>3625176</v>
      </c>
      <c r="D129" s="621">
        <v>518.02</v>
      </c>
      <c r="E129" s="625">
        <f>+VLOOKUP(A129,Clasificaciones!C:C,1,FALSE)</f>
        <v>51305</v>
      </c>
      <c r="F129" s="626"/>
    </row>
    <row r="130" spans="1:6" s="625" customFormat="1" ht="15" customHeight="1">
      <c r="A130" s="618">
        <v>5130501</v>
      </c>
      <c r="B130" s="135" t="s">
        <v>698</v>
      </c>
      <c r="C130" s="135">
        <v>3625176</v>
      </c>
      <c r="D130" s="621">
        <v>518.02</v>
      </c>
      <c r="E130" s="625">
        <f>+VLOOKUP(A130,Clasificaciones!C:C,1,FALSE)</f>
        <v>5130501</v>
      </c>
      <c r="F130" s="626"/>
    </row>
    <row r="131" spans="1:6" s="625" customFormat="1" ht="15" customHeight="1">
      <c r="A131" s="618">
        <v>513050101</v>
      </c>
      <c r="B131" s="135" t="s">
        <v>699</v>
      </c>
      <c r="C131" s="135">
        <v>778443</v>
      </c>
      <c r="D131" s="621">
        <v>111.24</v>
      </c>
      <c r="E131" s="625">
        <f>+VLOOKUP(A131,Clasificaciones!C:C,1,FALSE)</f>
        <v>513050101</v>
      </c>
      <c r="F131" s="626" t="s">
        <v>6</v>
      </c>
    </row>
    <row r="132" spans="1:6" s="625" customFormat="1" ht="15" customHeight="1">
      <c r="A132" s="618">
        <v>513050103</v>
      </c>
      <c r="B132" s="135" t="s">
        <v>700</v>
      </c>
      <c r="C132" s="135">
        <v>1634610</v>
      </c>
      <c r="D132" s="621">
        <v>233.57</v>
      </c>
      <c r="E132" s="625">
        <f>+VLOOKUP(A132,Clasificaciones!C:C,1,FALSE)</f>
        <v>513050103</v>
      </c>
      <c r="F132" s="626" t="s">
        <v>6</v>
      </c>
    </row>
    <row r="133" spans="1:6" s="625" customFormat="1" ht="15" customHeight="1">
      <c r="A133" s="618">
        <v>513050109</v>
      </c>
      <c r="B133" s="135" t="s">
        <v>1197</v>
      </c>
      <c r="C133" s="135">
        <v>806817</v>
      </c>
      <c r="D133" s="621">
        <v>115.3</v>
      </c>
      <c r="E133" s="625">
        <f>+VLOOKUP(A133,Clasificaciones!C:C,1,FALSE)</f>
        <v>513050109</v>
      </c>
      <c r="F133" s="626" t="s">
        <v>6</v>
      </c>
    </row>
    <row r="134" spans="1:6" s="625" customFormat="1" ht="15" customHeight="1">
      <c r="A134" s="618">
        <v>513050110</v>
      </c>
      <c r="B134" s="135" t="s">
        <v>1198</v>
      </c>
      <c r="C134" s="135">
        <v>405306</v>
      </c>
      <c r="D134" s="621">
        <v>57.91</v>
      </c>
      <c r="E134" s="625">
        <f>+VLOOKUP(A134,Clasificaciones!C:C,1,FALSE)</f>
        <v>513050110</v>
      </c>
      <c r="F134" s="626" t="s">
        <v>6</v>
      </c>
    </row>
    <row r="135" spans="1:6" s="625" customFormat="1" ht="15" customHeight="1">
      <c r="A135" s="618">
        <v>51306</v>
      </c>
      <c r="B135" s="135" t="s">
        <v>175</v>
      </c>
      <c r="C135" s="135">
        <v>1968182</v>
      </c>
      <c r="D135" s="621">
        <v>284.27</v>
      </c>
      <c r="E135" s="625">
        <f>+VLOOKUP(A135,Clasificaciones!C:C,1,FALSE)</f>
        <v>51306</v>
      </c>
      <c r="F135" s="626" t="s">
        <v>6</v>
      </c>
    </row>
    <row r="136" spans="1:6" s="625" customFormat="1" ht="15" customHeight="1">
      <c r="A136" s="618">
        <v>5130605</v>
      </c>
      <c r="B136" s="135" t="s">
        <v>232</v>
      </c>
      <c r="C136" s="135">
        <v>1968182</v>
      </c>
      <c r="D136" s="621">
        <v>284.27</v>
      </c>
      <c r="E136" s="625">
        <f>+VLOOKUP(A136,Clasificaciones!C:C,1,FALSE)</f>
        <v>5130605</v>
      </c>
      <c r="F136" s="626" t="s">
        <v>6</v>
      </c>
    </row>
    <row r="137" spans="1:6" s="625" customFormat="1" ht="15" customHeight="1">
      <c r="A137" s="618">
        <v>51307</v>
      </c>
      <c r="B137" s="135" t="s">
        <v>972</v>
      </c>
      <c r="C137" s="135">
        <v>36736537</v>
      </c>
      <c r="D137" s="621">
        <v>5271.1</v>
      </c>
      <c r="E137" s="625">
        <f>+VLOOKUP(A137,Clasificaciones!C:C,1,FALSE)</f>
        <v>51307</v>
      </c>
      <c r="F137" s="626" t="s">
        <v>6</v>
      </c>
    </row>
    <row r="138" spans="1:6" s="625" customFormat="1" ht="15" customHeight="1">
      <c r="A138" s="618">
        <v>5130703</v>
      </c>
      <c r="B138" s="135" t="s">
        <v>1064</v>
      </c>
      <c r="C138" s="135">
        <v>5032982</v>
      </c>
      <c r="D138" s="621">
        <v>722.02</v>
      </c>
      <c r="E138" s="625">
        <f>+VLOOKUP(A138,Clasificaciones!C:C,1,FALSE)</f>
        <v>5130703</v>
      </c>
      <c r="F138" s="626" t="s">
        <v>6</v>
      </c>
    </row>
    <row r="139" spans="1:6" s="625" customFormat="1" ht="15" customHeight="1">
      <c r="A139" s="618">
        <v>51309</v>
      </c>
      <c r="B139" s="135" t="s">
        <v>51</v>
      </c>
      <c r="C139" s="135">
        <v>1920000</v>
      </c>
      <c r="D139" s="621">
        <v>276.27</v>
      </c>
      <c r="E139" s="625">
        <f>+VLOOKUP(A139,Clasificaciones!C:C,1,FALSE)</f>
        <v>51309</v>
      </c>
      <c r="F139" s="626" t="s">
        <v>6</v>
      </c>
    </row>
    <row r="140" spans="1:6" s="625" customFormat="1" ht="15" customHeight="1">
      <c r="A140" s="618">
        <v>5130902</v>
      </c>
      <c r="B140" s="135" t="s">
        <v>708</v>
      </c>
      <c r="C140" s="135">
        <v>1920000</v>
      </c>
      <c r="D140" s="621">
        <v>276.27</v>
      </c>
      <c r="E140" s="625">
        <f>+VLOOKUP(A140,Clasificaciones!C:C,1,FALSE)</f>
        <v>5130902</v>
      </c>
      <c r="F140" s="626" t="s">
        <v>6</v>
      </c>
    </row>
    <row r="141" spans="1:6" s="625" customFormat="1" ht="15" customHeight="1">
      <c r="A141" s="618">
        <v>51310</v>
      </c>
      <c r="B141" s="135" t="s">
        <v>242</v>
      </c>
      <c r="C141" s="135">
        <v>18152296</v>
      </c>
      <c r="D141" s="621">
        <v>2603.1799999999998</v>
      </c>
      <c r="E141" s="625">
        <f>+VLOOKUP(A141,Clasificaciones!C:C,1,FALSE)</f>
        <v>51310</v>
      </c>
      <c r="F141" s="626" t="s">
        <v>6</v>
      </c>
    </row>
    <row r="142" spans="1:6" s="625" customFormat="1" ht="15" customHeight="1">
      <c r="A142" s="618">
        <v>5131001</v>
      </c>
      <c r="B142" s="135" t="s">
        <v>975</v>
      </c>
      <c r="C142" s="135">
        <v>1241548</v>
      </c>
      <c r="D142" s="621">
        <v>178.05</v>
      </c>
      <c r="E142" s="625">
        <f>+VLOOKUP(A142,Clasificaciones!C:C,1,FALSE)</f>
        <v>5131001</v>
      </c>
      <c r="F142" s="626" t="s">
        <v>6</v>
      </c>
    </row>
    <row r="143" spans="1:6" s="625" customFormat="1" ht="15" customHeight="1">
      <c r="A143" s="618">
        <v>5131002</v>
      </c>
      <c r="B143" s="135" t="s">
        <v>710</v>
      </c>
      <c r="C143" s="135">
        <v>730406</v>
      </c>
      <c r="D143" s="621">
        <v>104.62</v>
      </c>
      <c r="E143" s="625">
        <f>+VLOOKUP(A143,Clasificaciones!C:C,1,FALSE)</f>
        <v>5131002</v>
      </c>
      <c r="F143" s="626" t="s">
        <v>6</v>
      </c>
    </row>
    <row r="144" spans="1:6" s="625" customFormat="1" ht="15" customHeight="1">
      <c r="A144" s="618">
        <v>5131003</v>
      </c>
      <c r="B144" s="135" t="s">
        <v>976</v>
      </c>
      <c r="C144" s="135">
        <v>163635</v>
      </c>
      <c r="D144" s="621">
        <v>23.47</v>
      </c>
      <c r="E144" s="625">
        <f>+VLOOKUP(A144,Clasificaciones!C:C,1,FALSE)</f>
        <v>5131003</v>
      </c>
      <c r="F144" s="626" t="s">
        <v>6</v>
      </c>
    </row>
    <row r="145" spans="1:6" s="625" customFormat="1" ht="15" customHeight="1">
      <c r="A145" s="618">
        <v>5131005</v>
      </c>
      <c r="B145" s="135" t="s">
        <v>978</v>
      </c>
      <c r="C145" s="135">
        <v>374295</v>
      </c>
      <c r="D145" s="621">
        <v>53.74</v>
      </c>
      <c r="E145" s="625">
        <f>+VLOOKUP(A145,Clasificaciones!C:C,1,FALSE)</f>
        <v>5131005</v>
      </c>
      <c r="F145" s="626" t="s">
        <v>6</v>
      </c>
    </row>
    <row r="146" spans="1:6" s="625" customFormat="1" ht="15" customHeight="1">
      <c r="A146" s="618">
        <v>5131006</v>
      </c>
      <c r="B146" s="135" t="s">
        <v>711</v>
      </c>
      <c r="C146" s="135">
        <v>7527834</v>
      </c>
      <c r="D146" s="621">
        <v>1079.07</v>
      </c>
      <c r="E146" s="625">
        <f>+VLOOKUP(A146,Clasificaciones!C:C,1,FALSE)</f>
        <v>5131006</v>
      </c>
      <c r="F146" s="626" t="s">
        <v>6</v>
      </c>
    </row>
    <row r="147" spans="1:6" s="625" customFormat="1" ht="15" customHeight="1">
      <c r="A147" s="618">
        <v>5131007</v>
      </c>
      <c r="B147" s="135" t="s">
        <v>1199</v>
      </c>
      <c r="C147" s="135">
        <v>7981396</v>
      </c>
      <c r="D147" s="621">
        <v>1145.0899999999999</v>
      </c>
      <c r="E147" s="625">
        <f>+VLOOKUP(A147,Clasificaciones!C:C,1,FALSE)</f>
        <v>5131007</v>
      </c>
      <c r="F147" s="626" t="s">
        <v>6</v>
      </c>
    </row>
    <row r="148" spans="1:6" s="625" customFormat="1" ht="15" customHeight="1">
      <c r="A148" s="618">
        <v>5131099</v>
      </c>
      <c r="B148" s="135" t="s">
        <v>983</v>
      </c>
      <c r="C148" s="135">
        <v>133182</v>
      </c>
      <c r="D148" s="621">
        <v>19.14</v>
      </c>
      <c r="E148" s="625">
        <f>+VLOOKUP(A148,Clasificaciones!C:C,1,FALSE)</f>
        <v>5131099</v>
      </c>
      <c r="F148" s="626" t="s">
        <v>6</v>
      </c>
    </row>
    <row r="149" spans="1:6" s="625" customFormat="1" ht="15" customHeight="1">
      <c r="A149" s="618">
        <v>514</v>
      </c>
      <c r="B149" s="135" t="s">
        <v>715</v>
      </c>
      <c r="C149" s="135">
        <v>567920</v>
      </c>
      <c r="D149" s="621">
        <v>832.97</v>
      </c>
      <c r="E149" s="625">
        <f>+VLOOKUP(A149,Clasificaciones!C:C,1,FALSE)</f>
        <v>514</v>
      </c>
      <c r="F149" s="626" t="s">
        <v>6</v>
      </c>
    </row>
    <row r="150" spans="1:6" s="625" customFormat="1" ht="15" customHeight="1">
      <c r="A150" s="618">
        <v>51405</v>
      </c>
      <c r="B150" s="135" t="s">
        <v>77</v>
      </c>
      <c r="C150" s="135">
        <v>2026</v>
      </c>
      <c r="D150" s="621">
        <v>0.28999999999999998</v>
      </c>
      <c r="E150" s="625">
        <f>+VLOOKUP(A150,Clasificaciones!C:C,1,FALSE)</f>
        <v>51405</v>
      </c>
      <c r="F150" s="626" t="s">
        <v>6</v>
      </c>
    </row>
    <row r="151" spans="1:6" s="625" customFormat="1" ht="15" customHeight="1">
      <c r="A151" s="618">
        <v>5140501</v>
      </c>
      <c r="B151" s="135" t="s">
        <v>1394</v>
      </c>
      <c r="C151" s="135">
        <v>2026</v>
      </c>
      <c r="D151" s="621">
        <v>0.28999999999999998</v>
      </c>
      <c r="E151" s="625">
        <f>+VLOOKUP(A151,Clasificaciones!C:C,1,FALSE)</f>
        <v>5140501</v>
      </c>
      <c r="F151" s="626" t="s">
        <v>6</v>
      </c>
    </row>
    <row r="152" spans="1:6" s="625" customFormat="1" ht="15" customHeight="1">
      <c r="A152" s="618">
        <v>51407</v>
      </c>
      <c r="B152" s="135" t="s">
        <v>718</v>
      </c>
      <c r="C152" s="135">
        <v>565894</v>
      </c>
      <c r="D152" s="621">
        <v>832.68</v>
      </c>
      <c r="E152" s="625">
        <f>+VLOOKUP(A152,Clasificaciones!C:C,1,FALSE)</f>
        <v>51407</v>
      </c>
      <c r="F152" s="626" t="s">
        <v>6</v>
      </c>
    </row>
    <row r="153" spans="1:6" s="625" customFormat="1" ht="15" customHeight="1">
      <c r="A153" s="618">
        <v>5140701</v>
      </c>
      <c r="B153" s="135" t="s">
        <v>674</v>
      </c>
      <c r="C153" s="135">
        <v>213464</v>
      </c>
      <c r="D153" s="621">
        <v>794.94</v>
      </c>
      <c r="E153" s="625">
        <f>+VLOOKUP(A153,Clasificaciones!C:C,1,FALSE)</f>
        <v>5140701</v>
      </c>
      <c r="F153" s="626" t="s">
        <v>6</v>
      </c>
    </row>
    <row r="154" spans="1:6" s="625" customFormat="1" ht="15" customHeight="1">
      <c r="A154" s="618">
        <v>5140702</v>
      </c>
      <c r="B154" s="135" t="s">
        <v>675</v>
      </c>
      <c r="C154" s="135">
        <v>352430</v>
      </c>
      <c r="D154" s="621">
        <v>37.74</v>
      </c>
      <c r="E154" s="625">
        <f>+VLOOKUP(A154,Clasificaciones!C:C,1,FALSE)</f>
        <v>5140702</v>
      </c>
      <c r="F154" s="626"/>
    </row>
    <row r="155" spans="1:6" s="625" customFormat="1" ht="15" customHeight="1">
      <c r="A155" s="618">
        <v>515</v>
      </c>
      <c r="B155" s="135" t="s">
        <v>235</v>
      </c>
      <c r="C155" s="135">
        <v>44077112</v>
      </c>
      <c r="D155" s="621">
        <v>6324.24</v>
      </c>
      <c r="E155" s="625">
        <f>+VLOOKUP(A155,Clasificaciones!C:C,1,FALSE)</f>
        <v>515</v>
      </c>
      <c r="F155" s="626" t="s">
        <v>6</v>
      </c>
    </row>
    <row r="156" spans="1:6" s="625" customFormat="1" ht="15" customHeight="1">
      <c r="A156" s="618">
        <v>51503</v>
      </c>
      <c r="B156" s="135" t="s">
        <v>720</v>
      </c>
      <c r="C156" s="135">
        <v>15071138</v>
      </c>
      <c r="D156" s="621">
        <v>2153.16</v>
      </c>
      <c r="E156" s="625">
        <f>+VLOOKUP(A156,Clasificaciones!C:C,1,FALSE)</f>
        <v>51503</v>
      </c>
      <c r="F156" s="626" t="s">
        <v>6</v>
      </c>
    </row>
    <row r="157" spans="1:6" s="625" customFormat="1" ht="15" customHeight="1">
      <c r="A157" s="618">
        <v>5150301</v>
      </c>
      <c r="B157" s="135" t="s">
        <v>721</v>
      </c>
      <c r="C157" s="135">
        <v>13856448</v>
      </c>
      <c r="D157" s="621">
        <v>1979.66</v>
      </c>
      <c r="E157" s="625">
        <f>+VLOOKUP(A157,Clasificaciones!C:C,1,FALSE)</f>
        <v>5150301</v>
      </c>
      <c r="F157" s="626" t="s">
        <v>6</v>
      </c>
    </row>
    <row r="158" spans="1:6" s="625" customFormat="1" ht="15" customHeight="1">
      <c r="A158" s="618">
        <v>5150302</v>
      </c>
      <c r="B158" s="135" t="s">
        <v>986</v>
      </c>
      <c r="C158" s="135">
        <v>1214690</v>
      </c>
      <c r="D158" s="621">
        <v>173.5</v>
      </c>
      <c r="E158" s="625">
        <f>+VLOOKUP(A158,Clasificaciones!C:C,1,FALSE)</f>
        <v>5150302</v>
      </c>
      <c r="F158" s="626" t="s">
        <v>6</v>
      </c>
    </row>
    <row r="159" spans="1:6" s="625" customFormat="1" ht="15" customHeight="1">
      <c r="A159" s="618">
        <v>51504</v>
      </c>
      <c r="B159" s="135" t="s">
        <v>722</v>
      </c>
      <c r="C159" s="135">
        <v>26933426</v>
      </c>
      <c r="D159" s="621">
        <v>3876.86</v>
      </c>
      <c r="E159" s="625">
        <f>+VLOOKUP(A159,Clasificaciones!C:C,1,FALSE)</f>
        <v>51504</v>
      </c>
      <c r="F159" s="626"/>
    </row>
    <row r="160" spans="1:6" s="625" customFormat="1" ht="15" customHeight="1">
      <c r="A160" s="618">
        <v>51505</v>
      </c>
      <c r="B160" s="135" t="s">
        <v>987</v>
      </c>
      <c r="C160" s="135">
        <v>2072548</v>
      </c>
      <c r="D160" s="621">
        <v>294.22000000000003</v>
      </c>
      <c r="E160" s="625">
        <f>+VLOOKUP(A160,Clasificaciones!C:C,1,FALSE)</f>
        <v>51505</v>
      </c>
      <c r="F160" s="626" t="s">
        <v>6</v>
      </c>
    </row>
    <row r="161" spans="1:6" s="625" customFormat="1" ht="15" customHeight="1">
      <c r="A161" s="618">
        <v>52</v>
      </c>
      <c r="B161" s="135" t="s">
        <v>234</v>
      </c>
      <c r="C161" s="135">
        <v>1</v>
      </c>
      <c r="D161" s="621">
        <v>0</v>
      </c>
      <c r="E161" s="625">
        <f>+VLOOKUP(A161,Clasificaciones!C:C,1,FALSE)</f>
        <v>52</v>
      </c>
      <c r="F161" s="626" t="s">
        <v>6</v>
      </c>
    </row>
    <row r="162" spans="1:6" s="625" customFormat="1" ht="15" customHeight="1">
      <c r="A162" s="618">
        <v>5204</v>
      </c>
      <c r="B162" s="135" t="s">
        <v>723</v>
      </c>
      <c r="C162" s="135">
        <v>1</v>
      </c>
      <c r="D162" s="621">
        <v>0</v>
      </c>
      <c r="E162" s="625">
        <f>+VLOOKUP(A162,Clasificaciones!C:C,1,FALSE)</f>
        <v>5204</v>
      </c>
      <c r="F162" s="626" t="s">
        <v>6</v>
      </c>
    </row>
  </sheetData>
  <printOptions gridLinesSet="0"/>
  <pageMargins left="0.75" right="0.75" top="1" bottom="1" header="0.5" footer="0.5"/>
  <pageSetup paperSize="9"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BA171"/>
  <sheetViews>
    <sheetView zoomScale="90" zoomScaleNormal="90" workbookViewId="0">
      <pane xSplit="2" ySplit="3" topLeftCell="F152" activePane="bottomRight" state="frozen"/>
      <selection activeCell="B84" sqref="B84"/>
      <selection pane="topRight" activeCell="B84" sqref="B84"/>
      <selection pane="bottomLeft" activeCell="B84" sqref="B84"/>
      <selection pane="bottomRight" activeCell="J3" sqref="J3"/>
    </sheetView>
  </sheetViews>
  <sheetFormatPr baseColWidth="10" defaultColWidth="9.109375" defaultRowHeight="15" customHeight="1" outlineLevelCol="1"/>
  <cols>
    <col min="1" max="1" width="12.44140625" style="64" customWidth="1"/>
    <col min="2" max="2" width="24" style="64" customWidth="1"/>
    <col min="3" max="3" width="16" style="64" customWidth="1"/>
    <col min="4" max="4" width="15" style="64" customWidth="1" outlineLevel="1"/>
    <col min="5" max="5" width="16.44140625" style="64" customWidth="1" outlineLevel="1"/>
    <col min="6" max="6" width="16.33203125" style="64" customWidth="1" outlineLevel="1"/>
    <col min="7" max="7" width="16" style="64" customWidth="1" outlineLevel="1"/>
    <col min="8" max="8" width="15.33203125" style="64" bestFit="1" customWidth="1"/>
    <col min="9" max="10" width="18.109375" style="64" bestFit="1" customWidth="1"/>
    <col min="11" max="11" width="14.109375" style="64" bestFit="1" customWidth="1"/>
    <col min="12" max="12" width="16.6640625" style="64" bestFit="1" customWidth="1"/>
    <col min="13" max="13" width="16.6640625" style="64" customWidth="1"/>
    <col min="14" max="15" width="15.44140625" style="64" bestFit="1" customWidth="1"/>
    <col min="16" max="16" width="15.5546875" style="64" bestFit="1" customWidth="1"/>
    <col min="17" max="17" width="15.5546875" style="64" customWidth="1"/>
    <col min="18" max="18" width="16.44140625" style="64" customWidth="1"/>
    <col min="19" max="20" width="15.5546875" style="64" customWidth="1"/>
    <col min="21" max="21" width="13.6640625" style="64" bestFit="1" customWidth="1"/>
    <col min="22" max="22" width="13.33203125" style="64" bestFit="1" customWidth="1"/>
    <col min="23" max="23" width="12.33203125" style="64" bestFit="1" customWidth="1"/>
    <col min="24" max="24" width="16.44140625" style="64" bestFit="1" customWidth="1"/>
    <col min="25" max="25" width="17.6640625" style="64" bestFit="1" customWidth="1"/>
    <col min="26" max="26" width="16.44140625" style="74" bestFit="1" customWidth="1"/>
    <col min="27" max="27" width="16.44140625" style="65" bestFit="1" customWidth="1"/>
    <col min="28" max="53" width="9.109375" style="65"/>
    <col min="54" max="261" width="9.109375" style="64"/>
    <col min="262" max="262" width="33.6640625" style="64" customWidth="1"/>
    <col min="263" max="263" width="16" style="64" customWidth="1"/>
    <col min="264" max="265" width="15" style="64" bestFit="1" customWidth="1"/>
    <col min="266" max="266" width="16.5546875" style="64" bestFit="1" customWidth="1"/>
    <col min="267" max="267" width="12.5546875" style="64" customWidth="1"/>
    <col min="268" max="268" width="17.5546875" style="64" bestFit="1" customWidth="1"/>
    <col min="269" max="270" width="18.109375" style="64" bestFit="1" customWidth="1"/>
    <col min="271" max="271" width="12.88671875" style="64" bestFit="1" customWidth="1"/>
    <col min="272" max="273" width="16.5546875" style="64" bestFit="1" customWidth="1"/>
    <col min="274" max="275" width="13.109375" style="64" bestFit="1" customWidth="1"/>
    <col min="276" max="276" width="15.5546875" style="64" bestFit="1" customWidth="1"/>
    <col min="277" max="277" width="13.6640625" style="64" bestFit="1" customWidth="1"/>
    <col min="278" max="280" width="12.33203125" style="64" bestFit="1" customWidth="1"/>
    <col min="281" max="281" width="17.5546875" style="64" bestFit="1" customWidth="1"/>
    <col min="282" max="282" width="12.33203125" style="64" bestFit="1" customWidth="1"/>
    <col min="283" max="283" width="13.44140625" style="64" bestFit="1" customWidth="1"/>
    <col min="284" max="517" width="9.109375" style="64"/>
    <col min="518" max="518" width="33.6640625" style="64" customWidth="1"/>
    <col min="519" max="519" width="16" style="64" customWidth="1"/>
    <col min="520" max="521" width="15" style="64" bestFit="1" customWidth="1"/>
    <col min="522" max="522" width="16.5546875" style="64" bestFit="1" customWidth="1"/>
    <col min="523" max="523" width="12.5546875" style="64" customWidth="1"/>
    <col min="524" max="524" width="17.5546875" style="64" bestFit="1" customWidth="1"/>
    <col min="525" max="526" width="18.109375" style="64" bestFit="1" customWidth="1"/>
    <col min="527" max="527" width="12.88671875" style="64" bestFit="1" customWidth="1"/>
    <col min="528" max="529" width="16.5546875" style="64" bestFit="1" customWidth="1"/>
    <col min="530" max="531" width="13.109375" style="64" bestFit="1" customWidth="1"/>
    <col min="532" max="532" width="15.5546875" style="64" bestFit="1" customWidth="1"/>
    <col min="533" max="533" width="13.6640625" style="64" bestFit="1" customWidth="1"/>
    <col min="534" max="536" width="12.33203125" style="64" bestFit="1" customWidth="1"/>
    <col min="537" max="537" width="17.5546875" style="64" bestFit="1" customWidth="1"/>
    <col min="538" max="538" width="12.33203125" style="64" bestFit="1" customWidth="1"/>
    <col min="539" max="539" width="13.44140625" style="64" bestFit="1" customWidth="1"/>
    <col min="540" max="773" width="9.109375" style="64"/>
    <col min="774" max="774" width="33.6640625" style="64" customWidth="1"/>
    <col min="775" max="775" width="16" style="64" customWidth="1"/>
    <col min="776" max="777" width="15" style="64" bestFit="1" customWidth="1"/>
    <col min="778" max="778" width="16.5546875" style="64" bestFit="1" customWidth="1"/>
    <col min="779" max="779" width="12.5546875" style="64" customWidth="1"/>
    <col min="780" max="780" width="17.5546875" style="64" bestFit="1" customWidth="1"/>
    <col min="781" max="782" width="18.109375" style="64" bestFit="1" customWidth="1"/>
    <col min="783" max="783" width="12.88671875" style="64" bestFit="1" customWidth="1"/>
    <col min="784" max="785" width="16.5546875" style="64" bestFit="1" customWidth="1"/>
    <col min="786" max="787" width="13.109375" style="64" bestFit="1" customWidth="1"/>
    <col min="788" max="788" width="15.5546875" style="64" bestFit="1" customWidth="1"/>
    <col min="789" max="789" width="13.6640625" style="64" bestFit="1" customWidth="1"/>
    <col min="790" max="792" width="12.33203125" style="64" bestFit="1" customWidth="1"/>
    <col min="793" max="793" width="17.5546875" style="64" bestFit="1" customWidth="1"/>
    <col min="794" max="794" width="12.33203125" style="64" bestFit="1" customWidth="1"/>
    <col min="795" max="795" width="13.44140625" style="64" bestFit="1" customWidth="1"/>
    <col min="796" max="1029" width="9.109375" style="64"/>
    <col min="1030" max="1030" width="33.6640625" style="64" customWidth="1"/>
    <col min="1031" max="1031" width="16" style="64" customWidth="1"/>
    <col min="1032" max="1033" width="15" style="64" bestFit="1" customWidth="1"/>
    <col min="1034" max="1034" width="16.5546875" style="64" bestFit="1" customWidth="1"/>
    <col min="1035" max="1035" width="12.5546875" style="64" customWidth="1"/>
    <col min="1036" max="1036" width="17.5546875" style="64" bestFit="1" customWidth="1"/>
    <col min="1037" max="1038" width="18.109375" style="64" bestFit="1" customWidth="1"/>
    <col min="1039" max="1039" width="12.88671875" style="64" bestFit="1" customWidth="1"/>
    <col min="1040" max="1041" width="16.5546875" style="64" bestFit="1" customWidth="1"/>
    <col min="1042" max="1043" width="13.109375" style="64" bestFit="1" customWidth="1"/>
    <col min="1044" max="1044" width="15.5546875" style="64" bestFit="1" customWidth="1"/>
    <col min="1045" max="1045" width="13.6640625" style="64" bestFit="1" customWidth="1"/>
    <col min="1046" max="1048" width="12.33203125" style="64" bestFit="1" customWidth="1"/>
    <col min="1049" max="1049" width="17.5546875" style="64" bestFit="1" customWidth="1"/>
    <col min="1050" max="1050" width="12.33203125" style="64" bestFit="1" customWidth="1"/>
    <col min="1051" max="1051" width="13.44140625" style="64" bestFit="1" customWidth="1"/>
    <col min="1052" max="1285" width="9.109375" style="64"/>
    <col min="1286" max="1286" width="33.6640625" style="64" customWidth="1"/>
    <col min="1287" max="1287" width="16" style="64" customWidth="1"/>
    <col min="1288" max="1289" width="15" style="64" bestFit="1" customWidth="1"/>
    <col min="1290" max="1290" width="16.5546875" style="64" bestFit="1" customWidth="1"/>
    <col min="1291" max="1291" width="12.5546875" style="64" customWidth="1"/>
    <col min="1292" max="1292" width="17.5546875" style="64" bestFit="1" customWidth="1"/>
    <col min="1293" max="1294" width="18.109375" style="64" bestFit="1" customWidth="1"/>
    <col min="1295" max="1295" width="12.88671875" style="64" bestFit="1" customWidth="1"/>
    <col min="1296" max="1297" width="16.5546875" style="64" bestFit="1" customWidth="1"/>
    <col min="1298" max="1299" width="13.109375" style="64" bestFit="1" customWidth="1"/>
    <col min="1300" max="1300" width="15.5546875" style="64" bestFit="1" customWidth="1"/>
    <col min="1301" max="1301" width="13.6640625" style="64" bestFit="1" customWidth="1"/>
    <col min="1302" max="1304" width="12.33203125" style="64" bestFit="1" customWidth="1"/>
    <col min="1305" max="1305" width="17.5546875" style="64" bestFit="1" customWidth="1"/>
    <col min="1306" max="1306" width="12.33203125" style="64" bestFit="1" customWidth="1"/>
    <col min="1307" max="1307" width="13.44140625" style="64" bestFit="1" customWidth="1"/>
    <col min="1308" max="1541" width="9.109375" style="64"/>
    <col min="1542" max="1542" width="33.6640625" style="64" customWidth="1"/>
    <col min="1543" max="1543" width="16" style="64" customWidth="1"/>
    <col min="1544" max="1545" width="15" style="64" bestFit="1" customWidth="1"/>
    <col min="1546" max="1546" width="16.5546875" style="64" bestFit="1" customWidth="1"/>
    <col min="1547" max="1547" width="12.5546875" style="64" customWidth="1"/>
    <col min="1548" max="1548" width="17.5546875" style="64" bestFit="1" customWidth="1"/>
    <col min="1549" max="1550" width="18.109375" style="64" bestFit="1" customWidth="1"/>
    <col min="1551" max="1551" width="12.88671875" style="64" bestFit="1" customWidth="1"/>
    <col min="1552" max="1553" width="16.5546875" style="64" bestFit="1" customWidth="1"/>
    <col min="1554" max="1555" width="13.109375" style="64" bestFit="1" customWidth="1"/>
    <col min="1556" max="1556" width="15.5546875" style="64" bestFit="1" customWidth="1"/>
    <col min="1557" max="1557" width="13.6640625" style="64" bestFit="1" customWidth="1"/>
    <col min="1558" max="1560" width="12.33203125" style="64" bestFit="1" customWidth="1"/>
    <col min="1561" max="1561" width="17.5546875" style="64" bestFit="1" customWidth="1"/>
    <col min="1562" max="1562" width="12.33203125" style="64" bestFit="1" customWidth="1"/>
    <col min="1563" max="1563" width="13.44140625" style="64" bestFit="1" customWidth="1"/>
    <col min="1564" max="1797" width="9.109375" style="64"/>
    <col min="1798" max="1798" width="33.6640625" style="64" customWidth="1"/>
    <col min="1799" max="1799" width="16" style="64" customWidth="1"/>
    <col min="1800" max="1801" width="15" style="64" bestFit="1" customWidth="1"/>
    <col min="1802" max="1802" width="16.5546875" style="64" bestFit="1" customWidth="1"/>
    <col min="1803" max="1803" width="12.5546875" style="64" customWidth="1"/>
    <col min="1804" max="1804" width="17.5546875" style="64" bestFit="1" customWidth="1"/>
    <col min="1805" max="1806" width="18.109375" style="64" bestFit="1" customWidth="1"/>
    <col min="1807" max="1807" width="12.88671875" style="64" bestFit="1" customWidth="1"/>
    <col min="1808" max="1809" width="16.5546875" style="64" bestFit="1" customWidth="1"/>
    <col min="1810" max="1811" width="13.109375" style="64" bestFit="1" customWidth="1"/>
    <col min="1812" max="1812" width="15.5546875" style="64" bestFit="1" customWidth="1"/>
    <col min="1813" max="1813" width="13.6640625" style="64" bestFit="1" customWidth="1"/>
    <col min="1814" max="1816" width="12.33203125" style="64" bestFit="1" customWidth="1"/>
    <col min="1817" max="1817" width="17.5546875" style="64" bestFit="1" customWidth="1"/>
    <col min="1818" max="1818" width="12.33203125" style="64" bestFit="1" customWidth="1"/>
    <col min="1819" max="1819" width="13.44140625" style="64" bestFit="1" customWidth="1"/>
    <col min="1820" max="2053" width="9.109375" style="64"/>
    <col min="2054" max="2054" width="33.6640625" style="64" customWidth="1"/>
    <col min="2055" max="2055" width="16" style="64" customWidth="1"/>
    <col min="2056" max="2057" width="15" style="64" bestFit="1" customWidth="1"/>
    <col min="2058" max="2058" width="16.5546875" style="64" bestFit="1" customWidth="1"/>
    <col min="2059" max="2059" width="12.5546875" style="64" customWidth="1"/>
    <col min="2060" max="2060" width="17.5546875" style="64" bestFit="1" customWidth="1"/>
    <col min="2061" max="2062" width="18.109375" style="64" bestFit="1" customWidth="1"/>
    <col min="2063" max="2063" width="12.88671875" style="64" bestFit="1" customWidth="1"/>
    <col min="2064" max="2065" width="16.5546875" style="64" bestFit="1" customWidth="1"/>
    <col min="2066" max="2067" width="13.109375" style="64" bestFit="1" customWidth="1"/>
    <col min="2068" max="2068" width="15.5546875" style="64" bestFit="1" customWidth="1"/>
    <col min="2069" max="2069" width="13.6640625" style="64" bestFit="1" customWidth="1"/>
    <col min="2070" max="2072" width="12.33203125" style="64" bestFit="1" customWidth="1"/>
    <col min="2073" max="2073" width="17.5546875" style="64" bestFit="1" customWidth="1"/>
    <col min="2074" max="2074" width="12.33203125" style="64" bestFit="1" customWidth="1"/>
    <col min="2075" max="2075" width="13.44140625" style="64" bestFit="1" customWidth="1"/>
    <col min="2076" max="2309" width="9.109375" style="64"/>
    <col min="2310" max="2310" width="33.6640625" style="64" customWidth="1"/>
    <col min="2311" max="2311" width="16" style="64" customWidth="1"/>
    <col min="2312" max="2313" width="15" style="64" bestFit="1" customWidth="1"/>
    <col min="2314" max="2314" width="16.5546875" style="64" bestFit="1" customWidth="1"/>
    <col min="2315" max="2315" width="12.5546875" style="64" customWidth="1"/>
    <col min="2316" max="2316" width="17.5546875" style="64" bestFit="1" customWidth="1"/>
    <col min="2317" max="2318" width="18.109375" style="64" bestFit="1" customWidth="1"/>
    <col min="2319" max="2319" width="12.88671875" style="64" bestFit="1" customWidth="1"/>
    <col min="2320" max="2321" width="16.5546875" style="64" bestFit="1" customWidth="1"/>
    <col min="2322" max="2323" width="13.109375" style="64" bestFit="1" customWidth="1"/>
    <col min="2324" max="2324" width="15.5546875" style="64" bestFit="1" customWidth="1"/>
    <col min="2325" max="2325" width="13.6640625" style="64" bestFit="1" customWidth="1"/>
    <col min="2326" max="2328" width="12.33203125" style="64" bestFit="1" customWidth="1"/>
    <col min="2329" max="2329" width="17.5546875" style="64" bestFit="1" customWidth="1"/>
    <col min="2330" max="2330" width="12.33203125" style="64" bestFit="1" customWidth="1"/>
    <col min="2331" max="2331" width="13.44140625" style="64" bestFit="1" customWidth="1"/>
    <col min="2332" max="2565" width="9.109375" style="64"/>
    <col min="2566" max="2566" width="33.6640625" style="64" customWidth="1"/>
    <col min="2567" max="2567" width="16" style="64" customWidth="1"/>
    <col min="2568" max="2569" width="15" style="64" bestFit="1" customWidth="1"/>
    <col min="2570" max="2570" width="16.5546875" style="64" bestFit="1" customWidth="1"/>
    <col min="2571" max="2571" width="12.5546875" style="64" customWidth="1"/>
    <col min="2572" max="2572" width="17.5546875" style="64" bestFit="1" customWidth="1"/>
    <col min="2573" max="2574" width="18.109375" style="64" bestFit="1" customWidth="1"/>
    <col min="2575" max="2575" width="12.88671875" style="64" bestFit="1" customWidth="1"/>
    <col min="2576" max="2577" width="16.5546875" style="64" bestFit="1" customWidth="1"/>
    <col min="2578" max="2579" width="13.109375" style="64" bestFit="1" customWidth="1"/>
    <col min="2580" max="2580" width="15.5546875" style="64" bestFit="1" customWidth="1"/>
    <col min="2581" max="2581" width="13.6640625" style="64" bestFit="1" customWidth="1"/>
    <col min="2582" max="2584" width="12.33203125" style="64" bestFit="1" customWidth="1"/>
    <col min="2585" max="2585" width="17.5546875" style="64" bestFit="1" customWidth="1"/>
    <col min="2586" max="2586" width="12.33203125" style="64" bestFit="1" customWidth="1"/>
    <col min="2587" max="2587" width="13.44140625" style="64" bestFit="1" customWidth="1"/>
    <col min="2588" max="2821" width="9.109375" style="64"/>
    <col min="2822" max="2822" width="33.6640625" style="64" customWidth="1"/>
    <col min="2823" max="2823" width="16" style="64" customWidth="1"/>
    <col min="2824" max="2825" width="15" style="64" bestFit="1" customWidth="1"/>
    <col min="2826" max="2826" width="16.5546875" style="64" bestFit="1" customWidth="1"/>
    <col min="2827" max="2827" width="12.5546875" style="64" customWidth="1"/>
    <col min="2828" max="2828" width="17.5546875" style="64" bestFit="1" customWidth="1"/>
    <col min="2829" max="2830" width="18.109375" style="64" bestFit="1" customWidth="1"/>
    <col min="2831" max="2831" width="12.88671875" style="64" bestFit="1" customWidth="1"/>
    <col min="2832" max="2833" width="16.5546875" style="64" bestFit="1" customWidth="1"/>
    <col min="2834" max="2835" width="13.109375" style="64" bestFit="1" customWidth="1"/>
    <col min="2836" max="2836" width="15.5546875" style="64" bestFit="1" customWidth="1"/>
    <col min="2837" max="2837" width="13.6640625" style="64" bestFit="1" customWidth="1"/>
    <col min="2838" max="2840" width="12.33203125" style="64" bestFit="1" customWidth="1"/>
    <col min="2841" max="2841" width="17.5546875" style="64" bestFit="1" customWidth="1"/>
    <col min="2842" max="2842" width="12.33203125" style="64" bestFit="1" customWidth="1"/>
    <col min="2843" max="2843" width="13.44140625" style="64" bestFit="1" customWidth="1"/>
    <col min="2844" max="3077" width="9.109375" style="64"/>
    <col min="3078" max="3078" width="33.6640625" style="64" customWidth="1"/>
    <col min="3079" max="3079" width="16" style="64" customWidth="1"/>
    <col min="3080" max="3081" width="15" style="64" bestFit="1" customWidth="1"/>
    <col min="3082" max="3082" width="16.5546875" style="64" bestFit="1" customWidth="1"/>
    <col min="3083" max="3083" width="12.5546875" style="64" customWidth="1"/>
    <col min="3084" max="3084" width="17.5546875" style="64" bestFit="1" customWidth="1"/>
    <col min="3085" max="3086" width="18.109375" style="64" bestFit="1" customWidth="1"/>
    <col min="3087" max="3087" width="12.88671875" style="64" bestFit="1" customWidth="1"/>
    <col min="3088" max="3089" width="16.5546875" style="64" bestFit="1" customWidth="1"/>
    <col min="3090" max="3091" width="13.109375" style="64" bestFit="1" customWidth="1"/>
    <col min="3092" max="3092" width="15.5546875" style="64" bestFit="1" customWidth="1"/>
    <col min="3093" max="3093" width="13.6640625" style="64" bestFit="1" customWidth="1"/>
    <col min="3094" max="3096" width="12.33203125" style="64" bestFit="1" customWidth="1"/>
    <col min="3097" max="3097" width="17.5546875" style="64" bestFit="1" customWidth="1"/>
    <col min="3098" max="3098" width="12.33203125" style="64" bestFit="1" customWidth="1"/>
    <col min="3099" max="3099" width="13.44140625" style="64" bestFit="1" customWidth="1"/>
    <col min="3100" max="3333" width="9.109375" style="64"/>
    <col min="3334" max="3334" width="33.6640625" style="64" customWidth="1"/>
    <col min="3335" max="3335" width="16" style="64" customWidth="1"/>
    <col min="3336" max="3337" width="15" style="64" bestFit="1" customWidth="1"/>
    <col min="3338" max="3338" width="16.5546875" style="64" bestFit="1" customWidth="1"/>
    <col min="3339" max="3339" width="12.5546875" style="64" customWidth="1"/>
    <col min="3340" max="3340" width="17.5546875" style="64" bestFit="1" customWidth="1"/>
    <col min="3341" max="3342" width="18.109375" style="64" bestFit="1" customWidth="1"/>
    <col min="3343" max="3343" width="12.88671875" style="64" bestFit="1" customWidth="1"/>
    <col min="3344" max="3345" width="16.5546875" style="64" bestFit="1" customWidth="1"/>
    <col min="3346" max="3347" width="13.109375" style="64" bestFit="1" customWidth="1"/>
    <col min="3348" max="3348" width="15.5546875" style="64" bestFit="1" customWidth="1"/>
    <col min="3349" max="3349" width="13.6640625" style="64" bestFit="1" customWidth="1"/>
    <col min="3350" max="3352" width="12.33203125" style="64" bestFit="1" customWidth="1"/>
    <col min="3353" max="3353" width="17.5546875" style="64" bestFit="1" customWidth="1"/>
    <col min="3354" max="3354" width="12.33203125" style="64" bestFit="1" customWidth="1"/>
    <col min="3355" max="3355" width="13.44140625" style="64" bestFit="1" customWidth="1"/>
    <col min="3356" max="3589" width="9.109375" style="64"/>
    <col min="3590" max="3590" width="33.6640625" style="64" customWidth="1"/>
    <col min="3591" max="3591" width="16" style="64" customWidth="1"/>
    <col min="3592" max="3593" width="15" style="64" bestFit="1" customWidth="1"/>
    <col min="3594" max="3594" width="16.5546875" style="64" bestFit="1" customWidth="1"/>
    <col min="3595" max="3595" width="12.5546875" style="64" customWidth="1"/>
    <col min="3596" max="3596" width="17.5546875" style="64" bestFit="1" customWidth="1"/>
    <col min="3597" max="3598" width="18.109375" style="64" bestFit="1" customWidth="1"/>
    <col min="3599" max="3599" width="12.88671875" style="64" bestFit="1" customWidth="1"/>
    <col min="3600" max="3601" width="16.5546875" style="64" bestFit="1" customWidth="1"/>
    <col min="3602" max="3603" width="13.109375" style="64" bestFit="1" customWidth="1"/>
    <col min="3604" max="3604" width="15.5546875" style="64" bestFit="1" customWidth="1"/>
    <col min="3605" max="3605" width="13.6640625" style="64" bestFit="1" customWidth="1"/>
    <col min="3606" max="3608" width="12.33203125" style="64" bestFit="1" customWidth="1"/>
    <col min="3609" max="3609" width="17.5546875" style="64" bestFit="1" customWidth="1"/>
    <col min="3610" max="3610" width="12.33203125" style="64" bestFit="1" customWidth="1"/>
    <col min="3611" max="3611" width="13.44140625" style="64" bestFit="1" customWidth="1"/>
    <col min="3612" max="3845" width="9.109375" style="64"/>
    <col min="3846" max="3846" width="33.6640625" style="64" customWidth="1"/>
    <col min="3847" max="3847" width="16" style="64" customWidth="1"/>
    <col min="3848" max="3849" width="15" style="64" bestFit="1" customWidth="1"/>
    <col min="3850" max="3850" width="16.5546875" style="64" bestFit="1" customWidth="1"/>
    <col min="3851" max="3851" width="12.5546875" style="64" customWidth="1"/>
    <col min="3852" max="3852" width="17.5546875" style="64" bestFit="1" customWidth="1"/>
    <col min="3853" max="3854" width="18.109375" style="64" bestFit="1" customWidth="1"/>
    <col min="3855" max="3855" width="12.88671875" style="64" bestFit="1" customWidth="1"/>
    <col min="3856" max="3857" width="16.5546875" style="64" bestFit="1" customWidth="1"/>
    <col min="3858" max="3859" width="13.109375" style="64" bestFit="1" customWidth="1"/>
    <col min="3860" max="3860" width="15.5546875" style="64" bestFit="1" customWidth="1"/>
    <col min="3861" max="3861" width="13.6640625" style="64" bestFit="1" customWidth="1"/>
    <col min="3862" max="3864" width="12.33203125" style="64" bestFit="1" customWidth="1"/>
    <col min="3865" max="3865" width="17.5546875" style="64" bestFit="1" customWidth="1"/>
    <col min="3866" max="3866" width="12.33203125" style="64" bestFit="1" customWidth="1"/>
    <col min="3867" max="3867" width="13.44140625" style="64" bestFit="1" customWidth="1"/>
    <col min="3868" max="4101" width="9.109375" style="64"/>
    <col min="4102" max="4102" width="33.6640625" style="64" customWidth="1"/>
    <col min="4103" max="4103" width="16" style="64" customWidth="1"/>
    <col min="4104" max="4105" width="15" style="64" bestFit="1" customWidth="1"/>
    <col min="4106" max="4106" width="16.5546875" style="64" bestFit="1" customWidth="1"/>
    <col min="4107" max="4107" width="12.5546875" style="64" customWidth="1"/>
    <col min="4108" max="4108" width="17.5546875" style="64" bestFit="1" customWidth="1"/>
    <col min="4109" max="4110" width="18.109375" style="64" bestFit="1" customWidth="1"/>
    <col min="4111" max="4111" width="12.88671875" style="64" bestFit="1" customWidth="1"/>
    <col min="4112" max="4113" width="16.5546875" style="64" bestFit="1" customWidth="1"/>
    <col min="4114" max="4115" width="13.109375" style="64" bestFit="1" customWidth="1"/>
    <col min="4116" max="4116" width="15.5546875" style="64" bestFit="1" customWidth="1"/>
    <col min="4117" max="4117" width="13.6640625" style="64" bestFit="1" customWidth="1"/>
    <col min="4118" max="4120" width="12.33203125" style="64" bestFit="1" customWidth="1"/>
    <col min="4121" max="4121" width="17.5546875" style="64" bestFit="1" customWidth="1"/>
    <col min="4122" max="4122" width="12.33203125" style="64" bestFit="1" customWidth="1"/>
    <col min="4123" max="4123" width="13.44140625" style="64" bestFit="1" customWidth="1"/>
    <col min="4124" max="4357" width="9.109375" style="64"/>
    <col min="4358" max="4358" width="33.6640625" style="64" customWidth="1"/>
    <col min="4359" max="4359" width="16" style="64" customWidth="1"/>
    <col min="4360" max="4361" width="15" style="64" bestFit="1" customWidth="1"/>
    <col min="4362" max="4362" width="16.5546875" style="64" bestFit="1" customWidth="1"/>
    <col min="4363" max="4363" width="12.5546875" style="64" customWidth="1"/>
    <col min="4364" max="4364" width="17.5546875" style="64" bestFit="1" customWidth="1"/>
    <col min="4365" max="4366" width="18.109375" style="64" bestFit="1" customWidth="1"/>
    <col min="4367" max="4367" width="12.88671875" style="64" bestFit="1" customWidth="1"/>
    <col min="4368" max="4369" width="16.5546875" style="64" bestFit="1" customWidth="1"/>
    <col min="4370" max="4371" width="13.109375" style="64" bestFit="1" customWidth="1"/>
    <col min="4372" max="4372" width="15.5546875" style="64" bestFit="1" customWidth="1"/>
    <col min="4373" max="4373" width="13.6640625" style="64" bestFit="1" customWidth="1"/>
    <col min="4374" max="4376" width="12.33203125" style="64" bestFit="1" customWidth="1"/>
    <col min="4377" max="4377" width="17.5546875" style="64" bestFit="1" customWidth="1"/>
    <col min="4378" max="4378" width="12.33203125" style="64" bestFit="1" customWidth="1"/>
    <col min="4379" max="4379" width="13.44140625" style="64" bestFit="1" customWidth="1"/>
    <col min="4380" max="4613" width="9.109375" style="64"/>
    <col min="4614" max="4614" width="33.6640625" style="64" customWidth="1"/>
    <col min="4615" max="4615" width="16" style="64" customWidth="1"/>
    <col min="4616" max="4617" width="15" style="64" bestFit="1" customWidth="1"/>
    <col min="4618" max="4618" width="16.5546875" style="64" bestFit="1" customWidth="1"/>
    <col min="4619" max="4619" width="12.5546875" style="64" customWidth="1"/>
    <col min="4620" max="4620" width="17.5546875" style="64" bestFit="1" customWidth="1"/>
    <col min="4621" max="4622" width="18.109375" style="64" bestFit="1" customWidth="1"/>
    <col min="4623" max="4623" width="12.88671875" style="64" bestFit="1" customWidth="1"/>
    <col min="4624" max="4625" width="16.5546875" style="64" bestFit="1" customWidth="1"/>
    <col min="4626" max="4627" width="13.109375" style="64" bestFit="1" customWidth="1"/>
    <col min="4628" max="4628" width="15.5546875" style="64" bestFit="1" customWidth="1"/>
    <col min="4629" max="4629" width="13.6640625" style="64" bestFit="1" customWidth="1"/>
    <col min="4630" max="4632" width="12.33203125" style="64" bestFit="1" customWidth="1"/>
    <col min="4633" max="4633" width="17.5546875" style="64" bestFit="1" customWidth="1"/>
    <col min="4634" max="4634" width="12.33203125" style="64" bestFit="1" customWidth="1"/>
    <col min="4635" max="4635" width="13.44140625" style="64" bestFit="1" customWidth="1"/>
    <col min="4636" max="4869" width="9.109375" style="64"/>
    <col min="4870" max="4870" width="33.6640625" style="64" customWidth="1"/>
    <col min="4871" max="4871" width="16" style="64" customWidth="1"/>
    <col min="4872" max="4873" width="15" style="64" bestFit="1" customWidth="1"/>
    <col min="4874" max="4874" width="16.5546875" style="64" bestFit="1" customWidth="1"/>
    <col min="4875" max="4875" width="12.5546875" style="64" customWidth="1"/>
    <col min="4876" max="4876" width="17.5546875" style="64" bestFit="1" customWidth="1"/>
    <col min="4877" max="4878" width="18.109375" style="64" bestFit="1" customWidth="1"/>
    <col min="4879" max="4879" width="12.88671875" style="64" bestFit="1" customWidth="1"/>
    <col min="4880" max="4881" width="16.5546875" style="64" bestFit="1" customWidth="1"/>
    <col min="4882" max="4883" width="13.109375" style="64" bestFit="1" customWidth="1"/>
    <col min="4884" max="4884" width="15.5546875" style="64" bestFit="1" customWidth="1"/>
    <col min="4885" max="4885" width="13.6640625" style="64" bestFit="1" customWidth="1"/>
    <col min="4886" max="4888" width="12.33203125" style="64" bestFit="1" customWidth="1"/>
    <col min="4889" max="4889" width="17.5546875" style="64" bestFit="1" customWidth="1"/>
    <col min="4890" max="4890" width="12.33203125" style="64" bestFit="1" customWidth="1"/>
    <col min="4891" max="4891" width="13.44140625" style="64" bestFit="1" customWidth="1"/>
    <col min="4892" max="5125" width="9.109375" style="64"/>
    <col min="5126" max="5126" width="33.6640625" style="64" customWidth="1"/>
    <col min="5127" max="5127" width="16" style="64" customWidth="1"/>
    <col min="5128" max="5129" width="15" style="64" bestFit="1" customWidth="1"/>
    <col min="5130" max="5130" width="16.5546875" style="64" bestFit="1" customWidth="1"/>
    <col min="5131" max="5131" width="12.5546875" style="64" customWidth="1"/>
    <col min="5132" max="5132" width="17.5546875" style="64" bestFit="1" customWidth="1"/>
    <col min="5133" max="5134" width="18.109375" style="64" bestFit="1" customWidth="1"/>
    <col min="5135" max="5135" width="12.88671875" style="64" bestFit="1" customWidth="1"/>
    <col min="5136" max="5137" width="16.5546875" style="64" bestFit="1" customWidth="1"/>
    <col min="5138" max="5139" width="13.109375" style="64" bestFit="1" customWidth="1"/>
    <col min="5140" max="5140" width="15.5546875" style="64" bestFit="1" customWidth="1"/>
    <col min="5141" max="5141" width="13.6640625" style="64" bestFit="1" customWidth="1"/>
    <col min="5142" max="5144" width="12.33203125" style="64" bestFit="1" customWidth="1"/>
    <col min="5145" max="5145" width="17.5546875" style="64" bestFit="1" customWidth="1"/>
    <col min="5146" max="5146" width="12.33203125" style="64" bestFit="1" customWidth="1"/>
    <col min="5147" max="5147" width="13.44140625" style="64" bestFit="1" customWidth="1"/>
    <col min="5148" max="5381" width="9.109375" style="64"/>
    <col min="5382" max="5382" width="33.6640625" style="64" customWidth="1"/>
    <col min="5383" max="5383" width="16" style="64" customWidth="1"/>
    <col min="5384" max="5385" width="15" style="64" bestFit="1" customWidth="1"/>
    <col min="5386" max="5386" width="16.5546875" style="64" bestFit="1" customWidth="1"/>
    <col min="5387" max="5387" width="12.5546875" style="64" customWidth="1"/>
    <col min="5388" max="5388" width="17.5546875" style="64" bestFit="1" customWidth="1"/>
    <col min="5389" max="5390" width="18.109375" style="64" bestFit="1" customWidth="1"/>
    <col min="5391" max="5391" width="12.88671875" style="64" bestFit="1" customWidth="1"/>
    <col min="5392" max="5393" width="16.5546875" style="64" bestFit="1" customWidth="1"/>
    <col min="5394" max="5395" width="13.109375" style="64" bestFit="1" customWidth="1"/>
    <col min="5396" max="5396" width="15.5546875" style="64" bestFit="1" customWidth="1"/>
    <col min="5397" max="5397" width="13.6640625" style="64" bestFit="1" customWidth="1"/>
    <col min="5398" max="5400" width="12.33203125" style="64" bestFit="1" customWidth="1"/>
    <col min="5401" max="5401" width="17.5546875" style="64" bestFit="1" customWidth="1"/>
    <col min="5402" max="5402" width="12.33203125" style="64" bestFit="1" customWidth="1"/>
    <col min="5403" max="5403" width="13.44140625" style="64" bestFit="1" customWidth="1"/>
    <col min="5404" max="5637" width="9.109375" style="64"/>
    <col min="5638" max="5638" width="33.6640625" style="64" customWidth="1"/>
    <col min="5639" max="5639" width="16" style="64" customWidth="1"/>
    <col min="5640" max="5641" width="15" style="64" bestFit="1" customWidth="1"/>
    <col min="5642" max="5642" width="16.5546875" style="64" bestFit="1" customWidth="1"/>
    <col min="5643" max="5643" width="12.5546875" style="64" customWidth="1"/>
    <col min="5644" max="5644" width="17.5546875" style="64" bestFit="1" customWidth="1"/>
    <col min="5645" max="5646" width="18.109375" style="64" bestFit="1" customWidth="1"/>
    <col min="5647" max="5647" width="12.88671875" style="64" bestFit="1" customWidth="1"/>
    <col min="5648" max="5649" width="16.5546875" style="64" bestFit="1" customWidth="1"/>
    <col min="5650" max="5651" width="13.109375" style="64" bestFit="1" customWidth="1"/>
    <col min="5652" max="5652" width="15.5546875" style="64" bestFit="1" customWidth="1"/>
    <col min="5653" max="5653" width="13.6640625" style="64" bestFit="1" customWidth="1"/>
    <col min="5654" max="5656" width="12.33203125" style="64" bestFit="1" customWidth="1"/>
    <col min="5657" max="5657" width="17.5546875" style="64" bestFit="1" customWidth="1"/>
    <col min="5658" max="5658" width="12.33203125" style="64" bestFit="1" customWidth="1"/>
    <col min="5659" max="5659" width="13.44140625" style="64" bestFit="1" customWidth="1"/>
    <col min="5660" max="5893" width="9.109375" style="64"/>
    <col min="5894" max="5894" width="33.6640625" style="64" customWidth="1"/>
    <col min="5895" max="5895" width="16" style="64" customWidth="1"/>
    <col min="5896" max="5897" width="15" style="64" bestFit="1" customWidth="1"/>
    <col min="5898" max="5898" width="16.5546875" style="64" bestFit="1" customWidth="1"/>
    <col min="5899" max="5899" width="12.5546875" style="64" customWidth="1"/>
    <col min="5900" max="5900" width="17.5546875" style="64" bestFit="1" customWidth="1"/>
    <col min="5901" max="5902" width="18.109375" style="64" bestFit="1" customWidth="1"/>
    <col min="5903" max="5903" width="12.88671875" style="64" bestFit="1" customWidth="1"/>
    <col min="5904" max="5905" width="16.5546875" style="64" bestFit="1" customWidth="1"/>
    <col min="5906" max="5907" width="13.109375" style="64" bestFit="1" customWidth="1"/>
    <col min="5908" max="5908" width="15.5546875" style="64" bestFit="1" customWidth="1"/>
    <col min="5909" max="5909" width="13.6640625" style="64" bestFit="1" customWidth="1"/>
    <col min="5910" max="5912" width="12.33203125" style="64" bestFit="1" customWidth="1"/>
    <col min="5913" max="5913" width="17.5546875" style="64" bestFit="1" customWidth="1"/>
    <col min="5914" max="5914" width="12.33203125" style="64" bestFit="1" customWidth="1"/>
    <col min="5915" max="5915" width="13.44140625" style="64" bestFit="1" customWidth="1"/>
    <col min="5916" max="6149" width="9.109375" style="64"/>
    <col min="6150" max="6150" width="33.6640625" style="64" customWidth="1"/>
    <col min="6151" max="6151" width="16" style="64" customWidth="1"/>
    <col min="6152" max="6153" width="15" style="64" bestFit="1" customWidth="1"/>
    <col min="6154" max="6154" width="16.5546875" style="64" bestFit="1" customWidth="1"/>
    <col min="6155" max="6155" width="12.5546875" style="64" customWidth="1"/>
    <col min="6156" max="6156" width="17.5546875" style="64" bestFit="1" customWidth="1"/>
    <col min="6157" max="6158" width="18.109375" style="64" bestFit="1" customWidth="1"/>
    <col min="6159" max="6159" width="12.88671875" style="64" bestFit="1" customWidth="1"/>
    <col min="6160" max="6161" width="16.5546875" style="64" bestFit="1" customWidth="1"/>
    <col min="6162" max="6163" width="13.109375" style="64" bestFit="1" customWidth="1"/>
    <col min="6164" max="6164" width="15.5546875" style="64" bestFit="1" customWidth="1"/>
    <col min="6165" max="6165" width="13.6640625" style="64" bestFit="1" customWidth="1"/>
    <col min="6166" max="6168" width="12.33203125" style="64" bestFit="1" customWidth="1"/>
    <col min="6169" max="6169" width="17.5546875" style="64" bestFit="1" customWidth="1"/>
    <col min="6170" max="6170" width="12.33203125" style="64" bestFit="1" customWidth="1"/>
    <col min="6171" max="6171" width="13.44140625" style="64" bestFit="1" customWidth="1"/>
    <col min="6172" max="6405" width="9.109375" style="64"/>
    <col min="6406" max="6406" width="33.6640625" style="64" customWidth="1"/>
    <col min="6407" max="6407" width="16" style="64" customWidth="1"/>
    <col min="6408" max="6409" width="15" style="64" bestFit="1" customWidth="1"/>
    <col min="6410" max="6410" width="16.5546875" style="64" bestFit="1" customWidth="1"/>
    <col min="6411" max="6411" width="12.5546875" style="64" customWidth="1"/>
    <col min="6412" max="6412" width="17.5546875" style="64" bestFit="1" customWidth="1"/>
    <col min="6413" max="6414" width="18.109375" style="64" bestFit="1" customWidth="1"/>
    <col min="6415" max="6415" width="12.88671875" style="64" bestFit="1" customWidth="1"/>
    <col min="6416" max="6417" width="16.5546875" style="64" bestFit="1" customWidth="1"/>
    <col min="6418" max="6419" width="13.109375" style="64" bestFit="1" customWidth="1"/>
    <col min="6420" max="6420" width="15.5546875" style="64" bestFit="1" customWidth="1"/>
    <col min="6421" max="6421" width="13.6640625" style="64" bestFit="1" customWidth="1"/>
    <col min="6422" max="6424" width="12.33203125" style="64" bestFit="1" customWidth="1"/>
    <col min="6425" max="6425" width="17.5546875" style="64" bestFit="1" customWidth="1"/>
    <col min="6426" max="6426" width="12.33203125" style="64" bestFit="1" customWidth="1"/>
    <col min="6427" max="6427" width="13.44140625" style="64" bestFit="1" customWidth="1"/>
    <col min="6428" max="6661" width="9.109375" style="64"/>
    <col min="6662" max="6662" width="33.6640625" style="64" customWidth="1"/>
    <col min="6663" max="6663" width="16" style="64" customWidth="1"/>
    <col min="6664" max="6665" width="15" style="64" bestFit="1" customWidth="1"/>
    <col min="6666" max="6666" width="16.5546875" style="64" bestFit="1" customWidth="1"/>
    <col min="6667" max="6667" width="12.5546875" style="64" customWidth="1"/>
    <col min="6668" max="6668" width="17.5546875" style="64" bestFit="1" customWidth="1"/>
    <col min="6669" max="6670" width="18.109375" style="64" bestFit="1" customWidth="1"/>
    <col min="6671" max="6671" width="12.88671875" style="64" bestFit="1" customWidth="1"/>
    <col min="6672" max="6673" width="16.5546875" style="64" bestFit="1" customWidth="1"/>
    <col min="6674" max="6675" width="13.109375" style="64" bestFit="1" customWidth="1"/>
    <col min="6676" max="6676" width="15.5546875" style="64" bestFit="1" customWidth="1"/>
    <col min="6677" max="6677" width="13.6640625" style="64" bestFit="1" customWidth="1"/>
    <col min="6678" max="6680" width="12.33203125" style="64" bestFit="1" customWidth="1"/>
    <col min="6681" max="6681" width="17.5546875" style="64" bestFit="1" customWidth="1"/>
    <col min="6682" max="6682" width="12.33203125" style="64" bestFit="1" customWidth="1"/>
    <col min="6683" max="6683" width="13.44140625" style="64" bestFit="1" customWidth="1"/>
    <col min="6684" max="6917" width="9.109375" style="64"/>
    <col min="6918" max="6918" width="33.6640625" style="64" customWidth="1"/>
    <col min="6919" max="6919" width="16" style="64" customWidth="1"/>
    <col min="6920" max="6921" width="15" style="64" bestFit="1" customWidth="1"/>
    <col min="6922" max="6922" width="16.5546875" style="64" bestFit="1" customWidth="1"/>
    <col min="6923" max="6923" width="12.5546875" style="64" customWidth="1"/>
    <col min="6924" max="6924" width="17.5546875" style="64" bestFit="1" customWidth="1"/>
    <col min="6925" max="6926" width="18.109375" style="64" bestFit="1" customWidth="1"/>
    <col min="6927" max="6927" width="12.88671875" style="64" bestFit="1" customWidth="1"/>
    <col min="6928" max="6929" width="16.5546875" style="64" bestFit="1" customWidth="1"/>
    <col min="6930" max="6931" width="13.109375" style="64" bestFit="1" customWidth="1"/>
    <col min="6932" max="6932" width="15.5546875" style="64" bestFit="1" customWidth="1"/>
    <col min="6933" max="6933" width="13.6640625" style="64" bestFit="1" customWidth="1"/>
    <col min="6934" max="6936" width="12.33203125" style="64" bestFit="1" customWidth="1"/>
    <col min="6937" max="6937" width="17.5546875" style="64" bestFit="1" customWidth="1"/>
    <col min="6938" max="6938" width="12.33203125" style="64" bestFit="1" customWidth="1"/>
    <col min="6939" max="6939" width="13.44140625" style="64" bestFit="1" customWidth="1"/>
    <col min="6940" max="7173" width="9.109375" style="64"/>
    <col min="7174" max="7174" width="33.6640625" style="64" customWidth="1"/>
    <col min="7175" max="7175" width="16" style="64" customWidth="1"/>
    <col min="7176" max="7177" width="15" style="64" bestFit="1" customWidth="1"/>
    <col min="7178" max="7178" width="16.5546875" style="64" bestFit="1" customWidth="1"/>
    <col min="7179" max="7179" width="12.5546875" style="64" customWidth="1"/>
    <col min="7180" max="7180" width="17.5546875" style="64" bestFit="1" customWidth="1"/>
    <col min="7181" max="7182" width="18.109375" style="64" bestFit="1" customWidth="1"/>
    <col min="7183" max="7183" width="12.88671875" style="64" bestFit="1" customWidth="1"/>
    <col min="7184" max="7185" width="16.5546875" style="64" bestFit="1" customWidth="1"/>
    <col min="7186" max="7187" width="13.109375" style="64" bestFit="1" customWidth="1"/>
    <col min="7188" max="7188" width="15.5546875" style="64" bestFit="1" customWidth="1"/>
    <col min="7189" max="7189" width="13.6640625" style="64" bestFit="1" customWidth="1"/>
    <col min="7190" max="7192" width="12.33203125" style="64" bestFit="1" customWidth="1"/>
    <col min="7193" max="7193" width="17.5546875" style="64" bestFit="1" customWidth="1"/>
    <col min="7194" max="7194" width="12.33203125" style="64" bestFit="1" customWidth="1"/>
    <col min="7195" max="7195" width="13.44140625" style="64" bestFit="1" customWidth="1"/>
    <col min="7196" max="7429" width="9.109375" style="64"/>
    <col min="7430" max="7430" width="33.6640625" style="64" customWidth="1"/>
    <col min="7431" max="7431" width="16" style="64" customWidth="1"/>
    <col min="7432" max="7433" width="15" style="64" bestFit="1" customWidth="1"/>
    <col min="7434" max="7434" width="16.5546875" style="64" bestFit="1" customWidth="1"/>
    <col min="7435" max="7435" width="12.5546875" style="64" customWidth="1"/>
    <col min="7436" max="7436" width="17.5546875" style="64" bestFit="1" customWidth="1"/>
    <col min="7437" max="7438" width="18.109375" style="64" bestFit="1" customWidth="1"/>
    <col min="7439" max="7439" width="12.88671875" style="64" bestFit="1" customWidth="1"/>
    <col min="7440" max="7441" width="16.5546875" style="64" bestFit="1" customWidth="1"/>
    <col min="7442" max="7443" width="13.109375" style="64" bestFit="1" customWidth="1"/>
    <col min="7444" max="7444" width="15.5546875" style="64" bestFit="1" customWidth="1"/>
    <col min="7445" max="7445" width="13.6640625" style="64" bestFit="1" customWidth="1"/>
    <col min="7446" max="7448" width="12.33203125" style="64" bestFit="1" customWidth="1"/>
    <col min="7449" max="7449" width="17.5546875" style="64" bestFit="1" customWidth="1"/>
    <col min="7450" max="7450" width="12.33203125" style="64" bestFit="1" customWidth="1"/>
    <col min="7451" max="7451" width="13.44140625" style="64" bestFit="1" customWidth="1"/>
    <col min="7452" max="7685" width="9.109375" style="64"/>
    <col min="7686" max="7686" width="33.6640625" style="64" customWidth="1"/>
    <col min="7687" max="7687" width="16" style="64" customWidth="1"/>
    <col min="7688" max="7689" width="15" style="64" bestFit="1" customWidth="1"/>
    <col min="7690" max="7690" width="16.5546875" style="64" bestFit="1" customWidth="1"/>
    <col min="7691" max="7691" width="12.5546875" style="64" customWidth="1"/>
    <col min="7692" max="7692" width="17.5546875" style="64" bestFit="1" customWidth="1"/>
    <col min="7693" max="7694" width="18.109375" style="64" bestFit="1" customWidth="1"/>
    <col min="7695" max="7695" width="12.88671875" style="64" bestFit="1" customWidth="1"/>
    <col min="7696" max="7697" width="16.5546875" style="64" bestFit="1" customWidth="1"/>
    <col min="7698" max="7699" width="13.109375" style="64" bestFit="1" customWidth="1"/>
    <col min="7700" max="7700" width="15.5546875" style="64" bestFit="1" customWidth="1"/>
    <col min="7701" max="7701" width="13.6640625" style="64" bestFit="1" customWidth="1"/>
    <col min="7702" max="7704" width="12.33203125" style="64" bestFit="1" customWidth="1"/>
    <col min="7705" max="7705" width="17.5546875" style="64" bestFit="1" customWidth="1"/>
    <col min="7706" max="7706" width="12.33203125" style="64" bestFit="1" customWidth="1"/>
    <col min="7707" max="7707" width="13.44140625" style="64" bestFit="1" customWidth="1"/>
    <col min="7708" max="7941" width="9.109375" style="64"/>
    <col min="7942" max="7942" width="33.6640625" style="64" customWidth="1"/>
    <col min="7943" max="7943" width="16" style="64" customWidth="1"/>
    <col min="7944" max="7945" width="15" style="64" bestFit="1" customWidth="1"/>
    <col min="7946" max="7946" width="16.5546875" style="64" bestFit="1" customWidth="1"/>
    <col min="7947" max="7947" width="12.5546875" style="64" customWidth="1"/>
    <col min="7948" max="7948" width="17.5546875" style="64" bestFit="1" customWidth="1"/>
    <col min="7949" max="7950" width="18.109375" style="64" bestFit="1" customWidth="1"/>
    <col min="7951" max="7951" width="12.88671875" style="64" bestFit="1" customWidth="1"/>
    <col min="7952" max="7953" width="16.5546875" style="64" bestFit="1" customWidth="1"/>
    <col min="7954" max="7955" width="13.109375" style="64" bestFit="1" customWidth="1"/>
    <col min="7956" max="7956" width="15.5546875" style="64" bestFit="1" customWidth="1"/>
    <col min="7957" max="7957" width="13.6640625" style="64" bestFit="1" customWidth="1"/>
    <col min="7958" max="7960" width="12.33203125" style="64" bestFit="1" customWidth="1"/>
    <col min="7961" max="7961" width="17.5546875" style="64" bestFit="1" customWidth="1"/>
    <col min="7962" max="7962" width="12.33203125" style="64" bestFit="1" customWidth="1"/>
    <col min="7963" max="7963" width="13.44140625" style="64" bestFit="1" customWidth="1"/>
    <col min="7964" max="8197" width="9.109375" style="64"/>
    <col min="8198" max="8198" width="33.6640625" style="64" customWidth="1"/>
    <col min="8199" max="8199" width="16" style="64" customWidth="1"/>
    <col min="8200" max="8201" width="15" style="64" bestFit="1" customWidth="1"/>
    <col min="8202" max="8202" width="16.5546875" style="64" bestFit="1" customWidth="1"/>
    <col min="8203" max="8203" width="12.5546875" style="64" customWidth="1"/>
    <col min="8204" max="8204" width="17.5546875" style="64" bestFit="1" customWidth="1"/>
    <col min="8205" max="8206" width="18.109375" style="64" bestFit="1" customWidth="1"/>
    <col min="8207" max="8207" width="12.88671875" style="64" bestFit="1" customWidth="1"/>
    <col min="8208" max="8209" width="16.5546875" style="64" bestFit="1" customWidth="1"/>
    <col min="8210" max="8211" width="13.109375" style="64" bestFit="1" customWidth="1"/>
    <col min="8212" max="8212" width="15.5546875" style="64" bestFit="1" customWidth="1"/>
    <col min="8213" max="8213" width="13.6640625" style="64" bestFit="1" customWidth="1"/>
    <col min="8214" max="8216" width="12.33203125" style="64" bestFit="1" customWidth="1"/>
    <col min="8217" max="8217" width="17.5546875" style="64" bestFit="1" customWidth="1"/>
    <col min="8218" max="8218" width="12.33203125" style="64" bestFit="1" customWidth="1"/>
    <col min="8219" max="8219" width="13.44140625" style="64" bestFit="1" customWidth="1"/>
    <col min="8220" max="8453" width="9.109375" style="64"/>
    <col min="8454" max="8454" width="33.6640625" style="64" customWidth="1"/>
    <col min="8455" max="8455" width="16" style="64" customWidth="1"/>
    <col min="8456" max="8457" width="15" style="64" bestFit="1" customWidth="1"/>
    <col min="8458" max="8458" width="16.5546875" style="64" bestFit="1" customWidth="1"/>
    <col min="8459" max="8459" width="12.5546875" style="64" customWidth="1"/>
    <col min="8460" max="8460" width="17.5546875" style="64" bestFit="1" customWidth="1"/>
    <col min="8461" max="8462" width="18.109375" style="64" bestFit="1" customWidth="1"/>
    <col min="8463" max="8463" width="12.88671875" style="64" bestFit="1" customWidth="1"/>
    <col min="8464" max="8465" width="16.5546875" style="64" bestFit="1" customWidth="1"/>
    <col min="8466" max="8467" width="13.109375" style="64" bestFit="1" customWidth="1"/>
    <col min="8468" max="8468" width="15.5546875" style="64" bestFit="1" customWidth="1"/>
    <col min="8469" max="8469" width="13.6640625" style="64" bestFit="1" customWidth="1"/>
    <col min="8470" max="8472" width="12.33203125" style="64" bestFit="1" customWidth="1"/>
    <col min="8473" max="8473" width="17.5546875" style="64" bestFit="1" customWidth="1"/>
    <col min="8474" max="8474" width="12.33203125" style="64" bestFit="1" customWidth="1"/>
    <col min="8475" max="8475" width="13.44140625" style="64" bestFit="1" customWidth="1"/>
    <col min="8476" max="8709" width="9.109375" style="64"/>
    <col min="8710" max="8710" width="33.6640625" style="64" customWidth="1"/>
    <col min="8711" max="8711" width="16" style="64" customWidth="1"/>
    <col min="8712" max="8713" width="15" style="64" bestFit="1" customWidth="1"/>
    <col min="8714" max="8714" width="16.5546875" style="64" bestFit="1" customWidth="1"/>
    <col min="8715" max="8715" width="12.5546875" style="64" customWidth="1"/>
    <col min="8716" max="8716" width="17.5546875" style="64" bestFit="1" customWidth="1"/>
    <col min="8717" max="8718" width="18.109375" style="64" bestFit="1" customWidth="1"/>
    <col min="8719" max="8719" width="12.88671875" style="64" bestFit="1" customWidth="1"/>
    <col min="8720" max="8721" width="16.5546875" style="64" bestFit="1" customWidth="1"/>
    <col min="8722" max="8723" width="13.109375" style="64" bestFit="1" customWidth="1"/>
    <col min="8724" max="8724" width="15.5546875" style="64" bestFit="1" customWidth="1"/>
    <col min="8725" max="8725" width="13.6640625" style="64" bestFit="1" customWidth="1"/>
    <col min="8726" max="8728" width="12.33203125" style="64" bestFit="1" customWidth="1"/>
    <col min="8729" max="8729" width="17.5546875" style="64" bestFit="1" customWidth="1"/>
    <col min="8730" max="8730" width="12.33203125" style="64" bestFit="1" customWidth="1"/>
    <col min="8731" max="8731" width="13.44140625" style="64" bestFit="1" customWidth="1"/>
    <col min="8732" max="8965" width="9.109375" style="64"/>
    <col min="8966" max="8966" width="33.6640625" style="64" customWidth="1"/>
    <col min="8967" max="8967" width="16" style="64" customWidth="1"/>
    <col min="8968" max="8969" width="15" style="64" bestFit="1" customWidth="1"/>
    <col min="8970" max="8970" width="16.5546875" style="64" bestFit="1" customWidth="1"/>
    <col min="8971" max="8971" width="12.5546875" style="64" customWidth="1"/>
    <col min="8972" max="8972" width="17.5546875" style="64" bestFit="1" customWidth="1"/>
    <col min="8973" max="8974" width="18.109375" style="64" bestFit="1" customWidth="1"/>
    <col min="8975" max="8975" width="12.88671875" style="64" bestFit="1" customWidth="1"/>
    <col min="8976" max="8977" width="16.5546875" style="64" bestFit="1" customWidth="1"/>
    <col min="8978" max="8979" width="13.109375" style="64" bestFit="1" customWidth="1"/>
    <col min="8980" max="8980" width="15.5546875" style="64" bestFit="1" customWidth="1"/>
    <col min="8981" max="8981" width="13.6640625" style="64" bestFit="1" customWidth="1"/>
    <col min="8982" max="8984" width="12.33203125" style="64" bestFit="1" customWidth="1"/>
    <col min="8985" max="8985" width="17.5546875" style="64" bestFit="1" customWidth="1"/>
    <col min="8986" max="8986" width="12.33203125" style="64" bestFit="1" customWidth="1"/>
    <col min="8987" max="8987" width="13.44140625" style="64" bestFit="1" customWidth="1"/>
    <col min="8988" max="9221" width="9.109375" style="64"/>
    <col min="9222" max="9222" width="33.6640625" style="64" customWidth="1"/>
    <col min="9223" max="9223" width="16" style="64" customWidth="1"/>
    <col min="9224" max="9225" width="15" style="64" bestFit="1" customWidth="1"/>
    <col min="9226" max="9226" width="16.5546875" style="64" bestFit="1" customWidth="1"/>
    <col min="9227" max="9227" width="12.5546875" style="64" customWidth="1"/>
    <col min="9228" max="9228" width="17.5546875" style="64" bestFit="1" customWidth="1"/>
    <col min="9229" max="9230" width="18.109375" style="64" bestFit="1" customWidth="1"/>
    <col min="9231" max="9231" width="12.88671875" style="64" bestFit="1" customWidth="1"/>
    <col min="9232" max="9233" width="16.5546875" style="64" bestFit="1" customWidth="1"/>
    <col min="9234" max="9235" width="13.109375" style="64" bestFit="1" customWidth="1"/>
    <col min="9236" max="9236" width="15.5546875" style="64" bestFit="1" customWidth="1"/>
    <col min="9237" max="9237" width="13.6640625" style="64" bestFit="1" customWidth="1"/>
    <col min="9238" max="9240" width="12.33203125" style="64" bestFit="1" customWidth="1"/>
    <col min="9241" max="9241" width="17.5546875" style="64" bestFit="1" customWidth="1"/>
    <col min="9242" max="9242" width="12.33203125" style="64" bestFit="1" customWidth="1"/>
    <col min="9243" max="9243" width="13.44140625" style="64" bestFit="1" customWidth="1"/>
    <col min="9244" max="9477" width="9.109375" style="64"/>
    <col min="9478" max="9478" width="33.6640625" style="64" customWidth="1"/>
    <col min="9479" max="9479" width="16" style="64" customWidth="1"/>
    <col min="9480" max="9481" width="15" style="64" bestFit="1" customWidth="1"/>
    <col min="9482" max="9482" width="16.5546875" style="64" bestFit="1" customWidth="1"/>
    <col min="9483" max="9483" width="12.5546875" style="64" customWidth="1"/>
    <col min="9484" max="9484" width="17.5546875" style="64" bestFit="1" customWidth="1"/>
    <col min="9485" max="9486" width="18.109375" style="64" bestFit="1" customWidth="1"/>
    <col min="9487" max="9487" width="12.88671875" style="64" bestFit="1" customWidth="1"/>
    <col min="9488" max="9489" width="16.5546875" style="64" bestFit="1" customWidth="1"/>
    <col min="9490" max="9491" width="13.109375" style="64" bestFit="1" customWidth="1"/>
    <col min="9492" max="9492" width="15.5546875" style="64" bestFit="1" customWidth="1"/>
    <col min="9493" max="9493" width="13.6640625" style="64" bestFit="1" customWidth="1"/>
    <col min="9494" max="9496" width="12.33203125" style="64" bestFit="1" customWidth="1"/>
    <col min="9497" max="9497" width="17.5546875" style="64" bestFit="1" customWidth="1"/>
    <col min="9498" max="9498" width="12.33203125" style="64" bestFit="1" customWidth="1"/>
    <col min="9499" max="9499" width="13.44140625" style="64" bestFit="1" customWidth="1"/>
    <col min="9500" max="9733" width="9.109375" style="64"/>
    <col min="9734" max="9734" width="33.6640625" style="64" customWidth="1"/>
    <col min="9735" max="9735" width="16" style="64" customWidth="1"/>
    <col min="9736" max="9737" width="15" style="64" bestFit="1" customWidth="1"/>
    <col min="9738" max="9738" width="16.5546875" style="64" bestFit="1" customWidth="1"/>
    <col min="9739" max="9739" width="12.5546875" style="64" customWidth="1"/>
    <col min="9740" max="9740" width="17.5546875" style="64" bestFit="1" customWidth="1"/>
    <col min="9741" max="9742" width="18.109375" style="64" bestFit="1" customWidth="1"/>
    <col min="9743" max="9743" width="12.88671875" style="64" bestFit="1" customWidth="1"/>
    <col min="9744" max="9745" width="16.5546875" style="64" bestFit="1" customWidth="1"/>
    <col min="9746" max="9747" width="13.109375" style="64" bestFit="1" customWidth="1"/>
    <col min="9748" max="9748" width="15.5546875" style="64" bestFit="1" customWidth="1"/>
    <col min="9749" max="9749" width="13.6640625" style="64" bestFit="1" customWidth="1"/>
    <col min="9750" max="9752" width="12.33203125" style="64" bestFit="1" customWidth="1"/>
    <col min="9753" max="9753" width="17.5546875" style="64" bestFit="1" customWidth="1"/>
    <col min="9754" max="9754" width="12.33203125" style="64" bestFit="1" customWidth="1"/>
    <col min="9755" max="9755" width="13.44140625" style="64" bestFit="1" customWidth="1"/>
    <col min="9756" max="9989" width="9.109375" style="64"/>
    <col min="9990" max="9990" width="33.6640625" style="64" customWidth="1"/>
    <col min="9991" max="9991" width="16" style="64" customWidth="1"/>
    <col min="9992" max="9993" width="15" style="64" bestFit="1" customWidth="1"/>
    <col min="9994" max="9994" width="16.5546875" style="64" bestFit="1" customWidth="1"/>
    <col min="9995" max="9995" width="12.5546875" style="64" customWidth="1"/>
    <col min="9996" max="9996" width="17.5546875" style="64" bestFit="1" customWidth="1"/>
    <col min="9997" max="9998" width="18.109375" style="64" bestFit="1" customWidth="1"/>
    <col min="9999" max="9999" width="12.88671875" style="64" bestFit="1" customWidth="1"/>
    <col min="10000" max="10001" width="16.5546875" style="64" bestFit="1" customWidth="1"/>
    <col min="10002" max="10003" width="13.109375" style="64" bestFit="1" customWidth="1"/>
    <col min="10004" max="10004" width="15.5546875" style="64" bestFit="1" customWidth="1"/>
    <col min="10005" max="10005" width="13.6640625" style="64" bestFit="1" customWidth="1"/>
    <col min="10006" max="10008" width="12.33203125" style="64" bestFit="1" customWidth="1"/>
    <col min="10009" max="10009" width="17.5546875" style="64" bestFit="1" customWidth="1"/>
    <col min="10010" max="10010" width="12.33203125" style="64" bestFit="1" customWidth="1"/>
    <col min="10011" max="10011" width="13.44140625" style="64" bestFit="1" customWidth="1"/>
    <col min="10012" max="10245" width="9.109375" style="64"/>
    <col min="10246" max="10246" width="33.6640625" style="64" customWidth="1"/>
    <col min="10247" max="10247" width="16" style="64" customWidth="1"/>
    <col min="10248" max="10249" width="15" style="64" bestFit="1" customWidth="1"/>
    <col min="10250" max="10250" width="16.5546875" style="64" bestFit="1" customWidth="1"/>
    <col min="10251" max="10251" width="12.5546875" style="64" customWidth="1"/>
    <col min="10252" max="10252" width="17.5546875" style="64" bestFit="1" customWidth="1"/>
    <col min="10253" max="10254" width="18.109375" style="64" bestFit="1" customWidth="1"/>
    <col min="10255" max="10255" width="12.88671875" style="64" bestFit="1" customWidth="1"/>
    <col min="10256" max="10257" width="16.5546875" style="64" bestFit="1" customWidth="1"/>
    <col min="10258" max="10259" width="13.109375" style="64" bestFit="1" customWidth="1"/>
    <col min="10260" max="10260" width="15.5546875" style="64" bestFit="1" customWidth="1"/>
    <col min="10261" max="10261" width="13.6640625" style="64" bestFit="1" customWidth="1"/>
    <col min="10262" max="10264" width="12.33203125" style="64" bestFit="1" customWidth="1"/>
    <col min="10265" max="10265" width="17.5546875" style="64" bestFit="1" customWidth="1"/>
    <col min="10266" max="10266" width="12.33203125" style="64" bestFit="1" customWidth="1"/>
    <col min="10267" max="10267" width="13.44140625" style="64" bestFit="1" customWidth="1"/>
    <col min="10268" max="10501" width="9.109375" style="64"/>
    <col min="10502" max="10502" width="33.6640625" style="64" customWidth="1"/>
    <col min="10503" max="10503" width="16" style="64" customWidth="1"/>
    <col min="10504" max="10505" width="15" style="64" bestFit="1" customWidth="1"/>
    <col min="10506" max="10506" width="16.5546875" style="64" bestFit="1" customWidth="1"/>
    <col min="10507" max="10507" width="12.5546875" style="64" customWidth="1"/>
    <col min="10508" max="10508" width="17.5546875" style="64" bestFit="1" customWidth="1"/>
    <col min="10509" max="10510" width="18.109375" style="64" bestFit="1" customWidth="1"/>
    <col min="10511" max="10511" width="12.88671875" style="64" bestFit="1" customWidth="1"/>
    <col min="10512" max="10513" width="16.5546875" style="64" bestFit="1" customWidth="1"/>
    <col min="10514" max="10515" width="13.109375" style="64" bestFit="1" customWidth="1"/>
    <col min="10516" max="10516" width="15.5546875" style="64" bestFit="1" customWidth="1"/>
    <col min="10517" max="10517" width="13.6640625" style="64" bestFit="1" customWidth="1"/>
    <col min="10518" max="10520" width="12.33203125" style="64" bestFit="1" customWidth="1"/>
    <col min="10521" max="10521" width="17.5546875" style="64" bestFit="1" customWidth="1"/>
    <col min="10522" max="10522" width="12.33203125" style="64" bestFit="1" customWidth="1"/>
    <col min="10523" max="10523" width="13.44140625" style="64" bestFit="1" customWidth="1"/>
    <col min="10524" max="10757" width="9.109375" style="64"/>
    <col min="10758" max="10758" width="33.6640625" style="64" customWidth="1"/>
    <col min="10759" max="10759" width="16" style="64" customWidth="1"/>
    <col min="10760" max="10761" width="15" style="64" bestFit="1" customWidth="1"/>
    <col min="10762" max="10762" width="16.5546875" style="64" bestFit="1" customWidth="1"/>
    <col min="10763" max="10763" width="12.5546875" style="64" customWidth="1"/>
    <col min="10764" max="10764" width="17.5546875" style="64" bestFit="1" customWidth="1"/>
    <col min="10765" max="10766" width="18.109375" style="64" bestFit="1" customWidth="1"/>
    <col min="10767" max="10767" width="12.88671875" style="64" bestFit="1" customWidth="1"/>
    <col min="10768" max="10769" width="16.5546875" style="64" bestFit="1" customWidth="1"/>
    <col min="10770" max="10771" width="13.109375" style="64" bestFit="1" customWidth="1"/>
    <col min="10772" max="10772" width="15.5546875" style="64" bestFit="1" customWidth="1"/>
    <col min="10773" max="10773" width="13.6640625" style="64" bestFit="1" customWidth="1"/>
    <col min="10774" max="10776" width="12.33203125" style="64" bestFit="1" customWidth="1"/>
    <col min="10777" max="10777" width="17.5546875" style="64" bestFit="1" customWidth="1"/>
    <col min="10778" max="10778" width="12.33203125" style="64" bestFit="1" customWidth="1"/>
    <col min="10779" max="10779" width="13.44140625" style="64" bestFit="1" customWidth="1"/>
    <col min="10780" max="11013" width="9.109375" style="64"/>
    <col min="11014" max="11014" width="33.6640625" style="64" customWidth="1"/>
    <col min="11015" max="11015" width="16" style="64" customWidth="1"/>
    <col min="11016" max="11017" width="15" style="64" bestFit="1" customWidth="1"/>
    <col min="11018" max="11018" width="16.5546875" style="64" bestFit="1" customWidth="1"/>
    <col min="11019" max="11019" width="12.5546875" style="64" customWidth="1"/>
    <col min="11020" max="11020" width="17.5546875" style="64" bestFit="1" customWidth="1"/>
    <col min="11021" max="11022" width="18.109375" style="64" bestFit="1" customWidth="1"/>
    <col min="11023" max="11023" width="12.88671875" style="64" bestFit="1" customWidth="1"/>
    <col min="11024" max="11025" width="16.5546875" style="64" bestFit="1" customWidth="1"/>
    <col min="11026" max="11027" width="13.109375" style="64" bestFit="1" customWidth="1"/>
    <col min="11028" max="11028" width="15.5546875" style="64" bestFit="1" customWidth="1"/>
    <col min="11029" max="11029" width="13.6640625" style="64" bestFit="1" customWidth="1"/>
    <col min="11030" max="11032" width="12.33203125" style="64" bestFit="1" customWidth="1"/>
    <col min="11033" max="11033" width="17.5546875" style="64" bestFit="1" customWidth="1"/>
    <col min="11034" max="11034" width="12.33203125" style="64" bestFit="1" customWidth="1"/>
    <col min="11035" max="11035" width="13.44140625" style="64" bestFit="1" customWidth="1"/>
    <col min="11036" max="11269" width="9.109375" style="64"/>
    <col min="11270" max="11270" width="33.6640625" style="64" customWidth="1"/>
    <col min="11271" max="11271" width="16" style="64" customWidth="1"/>
    <col min="11272" max="11273" width="15" style="64" bestFit="1" customWidth="1"/>
    <col min="11274" max="11274" width="16.5546875" style="64" bestFit="1" customWidth="1"/>
    <col min="11275" max="11275" width="12.5546875" style="64" customWidth="1"/>
    <col min="11276" max="11276" width="17.5546875" style="64" bestFit="1" customWidth="1"/>
    <col min="11277" max="11278" width="18.109375" style="64" bestFit="1" customWidth="1"/>
    <col min="11279" max="11279" width="12.88671875" style="64" bestFit="1" customWidth="1"/>
    <col min="11280" max="11281" width="16.5546875" style="64" bestFit="1" customWidth="1"/>
    <col min="11282" max="11283" width="13.109375" style="64" bestFit="1" customWidth="1"/>
    <col min="11284" max="11284" width="15.5546875" style="64" bestFit="1" customWidth="1"/>
    <col min="11285" max="11285" width="13.6640625" style="64" bestFit="1" customWidth="1"/>
    <col min="11286" max="11288" width="12.33203125" style="64" bestFit="1" customWidth="1"/>
    <col min="11289" max="11289" width="17.5546875" style="64" bestFit="1" customWidth="1"/>
    <col min="11290" max="11290" width="12.33203125" style="64" bestFit="1" customWidth="1"/>
    <col min="11291" max="11291" width="13.44140625" style="64" bestFit="1" customWidth="1"/>
    <col min="11292" max="11525" width="9.109375" style="64"/>
    <col min="11526" max="11526" width="33.6640625" style="64" customWidth="1"/>
    <col min="11527" max="11527" width="16" style="64" customWidth="1"/>
    <col min="11528" max="11529" width="15" style="64" bestFit="1" customWidth="1"/>
    <col min="11530" max="11530" width="16.5546875" style="64" bestFit="1" customWidth="1"/>
    <col min="11531" max="11531" width="12.5546875" style="64" customWidth="1"/>
    <col min="11532" max="11532" width="17.5546875" style="64" bestFit="1" customWidth="1"/>
    <col min="11533" max="11534" width="18.109375" style="64" bestFit="1" customWidth="1"/>
    <col min="11535" max="11535" width="12.88671875" style="64" bestFit="1" customWidth="1"/>
    <col min="11536" max="11537" width="16.5546875" style="64" bestFit="1" customWidth="1"/>
    <col min="11538" max="11539" width="13.109375" style="64" bestFit="1" customWidth="1"/>
    <col min="11540" max="11540" width="15.5546875" style="64" bestFit="1" customWidth="1"/>
    <col min="11541" max="11541" width="13.6640625" style="64" bestFit="1" customWidth="1"/>
    <col min="11542" max="11544" width="12.33203125" style="64" bestFit="1" customWidth="1"/>
    <col min="11545" max="11545" width="17.5546875" style="64" bestFit="1" customWidth="1"/>
    <col min="11546" max="11546" width="12.33203125" style="64" bestFit="1" customWidth="1"/>
    <col min="11547" max="11547" width="13.44140625" style="64" bestFit="1" customWidth="1"/>
    <col min="11548" max="11781" width="9.109375" style="64"/>
    <col min="11782" max="11782" width="33.6640625" style="64" customWidth="1"/>
    <col min="11783" max="11783" width="16" style="64" customWidth="1"/>
    <col min="11784" max="11785" width="15" style="64" bestFit="1" customWidth="1"/>
    <col min="11786" max="11786" width="16.5546875" style="64" bestFit="1" customWidth="1"/>
    <col min="11787" max="11787" width="12.5546875" style="64" customWidth="1"/>
    <col min="11788" max="11788" width="17.5546875" style="64" bestFit="1" customWidth="1"/>
    <col min="11789" max="11790" width="18.109375" style="64" bestFit="1" customWidth="1"/>
    <col min="11791" max="11791" width="12.88671875" style="64" bestFit="1" customWidth="1"/>
    <col min="11792" max="11793" width="16.5546875" style="64" bestFit="1" customWidth="1"/>
    <col min="11794" max="11795" width="13.109375" style="64" bestFit="1" customWidth="1"/>
    <col min="11796" max="11796" width="15.5546875" style="64" bestFit="1" customWidth="1"/>
    <col min="11797" max="11797" width="13.6640625" style="64" bestFit="1" customWidth="1"/>
    <col min="11798" max="11800" width="12.33203125" style="64" bestFit="1" customWidth="1"/>
    <col min="11801" max="11801" width="17.5546875" style="64" bestFit="1" customWidth="1"/>
    <col min="11802" max="11802" width="12.33203125" style="64" bestFit="1" customWidth="1"/>
    <col min="11803" max="11803" width="13.44140625" style="64" bestFit="1" customWidth="1"/>
    <col min="11804" max="12037" width="9.109375" style="64"/>
    <col min="12038" max="12038" width="33.6640625" style="64" customWidth="1"/>
    <col min="12039" max="12039" width="16" style="64" customWidth="1"/>
    <col min="12040" max="12041" width="15" style="64" bestFit="1" customWidth="1"/>
    <col min="12042" max="12042" width="16.5546875" style="64" bestFit="1" customWidth="1"/>
    <col min="12043" max="12043" width="12.5546875" style="64" customWidth="1"/>
    <col min="12044" max="12044" width="17.5546875" style="64" bestFit="1" customWidth="1"/>
    <col min="12045" max="12046" width="18.109375" style="64" bestFit="1" customWidth="1"/>
    <col min="12047" max="12047" width="12.88671875" style="64" bestFit="1" customWidth="1"/>
    <col min="12048" max="12049" width="16.5546875" style="64" bestFit="1" customWidth="1"/>
    <col min="12050" max="12051" width="13.109375" style="64" bestFit="1" customWidth="1"/>
    <col min="12052" max="12052" width="15.5546875" style="64" bestFit="1" customWidth="1"/>
    <col min="12053" max="12053" width="13.6640625" style="64" bestFit="1" customWidth="1"/>
    <col min="12054" max="12056" width="12.33203125" style="64" bestFit="1" customWidth="1"/>
    <col min="12057" max="12057" width="17.5546875" style="64" bestFit="1" customWidth="1"/>
    <col min="12058" max="12058" width="12.33203125" style="64" bestFit="1" customWidth="1"/>
    <col min="12059" max="12059" width="13.44140625" style="64" bestFit="1" customWidth="1"/>
    <col min="12060" max="12293" width="9.109375" style="64"/>
    <col min="12294" max="12294" width="33.6640625" style="64" customWidth="1"/>
    <col min="12295" max="12295" width="16" style="64" customWidth="1"/>
    <col min="12296" max="12297" width="15" style="64" bestFit="1" customWidth="1"/>
    <col min="12298" max="12298" width="16.5546875" style="64" bestFit="1" customWidth="1"/>
    <col min="12299" max="12299" width="12.5546875" style="64" customWidth="1"/>
    <col min="12300" max="12300" width="17.5546875" style="64" bestFit="1" customWidth="1"/>
    <col min="12301" max="12302" width="18.109375" style="64" bestFit="1" customWidth="1"/>
    <col min="12303" max="12303" width="12.88671875" style="64" bestFit="1" customWidth="1"/>
    <col min="12304" max="12305" width="16.5546875" style="64" bestFit="1" customWidth="1"/>
    <col min="12306" max="12307" width="13.109375" style="64" bestFit="1" customWidth="1"/>
    <col min="12308" max="12308" width="15.5546875" style="64" bestFit="1" customWidth="1"/>
    <col min="12309" max="12309" width="13.6640625" style="64" bestFit="1" customWidth="1"/>
    <col min="12310" max="12312" width="12.33203125" style="64" bestFit="1" customWidth="1"/>
    <col min="12313" max="12313" width="17.5546875" style="64" bestFit="1" customWidth="1"/>
    <col min="12314" max="12314" width="12.33203125" style="64" bestFit="1" customWidth="1"/>
    <col min="12315" max="12315" width="13.44140625" style="64" bestFit="1" customWidth="1"/>
    <col min="12316" max="12549" width="9.109375" style="64"/>
    <col min="12550" max="12550" width="33.6640625" style="64" customWidth="1"/>
    <col min="12551" max="12551" width="16" style="64" customWidth="1"/>
    <col min="12552" max="12553" width="15" style="64" bestFit="1" customWidth="1"/>
    <col min="12554" max="12554" width="16.5546875" style="64" bestFit="1" customWidth="1"/>
    <col min="12555" max="12555" width="12.5546875" style="64" customWidth="1"/>
    <col min="12556" max="12556" width="17.5546875" style="64" bestFit="1" customWidth="1"/>
    <col min="12557" max="12558" width="18.109375" style="64" bestFit="1" customWidth="1"/>
    <col min="12559" max="12559" width="12.88671875" style="64" bestFit="1" customWidth="1"/>
    <col min="12560" max="12561" width="16.5546875" style="64" bestFit="1" customWidth="1"/>
    <col min="12562" max="12563" width="13.109375" style="64" bestFit="1" customWidth="1"/>
    <col min="12564" max="12564" width="15.5546875" style="64" bestFit="1" customWidth="1"/>
    <col min="12565" max="12565" width="13.6640625" style="64" bestFit="1" customWidth="1"/>
    <col min="12566" max="12568" width="12.33203125" style="64" bestFit="1" customWidth="1"/>
    <col min="12569" max="12569" width="17.5546875" style="64" bestFit="1" customWidth="1"/>
    <col min="12570" max="12570" width="12.33203125" style="64" bestFit="1" customWidth="1"/>
    <col min="12571" max="12571" width="13.44140625" style="64" bestFit="1" customWidth="1"/>
    <col min="12572" max="12805" width="9.109375" style="64"/>
    <col min="12806" max="12806" width="33.6640625" style="64" customWidth="1"/>
    <col min="12807" max="12807" width="16" style="64" customWidth="1"/>
    <col min="12808" max="12809" width="15" style="64" bestFit="1" customWidth="1"/>
    <col min="12810" max="12810" width="16.5546875" style="64" bestFit="1" customWidth="1"/>
    <col min="12811" max="12811" width="12.5546875" style="64" customWidth="1"/>
    <col min="12812" max="12812" width="17.5546875" style="64" bestFit="1" customWidth="1"/>
    <col min="12813" max="12814" width="18.109375" style="64" bestFit="1" customWidth="1"/>
    <col min="12815" max="12815" width="12.88671875" style="64" bestFit="1" customWidth="1"/>
    <col min="12816" max="12817" width="16.5546875" style="64" bestFit="1" customWidth="1"/>
    <col min="12818" max="12819" width="13.109375" style="64" bestFit="1" customWidth="1"/>
    <col min="12820" max="12820" width="15.5546875" style="64" bestFit="1" customWidth="1"/>
    <col min="12821" max="12821" width="13.6640625" style="64" bestFit="1" customWidth="1"/>
    <col min="12822" max="12824" width="12.33203125" style="64" bestFit="1" customWidth="1"/>
    <col min="12825" max="12825" width="17.5546875" style="64" bestFit="1" customWidth="1"/>
    <col min="12826" max="12826" width="12.33203125" style="64" bestFit="1" customWidth="1"/>
    <col min="12827" max="12827" width="13.44140625" style="64" bestFit="1" customWidth="1"/>
    <col min="12828" max="13061" width="9.109375" style="64"/>
    <col min="13062" max="13062" width="33.6640625" style="64" customWidth="1"/>
    <col min="13063" max="13063" width="16" style="64" customWidth="1"/>
    <col min="13064" max="13065" width="15" style="64" bestFit="1" customWidth="1"/>
    <col min="13066" max="13066" width="16.5546875" style="64" bestFit="1" customWidth="1"/>
    <col min="13067" max="13067" width="12.5546875" style="64" customWidth="1"/>
    <col min="13068" max="13068" width="17.5546875" style="64" bestFit="1" customWidth="1"/>
    <col min="13069" max="13070" width="18.109375" style="64" bestFit="1" customWidth="1"/>
    <col min="13071" max="13071" width="12.88671875" style="64" bestFit="1" customWidth="1"/>
    <col min="13072" max="13073" width="16.5546875" style="64" bestFit="1" customWidth="1"/>
    <col min="13074" max="13075" width="13.109375" style="64" bestFit="1" customWidth="1"/>
    <col min="13076" max="13076" width="15.5546875" style="64" bestFit="1" customWidth="1"/>
    <col min="13077" max="13077" width="13.6640625" style="64" bestFit="1" customWidth="1"/>
    <col min="13078" max="13080" width="12.33203125" style="64" bestFit="1" customWidth="1"/>
    <col min="13081" max="13081" width="17.5546875" style="64" bestFit="1" customWidth="1"/>
    <col min="13082" max="13082" width="12.33203125" style="64" bestFit="1" customWidth="1"/>
    <col min="13083" max="13083" width="13.44140625" style="64" bestFit="1" customWidth="1"/>
    <col min="13084" max="13317" width="9.109375" style="64"/>
    <col min="13318" max="13318" width="33.6640625" style="64" customWidth="1"/>
    <col min="13319" max="13319" width="16" style="64" customWidth="1"/>
    <col min="13320" max="13321" width="15" style="64" bestFit="1" customWidth="1"/>
    <col min="13322" max="13322" width="16.5546875" style="64" bestFit="1" customWidth="1"/>
    <col min="13323" max="13323" width="12.5546875" style="64" customWidth="1"/>
    <col min="13324" max="13324" width="17.5546875" style="64" bestFit="1" customWidth="1"/>
    <col min="13325" max="13326" width="18.109375" style="64" bestFit="1" customWidth="1"/>
    <col min="13327" max="13327" width="12.88671875" style="64" bestFit="1" customWidth="1"/>
    <col min="13328" max="13329" width="16.5546875" style="64" bestFit="1" customWidth="1"/>
    <col min="13330" max="13331" width="13.109375" style="64" bestFit="1" customWidth="1"/>
    <col min="13332" max="13332" width="15.5546875" style="64" bestFit="1" customWidth="1"/>
    <col min="13333" max="13333" width="13.6640625" style="64" bestFit="1" customWidth="1"/>
    <col min="13334" max="13336" width="12.33203125" style="64" bestFit="1" customWidth="1"/>
    <col min="13337" max="13337" width="17.5546875" style="64" bestFit="1" customWidth="1"/>
    <col min="13338" max="13338" width="12.33203125" style="64" bestFit="1" customWidth="1"/>
    <col min="13339" max="13339" width="13.44140625" style="64" bestFit="1" customWidth="1"/>
    <col min="13340" max="13573" width="9.109375" style="64"/>
    <col min="13574" max="13574" width="33.6640625" style="64" customWidth="1"/>
    <col min="13575" max="13575" width="16" style="64" customWidth="1"/>
    <col min="13576" max="13577" width="15" style="64" bestFit="1" customWidth="1"/>
    <col min="13578" max="13578" width="16.5546875" style="64" bestFit="1" customWidth="1"/>
    <col min="13579" max="13579" width="12.5546875" style="64" customWidth="1"/>
    <col min="13580" max="13580" width="17.5546875" style="64" bestFit="1" customWidth="1"/>
    <col min="13581" max="13582" width="18.109375" style="64" bestFit="1" customWidth="1"/>
    <col min="13583" max="13583" width="12.88671875" style="64" bestFit="1" customWidth="1"/>
    <col min="13584" max="13585" width="16.5546875" style="64" bestFit="1" customWidth="1"/>
    <col min="13586" max="13587" width="13.109375" style="64" bestFit="1" customWidth="1"/>
    <col min="13588" max="13588" width="15.5546875" style="64" bestFit="1" customWidth="1"/>
    <col min="13589" max="13589" width="13.6640625" style="64" bestFit="1" customWidth="1"/>
    <col min="13590" max="13592" width="12.33203125" style="64" bestFit="1" customWidth="1"/>
    <col min="13593" max="13593" width="17.5546875" style="64" bestFit="1" customWidth="1"/>
    <col min="13594" max="13594" width="12.33203125" style="64" bestFit="1" customWidth="1"/>
    <col min="13595" max="13595" width="13.44140625" style="64" bestFit="1" customWidth="1"/>
    <col min="13596" max="13829" width="9.109375" style="64"/>
    <col min="13830" max="13830" width="33.6640625" style="64" customWidth="1"/>
    <col min="13831" max="13831" width="16" style="64" customWidth="1"/>
    <col min="13832" max="13833" width="15" style="64" bestFit="1" customWidth="1"/>
    <col min="13834" max="13834" width="16.5546875" style="64" bestFit="1" customWidth="1"/>
    <col min="13835" max="13835" width="12.5546875" style="64" customWidth="1"/>
    <col min="13836" max="13836" width="17.5546875" style="64" bestFit="1" customWidth="1"/>
    <col min="13837" max="13838" width="18.109375" style="64" bestFit="1" customWidth="1"/>
    <col min="13839" max="13839" width="12.88671875" style="64" bestFit="1" customWidth="1"/>
    <col min="13840" max="13841" width="16.5546875" style="64" bestFit="1" customWidth="1"/>
    <col min="13842" max="13843" width="13.109375" style="64" bestFit="1" customWidth="1"/>
    <col min="13844" max="13844" width="15.5546875" style="64" bestFit="1" customWidth="1"/>
    <col min="13845" max="13845" width="13.6640625" style="64" bestFit="1" customWidth="1"/>
    <col min="13846" max="13848" width="12.33203125" style="64" bestFit="1" customWidth="1"/>
    <col min="13849" max="13849" width="17.5546875" style="64" bestFit="1" customWidth="1"/>
    <col min="13850" max="13850" width="12.33203125" style="64" bestFit="1" customWidth="1"/>
    <col min="13851" max="13851" width="13.44140625" style="64" bestFit="1" customWidth="1"/>
    <col min="13852" max="14085" width="9.109375" style="64"/>
    <col min="14086" max="14086" width="33.6640625" style="64" customWidth="1"/>
    <col min="14087" max="14087" width="16" style="64" customWidth="1"/>
    <col min="14088" max="14089" width="15" style="64" bestFit="1" customWidth="1"/>
    <col min="14090" max="14090" width="16.5546875" style="64" bestFit="1" customWidth="1"/>
    <col min="14091" max="14091" width="12.5546875" style="64" customWidth="1"/>
    <col min="14092" max="14092" width="17.5546875" style="64" bestFit="1" customWidth="1"/>
    <col min="14093" max="14094" width="18.109375" style="64" bestFit="1" customWidth="1"/>
    <col min="14095" max="14095" width="12.88671875" style="64" bestFit="1" customWidth="1"/>
    <col min="14096" max="14097" width="16.5546875" style="64" bestFit="1" customWidth="1"/>
    <col min="14098" max="14099" width="13.109375" style="64" bestFit="1" customWidth="1"/>
    <col min="14100" max="14100" width="15.5546875" style="64" bestFit="1" customWidth="1"/>
    <col min="14101" max="14101" width="13.6640625" style="64" bestFit="1" customWidth="1"/>
    <col min="14102" max="14104" width="12.33203125" style="64" bestFit="1" customWidth="1"/>
    <col min="14105" max="14105" width="17.5546875" style="64" bestFit="1" customWidth="1"/>
    <col min="14106" max="14106" width="12.33203125" style="64" bestFit="1" customWidth="1"/>
    <col min="14107" max="14107" width="13.44140625" style="64" bestFit="1" customWidth="1"/>
    <col min="14108" max="14341" width="9.109375" style="64"/>
    <col min="14342" max="14342" width="33.6640625" style="64" customWidth="1"/>
    <col min="14343" max="14343" width="16" style="64" customWidth="1"/>
    <col min="14344" max="14345" width="15" style="64" bestFit="1" customWidth="1"/>
    <col min="14346" max="14346" width="16.5546875" style="64" bestFit="1" customWidth="1"/>
    <col min="14347" max="14347" width="12.5546875" style="64" customWidth="1"/>
    <col min="14348" max="14348" width="17.5546875" style="64" bestFit="1" customWidth="1"/>
    <col min="14349" max="14350" width="18.109375" style="64" bestFit="1" customWidth="1"/>
    <col min="14351" max="14351" width="12.88671875" style="64" bestFit="1" customWidth="1"/>
    <col min="14352" max="14353" width="16.5546875" style="64" bestFit="1" customWidth="1"/>
    <col min="14354" max="14355" width="13.109375" style="64" bestFit="1" customWidth="1"/>
    <col min="14356" max="14356" width="15.5546875" style="64" bestFit="1" customWidth="1"/>
    <col min="14357" max="14357" width="13.6640625" style="64" bestFit="1" customWidth="1"/>
    <col min="14358" max="14360" width="12.33203125" style="64" bestFit="1" customWidth="1"/>
    <col min="14361" max="14361" width="17.5546875" style="64" bestFit="1" customWidth="1"/>
    <col min="14362" max="14362" width="12.33203125" style="64" bestFit="1" customWidth="1"/>
    <col min="14363" max="14363" width="13.44140625" style="64" bestFit="1" customWidth="1"/>
    <col min="14364" max="14597" width="9.109375" style="64"/>
    <col min="14598" max="14598" width="33.6640625" style="64" customWidth="1"/>
    <col min="14599" max="14599" width="16" style="64" customWidth="1"/>
    <col min="14600" max="14601" width="15" style="64" bestFit="1" customWidth="1"/>
    <col min="14602" max="14602" width="16.5546875" style="64" bestFit="1" customWidth="1"/>
    <col min="14603" max="14603" width="12.5546875" style="64" customWidth="1"/>
    <col min="14604" max="14604" width="17.5546875" style="64" bestFit="1" customWidth="1"/>
    <col min="14605" max="14606" width="18.109375" style="64" bestFit="1" customWidth="1"/>
    <col min="14607" max="14607" width="12.88671875" style="64" bestFit="1" customWidth="1"/>
    <col min="14608" max="14609" width="16.5546875" style="64" bestFit="1" customWidth="1"/>
    <col min="14610" max="14611" width="13.109375" style="64" bestFit="1" customWidth="1"/>
    <col min="14612" max="14612" width="15.5546875" style="64" bestFit="1" customWidth="1"/>
    <col min="14613" max="14613" width="13.6640625" style="64" bestFit="1" customWidth="1"/>
    <col min="14614" max="14616" width="12.33203125" style="64" bestFit="1" customWidth="1"/>
    <col min="14617" max="14617" width="17.5546875" style="64" bestFit="1" customWidth="1"/>
    <col min="14618" max="14618" width="12.33203125" style="64" bestFit="1" customWidth="1"/>
    <col min="14619" max="14619" width="13.44140625" style="64" bestFit="1" customWidth="1"/>
    <col min="14620" max="14853" width="9.109375" style="64"/>
    <col min="14854" max="14854" width="33.6640625" style="64" customWidth="1"/>
    <col min="14855" max="14855" width="16" style="64" customWidth="1"/>
    <col min="14856" max="14857" width="15" style="64" bestFit="1" customWidth="1"/>
    <col min="14858" max="14858" width="16.5546875" style="64" bestFit="1" customWidth="1"/>
    <col min="14859" max="14859" width="12.5546875" style="64" customWidth="1"/>
    <col min="14860" max="14860" width="17.5546875" style="64" bestFit="1" customWidth="1"/>
    <col min="14861" max="14862" width="18.109375" style="64" bestFit="1" customWidth="1"/>
    <col min="14863" max="14863" width="12.88671875" style="64" bestFit="1" customWidth="1"/>
    <col min="14864" max="14865" width="16.5546875" style="64" bestFit="1" customWidth="1"/>
    <col min="14866" max="14867" width="13.109375" style="64" bestFit="1" customWidth="1"/>
    <col min="14868" max="14868" width="15.5546875" style="64" bestFit="1" customWidth="1"/>
    <col min="14869" max="14869" width="13.6640625" style="64" bestFit="1" customWidth="1"/>
    <col min="14870" max="14872" width="12.33203125" style="64" bestFit="1" customWidth="1"/>
    <col min="14873" max="14873" width="17.5546875" style="64" bestFit="1" customWidth="1"/>
    <col min="14874" max="14874" width="12.33203125" style="64" bestFit="1" customWidth="1"/>
    <col min="14875" max="14875" width="13.44140625" style="64" bestFit="1" customWidth="1"/>
    <col min="14876" max="15109" width="9.109375" style="64"/>
    <col min="15110" max="15110" width="33.6640625" style="64" customWidth="1"/>
    <col min="15111" max="15111" width="16" style="64" customWidth="1"/>
    <col min="15112" max="15113" width="15" style="64" bestFit="1" customWidth="1"/>
    <col min="15114" max="15114" width="16.5546875" style="64" bestFit="1" customWidth="1"/>
    <col min="15115" max="15115" width="12.5546875" style="64" customWidth="1"/>
    <col min="15116" max="15116" width="17.5546875" style="64" bestFit="1" customWidth="1"/>
    <col min="15117" max="15118" width="18.109375" style="64" bestFit="1" customWidth="1"/>
    <col min="15119" max="15119" width="12.88671875" style="64" bestFit="1" customWidth="1"/>
    <col min="15120" max="15121" width="16.5546875" style="64" bestFit="1" customWidth="1"/>
    <col min="15122" max="15123" width="13.109375" style="64" bestFit="1" customWidth="1"/>
    <col min="15124" max="15124" width="15.5546875" style="64" bestFit="1" customWidth="1"/>
    <col min="15125" max="15125" width="13.6640625" style="64" bestFit="1" customWidth="1"/>
    <col min="15126" max="15128" width="12.33203125" style="64" bestFit="1" customWidth="1"/>
    <col min="15129" max="15129" width="17.5546875" style="64" bestFit="1" customWidth="1"/>
    <col min="15130" max="15130" width="12.33203125" style="64" bestFit="1" customWidth="1"/>
    <col min="15131" max="15131" width="13.44140625" style="64" bestFit="1" customWidth="1"/>
    <col min="15132" max="15365" width="9.109375" style="64"/>
    <col min="15366" max="15366" width="33.6640625" style="64" customWidth="1"/>
    <col min="15367" max="15367" width="16" style="64" customWidth="1"/>
    <col min="15368" max="15369" width="15" style="64" bestFit="1" customWidth="1"/>
    <col min="15370" max="15370" width="16.5546875" style="64" bestFit="1" customWidth="1"/>
    <col min="15371" max="15371" width="12.5546875" style="64" customWidth="1"/>
    <col min="15372" max="15372" width="17.5546875" style="64" bestFit="1" customWidth="1"/>
    <col min="15373" max="15374" width="18.109375" style="64" bestFit="1" customWidth="1"/>
    <col min="15375" max="15375" width="12.88671875" style="64" bestFit="1" customWidth="1"/>
    <col min="15376" max="15377" width="16.5546875" style="64" bestFit="1" customWidth="1"/>
    <col min="15378" max="15379" width="13.109375" style="64" bestFit="1" customWidth="1"/>
    <col min="15380" max="15380" width="15.5546875" style="64" bestFit="1" customWidth="1"/>
    <col min="15381" max="15381" width="13.6640625" style="64" bestFit="1" customWidth="1"/>
    <col min="15382" max="15384" width="12.33203125" style="64" bestFit="1" customWidth="1"/>
    <col min="15385" max="15385" width="17.5546875" style="64" bestFit="1" customWidth="1"/>
    <col min="15386" max="15386" width="12.33203125" style="64" bestFit="1" customWidth="1"/>
    <col min="15387" max="15387" width="13.44140625" style="64" bestFit="1" customWidth="1"/>
    <col min="15388" max="15621" width="9.109375" style="64"/>
    <col min="15622" max="15622" width="33.6640625" style="64" customWidth="1"/>
    <col min="15623" max="15623" width="16" style="64" customWidth="1"/>
    <col min="15624" max="15625" width="15" style="64" bestFit="1" customWidth="1"/>
    <col min="15626" max="15626" width="16.5546875" style="64" bestFit="1" customWidth="1"/>
    <col min="15627" max="15627" width="12.5546875" style="64" customWidth="1"/>
    <col min="15628" max="15628" width="17.5546875" style="64" bestFit="1" customWidth="1"/>
    <col min="15629" max="15630" width="18.109375" style="64" bestFit="1" customWidth="1"/>
    <col min="15631" max="15631" width="12.88671875" style="64" bestFit="1" customWidth="1"/>
    <col min="15632" max="15633" width="16.5546875" style="64" bestFit="1" customWidth="1"/>
    <col min="15634" max="15635" width="13.109375" style="64" bestFit="1" customWidth="1"/>
    <col min="15636" max="15636" width="15.5546875" style="64" bestFit="1" customWidth="1"/>
    <col min="15637" max="15637" width="13.6640625" style="64" bestFit="1" customWidth="1"/>
    <col min="15638" max="15640" width="12.33203125" style="64" bestFit="1" customWidth="1"/>
    <col min="15641" max="15641" width="17.5546875" style="64" bestFit="1" customWidth="1"/>
    <col min="15642" max="15642" width="12.33203125" style="64" bestFit="1" customWidth="1"/>
    <col min="15643" max="15643" width="13.44140625" style="64" bestFit="1" customWidth="1"/>
    <col min="15644" max="15877" width="9.109375" style="64"/>
    <col min="15878" max="15878" width="33.6640625" style="64" customWidth="1"/>
    <col min="15879" max="15879" width="16" style="64" customWidth="1"/>
    <col min="15880" max="15881" width="15" style="64" bestFit="1" customWidth="1"/>
    <col min="15882" max="15882" width="16.5546875" style="64" bestFit="1" customWidth="1"/>
    <col min="15883" max="15883" width="12.5546875" style="64" customWidth="1"/>
    <col min="15884" max="15884" width="17.5546875" style="64" bestFit="1" customWidth="1"/>
    <col min="15885" max="15886" width="18.109375" style="64" bestFit="1" customWidth="1"/>
    <col min="15887" max="15887" width="12.88671875" style="64" bestFit="1" customWidth="1"/>
    <col min="15888" max="15889" width="16.5546875" style="64" bestFit="1" customWidth="1"/>
    <col min="15890" max="15891" width="13.109375" style="64" bestFit="1" customWidth="1"/>
    <col min="15892" max="15892" width="15.5546875" style="64" bestFit="1" customWidth="1"/>
    <col min="15893" max="15893" width="13.6640625" style="64" bestFit="1" customWidth="1"/>
    <col min="15894" max="15896" width="12.33203125" style="64" bestFit="1" customWidth="1"/>
    <col min="15897" max="15897" width="17.5546875" style="64" bestFit="1" customWidth="1"/>
    <col min="15898" max="15898" width="12.33203125" style="64" bestFit="1" customWidth="1"/>
    <col min="15899" max="15899" width="13.44140625" style="64" bestFit="1" customWidth="1"/>
    <col min="15900" max="16133" width="9.109375" style="64"/>
    <col min="16134" max="16134" width="33.6640625" style="64" customWidth="1"/>
    <col min="16135" max="16135" width="16" style="64" customWidth="1"/>
    <col min="16136" max="16137" width="15" style="64" bestFit="1" customWidth="1"/>
    <col min="16138" max="16138" width="16.5546875" style="64" bestFit="1" customWidth="1"/>
    <col min="16139" max="16139" width="12.5546875" style="64" customWidth="1"/>
    <col min="16140" max="16140" width="17.5546875" style="64" bestFit="1" customWidth="1"/>
    <col min="16141" max="16142" width="18.109375" style="64" bestFit="1" customWidth="1"/>
    <col min="16143" max="16143" width="12.88671875" style="64" bestFit="1" customWidth="1"/>
    <col min="16144" max="16145" width="16.5546875" style="64" bestFit="1" customWidth="1"/>
    <col min="16146" max="16147" width="13.109375" style="64" bestFit="1" customWidth="1"/>
    <col min="16148" max="16148" width="15.5546875" style="64" bestFit="1" customWidth="1"/>
    <col min="16149" max="16149" width="13.6640625" style="64" bestFit="1" customWidth="1"/>
    <col min="16150" max="16152" width="12.33203125" style="64" bestFit="1" customWidth="1"/>
    <col min="16153" max="16153" width="17.5546875" style="64" bestFit="1" customWidth="1"/>
    <col min="16154" max="16154" width="12.33203125" style="64" bestFit="1" customWidth="1"/>
    <col min="16155" max="16155" width="13.44140625" style="64" bestFit="1" customWidth="1"/>
    <col min="16156" max="16384" width="9.109375" style="64"/>
  </cols>
  <sheetData>
    <row r="1" spans="1:53" ht="14.4" thickBot="1">
      <c r="A1" s="31" t="s">
        <v>405</v>
      </c>
      <c r="C1" s="31"/>
      <c r="D1" s="31"/>
      <c r="E1" s="31"/>
      <c r="F1" s="31"/>
      <c r="G1" s="31"/>
      <c r="H1" s="31"/>
      <c r="I1" s="31"/>
      <c r="J1" s="31"/>
      <c r="K1" s="31"/>
      <c r="L1" s="31"/>
      <c r="M1" s="31"/>
      <c r="N1" s="31"/>
      <c r="O1" s="31"/>
      <c r="P1" s="31"/>
      <c r="Q1" s="31"/>
      <c r="R1" s="31"/>
      <c r="S1" s="31"/>
      <c r="T1" s="31"/>
      <c r="U1" s="31"/>
      <c r="V1" s="31"/>
      <c r="W1" s="31"/>
      <c r="X1" s="31"/>
      <c r="Y1" s="31"/>
      <c r="Z1" s="31"/>
    </row>
    <row r="2" spans="1:53" ht="31.5" customHeight="1" thickBot="1">
      <c r="A2" s="820" t="s">
        <v>733</v>
      </c>
      <c r="B2" s="820" t="s">
        <v>245</v>
      </c>
      <c r="C2" s="55" t="s">
        <v>246</v>
      </c>
      <c r="D2" s="820" t="s">
        <v>247</v>
      </c>
      <c r="E2" s="820"/>
      <c r="F2" s="55" t="s">
        <v>246</v>
      </c>
      <c r="G2" s="17" t="s">
        <v>248</v>
      </c>
      <c r="H2" s="822" t="s">
        <v>249</v>
      </c>
      <c r="I2" s="823"/>
      <c r="J2" s="823"/>
      <c r="K2" s="823"/>
      <c r="L2" s="823"/>
      <c r="M2" s="824"/>
      <c r="N2" s="825" t="s">
        <v>250</v>
      </c>
      <c r="O2" s="826"/>
      <c r="P2" s="826"/>
      <c r="Q2" s="826"/>
      <c r="R2" s="826"/>
      <c r="S2" s="826"/>
      <c r="T2" s="827"/>
      <c r="U2" s="828" t="s">
        <v>251</v>
      </c>
      <c r="V2" s="829"/>
      <c r="W2" s="829"/>
      <c r="X2" s="829"/>
      <c r="Y2" s="830"/>
      <c r="Z2" s="821" t="s">
        <v>46</v>
      </c>
    </row>
    <row r="3" spans="1:53" ht="41.4" thickBot="1">
      <c r="A3" s="820"/>
      <c r="B3" s="820"/>
      <c r="C3" s="11">
        <v>44651</v>
      </c>
      <c r="D3" s="55" t="s">
        <v>252</v>
      </c>
      <c r="E3" s="55" t="s">
        <v>147</v>
      </c>
      <c r="F3" s="11">
        <v>44561</v>
      </c>
      <c r="G3" s="17" t="s">
        <v>253</v>
      </c>
      <c r="H3" s="18" t="s">
        <v>132</v>
      </c>
      <c r="I3" s="19" t="s">
        <v>57</v>
      </c>
      <c r="J3" s="19" t="s">
        <v>133</v>
      </c>
      <c r="K3" s="19" t="s">
        <v>135</v>
      </c>
      <c r="L3" s="19" t="s">
        <v>59</v>
      </c>
      <c r="M3" s="20" t="s">
        <v>76</v>
      </c>
      <c r="N3" s="21" t="s">
        <v>138</v>
      </c>
      <c r="O3" s="22" t="s">
        <v>139</v>
      </c>
      <c r="P3" s="22" t="s">
        <v>140</v>
      </c>
      <c r="Q3" s="22" t="s">
        <v>62</v>
      </c>
      <c r="R3" s="22" t="s">
        <v>141</v>
      </c>
      <c r="S3" s="22" t="s">
        <v>142</v>
      </c>
      <c r="T3" s="23" t="s">
        <v>143</v>
      </c>
      <c r="U3" s="94" t="s">
        <v>145</v>
      </c>
      <c r="V3" s="95" t="s">
        <v>65</v>
      </c>
      <c r="W3" s="95" t="s">
        <v>146</v>
      </c>
      <c r="X3" s="95" t="s">
        <v>75</v>
      </c>
      <c r="Y3" s="96" t="s">
        <v>274</v>
      </c>
      <c r="Z3" s="821"/>
    </row>
    <row r="4" spans="1:53" s="80" customFormat="1" ht="12" customHeight="1">
      <c r="A4" s="745">
        <v>1</v>
      </c>
      <c r="B4" s="9" t="s">
        <v>3</v>
      </c>
      <c r="C4" s="76"/>
      <c r="D4" s="76">
        <v>0</v>
      </c>
      <c r="E4" s="76">
        <v>0</v>
      </c>
      <c r="F4" s="76"/>
      <c r="G4" s="76">
        <f>+C4-F4+D4-E4</f>
        <v>0</v>
      </c>
      <c r="H4" s="78">
        <v>0</v>
      </c>
      <c r="I4" s="78">
        <v>0</v>
      </c>
      <c r="J4" s="78">
        <v>0</v>
      </c>
      <c r="K4" s="78">
        <v>0</v>
      </c>
      <c r="L4" s="78">
        <v>0</v>
      </c>
      <c r="M4" s="78"/>
      <c r="N4" s="78">
        <v>0</v>
      </c>
      <c r="O4" s="78">
        <v>0</v>
      </c>
      <c r="P4" s="78">
        <v>0</v>
      </c>
      <c r="Q4" s="78">
        <v>0</v>
      </c>
      <c r="R4" s="78"/>
      <c r="S4" s="78"/>
      <c r="T4" s="78"/>
      <c r="U4" s="78">
        <v>0</v>
      </c>
      <c r="V4" s="78">
        <v>0</v>
      </c>
      <c r="W4" s="78">
        <v>0</v>
      </c>
      <c r="X4" s="78">
        <v>0</v>
      </c>
      <c r="Y4" s="78">
        <v>0</v>
      </c>
      <c r="Z4" s="26"/>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row>
    <row r="5" spans="1:53" s="80" customFormat="1" ht="12" customHeight="1">
      <c r="A5" s="745">
        <v>11</v>
      </c>
      <c r="B5" s="9" t="s">
        <v>4</v>
      </c>
      <c r="C5" s="76">
        <f>+VLOOKUP(A5,Clasificaciones!C:I,5,FALSE)</f>
        <v>0</v>
      </c>
      <c r="D5" s="76">
        <v>0</v>
      </c>
      <c r="E5" s="76">
        <v>0</v>
      </c>
      <c r="F5" s="76">
        <f>+VLOOKUP(A5,Clasificaciones!C:M,9,FALSE)</f>
        <v>0</v>
      </c>
      <c r="G5" s="76">
        <f t="shared" ref="G5:G7" si="0">+C5-F5+D5-E5</f>
        <v>0</v>
      </c>
      <c r="H5" s="26">
        <v>0</v>
      </c>
      <c r="I5" s="26">
        <v>0</v>
      </c>
      <c r="J5" s="26">
        <v>0</v>
      </c>
      <c r="K5" s="26">
        <v>0</v>
      </c>
      <c r="L5" s="26">
        <v>0</v>
      </c>
      <c r="M5" s="26"/>
      <c r="N5" s="26">
        <v>0</v>
      </c>
      <c r="O5" s="26">
        <v>0</v>
      </c>
      <c r="P5" s="26">
        <v>0</v>
      </c>
      <c r="Q5" s="26">
        <v>0</v>
      </c>
      <c r="R5" s="26"/>
      <c r="S5" s="26"/>
      <c r="T5" s="26"/>
      <c r="U5" s="26">
        <v>0</v>
      </c>
      <c r="V5" s="26">
        <v>0</v>
      </c>
      <c r="W5" s="26">
        <v>0</v>
      </c>
      <c r="X5" s="26">
        <v>0</v>
      </c>
      <c r="Y5" s="26">
        <v>0</v>
      </c>
      <c r="Z5" s="26">
        <f>SUM(G5:Y5)</f>
        <v>0</v>
      </c>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row>
    <row r="6" spans="1:53" s="80" customFormat="1" ht="12" customHeight="1">
      <c r="A6" s="745">
        <v>111</v>
      </c>
      <c r="B6" s="9" t="s">
        <v>5</v>
      </c>
      <c r="C6" s="76">
        <f>+VLOOKUP(A6,Clasificaciones!C:I,5,FALSE)</f>
        <v>0</v>
      </c>
      <c r="D6" s="76">
        <v>0</v>
      </c>
      <c r="E6" s="76">
        <v>0</v>
      </c>
      <c r="F6" s="76">
        <f>+VLOOKUP(A6,Clasificaciones!C:M,9,FALSE)</f>
        <v>0</v>
      </c>
      <c r="G6" s="76">
        <f t="shared" si="0"/>
        <v>0</v>
      </c>
      <c r="H6" s="26">
        <v>0</v>
      </c>
      <c r="I6" s="26">
        <v>0</v>
      </c>
      <c r="J6" s="26">
        <v>0</v>
      </c>
      <c r="K6" s="26">
        <v>0</v>
      </c>
      <c r="L6" s="26">
        <v>0</v>
      </c>
      <c r="M6" s="26"/>
      <c r="N6" s="26">
        <v>0</v>
      </c>
      <c r="O6" s="26">
        <v>0</v>
      </c>
      <c r="P6" s="26">
        <v>0</v>
      </c>
      <c r="Q6" s="26">
        <v>0</v>
      </c>
      <c r="R6" s="26"/>
      <c r="S6" s="26"/>
      <c r="T6" s="26"/>
      <c r="U6" s="26">
        <v>0</v>
      </c>
      <c r="V6" s="26">
        <v>0</v>
      </c>
      <c r="W6" s="26">
        <v>0</v>
      </c>
      <c r="X6" s="26">
        <v>0</v>
      </c>
      <c r="Y6" s="26">
        <v>0</v>
      </c>
      <c r="Z6" s="26">
        <f t="shared" ref="Z6:Z75" si="1">SUM(G6:Y6)</f>
        <v>0</v>
      </c>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row>
    <row r="7" spans="1:53" s="82" customFormat="1" ht="12" customHeight="1">
      <c r="A7" s="746">
        <v>11102</v>
      </c>
      <c r="B7" s="8" t="s">
        <v>78</v>
      </c>
      <c r="C7" s="76">
        <f>+VLOOKUP(A7,Clasificaciones!C:I,5,FALSE)</f>
        <v>0</v>
      </c>
      <c r="D7" s="76">
        <v>0</v>
      </c>
      <c r="E7" s="76">
        <v>0</v>
      </c>
      <c r="F7" s="76">
        <f>+VLOOKUP(A7,Clasificaciones!C:M,9,FALSE)</f>
        <v>0</v>
      </c>
      <c r="G7" s="76">
        <f t="shared" si="0"/>
        <v>0</v>
      </c>
      <c r="H7" s="26">
        <v>0</v>
      </c>
      <c r="I7" s="26">
        <v>0</v>
      </c>
      <c r="J7" s="26">
        <v>0</v>
      </c>
      <c r="K7" s="26">
        <v>0</v>
      </c>
      <c r="L7" s="26">
        <v>0</v>
      </c>
      <c r="M7" s="26"/>
      <c r="N7" s="26">
        <v>0</v>
      </c>
      <c r="O7" s="26">
        <v>0</v>
      </c>
      <c r="P7" s="26">
        <v>0</v>
      </c>
      <c r="Q7" s="26">
        <v>0</v>
      </c>
      <c r="R7" s="26"/>
      <c r="S7" s="26"/>
      <c r="T7" s="26"/>
      <c r="U7" s="26">
        <v>0</v>
      </c>
      <c r="V7" s="26">
        <v>0</v>
      </c>
      <c r="W7" s="26">
        <v>0</v>
      </c>
      <c r="X7" s="26">
        <v>0</v>
      </c>
      <c r="Y7" s="26">
        <v>0</v>
      </c>
      <c r="Z7" s="26">
        <f t="shared" si="1"/>
        <v>0</v>
      </c>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row>
    <row r="8" spans="1:53" s="82" customFormat="1" ht="12" customHeight="1">
      <c r="A8" s="746">
        <v>1110202</v>
      </c>
      <c r="B8" s="8" t="s">
        <v>737</v>
      </c>
      <c r="C8" s="76">
        <f>+VLOOKUP(A8,Clasificaciones!C:I,5,FALSE)</f>
        <v>56826</v>
      </c>
      <c r="D8" s="76">
        <v>0</v>
      </c>
      <c r="E8" s="76">
        <v>0</v>
      </c>
      <c r="F8" s="76">
        <f>+VLOOKUP(A8,Clasificaciones!C:M,9,FALSE)</f>
        <v>0</v>
      </c>
      <c r="G8" s="76">
        <f>+C8-F8+D8-E8</f>
        <v>56826</v>
      </c>
      <c r="H8" s="26">
        <v>0</v>
      </c>
      <c r="I8" s="26">
        <v>0</v>
      </c>
      <c r="J8" s="26">
        <v>0</v>
      </c>
      <c r="K8" s="26">
        <v>0</v>
      </c>
      <c r="L8" s="26">
        <v>0</v>
      </c>
      <c r="M8" s="26"/>
      <c r="N8" s="26">
        <v>0</v>
      </c>
      <c r="O8" s="26">
        <v>0</v>
      </c>
      <c r="P8" s="26">
        <v>0</v>
      </c>
      <c r="Q8" s="26">
        <v>0</v>
      </c>
      <c r="R8" s="26"/>
      <c r="S8" s="26"/>
      <c r="T8" s="26"/>
      <c r="U8" s="26">
        <v>0</v>
      </c>
      <c r="V8" s="26">
        <v>0</v>
      </c>
      <c r="W8" s="26">
        <v>0</v>
      </c>
      <c r="X8" s="26">
        <v>0</v>
      </c>
      <c r="Y8" s="26">
        <v>0</v>
      </c>
      <c r="Z8" s="26">
        <f t="shared" si="1"/>
        <v>56826</v>
      </c>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row>
    <row r="9" spans="1:53" s="80" customFormat="1" ht="12" customHeight="1">
      <c r="A9" s="746">
        <v>11103</v>
      </c>
      <c r="B9" s="8" t="s">
        <v>16</v>
      </c>
      <c r="C9" s="76">
        <f>+VLOOKUP(A9,Clasificaciones!C:I,5,FALSE)</f>
        <v>0</v>
      </c>
      <c r="D9" s="76">
        <v>0</v>
      </c>
      <c r="E9" s="76">
        <v>0</v>
      </c>
      <c r="F9" s="76">
        <f>+VLOOKUP(A9,Clasificaciones!C:M,9,FALSE)</f>
        <v>0</v>
      </c>
      <c r="G9" s="76">
        <f t="shared" ref="G9:G54" si="2">+C9-F9+D9-E9</f>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f t="shared" si="1"/>
        <v>0</v>
      </c>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row>
    <row r="10" spans="1:53" s="80" customFormat="1" ht="12" customHeight="1">
      <c r="A10" s="746">
        <v>1110301</v>
      </c>
      <c r="B10" s="8" t="s">
        <v>515</v>
      </c>
      <c r="C10" s="76">
        <f>+VLOOKUP(A10,Clasificaciones!C:I,5,FALSE)</f>
        <v>0</v>
      </c>
      <c r="D10" s="76">
        <v>0</v>
      </c>
      <c r="E10" s="76">
        <v>0</v>
      </c>
      <c r="F10" s="76">
        <f>+VLOOKUP(A10,Clasificaciones!C:M,9,FALSE)</f>
        <v>0</v>
      </c>
      <c r="G10" s="76">
        <f t="shared" si="2"/>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f t="shared" si="1"/>
        <v>0</v>
      </c>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row>
    <row r="11" spans="1:53" s="80" customFormat="1" ht="12" customHeight="1">
      <c r="A11" s="746">
        <v>111030101</v>
      </c>
      <c r="B11" s="8" t="s">
        <v>1249</v>
      </c>
      <c r="C11" s="76">
        <f>+VLOOKUP(A11,Clasificaciones!C:I,5,FALSE)</f>
        <v>4000000</v>
      </c>
      <c r="D11" s="76">
        <v>0</v>
      </c>
      <c r="E11" s="76">
        <v>0</v>
      </c>
      <c r="F11" s="76">
        <f>+VLOOKUP(A11,Clasificaciones!C:M,9,FALSE)</f>
        <v>4000000</v>
      </c>
      <c r="G11" s="76">
        <f t="shared" si="2"/>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f t="shared" si="1"/>
        <v>0</v>
      </c>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row>
    <row r="12" spans="1:53" s="80" customFormat="1" ht="12" customHeight="1">
      <c r="A12" s="746">
        <v>111030102</v>
      </c>
      <c r="B12" s="8" t="s">
        <v>1251</v>
      </c>
      <c r="C12" s="76">
        <f>+VLOOKUP(A12,Clasificaciones!C:I,5,FALSE)</f>
        <v>2748257</v>
      </c>
      <c r="D12" s="76">
        <v>0</v>
      </c>
      <c r="E12" s="76">
        <v>0</v>
      </c>
      <c r="F12" s="76">
        <f>+VLOOKUP(A12,Clasificaciones!C:M,9,FALSE)</f>
        <v>2700041</v>
      </c>
      <c r="G12" s="76">
        <f t="shared" si="2"/>
        <v>48216</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f t="shared" si="1"/>
        <v>48216</v>
      </c>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row>
    <row r="13" spans="1:53" s="80" customFormat="1" ht="12" customHeight="1">
      <c r="A13" s="746">
        <v>1110302</v>
      </c>
      <c r="B13" s="8" t="s">
        <v>526</v>
      </c>
      <c r="C13" s="76">
        <f>+VLOOKUP(A13,Clasificaciones!C:I,5,FALSE)</f>
        <v>0</v>
      </c>
      <c r="D13" s="76">
        <v>0</v>
      </c>
      <c r="E13" s="76">
        <v>0</v>
      </c>
      <c r="F13" s="76">
        <f>+VLOOKUP(A13,Clasificaciones!C:M,9,FALSE)</f>
        <v>0</v>
      </c>
      <c r="G13" s="76">
        <f t="shared" si="2"/>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f t="shared" si="1"/>
        <v>0</v>
      </c>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row>
    <row r="14" spans="1:53" s="80" customFormat="1" ht="12" customHeight="1">
      <c r="A14" s="746">
        <v>111030201</v>
      </c>
      <c r="B14" s="8" t="s">
        <v>1254</v>
      </c>
      <c r="C14" s="76">
        <f>+VLOOKUP(A14,Clasificaciones!C:I,5,FALSE)</f>
        <v>1557487352</v>
      </c>
      <c r="D14" s="76">
        <v>0</v>
      </c>
      <c r="E14" s="76">
        <v>0</v>
      </c>
      <c r="F14" s="76">
        <f>+VLOOKUP(A14,Clasificaciones!C:M,9,FALSE)</f>
        <v>1540322234</v>
      </c>
      <c r="G14" s="76">
        <f t="shared" si="2"/>
        <v>17165118</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f t="shared" si="1"/>
        <v>17165118</v>
      </c>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row>
    <row r="15" spans="1:53" s="80" customFormat="1" ht="12" customHeight="1">
      <c r="A15" s="746">
        <v>111030202</v>
      </c>
      <c r="B15" s="8" t="s">
        <v>1256</v>
      </c>
      <c r="C15" s="76">
        <f>+VLOOKUP(A15,Clasificaciones!C:I,5,FALSE)</f>
        <v>12147960</v>
      </c>
      <c r="D15" s="76">
        <v>0</v>
      </c>
      <c r="E15" s="76">
        <v>0</v>
      </c>
      <c r="F15" s="76">
        <f>+VLOOKUP(A15,Clasificaciones!C:M,9,FALSE)</f>
        <v>12986175</v>
      </c>
      <c r="G15" s="76">
        <f t="shared" si="2"/>
        <v>-838215</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f t="shared" si="1"/>
        <v>-838215</v>
      </c>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row>
    <row r="16" spans="1:53" s="84" customFormat="1" ht="12" customHeight="1">
      <c r="A16" s="746">
        <v>111030203</v>
      </c>
      <c r="B16" s="8" t="s">
        <v>1258</v>
      </c>
      <c r="C16" s="76">
        <f>+VLOOKUP(A16,Clasificaciones!C:I,5,FALSE)</f>
        <v>1721659</v>
      </c>
      <c r="D16" s="76">
        <v>0</v>
      </c>
      <c r="E16" s="76">
        <v>0</v>
      </c>
      <c r="F16" s="76">
        <f>+VLOOKUP(A16,Clasificaciones!C:M,9,FALSE)</f>
        <v>1784212</v>
      </c>
      <c r="G16" s="76">
        <f t="shared" si="2"/>
        <v>-62553</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f t="shared" si="1"/>
        <v>-62553</v>
      </c>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row>
    <row r="17" spans="1:53" s="84" customFormat="1" ht="12" customHeight="1">
      <c r="A17" s="746">
        <v>113</v>
      </c>
      <c r="B17" s="8" t="s">
        <v>570</v>
      </c>
      <c r="C17" s="76">
        <f>+VLOOKUP(A17,Clasificaciones!C:I,5,FALSE)</f>
        <v>0</v>
      </c>
      <c r="D17" s="76">
        <v>0</v>
      </c>
      <c r="E17" s="76">
        <v>0</v>
      </c>
      <c r="F17" s="76">
        <f>+VLOOKUP(A17,Clasificaciones!C:M,9,FALSE)</f>
        <v>0</v>
      </c>
      <c r="G17" s="76">
        <f t="shared" si="2"/>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f t="shared" si="1"/>
        <v>0</v>
      </c>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row>
    <row r="18" spans="1:53" s="84" customFormat="1" ht="12" customHeight="1">
      <c r="A18" s="746">
        <v>11308</v>
      </c>
      <c r="B18" s="8" t="s">
        <v>1053</v>
      </c>
      <c r="C18" s="76">
        <f>+VLOOKUP(A18,Clasificaciones!C:I,5,FALSE)</f>
        <v>0</v>
      </c>
      <c r="D18" s="76">
        <v>0</v>
      </c>
      <c r="E18" s="76">
        <v>0</v>
      </c>
      <c r="F18" s="76">
        <f>+VLOOKUP(A18,Clasificaciones!C:M,9,FALSE)</f>
        <v>0</v>
      </c>
      <c r="G18" s="76">
        <f t="shared" si="2"/>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f t="shared" si="1"/>
        <v>0</v>
      </c>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row>
    <row r="19" spans="1:53" s="84" customFormat="1" ht="12" customHeight="1">
      <c r="A19" s="746">
        <v>1130801</v>
      </c>
      <c r="B19" s="8" t="s">
        <v>581</v>
      </c>
      <c r="C19" s="76">
        <f>+VLOOKUP(A19,Clasificaciones!C:I,5,FALSE)</f>
        <v>1404863</v>
      </c>
      <c r="D19" s="76">
        <v>0</v>
      </c>
      <c r="E19" s="76">
        <v>0</v>
      </c>
      <c r="F19" s="76">
        <f>+VLOOKUP(A19,Clasificaciones!C:M,9,FALSE)</f>
        <v>1454883</v>
      </c>
      <c r="G19" s="76">
        <f t="shared" si="2"/>
        <v>-50020</v>
      </c>
      <c r="H19" s="26">
        <v>0</v>
      </c>
      <c r="I19" s="26">
        <v>0</v>
      </c>
      <c r="J19" s="26">
        <v>0</v>
      </c>
      <c r="K19" s="26">
        <v>0</v>
      </c>
      <c r="L19" s="26">
        <f>-G19</f>
        <v>50020</v>
      </c>
      <c r="M19" s="26">
        <v>0</v>
      </c>
      <c r="N19" s="26">
        <v>0</v>
      </c>
      <c r="O19" s="26">
        <v>0</v>
      </c>
      <c r="P19" s="26">
        <v>0</v>
      </c>
      <c r="Q19" s="26">
        <v>0</v>
      </c>
      <c r="R19" s="26">
        <v>0</v>
      </c>
      <c r="S19" s="26">
        <v>0</v>
      </c>
      <c r="T19" s="26">
        <v>0</v>
      </c>
      <c r="U19" s="26">
        <v>0</v>
      </c>
      <c r="V19" s="26">
        <v>0</v>
      </c>
      <c r="W19" s="26">
        <v>0</v>
      </c>
      <c r="X19" s="26">
        <v>0</v>
      </c>
      <c r="Y19" s="26">
        <v>0</v>
      </c>
      <c r="Z19" s="26">
        <f t="shared" si="1"/>
        <v>0</v>
      </c>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row>
    <row r="20" spans="1:53" s="84" customFormat="1" ht="12" customHeight="1">
      <c r="A20" s="746">
        <v>1130802</v>
      </c>
      <c r="B20" s="8" t="s">
        <v>625</v>
      </c>
      <c r="C20" s="76">
        <f>+VLOOKUP(A20,Clasificaciones!C:I,5,FALSE)</f>
        <v>0</v>
      </c>
      <c r="D20" s="76">
        <v>0</v>
      </c>
      <c r="E20" s="76">
        <v>0</v>
      </c>
      <c r="F20" s="76">
        <f>+VLOOKUP(A20,Clasificaciones!C:M,9,FALSE)</f>
        <v>0</v>
      </c>
      <c r="G20" s="76">
        <f t="shared" si="2"/>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f t="shared" si="1"/>
        <v>0</v>
      </c>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row>
    <row r="21" spans="1:53" s="84" customFormat="1" ht="12" customHeight="1">
      <c r="A21" s="746">
        <v>113080201</v>
      </c>
      <c r="B21" s="8" t="s">
        <v>836</v>
      </c>
      <c r="C21" s="76">
        <f>+VLOOKUP(A21,Clasificaciones!C:I,5,FALSE)</f>
        <v>50557178</v>
      </c>
      <c r="D21" s="76">
        <v>0</v>
      </c>
      <c r="E21" s="76">
        <v>0</v>
      </c>
      <c r="F21" s="76">
        <f>+VLOOKUP(A21,Clasificaciones!C:M,9,FALSE)</f>
        <v>50317160</v>
      </c>
      <c r="G21" s="76">
        <f t="shared" si="2"/>
        <v>240018</v>
      </c>
      <c r="H21" s="26">
        <v>0</v>
      </c>
      <c r="I21" s="26">
        <v>0</v>
      </c>
      <c r="J21" s="26">
        <v>0</v>
      </c>
      <c r="K21" s="26">
        <v>0</v>
      </c>
      <c r="L21" s="26">
        <f>-G21</f>
        <v>-240018</v>
      </c>
      <c r="M21" s="26">
        <v>0</v>
      </c>
      <c r="N21" s="26">
        <v>0</v>
      </c>
      <c r="O21" s="26">
        <v>0</v>
      </c>
      <c r="P21" s="26">
        <v>0</v>
      </c>
      <c r="Q21" s="26">
        <v>0</v>
      </c>
      <c r="R21" s="26">
        <v>0</v>
      </c>
      <c r="S21" s="26">
        <v>0</v>
      </c>
      <c r="T21" s="26">
        <v>0</v>
      </c>
      <c r="U21" s="26">
        <v>0</v>
      </c>
      <c r="V21" s="26">
        <v>0</v>
      </c>
      <c r="W21" s="26">
        <v>0</v>
      </c>
      <c r="X21" s="26">
        <v>0</v>
      </c>
      <c r="Y21" s="26">
        <v>0</v>
      </c>
      <c r="Z21" s="26">
        <f t="shared" si="1"/>
        <v>0</v>
      </c>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row>
    <row r="22" spans="1:53" s="84" customFormat="1" ht="12" customHeight="1">
      <c r="A22" s="746">
        <v>115</v>
      </c>
      <c r="B22" s="8" t="s">
        <v>277</v>
      </c>
      <c r="C22" s="76">
        <f>+VLOOKUP(A22,Clasificaciones!C:I,5,FALSE)</f>
        <v>0</v>
      </c>
      <c r="D22" s="76">
        <v>0</v>
      </c>
      <c r="E22" s="76">
        <v>0</v>
      </c>
      <c r="F22" s="76">
        <f>+VLOOKUP(A22,Clasificaciones!C:M,9,FALSE)</f>
        <v>0</v>
      </c>
      <c r="G22" s="76">
        <f t="shared" si="2"/>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f t="shared" si="1"/>
        <v>0</v>
      </c>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row>
    <row r="23" spans="1:53" s="84" customFormat="1" ht="12" customHeight="1">
      <c r="A23" s="746">
        <v>11501</v>
      </c>
      <c r="B23" s="8" t="s">
        <v>1054</v>
      </c>
      <c r="C23" s="76">
        <f>+VLOOKUP(A23,Clasificaciones!C:I,5,FALSE)</f>
        <v>0</v>
      </c>
      <c r="D23" s="76">
        <v>0</v>
      </c>
      <c r="E23" s="76">
        <v>0</v>
      </c>
      <c r="F23" s="76">
        <f>+VLOOKUP(A23,Clasificaciones!C:M,9,FALSE)</f>
        <v>0</v>
      </c>
      <c r="G23" s="76">
        <f t="shared" si="2"/>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f t="shared" si="1"/>
        <v>0</v>
      </c>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row>
    <row r="24" spans="1:53" s="86" customFormat="1" ht="12" customHeight="1">
      <c r="A24" s="746">
        <v>1150102</v>
      </c>
      <c r="B24" s="8" t="s">
        <v>167</v>
      </c>
      <c r="C24" s="76">
        <f>+VLOOKUP(A24,Clasificaciones!C:I,5,FALSE)</f>
        <v>61986600</v>
      </c>
      <c r="D24" s="76">
        <v>0</v>
      </c>
      <c r="E24" s="76">
        <v>0</v>
      </c>
      <c r="F24" s="76">
        <f>+VLOOKUP(A24,Clasificaciones!C:M,9,FALSE)</f>
        <v>0</v>
      </c>
      <c r="G24" s="76">
        <f t="shared" si="2"/>
        <v>61986600</v>
      </c>
      <c r="H24" s="26">
        <v>0</v>
      </c>
      <c r="I24" s="26">
        <v>0</v>
      </c>
      <c r="J24" s="26">
        <v>0</v>
      </c>
      <c r="K24" s="26">
        <v>0</v>
      </c>
      <c r="L24" s="26">
        <f>-G24</f>
        <v>-61986600</v>
      </c>
      <c r="M24" s="26">
        <v>0</v>
      </c>
      <c r="N24" s="26">
        <v>0</v>
      </c>
      <c r="O24" s="26">
        <v>0</v>
      </c>
      <c r="P24" s="26">
        <v>0</v>
      </c>
      <c r="Q24" s="26">
        <v>0</v>
      </c>
      <c r="R24" s="26">
        <v>0</v>
      </c>
      <c r="S24" s="26">
        <v>0</v>
      </c>
      <c r="T24" s="26">
        <v>0</v>
      </c>
      <c r="U24" s="26">
        <v>0</v>
      </c>
      <c r="V24" s="26">
        <v>0</v>
      </c>
      <c r="W24" s="26">
        <v>0</v>
      </c>
      <c r="X24" s="26">
        <v>0</v>
      </c>
      <c r="Y24" s="26">
        <v>0</v>
      </c>
      <c r="Z24" s="26">
        <f t="shared" si="1"/>
        <v>0</v>
      </c>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row>
    <row r="25" spans="1:53" s="86" customFormat="1" ht="12" customHeight="1">
      <c r="A25" s="746">
        <v>12</v>
      </c>
      <c r="B25" s="8" t="s">
        <v>7</v>
      </c>
      <c r="C25" s="76">
        <f>+VLOOKUP(A25,Clasificaciones!C:I,5,FALSE)</f>
        <v>0</v>
      </c>
      <c r="D25" s="76">
        <v>0</v>
      </c>
      <c r="E25" s="76">
        <v>0</v>
      </c>
      <c r="F25" s="76">
        <f>+VLOOKUP(A25,Clasificaciones!C:M,9,FALSE)</f>
        <v>0</v>
      </c>
      <c r="G25" s="76">
        <f t="shared" si="2"/>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f t="shared" ref="Z25" si="3">SUM(G25:Y25)</f>
        <v>0</v>
      </c>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row>
    <row r="26" spans="1:53" s="86" customFormat="1" ht="12" customHeight="1">
      <c r="A26" s="746">
        <v>121</v>
      </c>
      <c r="B26" s="8" t="s">
        <v>150</v>
      </c>
      <c r="C26" s="76">
        <f>+VLOOKUP(A26,Clasificaciones!C:I,5,FALSE)</f>
        <v>0</v>
      </c>
      <c r="D26" s="76">
        <v>0</v>
      </c>
      <c r="E26" s="76">
        <v>0</v>
      </c>
      <c r="F26" s="76">
        <f>+VLOOKUP(A26,Clasificaciones!C:M,9,FALSE)</f>
        <v>0</v>
      </c>
      <c r="G26" s="76">
        <f t="shared" si="2"/>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f t="shared" si="1"/>
        <v>0</v>
      </c>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row>
    <row r="27" spans="1:53" s="84" customFormat="1" ht="12" customHeight="1">
      <c r="A27" s="746">
        <v>12101</v>
      </c>
      <c r="B27" s="8" t="s">
        <v>589</v>
      </c>
      <c r="C27" s="76">
        <f>+VLOOKUP(A27,Clasificaciones!C:I,5,FALSE)</f>
        <v>0</v>
      </c>
      <c r="D27" s="76">
        <v>0</v>
      </c>
      <c r="E27" s="76">
        <v>0</v>
      </c>
      <c r="F27" s="76">
        <f>+VLOOKUP(A27,Clasificaciones!C:M,9,FALSE)</f>
        <v>0</v>
      </c>
      <c r="G27" s="76">
        <f t="shared" si="2"/>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f t="shared" si="1"/>
        <v>0</v>
      </c>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row>
    <row r="28" spans="1:53" s="84" customFormat="1" ht="12" customHeight="1">
      <c r="A28" s="746">
        <v>121011</v>
      </c>
      <c r="B28" s="8" t="s">
        <v>1271</v>
      </c>
      <c r="C28" s="76">
        <f>+VLOOKUP(A28,Clasificaciones!C:I,5,FALSE)</f>
        <v>0</v>
      </c>
      <c r="D28" s="76">
        <v>0</v>
      </c>
      <c r="E28" s="76">
        <v>0</v>
      </c>
      <c r="F28" s="76">
        <f>+VLOOKUP(A28,Clasificaciones!C:M,9,FALSE)</f>
        <v>0</v>
      </c>
      <c r="G28" s="76">
        <f t="shared" si="2"/>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f t="shared" ref="Z28" si="4">SUM(G28:Y28)</f>
        <v>0</v>
      </c>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row>
    <row r="29" spans="1:53" s="84" customFormat="1" ht="12" customHeight="1">
      <c r="A29" s="746">
        <v>12101103</v>
      </c>
      <c r="B29" s="8" t="s">
        <v>1057</v>
      </c>
      <c r="C29" s="76">
        <f>+VLOOKUP(A29,Clasificaciones!C:I,5,FALSE)</f>
        <v>0</v>
      </c>
      <c r="D29" s="76">
        <v>0</v>
      </c>
      <c r="E29" s="76">
        <v>0</v>
      </c>
      <c r="F29" s="76">
        <f>+VLOOKUP(A29,Clasificaciones!C:M,9,FALSE)</f>
        <v>0</v>
      </c>
      <c r="G29" s="76">
        <f t="shared" si="2"/>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f t="shared" si="1"/>
        <v>0</v>
      </c>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row>
    <row r="30" spans="1:53" s="84" customFormat="1" ht="12" customHeight="1">
      <c r="A30" s="746">
        <v>1210110301</v>
      </c>
      <c r="B30" s="8" t="s">
        <v>1274</v>
      </c>
      <c r="C30" s="76">
        <f>+VLOOKUP(A30,Clasificaciones!C:I,5,FALSE)</f>
        <v>900000000</v>
      </c>
      <c r="D30" s="76">
        <v>0</v>
      </c>
      <c r="E30" s="76">
        <v>0</v>
      </c>
      <c r="F30" s="76">
        <f>+VLOOKUP(A30,Clasificaciones!C:M,9,FALSE)</f>
        <v>900000000</v>
      </c>
      <c r="G30" s="76">
        <f t="shared" si="2"/>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f t="shared" si="1"/>
        <v>0</v>
      </c>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row>
    <row r="31" spans="1:53" s="84" customFormat="1" ht="12" customHeight="1">
      <c r="A31" s="746">
        <v>12102</v>
      </c>
      <c r="B31" s="8" t="s">
        <v>859</v>
      </c>
      <c r="C31" s="76">
        <f>+VLOOKUP(A31,Clasificaciones!C:I,5,FALSE)</f>
        <v>0</v>
      </c>
      <c r="D31" s="76">
        <v>0</v>
      </c>
      <c r="E31" s="76">
        <v>0</v>
      </c>
      <c r="F31" s="76">
        <f>+VLOOKUP(A31,Clasificaciones!C:M,9,FALSE)</f>
        <v>0</v>
      </c>
      <c r="G31" s="76">
        <f t="shared" si="2"/>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f t="shared" si="1"/>
        <v>0</v>
      </c>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row>
    <row r="32" spans="1:53" s="84" customFormat="1" ht="12" customHeight="1">
      <c r="A32" s="746">
        <v>121021</v>
      </c>
      <c r="B32" s="8" t="s">
        <v>860</v>
      </c>
      <c r="C32" s="76">
        <f>+VLOOKUP(A32,Clasificaciones!C:I,5,FALSE)</f>
        <v>0</v>
      </c>
      <c r="D32" s="76">
        <v>0</v>
      </c>
      <c r="E32" s="76">
        <v>0</v>
      </c>
      <c r="F32" s="76">
        <f>+VLOOKUP(A32,Clasificaciones!C:M,9,FALSE)</f>
        <v>0</v>
      </c>
      <c r="G32" s="76">
        <f t="shared" si="2"/>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f t="shared" si="1"/>
        <v>0</v>
      </c>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row>
    <row r="33" spans="1:53" s="84" customFormat="1" ht="12" customHeight="1">
      <c r="A33" s="746">
        <v>1210212</v>
      </c>
      <c r="B33" s="8" t="s">
        <v>541</v>
      </c>
      <c r="C33" s="76">
        <f>+VLOOKUP(A33,Clasificaciones!C:I,5,FALSE)</f>
        <v>0</v>
      </c>
      <c r="D33" s="76">
        <v>0</v>
      </c>
      <c r="E33" s="76">
        <v>0</v>
      </c>
      <c r="F33" s="76">
        <f>+VLOOKUP(A33,Clasificaciones!C:M,9,FALSE)</f>
        <v>0</v>
      </c>
      <c r="G33" s="76">
        <f t="shared" si="2"/>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f t="shared" si="1"/>
        <v>0</v>
      </c>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row>
    <row r="34" spans="1:53" s="84" customFormat="1" ht="12" customHeight="1">
      <c r="A34" s="746">
        <v>121021201</v>
      </c>
      <c r="B34" s="8" t="s">
        <v>1108</v>
      </c>
      <c r="C34" s="76">
        <f>+VLOOKUP(A34,Clasificaciones!C:I,5,FALSE)</f>
        <v>692152000</v>
      </c>
      <c r="D34" s="76">
        <v>0</v>
      </c>
      <c r="E34" s="76">
        <v>0</v>
      </c>
      <c r="F34" s="76">
        <f>+VLOOKUP(A34,Clasificaciones!C:M,9,FALSE)</f>
        <v>687081000</v>
      </c>
      <c r="G34" s="76">
        <f t="shared" si="2"/>
        <v>5071000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f>-G34</f>
        <v>-5071000</v>
      </c>
      <c r="Z34" s="26">
        <f t="shared" si="1"/>
        <v>0</v>
      </c>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row>
    <row r="35" spans="1:53" s="84" customFormat="1" ht="12" customHeight="1">
      <c r="A35" s="746">
        <v>1210218</v>
      </c>
      <c r="B35" s="8" t="s">
        <v>552</v>
      </c>
      <c r="C35" s="76">
        <f>+VLOOKUP(A35,Clasificaciones!C:I,5,FALSE)</f>
        <v>0</v>
      </c>
      <c r="D35" s="76">
        <v>0</v>
      </c>
      <c r="E35" s="76">
        <v>0</v>
      </c>
      <c r="F35" s="76">
        <f>+VLOOKUP(A35,Clasificaciones!C:M,9,FALSE)</f>
        <v>0</v>
      </c>
      <c r="G35" s="76">
        <f t="shared" si="2"/>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f t="shared" si="1"/>
        <v>0</v>
      </c>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row>
    <row r="36" spans="1:53" s="84" customFormat="1" ht="12" customHeight="1">
      <c r="A36" s="746">
        <v>12102181</v>
      </c>
      <c r="B36" s="8" t="s">
        <v>553</v>
      </c>
      <c r="C36" s="76">
        <f>+VLOOKUP(A36,Clasificaciones!C:I,5,FALSE)</f>
        <v>0</v>
      </c>
      <c r="D36" s="76">
        <v>0</v>
      </c>
      <c r="E36" s="76">
        <v>0</v>
      </c>
      <c r="F36" s="76">
        <f>+VLOOKUP(A36,Clasificaciones!C:M,9,FALSE)</f>
        <v>0</v>
      </c>
      <c r="G36" s="76">
        <f t="shared" si="2"/>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f t="shared" si="1"/>
        <v>0</v>
      </c>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row>
    <row r="37" spans="1:53" s="84" customFormat="1" ht="12" customHeight="1">
      <c r="A37" s="746">
        <v>1210218101</v>
      </c>
      <c r="B37" s="8" t="s">
        <v>1282</v>
      </c>
      <c r="C37" s="76">
        <f>+VLOOKUP(A37,Clasificaciones!C:I,5,FALSE)</f>
        <v>22231922</v>
      </c>
      <c r="D37" s="76">
        <v>0</v>
      </c>
      <c r="E37" s="76">
        <v>0</v>
      </c>
      <c r="F37" s="76">
        <f>+VLOOKUP(A37,Clasificaciones!C:M,9,FALSE)</f>
        <v>25271732</v>
      </c>
      <c r="G37" s="76">
        <f t="shared" si="2"/>
        <v>-3039810</v>
      </c>
      <c r="H37" s="26">
        <v>0</v>
      </c>
      <c r="I37" s="26">
        <v>0</v>
      </c>
      <c r="J37" s="26">
        <v>0</v>
      </c>
      <c r="K37" s="26">
        <v>0</v>
      </c>
      <c r="L37" s="26">
        <v>0</v>
      </c>
      <c r="M37" s="26">
        <v>0</v>
      </c>
      <c r="N37" s="26">
        <v>0</v>
      </c>
      <c r="O37" s="26">
        <v>0</v>
      </c>
      <c r="P37" s="26">
        <v>0</v>
      </c>
      <c r="Q37" s="26">
        <v>0</v>
      </c>
      <c r="R37" s="26">
        <v>0</v>
      </c>
      <c r="S37" s="26">
        <f>-G37</f>
        <v>3039810</v>
      </c>
      <c r="T37" s="26">
        <v>0</v>
      </c>
      <c r="U37" s="26">
        <v>0</v>
      </c>
      <c r="V37" s="26">
        <v>0</v>
      </c>
      <c r="W37" s="26">
        <v>0</v>
      </c>
      <c r="X37" s="26">
        <v>0</v>
      </c>
      <c r="Y37" s="26">
        <v>0</v>
      </c>
      <c r="Z37" s="26">
        <f t="shared" si="1"/>
        <v>0</v>
      </c>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row>
    <row r="38" spans="1:53" s="84" customFormat="1" ht="12" customHeight="1">
      <c r="A38" s="746">
        <v>12102182</v>
      </c>
      <c r="B38" s="8" t="s">
        <v>560</v>
      </c>
      <c r="C38" s="76">
        <f>+VLOOKUP(A38,Clasificaciones!C:I,5,FALSE)</f>
        <v>0</v>
      </c>
      <c r="D38" s="76">
        <v>0</v>
      </c>
      <c r="E38" s="76">
        <v>0</v>
      </c>
      <c r="F38" s="76">
        <f>+VLOOKUP(A38,Clasificaciones!C:M,9,FALSE)</f>
        <v>0</v>
      </c>
      <c r="G38" s="76">
        <f t="shared" si="2"/>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f t="shared" si="1"/>
        <v>0</v>
      </c>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row>
    <row r="39" spans="1:53" s="84" customFormat="1" ht="12" customHeight="1">
      <c r="A39" s="746">
        <v>1210218201</v>
      </c>
      <c r="B39" s="8" t="s">
        <v>1127</v>
      </c>
      <c r="C39" s="76">
        <f>+VLOOKUP(A39,Clasificaciones!C:I,5,FALSE)</f>
        <v>-20695414</v>
      </c>
      <c r="D39" s="76">
        <v>0</v>
      </c>
      <c r="E39" s="76">
        <v>0</v>
      </c>
      <c r="F39" s="76">
        <f>+VLOOKUP(A39,Clasificaciones!C:M,9,FALSE)</f>
        <v>-26549550</v>
      </c>
      <c r="G39" s="76">
        <f t="shared" si="2"/>
        <v>5854136</v>
      </c>
      <c r="H39" s="26">
        <v>0</v>
      </c>
      <c r="I39" s="26">
        <v>0</v>
      </c>
      <c r="J39" s="26">
        <v>0</v>
      </c>
      <c r="K39" s="26">
        <v>0</v>
      </c>
      <c r="L39" s="26">
        <f>-G39</f>
        <v>-5854136</v>
      </c>
      <c r="M39" s="26">
        <v>0</v>
      </c>
      <c r="N39" s="26">
        <v>0</v>
      </c>
      <c r="O39" s="26">
        <v>0</v>
      </c>
      <c r="P39" s="26">
        <v>0</v>
      </c>
      <c r="Q39" s="26">
        <v>0</v>
      </c>
      <c r="R39" s="26">
        <v>0</v>
      </c>
      <c r="S39" s="26">
        <v>0</v>
      </c>
      <c r="T39" s="26">
        <v>0</v>
      </c>
      <c r="U39" s="26">
        <v>0</v>
      </c>
      <c r="V39" s="26">
        <v>0</v>
      </c>
      <c r="W39" s="26">
        <v>0</v>
      </c>
      <c r="X39" s="26">
        <v>0</v>
      </c>
      <c r="Y39" s="26">
        <v>0</v>
      </c>
      <c r="Z39" s="26">
        <f t="shared" si="1"/>
        <v>0</v>
      </c>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row>
    <row r="40" spans="1:53" s="84" customFormat="1" ht="12" customHeight="1">
      <c r="A40" s="746">
        <v>127</v>
      </c>
      <c r="B40" s="8" t="s">
        <v>593</v>
      </c>
      <c r="C40" s="76">
        <f>+VLOOKUP(A40,Clasificaciones!C:I,5,FALSE)</f>
        <v>0</v>
      </c>
      <c r="D40" s="76">
        <v>0</v>
      </c>
      <c r="E40" s="76">
        <v>0</v>
      </c>
      <c r="F40" s="76">
        <f>+VLOOKUP(A40,Clasificaciones!C:M,9,FALSE)</f>
        <v>0</v>
      </c>
      <c r="G40" s="76">
        <f t="shared" si="2"/>
        <v>0</v>
      </c>
      <c r="H40" s="26">
        <v>0</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6">
        <v>0</v>
      </c>
      <c r="Z40" s="26">
        <f t="shared" si="1"/>
        <v>0</v>
      </c>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row>
    <row r="41" spans="1:53" s="84" customFormat="1" ht="12" customHeight="1">
      <c r="A41" s="746">
        <v>12701</v>
      </c>
      <c r="B41" s="8" t="s">
        <v>594</v>
      </c>
      <c r="C41" s="76">
        <f>+VLOOKUP(A41,Clasificaciones!C:I,5,FALSE)</f>
        <v>0</v>
      </c>
      <c r="D41" s="76">
        <v>0</v>
      </c>
      <c r="E41" s="76">
        <v>0</v>
      </c>
      <c r="F41" s="76">
        <f>+VLOOKUP(A41,Clasificaciones!C:M,9,FALSE)</f>
        <v>0</v>
      </c>
      <c r="G41" s="76">
        <f t="shared" si="2"/>
        <v>0</v>
      </c>
      <c r="H41" s="26">
        <v>0</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6">
        <v>0</v>
      </c>
      <c r="Z41" s="26">
        <f t="shared" si="1"/>
        <v>0</v>
      </c>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row>
    <row r="42" spans="1:53" s="84" customFormat="1" ht="12" customHeight="1">
      <c r="A42" s="746">
        <v>1270102</v>
      </c>
      <c r="B42" s="8" t="s">
        <v>151</v>
      </c>
      <c r="C42" s="76">
        <f>+VLOOKUP(A42,Clasificaciones!C:I,5,FALSE)</f>
        <v>32272727</v>
      </c>
      <c r="D42" s="76">
        <v>0</v>
      </c>
      <c r="E42" s="76">
        <v>0</v>
      </c>
      <c r="F42" s="76">
        <f>+VLOOKUP(A42,Clasificaciones!C:M,9,FALSE)</f>
        <v>32272727</v>
      </c>
      <c r="G42" s="76">
        <f t="shared" si="2"/>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f t="shared" si="1"/>
        <v>0</v>
      </c>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row>
    <row r="43" spans="1:53" s="84" customFormat="1" ht="12" customHeight="1">
      <c r="A43" s="746">
        <v>1270103</v>
      </c>
      <c r="B43" s="8" t="s">
        <v>1014</v>
      </c>
      <c r="C43" s="76">
        <f>+VLOOKUP(A43,Clasificaciones!C:I,5,FALSE)</f>
        <v>32908364</v>
      </c>
      <c r="D43" s="76">
        <v>0</v>
      </c>
      <c r="E43" s="76">
        <v>0</v>
      </c>
      <c r="F43" s="76">
        <f>+VLOOKUP(A43,Clasificaciones!C:M,9,FALSE)</f>
        <v>32908364</v>
      </c>
      <c r="G43" s="76">
        <f t="shared" si="2"/>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f t="shared" si="1"/>
        <v>0</v>
      </c>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row>
    <row r="44" spans="1:53" s="84" customFormat="1" ht="12" customHeight="1">
      <c r="A44" s="746">
        <v>1270104</v>
      </c>
      <c r="B44" s="8" t="s">
        <v>596</v>
      </c>
      <c r="C44" s="76">
        <f>+VLOOKUP(A44,Clasificaciones!C:I,5,FALSE)</f>
        <v>24392332</v>
      </c>
      <c r="D44" s="76">
        <v>0</v>
      </c>
      <c r="E44" s="76">
        <v>0</v>
      </c>
      <c r="F44" s="76">
        <f>+VLOOKUP(A44,Clasificaciones!C:M,9,FALSE)</f>
        <v>24392332</v>
      </c>
      <c r="G44" s="76">
        <f t="shared" si="2"/>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f t="shared" si="1"/>
        <v>0</v>
      </c>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row>
    <row r="45" spans="1:53" s="84" customFormat="1" ht="12" customHeight="1">
      <c r="A45" s="746">
        <v>1270107</v>
      </c>
      <c r="B45" s="8" t="s">
        <v>873</v>
      </c>
      <c r="C45" s="76">
        <f>+VLOOKUP(A45,Clasificaciones!C:I,5,FALSE)</f>
        <v>14410909</v>
      </c>
      <c r="D45" s="76">
        <v>0</v>
      </c>
      <c r="E45" s="76">
        <v>0</v>
      </c>
      <c r="F45" s="76">
        <f>+VLOOKUP(A45,Clasificaciones!C:M,9,FALSE)</f>
        <v>14410909</v>
      </c>
      <c r="G45" s="76">
        <f t="shared" si="2"/>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f t="shared" si="1"/>
        <v>0</v>
      </c>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row>
    <row r="46" spans="1:53" s="84" customFormat="1" ht="12" customHeight="1">
      <c r="A46" s="746">
        <v>1270120</v>
      </c>
      <c r="B46" s="8" t="s">
        <v>597</v>
      </c>
      <c r="C46" s="76">
        <f>+VLOOKUP(A46,Clasificaciones!C:I,5,FALSE)</f>
        <v>0</v>
      </c>
      <c r="D46" s="76">
        <v>0</v>
      </c>
      <c r="E46" s="76">
        <v>0</v>
      </c>
      <c r="F46" s="76">
        <f>+VLOOKUP(A46,Clasificaciones!C:M,9,FALSE)</f>
        <v>0</v>
      </c>
      <c r="G46" s="76">
        <f t="shared" si="2"/>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f t="shared" ref="Z46:Z47" si="5">SUM(G46:Y46)</f>
        <v>0</v>
      </c>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row>
    <row r="47" spans="1:53" s="84" customFormat="1" ht="12" customHeight="1">
      <c r="A47" s="746">
        <v>127012002</v>
      </c>
      <c r="B47" s="8" t="s">
        <v>866</v>
      </c>
      <c r="C47" s="76">
        <f>+VLOOKUP(A47,Clasificaciones!C:I,5,FALSE)</f>
        <v>-806817</v>
      </c>
      <c r="D47" s="76">
        <f>-C47</f>
        <v>806817</v>
      </c>
      <c r="E47" s="76">
        <v>0</v>
      </c>
      <c r="F47" s="76">
        <f>+VLOOKUP(A47,Clasificaciones!C:M,9,FALSE)</f>
        <v>0</v>
      </c>
      <c r="G47" s="76">
        <f t="shared" si="2"/>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f t="shared" si="5"/>
        <v>0</v>
      </c>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row>
    <row r="48" spans="1:53" s="84" customFormat="1" ht="12" customHeight="1">
      <c r="A48" s="747">
        <v>127012003</v>
      </c>
      <c r="B48" s="87" t="s">
        <v>598</v>
      </c>
      <c r="C48" s="76">
        <f>+VLOOKUP(A48,Clasificaciones!C:I,5,FALSE)</f>
        <v>-4941076</v>
      </c>
      <c r="D48" s="76">
        <v>778443</v>
      </c>
      <c r="E48" s="76">
        <v>0</v>
      </c>
      <c r="F48" s="76">
        <f>+VLOOKUP(A48,Clasificaciones!C:M,9,FALSE)</f>
        <v>-4162633</v>
      </c>
      <c r="G48" s="76">
        <f t="shared" si="2"/>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6">
        <v>0</v>
      </c>
      <c r="Z48" s="26">
        <f t="shared" si="1"/>
        <v>0</v>
      </c>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row>
    <row r="49" spans="1:53" s="86" customFormat="1" ht="12" customHeight="1">
      <c r="A49" s="746">
        <v>127012004</v>
      </c>
      <c r="B49" s="8" t="s">
        <v>599</v>
      </c>
      <c r="C49" s="76">
        <f>+VLOOKUP(A49,Clasificaciones!C:I,5,FALSE)</f>
        <v>-1634610</v>
      </c>
      <c r="D49" s="76">
        <v>1634610</v>
      </c>
      <c r="E49" s="76">
        <v>0</v>
      </c>
      <c r="F49" s="76">
        <f>+VLOOKUP(A49,Clasificaciones!C:M,9,FALSE)</f>
        <v>0</v>
      </c>
      <c r="G49" s="76">
        <f t="shared" si="2"/>
        <v>0</v>
      </c>
      <c r="H49" s="26">
        <v>0</v>
      </c>
      <c r="I49" s="26">
        <v>0</v>
      </c>
      <c r="J49" s="26">
        <v>0</v>
      </c>
      <c r="K49" s="26">
        <v>0</v>
      </c>
      <c r="L49" s="26">
        <v>0</v>
      </c>
      <c r="M49" s="26">
        <v>0</v>
      </c>
      <c r="N49" s="26">
        <v>0</v>
      </c>
      <c r="O49" s="26">
        <v>0</v>
      </c>
      <c r="P49" s="26">
        <v>0</v>
      </c>
      <c r="Q49" s="26">
        <v>0</v>
      </c>
      <c r="R49" s="26">
        <f>+G49</f>
        <v>0</v>
      </c>
      <c r="S49" s="26">
        <v>0</v>
      </c>
      <c r="T49" s="26">
        <v>0</v>
      </c>
      <c r="U49" s="26">
        <v>0</v>
      </c>
      <c r="V49" s="26">
        <v>0</v>
      </c>
      <c r="W49" s="26">
        <v>0</v>
      </c>
      <c r="X49" s="26">
        <v>0</v>
      </c>
      <c r="Y49" s="26">
        <v>0</v>
      </c>
      <c r="Z49" s="26">
        <f t="shared" si="1"/>
        <v>0</v>
      </c>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row>
    <row r="50" spans="1:53" s="84" customFormat="1" ht="12" customHeight="1">
      <c r="A50" s="746">
        <v>127012006</v>
      </c>
      <c r="B50" s="8" t="s">
        <v>1195</v>
      </c>
      <c r="C50" s="76">
        <f>+VLOOKUP(A50,Clasificaciones!C:I,5,FALSE)</f>
        <v>-3287488</v>
      </c>
      <c r="D50" s="76">
        <v>405306</v>
      </c>
      <c r="E50" s="76">
        <v>0</v>
      </c>
      <c r="F50" s="76">
        <f>+VLOOKUP(A50,Clasificaciones!C:M,9,FALSE)</f>
        <v>-2882182</v>
      </c>
      <c r="G50" s="76">
        <f t="shared" si="2"/>
        <v>0</v>
      </c>
      <c r="H50" s="26">
        <v>0</v>
      </c>
      <c r="I50" s="26">
        <v>0</v>
      </c>
      <c r="J50" s="26">
        <v>0</v>
      </c>
      <c r="K50" s="26">
        <v>0</v>
      </c>
      <c r="L50" s="26">
        <v>0</v>
      </c>
      <c r="M50" s="26">
        <v>0</v>
      </c>
      <c r="N50" s="26">
        <v>0</v>
      </c>
      <c r="O50" s="26">
        <v>0</v>
      </c>
      <c r="P50" s="26">
        <v>0</v>
      </c>
      <c r="Q50" s="26">
        <v>0</v>
      </c>
      <c r="R50" s="26">
        <f t="shared" ref="R50:R56" si="6">+G50</f>
        <v>0</v>
      </c>
      <c r="S50" s="26">
        <v>0</v>
      </c>
      <c r="T50" s="26">
        <v>0</v>
      </c>
      <c r="U50" s="26">
        <v>0</v>
      </c>
      <c r="V50" s="26">
        <v>0</v>
      </c>
      <c r="W50" s="26">
        <v>0</v>
      </c>
      <c r="X50" s="26">
        <v>0</v>
      </c>
      <c r="Y50" s="26">
        <v>0</v>
      </c>
      <c r="Z50" s="26">
        <f t="shared" si="1"/>
        <v>0</v>
      </c>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row>
    <row r="51" spans="1:53" s="84" customFormat="1" ht="12" customHeight="1">
      <c r="A51" s="746">
        <v>128</v>
      </c>
      <c r="B51" s="8" t="s">
        <v>600</v>
      </c>
      <c r="C51" s="76">
        <f>+VLOOKUP(A51,Clasificaciones!C:I,5,FALSE)</f>
        <v>0</v>
      </c>
      <c r="D51" s="76">
        <v>0</v>
      </c>
      <c r="E51" s="76">
        <v>0</v>
      </c>
      <c r="F51" s="76">
        <f>+VLOOKUP(A51,Clasificaciones!C:M,9,FALSE)</f>
        <v>0</v>
      </c>
      <c r="G51" s="76">
        <f t="shared" si="2"/>
        <v>0</v>
      </c>
      <c r="H51" s="26">
        <v>0</v>
      </c>
      <c r="I51" s="26">
        <v>0</v>
      </c>
      <c r="J51" s="26">
        <v>0</v>
      </c>
      <c r="K51" s="26">
        <v>0</v>
      </c>
      <c r="L51" s="26">
        <v>0</v>
      </c>
      <c r="M51" s="26">
        <v>0</v>
      </c>
      <c r="N51" s="26">
        <v>0</v>
      </c>
      <c r="O51" s="26">
        <v>0</v>
      </c>
      <c r="P51" s="26">
        <v>0</v>
      </c>
      <c r="Q51" s="26">
        <v>0</v>
      </c>
      <c r="R51" s="26">
        <f t="shared" si="6"/>
        <v>0</v>
      </c>
      <c r="S51" s="26">
        <v>0</v>
      </c>
      <c r="T51" s="26">
        <v>0</v>
      </c>
      <c r="U51" s="26">
        <v>0</v>
      </c>
      <c r="V51" s="26">
        <v>0</v>
      </c>
      <c r="W51" s="26">
        <v>0</v>
      </c>
      <c r="X51" s="26">
        <v>0</v>
      </c>
      <c r="Y51" s="26">
        <v>0</v>
      </c>
      <c r="Z51" s="26">
        <f t="shared" si="1"/>
        <v>0</v>
      </c>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row>
    <row r="52" spans="1:53" s="89" customFormat="1" ht="12" customHeight="1">
      <c r="A52" s="748">
        <v>12808</v>
      </c>
      <c r="B52" s="25" t="s">
        <v>1067</v>
      </c>
      <c r="C52" s="76">
        <f>+VLOOKUP(A52,Clasificaciones!C:I,5,FALSE)</f>
        <v>4101789</v>
      </c>
      <c r="D52" s="76">
        <v>0</v>
      </c>
      <c r="E52" s="76">
        <v>0</v>
      </c>
      <c r="F52" s="76">
        <f>+VLOOKUP(A52,Clasificaciones!C:M,9,FALSE)</f>
        <v>0</v>
      </c>
      <c r="G52" s="76">
        <f t="shared" si="2"/>
        <v>4101789</v>
      </c>
      <c r="H52" s="26">
        <v>0</v>
      </c>
      <c r="I52" s="26">
        <v>0</v>
      </c>
      <c r="J52" s="26">
        <v>0</v>
      </c>
      <c r="K52" s="26">
        <v>0</v>
      </c>
      <c r="L52" s="26">
        <f>-G52</f>
        <v>-4101789</v>
      </c>
      <c r="M52" s="26">
        <v>0</v>
      </c>
      <c r="N52" s="26">
        <v>0</v>
      </c>
      <c r="O52" s="26">
        <v>0</v>
      </c>
      <c r="P52" s="26">
        <v>0</v>
      </c>
      <c r="Q52" s="26">
        <v>0</v>
      </c>
      <c r="R52" s="26">
        <v>0</v>
      </c>
      <c r="S52" s="26">
        <v>0</v>
      </c>
      <c r="T52" s="26">
        <v>0</v>
      </c>
      <c r="U52" s="26">
        <v>0</v>
      </c>
      <c r="V52" s="26">
        <v>0</v>
      </c>
      <c r="W52" s="26">
        <v>0</v>
      </c>
      <c r="X52" s="26">
        <v>0</v>
      </c>
      <c r="Y52" s="26">
        <v>0</v>
      </c>
      <c r="Z52" s="26">
        <f t="shared" si="1"/>
        <v>0</v>
      </c>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row>
    <row r="53" spans="1:53" s="89" customFormat="1" ht="12" customHeight="1">
      <c r="A53" s="748">
        <v>129</v>
      </c>
      <c r="B53" s="25" t="s">
        <v>1038</v>
      </c>
      <c r="C53" s="76">
        <f>+VLOOKUP(A53,Clasificaciones!C:I,5,FALSE)</f>
        <v>0</v>
      </c>
      <c r="D53" s="76">
        <v>0</v>
      </c>
      <c r="E53" s="76">
        <v>0</v>
      </c>
      <c r="F53" s="76">
        <f>+VLOOKUP(A53,Clasificaciones!C:M,9,FALSE)</f>
        <v>0</v>
      </c>
      <c r="G53" s="76">
        <f t="shared" si="2"/>
        <v>0</v>
      </c>
      <c r="H53" s="26">
        <v>0</v>
      </c>
      <c r="I53" s="26">
        <v>0</v>
      </c>
      <c r="J53" s="26">
        <v>0</v>
      </c>
      <c r="K53" s="26">
        <v>0</v>
      </c>
      <c r="L53" s="26">
        <v>0</v>
      </c>
      <c r="M53" s="26">
        <v>0</v>
      </c>
      <c r="N53" s="26">
        <v>0</v>
      </c>
      <c r="O53" s="26">
        <v>0</v>
      </c>
      <c r="P53" s="26">
        <v>0</v>
      </c>
      <c r="Q53" s="26">
        <v>0</v>
      </c>
      <c r="R53" s="26">
        <f>-G53</f>
        <v>0</v>
      </c>
      <c r="S53" s="26">
        <v>0</v>
      </c>
      <c r="T53" s="26">
        <v>0</v>
      </c>
      <c r="U53" s="26">
        <v>0</v>
      </c>
      <c r="V53" s="26">
        <v>0</v>
      </c>
      <c r="W53" s="26">
        <v>0</v>
      </c>
      <c r="X53" s="26">
        <v>0</v>
      </c>
      <c r="Y53" s="26">
        <v>0</v>
      </c>
      <c r="Z53" s="26">
        <f t="shared" si="1"/>
        <v>0</v>
      </c>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row>
    <row r="54" spans="1:53" s="89" customFormat="1" ht="12" customHeight="1">
      <c r="A54" s="748">
        <v>12901</v>
      </c>
      <c r="B54" s="25" t="s">
        <v>1039</v>
      </c>
      <c r="C54" s="76">
        <f>+VLOOKUP(A54,Clasificaciones!C:I,5,FALSE)</f>
        <v>21872718</v>
      </c>
      <c r="D54" s="76">
        <v>0</v>
      </c>
      <c r="E54" s="76">
        <v>0</v>
      </c>
      <c r="F54" s="76">
        <f>+VLOOKUP(A54,Clasificaciones!C:M,9,FALSE)</f>
        <v>21872718</v>
      </c>
      <c r="G54" s="76">
        <f t="shared" si="2"/>
        <v>0</v>
      </c>
      <c r="H54" s="26">
        <v>0</v>
      </c>
      <c r="I54" s="26">
        <v>0</v>
      </c>
      <c r="J54" s="26">
        <v>0</v>
      </c>
      <c r="K54" s="26">
        <v>0</v>
      </c>
      <c r="L54" s="26">
        <v>0</v>
      </c>
      <c r="M54" s="26">
        <v>0</v>
      </c>
      <c r="N54" s="26">
        <v>0</v>
      </c>
      <c r="O54" s="26">
        <f t="shared" ref="O54:O56" si="7">-G54</f>
        <v>0</v>
      </c>
      <c r="P54" s="26">
        <v>0</v>
      </c>
      <c r="Q54" s="26">
        <v>0</v>
      </c>
      <c r="R54" s="26">
        <f t="shared" si="6"/>
        <v>0</v>
      </c>
      <c r="S54" s="26">
        <v>0</v>
      </c>
      <c r="T54" s="26">
        <v>0</v>
      </c>
      <c r="U54" s="26">
        <v>0</v>
      </c>
      <c r="V54" s="26">
        <v>0</v>
      </c>
      <c r="W54" s="26">
        <v>0</v>
      </c>
      <c r="X54" s="26">
        <v>0</v>
      </c>
      <c r="Y54" s="26">
        <v>0</v>
      </c>
      <c r="Z54" s="26">
        <f t="shared" si="1"/>
        <v>0</v>
      </c>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row>
    <row r="55" spans="1:53" s="754" customFormat="1" ht="12" customHeight="1">
      <c r="A55" s="749"/>
      <c r="B55" s="750"/>
      <c r="C55" s="752">
        <f>SUM(C5:C54)</f>
        <v>3405088051</v>
      </c>
      <c r="D55" s="751"/>
      <c r="E55" s="751"/>
      <c r="F55" s="752">
        <f>SUM(F5:F54)</f>
        <v>3318180122</v>
      </c>
      <c r="G55" s="751"/>
      <c r="H55" s="752"/>
      <c r="I55" s="752"/>
      <c r="J55" s="26">
        <v>0</v>
      </c>
      <c r="K55" s="752"/>
      <c r="L55" s="752"/>
      <c r="M55" s="752"/>
      <c r="N55" s="752"/>
      <c r="O55" s="752"/>
      <c r="P55" s="752"/>
      <c r="Q55" s="752"/>
      <c r="R55" s="752"/>
      <c r="S55" s="752"/>
      <c r="T55" s="752"/>
      <c r="U55" s="752"/>
      <c r="V55" s="752"/>
      <c r="W55" s="752"/>
      <c r="X55" s="752"/>
      <c r="Y55" s="752"/>
      <c r="Z55" s="752"/>
      <c r="AA55" s="753"/>
      <c r="AB55" s="753"/>
      <c r="AC55" s="753"/>
      <c r="AD55" s="753"/>
      <c r="AE55" s="753"/>
      <c r="AF55" s="753"/>
      <c r="AG55" s="753"/>
      <c r="AH55" s="753"/>
      <c r="AI55" s="753"/>
      <c r="AJ55" s="753"/>
      <c r="AK55" s="753"/>
      <c r="AL55" s="753"/>
      <c r="AM55" s="753"/>
      <c r="AN55" s="753"/>
      <c r="AO55" s="753"/>
      <c r="AP55" s="753"/>
      <c r="AQ55" s="753"/>
      <c r="AR55" s="753"/>
      <c r="AS55" s="753"/>
      <c r="AT55" s="753"/>
      <c r="AU55" s="753"/>
      <c r="AV55" s="753"/>
      <c r="AW55" s="753"/>
      <c r="AX55" s="753"/>
      <c r="AY55" s="753"/>
      <c r="AZ55" s="753"/>
      <c r="BA55" s="753"/>
    </row>
    <row r="56" spans="1:53" s="89" customFormat="1" ht="12" customHeight="1">
      <c r="A56" s="746">
        <v>2</v>
      </c>
      <c r="B56" s="8" t="s">
        <v>8</v>
      </c>
      <c r="C56" s="76">
        <f>+VLOOKUP(A56,Clasificaciones!C:I,5,FALSE)</f>
        <v>0</v>
      </c>
      <c r="D56" s="76">
        <v>0</v>
      </c>
      <c r="E56" s="76">
        <v>0</v>
      </c>
      <c r="F56" s="76">
        <f>+VLOOKUP(A56,Clasificaciones!C:M,9,FALSE)</f>
        <v>0</v>
      </c>
      <c r="G56" s="76">
        <f>+F56-C56+D56-E56</f>
        <v>0</v>
      </c>
      <c r="H56" s="26">
        <v>0</v>
      </c>
      <c r="I56" s="26">
        <v>0</v>
      </c>
      <c r="J56" s="26">
        <v>0</v>
      </c>
      <c r="K56" s="26">
        <v>0</v>
      </c>
      <c r="L56" s="26">
        <v>0</v>
      </c>
      <c r="M56" s="26">
        <v>0</v>
      </c>
      <c r="N56" s="26">
        <v>0</v>
      </c>
      <c r="O56" s="26">
        <f t="shared" si="7"/>
        <v>0</v>
      </c>
      <c r="P56" s="26">
        <v>0</v>
      </c>
      <c r="Q56" s="26">
        <v>0</v>
      </c>
      <c r="R56" s="26">
        <f t="shared" si="6"/>
        <v>0</v>
      </c>
      <c r="S56" s="26">
        <v>0</v>
      </c>
      <c r="T56" s="26">
        <v>0</v>
      </c>
      <c r="U56" s="26">
        <v>0</v>
      </c>
      <c r="V56" s="26">
        <v>0</v>
      </c>
      <c r="W56" s="26">
        <v>0</v>
      </c>
      <c r="X56" s="26">
        <v>0</v>
      </c>
      <c r="Y56" s="26">
        <v>0</v>
      </c>
      <c r="Z56" s="26">
        <f t="shared" si="1"/>
        <v>0</v>
      </c>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row>
    <row r="57" spans="1:53" s="89" customFormat="1" ht="12" customHeight="1">
      <c r="A57" s="746">
        <v>21</v>
      </c>
      <c r="B57" s="8" t="s">
        <v>9</v>
      </c>
      <c r="C57" s="76">
        <f>+VLOOKUP(A57,Clasificaciones!C:I,5,FALSE)</f>
        <v>0</v>
      </c>
      <c r="D57" s="76">
        <v>0</v>
      </c>
      <c r="E57" s="76">
        <v>0</v>
      </c>
      <c r="F57" s="76">
        <f>+VLOOKUP(A57,Clasificaciones!C:M,9,FALSE)</f>
        <v>0</v>
      </c>
      <c r="G57" s="76">
        <f t="shared" ref="G57:G84" si="8">+F57-C57+D57-E57</f>
        <v>0</v>
      </c>
      <c r="H57" s="26">
        <v>0</v>
      </c>
      <c r="I57" s="26">
        <v>0</v>
      </c>
      <c r="J57" s="26">
        <v>0</v>
      </c>
      <c r="K57" s="26">
        <v>0</v>
      </c>
      <c r="L57" s="26">
        <v>0</v>
      </c>
      <c r="M57" s="26">
        <v>0</v>
      </c>
      <c r="N57" s="26">
        <v>0</v>
      </c>
      <c r="O57" s="26">
        <v>0</v>
      </c>
      <c r="P57" s="26">
        <v>0</v>
      </c>
      <c r="Q57" s="26">
        <v>0</v>
      </c>
      <c r="R57" s="26">
        <f t="shared" ref="R57" si="9">-G57</f>
        <v>0</v>
      </c>
      <c r="S57" s="26">
        <v>0</v>
      </c>
      <c r="T57" s="26">
        <v>0</v>
      </c>
      <c r="U57" s="26">
        <v>0</v>
      </c>
      <c r="V57" s="26">
        <v>0</v>
      </c>
      <c r="W57" s="26">
        <v>0</v>
      </c>
      <c r="X57" s="26">
        <v>0</v>
      </c>
      <c r="Y57" s="26">
        <v>0</v>
      </c>
      <c r="Z57" s="26">
        <f t="shared" si="1"/>
        <v>0</v>
      </c>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row>
    <row r="58" spans="1:53" s="92" customFormat="1" ht="12" customHeight="1">
      <c r="A58" s="746">
        <v>211</v>
      </c>
      <c r="B58" s="8" t="s">
        <v>605</v>
      </c>
      <c r="C58" s="76">
        <f>+VLOOKUP(A58,Clasificaciones!C:I,5,FALSE)</f>
        <v>0</v>
      </c>
      <c r="D58" s="76">
        <v>0</v>
      </c>
      <c r="E58" s="76">
        <v>0</v>
      </c>
      <c r="F58" s="76">
        <f>+VLOOKUP(A58,Clasificaciones!C:M,9,FALSE)</f>
        <v>0</v>
      </c>
      <c r="G58" s="76">
        <f t="shared" si="8"/>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6">
        <f t="shared" si="1"/>
        <v>0</v>
      </c>
      <c r="AA58" s="90"/>
      <c r="AB58" s="90"/>
      <c r="AC58" s="90"/>
      <c r="AD58" s="90"/>
      <c r="AE58" s="90"/>
      <c r="AF58" s="90"/>
      <c r="AG58" s="90"/>
      <c r="AH58" s="90"/>
      <c r="AI58" s="90"/>
      <c r="AJ58" s="90"/>
      <c r="AK58" s="90"/>
      <c r="AL58" s="90"/>
      <c r="AM58" s="90"/>
      <c r="AN58" s="91"/>
      <c r="AO58" s="91"/>
      <c r="AP58" s="91"/>
      <c r="AQ58" s="91"/>
      <c r="AR58" s="91"/>
      <c r="AS58" s="91"/>
      <c r="AT58" s="91"/>
      <c r="AU58" s="91"/>
      <c r="AV58" s="91"/>
      <c r="AW58" s="91"/>
      <c r="AX58" s="91"/>
      <c r="AY58" s="91"/>
      <c r="AZ58" s="91"/>
      <c r="BA58" s="91"/>
    </row>
    <row r="59" spans="1:53" s="92" customFormat="1" ht="12" customHeight="1">
      <c r="A59" s="746">
        <v>21101</v>
      </c>
      <c r="B59" s="8" t="s">
        <v>606</v>
      </c>
      <c r="C59" s="76">
        <f>+VLOOKUP(A59,Clasificaciones!C:I,5,FALSE)</f>
        <v>0</v>
      </c>
      <c r="D59" s="76">
        <v>0</v>
      </c>
      <c r="E59" s="76">
        <v>0</v>
      </c>
      <c r="F59" s="76">
        <f>+VLOOKUP(A59,Clasificaciones!C:M,9,FALSE)</f>
        <v>0</v>
      </c>
      <c r="G59" s="76">
        <f t="shared" si="8"/>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c r="Z59" s="26">
        <f t="shared" si="1"/>
        <v>0</v>
      </c>
      <c r="AA59" s="90"/>
      <c r="AB59" s="90"/>
      <c r="AC59" s="90"/>
      <c r="AD59" s="90"/>
      <c r="AE59" s="90"/>
      <c r="AF59" s="90"/>
      <c r="AG59" s="90"/>
      <c r="AH59" s="90"/>
      <c r="AI59" s="90"/>
      <c r="AJ59" s="90"/>
      <c r="AK59" s="90"/>
      <c r="AL59" s="90"/>
      <c r="AM59" s="90"/>
      <c r="AN59" s="91"/>
      <c r="AO59" s="91"/>
      <c r="AP59" s="91"/>
      <c r="AQ59" s="91"/>
      <c r="AR59" s="91"/>
      <c r="AS59" s="91"/>
      <c r="AT59" s="91"/>
      <c r="AU59" s="91"/>
      <c r="AV59" s="91"/>
      <c r="AW59" s="91"/>
      <c r="AX59" s="91"/>
      <c r="AY59" s="91"/>
      <c r="AZ59" s="91"/>
      <c r="BA59" s="91"/>
    </row>
    <row r="60" spans="1:53" s="92" customFormat="1" ht="12" customHeight="1">
      <c r="A60" s="746">
        <v>2110101</v>
      </c>
      <c r="B60" s="8" t="s">
        <v>425</v>
      </c>
      <c r="C60" s="76">
        <f>+VLOOKUP(A60,Clasificaciones!C:I,5,FALSE)</f>
        <v>0</v>
      </c>
      <c r="D60" s="76">
        <v>0</v>
      </c>
      <c r="E60" s="76">
        <v>0</v>
      </c>
      <c r="F60" s="76">
        <f>+VLOOKUP(A60,Clasificaciones!C:M,9,FALSE)</f>
        <v>0</v>
      </c>
      <c r="G60" s="76">
        <f t="shared" si="8"/>
        <v>0</v>
      </c>
      <c r="H60" s="26">
        <v>0</v>
      </c>
      <c r="I60" s="26">
        <v>0</v>
      </c>
      <c r="J60" s="26">
        <v>0</v>
      </c>
      <c r="K60" s="26">
        <v>0</v>
      </c>
      <c r="L60" s="26">
        <v>0</v>
      </c>
      <c r="M60" s="26">
        <v>0</v>
      </c>
      <c r="N60" s="26">
        <v>0</v>
      </c>
      <c r="O60" s="26">
        <v>0</v>
      </c>
      <c r="P60" s="26">
        <v>0</v>
      </c>
      <c r="Q60" s="26">
        <v>0</v>
      </c>
      <c r="R60" s="26">
        <v>0</v>
      </c>
      <c r="S60" s="26">
        <v>0</v>
      </c>
      <c r="T60" s="26">
        <v>0</v>
      </c>
      <c r="U60" s="26">
        <v>0</v>
      </c>
      <c r="V60" s="26">
        <v>0</v>
      </c>
      <c r="W60" s="26">
        <v>0</v>
      </c>
      <c r="X60" s="26">
        <v>0</v>
      </c>
      <c r="Y60" s="26">
        <v>0</v>
      </c>
      <c r="Z60" s="26">
        <f t="shared" si="1"/>
        <v>0</v>
      </c>
      <c r="AA60" s="90"/>
      <c r="AB60" s="90"/>
      <c r="AC60" s="90"/>
      <c r="AD60" s="90"/>
      <c r="AE60" s="90"/>
      <c r="AF60" s="90"/>
      <c r="AG60" s="90"/>
      <c r="AH60" s="90"/>
      <c r="AI60" s="90"/>
      <c r="AJ60" s="90"/>
      <c r="AK60" s="90"/>
      <c r="AL60" s="90"/>
      <c r="AM60" s="90"/>
      <c r="AN60" s="91"/>
      <c r="AO60" s="91"/>
      <c r="AP60" s="91"/>
      <c r="AQ60" s="91"/>
      <c r="AR60" s="91"/>
      <c r="AS60" s="91"/>
      <c r="AT60" s="91"/>
      <c r="AU60" s="91"/>
      <c r="AV60" s="91"/>
      <c r="AW60" s="91"/>
      <c r="AX60" s="91"/>
      <c r="AY60" s="91"/>
      <c r="AZ60" s="91"/>
      <c r="BA60" s="91"/>
    </row>
    <row r="61" spans="1:53" s="92" customFormat="1" ht="12" customHeight="1">
      <c r="A61" s="746">
        <v>211010101</v>
      </c>
      <c r="B61" s="8" t="s">
        <v>351</v>
      </c>
      <c r="C61" s="76">
        <f>-VLOOKUP(A61,Clasificaciones!C:I,5,FALSE)</f>
        <v>510412</v>
      </c>
      <c r="D61" s="76">
        <v>0</v>
      </c>
      <c r="E61" s="76">
        <v>0</v>
      </c>
      <c r="F61" s="76">
        <f>+VLOOKUP(A61,Clasificaciones!C:M,9,FALSE)</f>
        <v>0</v>
      </c>
      <c r="G61" s="76">
        <f t="shared" si="8"/>
        <v>-510412</v>
      </c>
      <c r="H61" s="26">
        <v>0</v>
      </c>
      <c r="I61" s="26">
        <v>0</v>
      </c>
      <c r="J61" s="26">
        <v>0</v>
      </c>
      <c r="K61" s="26">
        <v>0</v>
      </c>
      <c r="L61" s="26">
        <f>-G61</f>
        <v>510412</v>
      </c>
      <c r="M61" s="26">
        <v>0</v>
      </c>
      <c r="N61" s="26">
        <v>0</v>
      </c>
      <c r="O61" s="26">
        <v>0</v>
      </c>
      <c r="P61" s="26">
        <v>0</v>
      </c>
      <c r="Q61" s="26">
        <v>0</v>
      </c>
      <c r="R61" s="26">
        <v>0</v>
      </c>
      <c r="S61" s="26">
        <v>0</v>
      </c>
      <c r="T61" s="26">
        <v>0</v>
      </c>
      <c r="U61" s="26">
        <v>0</v>
      </c>
      <c r="V61" s="26">
        <v>0</v>
      </c>
      <c r="W61" s="26">
        <v>0</v>
      </c>
      <c r="X61" s="26">
        <v>0</v>
      </c>
      <c r="Y61" s="26">
        <v>0</v>
      </c>
      <c r="Z61" s="26">
        <f t="shared" si="1"/>
        <v>0</v>
      </c>
      <c r="AA61" s="90"/>
      <c r="AB61" s="90"/>
      <c r="AC61" s="90"/>
      <c r="AD61" s="90"/>
      <c r="AE61" s="90"/>
      <c r="AF61" s="90"/>
      <c r="AG61" s="90"/>
      <c r="AH61" s="90"/>
      <c r="AI61" s="90"/>
      <c r="AJ61" s="90"/>
      <c r="AK61" s="90"/>
      <c r="AL61" s="90"/>
      <c r="AM61" s="90"/>
      <c r="AN61" s="91"/>
      <c r="AO61" s="91"/>
      <c r="AP61" s="91"/>
      <c r="AQ61" s="91"/>
      <c r="AR61" s="91"/>
      <c r="AS61" s="91"/>
      <c r="AT61" s="91"/>
      <c r="AU61" s="91"/>
      <c r="AV61" s="91"/>
      <c r="AW61" s="91"/>
      <c r="AX61" s="91"/>
      <c r="AY61" s="91"/>
      <c r="AZ61" s="91"/>
      <c r="BA61" s="91"/>
    </row>
    <row r="62" spans="1:53" s="92" customFormat="1" ht="12" customHeight="1">
      <c r="A62" s="746">
        <v>21103</v>
      </c>
      <c r="B62" s="8" t="s">
        <v>879</v>
      </c>
      <c r="C62" s="76">
        <f>+VLOOKUP(A62,Clasificaciones!C:I,5,FALSE)</f>
        <v>0</v>
      </c>
      <c r="D62" s="76">
        <v>0</v>
      </c>
      <c r="E62" s="76">
        <v>0</v>
      </c>
      <c r="F62" s="76">
        <f>+VLOOKUP(A62,Clasificaciones!C:M,9,FALSE)</f>
        <v>0</v>
      </c>
      <c r="G62" s="76">
        <f t="shared" si="8"/>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f t="shared" si="1"/>
        <v>0</v>
      </c>
      <c r="AA62" s="90"/>
      <c r="AB62" s="90"/>
      <c r="AC62" s="90"/>
      <c r="AD62" s="90"/>
      <c r="AE62" s="90"/>
      <c r="AF62" s="90"/>
      <c r="AG62" s="90"/>
      <c r="AH62" s="90"/>
      <c r="AI62" s="90"/>
      <c r="AJ62" s="90"/>
      <c r="AK62" s="90"/>
      <c r="AL62" s="90"/>
      <c r="AM62" s="90"/>
      <c r="AN62" s="91"/>
      <c r="AO62" s="91"/>
      <c r="AP62" s="91"/>
      <c r="AQ62" s="91"/>
      <c r="AR62" s="91"/>
      <c r="AS62" s="91"/>
      <c r="AT62" s="91"/>
      <c r="AU62" s="91"/>
      <c r="AV62" s="91"/>
      <c r="AW62" s="91"/>
      <c r="AX62" s="91"/>
      <c r="AY62" s="91"/>
      <c r="AZ62" s="91"/>
      <c r="BA62" s="91"/>
    </row>
    <row r="63" spans="1:53" s="92" customFormat="1" ht="12" customHeight="1">
      <c r="A63" s="746">
        <v>211030104</v>
      </c>
      <c r="B63" s="8" t="s">
        <v>1308</v>
      </c>
      <c r="C63" s="76">
        <f>-VLOOKUP(A63,Clasificaciones!C:I,5,FALSE)</f>
        <v>1034855485</v>
      </c>
      <c r="D63" s="76">
        <v>0</v>
      </c>
      <c r="E63" s="76">
        <v>0</v>
      </c>
      <c r="F63" s="76">
        <f>-VLOOKUP(A63,Clasificaciones!C:M,9,FALSE)</f>
        <v>680822277</v>
      </c>
      <c r="G63" s="76">
        <f t="shared" si="8"/>
        <v>-354033208</v>
      </c>
      <c r="H63" s="26">
        <v>0</v>
      </c>
      <c r="I63" s="26">
        <v>0</v>
      </c>
      <c r="J63" s="26">
        <v>0</v>
      </c>
      <c r="K63" s="26">
        <v>0</v>
      </c>
      <c r="L63" s="26">
        <v>0</v>
      </c>
      <c r="M63" s="26">
        <v>0</v>
      </c>
      <c r="N63" s="26">
        <v>0</v>
      </c>
      <c r="O63" s="26">
        <v>0</v>
      </c>
      <c r="P63" s="26">
        <v>0</v>
      </c>
      <c r="Q63" s="26">
        <v>0</v>
      </c>
      <c r="R63" s="26">
        <v>0</v>
      </c>
      <c r="S63" s="26">
        <v>0</v>
      </c>
      <c r="T63" s="26">
        <v>0</v>
      </c>
      <c r="U63" s="26">
        <v>0</v>
      </c>
      <c r="V63" s="26">
        <f>-G63</f>
        <v>354033208</v>
      </c>
      <c r="W63" s="26">
        <v>0</v>
      </c>
      <c r="X63" s="26">
        <v>0</v>
      </c>
      <c r="Y63" s="26">
        <v>0</v>
      </c>
      <c r="Z63" s="26">
        <f t="shared" si="1"/>
        <v>0</v>
      </c>
      <c r="AA63" s="90"/>
      <c r="AB63" s="90"/>
      <c r="AC63" s="90"/>
      <c r="AD63" s="90"/>
      <c r="AE63" s="90"/>
      <c r="AF63" s="90"/>
      <c r="AG63" s="90"/>
      <c r="AH63" s="90"/>
      <c r="AI63" s="90"/>
      <c r="AJ63" s="90"/>
      <c r="AK63" s="90"/>
      <c r="AL63" s="90"/>
      <c r="AM63" s="90"/>
      <c r="AN63" s="91"/>
      <c r="AO63" s="91"/>
      <c r="AP63" s="91"/>
      <c r="AQ63" s="91"/>
      <c r="AR63" s="91"/>
      <c r="AS63" s="91"/>
      <c r="AT63" s="91"/>
      <c r="AU63" s="91"/>
      <c r="AV63" s="91"/>
      <c r="AW63" s="91"/>
      <c r="AX63" s="91"/>
      <c r="AY63" s="91"/>
      <c r="AZ63" s="91"/>
      <c r="BA63" s="91"/>
    </row>
    <row r="64" spans="1:53" s="92" customFormat="1" ht="12" customHeight="1">
      <c r="A64" s="746">
        <v>21107</v>
      </c>
      <c r="B64" s="8" t="s">
        <v>608</v>
      </c>
      <c r="C64" s="76">
        <f>+VLOOKUP(A64,Clasificaciones!C:I,5,FALSE)</f>
        <v>0</v>
      </c>
      <c r="D64" s="76">
        <v>0</v>
      </c>
      <c r="E64" s="76">
        <v>0</v>
      </c>
      <c r="F64" s="76">
        <f>+VLOOKUP(A64,Clasificaciones!C:M,9,FALSE)</f>
        <v>0</v>
      </c>
      <c r="G64" s="76">
        <f t="shared" si="8"/>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f t="shared" si="1"/>
        <v>0</v>
      </c>
      <c r="AA64" s="90"/>
      <c r="AB64" s="90"/>
      <c r="AC64" s="90"/>
      <c r="AD64" s="90"/>
      <c r="AE64" s="90"/>
      <c r="AF64" s="90"/>
      <c r="AG64" s="90"/>
      <c r="AH64" s="90"/>
      <c r="AI64" s="90"/>
      <c r="AJ64" s="90"/>
      <c r="AK64" s="90"/>
      <c r="AL64" s="90"/>
      <c r="AM64" s="90"/>
      <c r="AN64" s="91"/>
      <c r="AO64" s="91"/>
      <c r="AP64" s="91"/>
      <c r="AQ64" s="91"/>
      <c r="AR64" s="91"/>
      <c r="AS64" s="91"/>
      <c r="AT64" s="91"/>
      <c r="AU64" s="91"/>
      <c r="AV64" s="91"/>
      <c r="AW64" s="91"/>
      <c r="AX64" s="91"/>
      <c r="AY64" s="91"/>
      <c r="AZ64" s="91"/>
      <c r="BA64" s="91"/>
    </row>
    <row r="65" spans="1:53" s="89" customFormat="1" ht="12" customHeight="1">
      <c r="A65" s="746">
        <v>2110701</v>
      </c>
      <c r="B65" s="8" t="s">
        <v>609</v>
      </c>
      <c r="C65" s="76">
        <f>-VLOOKUP(A65,Clasificaciones!C:I,5,FALSE)</f>
        <v>2083900</v>
      </c>
      <c r="D65" s="76">
        <v>0</v>
      </c>
      <c r="E65" s="76">
        <v>0</v>
      </c>
      <c r="F65" s="76">
        <f>-VLOOKUP(A65,Clasificaciones!C:M,9,FALSE)</f>
        <v>16417600</v>
      </c>
      <c r="G65" s="76">
        <f t="shared" si="8"/>
        <v>14333700</v>
      </c>
      <c r="H65" s="26">
        <v>0</v>
      </c>
      <c r="I65" s="26">
        <v>0</v>
      </c>
      <c r="J65" s="26">
        <v>0</v>
      </c>
      <c r="K65" s="26">
        <v>0</v>
      </c>
      <c r="L65" s="26">
        <f>-G65</f>
        <v>-14333700</v>
      </c>
      <c r="M65" s="26">
        <v>0</v>
      </c>
      <c r="N65" s="26">
        <v>0</v>
      </c>
      <c r="O65" s="26">
        <v>0</v>
      </c>
      <c r="P65" s="26">
        <v>0</v>
      </c>
      <c r="Q65" s="26">
        <v>0</v>
      </c>
      <c r="R65" s="26">
        <v>0</v>
      </c>
      <c r="S65" s="26">
        <v>0</v>
      </c>
      <c r="T65" s="26">
        <v>0</v>
      </c>
      <c r="U65" s="26">
        <v>0</v>
      </c>
      <c r="V65" s="26">
        <v>0</v>
      </c>
      <c r="W65" s="26">
        <v>0</v>
      </c>
      <c r="X65" s="26">
        <v>0</v>
      </c>
      <c r="Y65" s="26">
        <v>0</v>
      </c>
      <c r="Z65" s="26">
        <f t="shared" si="1"/>
        <v>0</v>
      </c>
      <c r="AA65" s="93"/>
      <c r="AB65" s="93"/>
      <c r="AC65" s="93"/>
      <c r="AD65" s="93"/>
      <c r="AE65" s="93"/>
      <c r="AF65" s="93"/>
      <c r="AG65" s="93"/>
      <c r="AH65" s="93"/>
      <c r="AI65" s="93"/>
      <c r="AJ65" s="93"/>
      <c r="AK65" s="93"/>
      <c r="AL65" s="93"/>
      <c r="AM65" s="93"/>
      <c r="AN65" s="88"/>
      <c r="AO65" s="88"/>
      <c r="AP65" s="88"/>
      <c r="AQ65" s="88"/>
      <c r="AR65" s="88"/>
      <c r="AS65" s="88"/>
      <c r="AT65" s="88"/>
      <c r="AU65" s="88"/>
      <c r="AV65" s="88"/>
      <c r="AW65" s="88"/>
      <c r="AX65" s="88"/>
      <c r="AY65" s="88"/>
      <c r="AZ65" s="88"/>
      <c r="BA65" s="88"/>
    </row>
    <row r="66" spans="1:53" s="92" customFormat="1" ht="12" customHeight="1">
      <c r="A66" s="746">
        <v>2110702</v>
      </c>
      <c r="B66" s="8" t="s">
        <v>610</v>
      </c>
      <c r="C66" s="76">
        <f>-VLOOKUP(A66,Clasificaciones!C:I,5,FALSE)</f>
        <v>20726065</v>
      </c>
      <c r="D66" s="76">
        <v>0</v>
      </c>
      <c r="E66" s="76">
        <v>0</v>
      </c>
      <c r="F66" s="76">
        <f>+VLOOKUP(A66,Clasificaciones!C:M,9,FALSE)</f>
        <v>0</v>
      </c>
      <c r="G66" s="76">
        <f t="shared" si="8"/>
        <v>-20726065</v>
      </c>
      <c r="H66" s="26">
        <v>0</v>
      </c>
      <c r="I66" s="26">
        <v>0</v>
      </c>
      <c r="J66" s="26">
        <v>0</v>
      </c>
      <c r="K66" s="26">
        <v>0</v>
      </c>
      <c r="L66" s="26">
        <f>-G66</f>
        <v>20726065</v>
      </c>
      <c r="M66" s="26">
        <v>0</v>
      </c>
      <c r="N66" s="26">
        <v>0</v>
      </c>
      <c r="O66" s="26">
        <v>0</v>
      </c>
      <c r="P66" s="26">
        <v>0</v>
      </c>
      <c r="Q66" s="26">
        <v>0</v>
      </c>
      <c r="R66" s="26">
        <v>0</v>
      </c>
      <c r="S66" s="26">
        <v>0</v>
      </c>
      <c r="T66" s="26">
        <v>0</v>
      </c>
      <c r="U66" s="26">
        <v>0</v>
      </c>
      <c r="V66" s="26">
        <v>0</v>
      </c>
      <c r="W66" s="26">
        <v>0</v>
      </c>
      <c r="X66" s="26">
        <v>0</v>
      </c>
      <c r="Y66" s="26">
        <v>0</v>
      </c>
      <c r="Z66" s="26">
        <f t="shared" si="1"/>
        <v>0</v>
      </c>
      <c r="AA66" s="90"/>
      <c r="AB66" s="90"/>
      <c r="AC66" s="90"/>
      <c r="AD66" s="90"/>
      <c r="AE66" s="90"/>
      <c r="AF66" s="90"/>
      <c r="AG66" s="90"/>
      <c r="AH66" s="90"/>
      <c r="AI66" s="90"/>
      <c r="AJ66" s="90"/>
      <c r="AK66" s="90"/>
      <c r="AL66" s="90"/>
      <c r="AM66" s="90"/>
      <c r="AN66" s="91"/>
      <c r="AO66" s="91"/>
      <c r="AP66" s="91"/>
      <c r="AQ66" s="91"/>
      <c r="AR66" s="91"/>
      <c r="AS66" s="91"/>
      <c r="AT66" s="91"/>
      <c r="AU66" s="91"/>
      <c r="AV66" s="91"/>
      <c r="AW66" s="91"/>
      <c r="AX66" s="91"/>
      <c r="AY66" s="91"/>
      <c r="AZ66" s="91"/>
      <c r="BA66" s="91"/>
    </row>
    <row r="67" spans="1:53" s="92" customFormat="1" ht="12" customHeight="1">
      <c r="A67" s="746">
        <v>214</v>
      </c>
      <c r="B67" s="8" t="s">
        <v>10</v>
      </c>
      <c r="C67" s="76">
        <f>+VLOOKUP(A67,Clasificaciones!C:I,5,FALSE)</f>
        <v>0</v>
      </c>
      <c r="D67" s="76">
        <v>0</v>
      </c>
      <c r="E67" s="76">
        <v>0</v>
      </c>
      <c r="F67" s="76">
        <f>+VLOOKUP(A67,Clasificaciones!C:M,9,FALSE)</f>
        <v>0</v>
      </c>
      <c r="G67" s="76">
        <f t="shared" si="8"/>
        <v>0</v>
      </c>
      <c r="H67" s="26">
        <v>0</v>
      </c>
      <c r="I67" s="26">
        <v>0</v>
      </c>
      <c r="J67" s="26">
        <v>0</v>
      </c>
      <c r="K67" s="26">
        <v>0</v>
      </c>
      <c r="L67" s="26">
        <v>0</v>
      </c>
      <c r="M67" s="26">
        <v>0</v>
      </c>
      <c r="N67" s="26">
        <v>0</v>
      </c>
      <c r="O67" s="26">
        <v>0</v>
      </c>
      <c r="P67" s="26">
        <v>0</v>
      </c>
      <c r="Q67" s="26">
        <v>0</v>
      </c>
      <c r="R67" s="26">
        <v>0</v>
      </c>
      <c r="S67" s="26">
        <v>0</v>
      </c>
      <c r="T67" s="26">
        <v>0</v>
      </c>
      <c r="U67" s="26">
        <v>0</v>
      </c>
      <c r="V67" s="26">
        <v>0</v>
      </c>
      <c r="W67" s="26">
        <v>0</v>
      </c>
      <c r="X67" s="26">
        <v>0</v>
      </c>
      <c r="Y67" s="26">
        <v>0</v>
      </c>
      <c r="Z67" s="26">
        <f t="shared" si="1"/>
        <v>0</v>
      </c>
      <c r="AA67" s="90"/>
      <c r="AB67" s="90"/>
      <c r="AC67" s="90"/>
      <c r="AD67" s="90"/>
      <c r="AE67" s="90"/>
      <c r="AF67" s="90"/>
      <c r="AG67" s="90"/>
      <c r="AH67" s="90"/>
      <c r="AI67" s="90"/>
      <c r="AJ67" s="90"/>
      <c r="AK67" s="90"/>
      <c r="AL67" s="90"/>
      <c r="AM67" s="90"/>
      <c r="AN67" s="91"/>
      <c r="AO67" s="91"/>
      <c r="AP67" s="91"/>
      <c r="AQ67" s="91"/>
      <c r="AR67" s="91"/>
      <c r="AS67" s="91"/>
      <c r="AT67" s="91"/>
      <c r="AU67" s="91"/>
      <c r="AV67" s="91"/>
      <c r="AW67" s="91"/>
      <c r="AX67" s="91"/>
      <c r="AY67" s="91"/>
      <c r="AZ67" s="91"/>
      <c r="BA67" s="91"/>
    </row>
    <row r="68" spans="1:53" s="92" customFormat="1" ht="12" customHeight="1">
      <c r="A68" s="746">
        <v>21401</v>
      </c>
      <c r="B68" s="8" t="s">
        <v>622</v>
      </c>
      <c r="C68" s="76">
        <f>+VLOOKUP(A68,Clasificaciones!C:I,5,FALSE)</f>
        <v>0</v>
      </c>
      <c r="D68" s="76">
        <v>0</v>
      </c>
      <c r="E68" s="76">
        <v>0</v>
      </c>
      <c r="F68" s="76">
        <f>+VLOOKUP(A68,Clasificaciones!C:M,9,FALSE)</f>
        <v>0</v>
      </c>
      <c r="G68" s="76">
        <f t="shared" si="8"/>
        <v>0</v>
      </c>
      <c r="H68" s="26">
        <v>0</v>
      </c>
      <c r="I68" s="26">
        <v>0</v>
      </c>
      <c r="J68" s="26">
        <v>0</v>
      </c>
      <c r="K68" s="26">
        <v>0</v>
      </c>
      <c r="L68" s="26">
        <v>0</v>
      </c>
      <c r="M68" s="26">
        <v>0</v>
      </c>
      <c r="N68" s="26">
        <v>0</v>
      </c>
      <c r="O68" s="26">
        <v>0</v>
      </c>
      <c r="P68" s="26">
        <v>0</v>
      </c>
      <c r="Q68" s="26">
        <v>0</v>
      </c>
      <c r="R68" s="26">
        <v>0</v>
      </c>
      <c r="S68" s="26">
        <v>0</v>
      </c>
      <c r="T68" s="26">
        <v>0</v>
      </c>
      <c r="U68" s="26">
        <v>0</v>
      </c>
      <c r="V68" s="26">
        <v>0</v>
      </c>
      <c r="W68" s="26">
        <v>0</v>
      </c>
      <c r="X68" s="26">
        <v>0</v>
      </c>
      <c r="Y68" s="26">
        <v>0</v>
      </c>
      <c r="Z68" s="26">
        <f t="shared" si="1"/>
        <v>0</v>
      </c>
      <c r="AA68" s="90"/>
      <c r="AB68" s="90"/>
      <c r="AC68" s="90"/>
      <c r="AD68" s="90"/>
      <c r="AE68" s="90"/>
      <c r="AF68" s="90"/>
      <c r="AG68" s="90"/>
      <c r="AH68" s="90"/>
      <c r="AI68" s="90"/>
      <c r="AJ68" s="90"/>
      <c r="AK68" s="90"/>
      <c r="AL68" s="90"/>
      <c r="AM68" s="90"/>
      <c r="AN68" s="91"/>
      <c r="AO68" s="91"/>
      <c r="AP68" s="91"/>
      <c r="AQ68" s="91"/>
      <c r="AR68" s="91"/>
      <c r="AS68" s="91"/>
      <c r="AT68" s="91"/>
      <c r="AU68" s="91"/>
      <c r="AV68" s="91"/>
      <c r="AW68" s="91"/>
      <c r="AX68" s="91"/>
      <c r="AY68" s="91"/>
      <c r="AZ68" s="91"/>
      <c r="BA68" s="91"/>
    </row>
    <row r="69" spans="1:53" s="92" customFormat="1" ht="12" customHeight="1">
      <c r="A69" s="746">
        <v>2140105</v>
      </c>
      <c r="B69" s="8" t="s">
        <v>623</v>
      </c>
      <c r="C69" s="76">
        <f>-VLOOKUP(A69,Clasificaciones!C:I,5,FALSE)</f>
        <v>2561915</v>
      </c>
      <c r="D69" s="76">
        <v>0</v>
      </c>
      <c r="E69" s="76">
        <v>0</v>
      </c>
      <c r="F69" s="76">
        <f>+VLOOKUP(A69,Clasificaciones!C:M,9,FALSE)</f>
        <v>0</v>
      </c>
      <c r="G69" s="76">
        <f t="shared" si="8"/>
        <v>-2561915</v>
      </c>
      <c r="H69" s="26">
        <v>0</v>
      </c>
      <c r="I69" s="26">
        <f>-G69</f>
        <v>2561915</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26">
        <f t="shared" si="1"/>
        <v>0</v>
      </c>
      <c r="AA69" s="90"/>
      <c r="AB69" s="90"/>
      <c r="AC69" s="90"/>
      <c r="AD69" s="90"/>
      <c r="AE69" s="90"/>
      <c r="AF69" s="90"/>
      <c r="AG69" s="90"/>
      <c r="AH69" s="90"/>
      <c r="AI69" s="90"/>
      <c r="AJ69" s="90"/>
      <c r="AK69" s="90"/>
      <c r="AL69" s="90"/>
      <c r="AM69" s="90"/>
      <c r="AN69" s="91"/>
      <c r="AO69" s="91"/>
      <c r="AP69" s="91"/>
      <c r="AQ69" s="91"/>
      <c r="AR69" s="91"/>
      <c r="AS69" s="91"/>
      <c r="AT69" s="91"/>
      <c r="AU69" s="91"/>
      <c r="AV69" s="91"/>
      <c r="AW69" s="91"/>
      <c r="AX69" s="91"/>
      <c r="AY69" s="91"/>
      <c r="AZ69" s="91"/>
      <c r="BA69" s="91"/>
    </row>
    <row r="70" spans="1:53" s="92" customFormat="1" ht="12" customHeight="1">
      <c r="A70" s="746">
        <v>2140107</v>
      </c>
      <c r="B70" s="8" t="s">
        <v>153</v>
      </c>
      <c r="C70" s="76">
        <f>-VLOOKUP(A70,Clasificaciones!C:I,5,FALSE)</f>
        <v>2668402</v>
      </c>
      <c r="D70" s="76">
        <v>0</v>
      </c>
      <c r="E70" s="76">
        <v>0</v>
      </c>
      <c r="F70" s="76">
        <f>-VLOOKUP(A70,Clasificaciones!C:M,9,FALSE)</f>
        <v>2585527</v>
      </c>
      <c r="G70" s="76">
        <f t="shared" si="8"/>
        <v>-82875</v>
      </c>
      <c r="H70" s="26">
        <v>0</v>
      </c>
      <c r="I70" s="26">
        <f>-G70</f>
        <v>82875</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26">
        <f t="shared" si="1"/>
        <v>0</v>
      </c>
      <c r="AA70" s="90"/>
      <c r="AB70" s="90"/>
      <c r="AC70" s="90"/>
      <c r="AD70" s="90"/>
      <c r="AE70" s="90"/>
      <c r="AF70" s="90"/>
      <c r="AG70" s="90"/>
      <c r="AH70" s="90"/>
      <c r="AI70" s="90"/>
      <c r="AJ70" s="90"/>
      <c r="AK70" s="90"/>
      <c r="AL70" s="90"/>
      <c r="AM70" s="90"/>
      <c r="AN70" s="91"/>
      <c r="AO70" s="91"/>
      <c r="AP70" s="91"/>
      <c r="AQ70" s="91"/>
      <c r="AR70" s="91"/>
      <c r="AS70" s="91"/>
      <c r="AT70" s="91"/>
      <c r="AU70" s="91"/>
      <c r="AV70" s="91"/>
      <c r="AW70" s="91"/>
      <c r="AX70" s="91"/>
      <c r="AY70" s="91"/>
      <c r="AZ70" s="91"/>
      <c r="BA70" s="91"/>
    </row>
    <row r="71" spans="1:53" s="92" customFormat="1" ht="12" customHeight="1">
      <c r="A71" s="746" t="s">
        <v>1406</v>
      </c>
      <c r="B71" s="8" t="s">
        <v>906</v>
      </c>
      <c r="C71" s="76">
        <v>0</v>
      </c>
      <c r="D71" s="76">
        <v>0</v>
      </c>
      <c r="E71" s="76">
        <v>0</v>
      </c>
      <c r="F71" s="76">
        <v>0</v>
      </c>
      <c r="G71" s="76">
        <f t="shared" si="8"/>
        <v>0</v>
      </c>
      <c r="H71" s="26">
        <v>0</v>
      </c>
      <c r="I71" s="26">
        <v>0</v>
      </c>
      <c r="J71" s="26">
        <v>0</v>
      </c>
      <c r="K71" s="26">
        <v>0</v>
      </c>
      <c r="L71" s="26">
        <v>0</v>
      </c>
      <c r="M71" s="26">
        <v>0</v>
      </c>
      <c r="N71" s="26">
        <v>0</v>
      </c>
      <c r="O71" s="26">
        <v>0</v>
      </c>
      <c r="P71" s="26">
        <v>0</v>
      </c>
      <c r="Q71" s="26">
        <v>0</v>
      </c>
      <c r="R71" s="26">
        <v>0</v>
      </c>
      <c r="S71" s="26">
        <v>0</v>
      </c>
      <c r="T71" s="26">
        <v>0</v>
      </c>
      <c r="U71" s="26">
        <v>0</v>
      </c>
      <c r="V71" s="26">
        <v>0</v>
      </c>
      <c r="W71" s="26">
        <v>0</v>
      </c>
      <c r="X71" s="26">
        <v>0</v>
      </c>
      <c r="Y71" s="26">
        <v>0</v>
      </c>
      <c r="Z71" s="26">
        <f t="shared" ref="Z71:Z72" si="10">SUM(G71:Y71)</f>
        <v>0</v>
      </c>
      <c r="AA71" s="90"/>
      <c r="AB71" s="90"/>
      <c r="AC71" s="90"/>
      <c r="AD71" s="90"/>
      <c r="AE71" s="90"/>
      <c r="AF71" s="90"/>
      <c r="AG71" s="90"/>
      <c r="AH71" s="90"/>
      <c r="AI71" s="90"/>
      <c r="AJ71" s="90"/>
      <c r="AK71" s="90"/>
      <c r="AL71" s="90"/>
      <c r="AM71" s="90"/>
      <c r="AN71" s="91"/>
      <c r="AO71" s="91"/>
      <c r="AP71" s="91"/>
      <c r="AQ71" s="91"/>
      <c r="AR71" s="91"/>
      <c r="AS71" s="91"/>
      <c r="AT71" s="91"/>
      <c r="AU71" s="91"/>
      <c r="AV71" s="91"/>
      <c r="AW71" s="91"/>
      <c r="AX71" s="91"/>
      <c r="AY71" s="91"/>
      <c r="AZ71" s="91"/>
      <c r="BA71" s="91"/>
    </row>
    <row r="72" spans="1:53" s="92" customFormat="1" ht="12" customHeight="1">
      <c r="A72" s="746" t="s">
        <v>1407</v>
      </c>
      <c r="B72" s="8" t="s">
        <v>1408</v>
      </c>
      <c r="C72" s="76">
        <v>0</v>
      </c>
      <c r="D72" s="76">
        <v>0</v>
      </c>
      <c r="E72" s="76">
        <v>0</v>
      </c>
      <c r="F72" s="76">
        <v>14236524</v>
      </c>
      <c r="G72" s="76">
        <f t="shared" si="8"/>
        <v>14236524</v>
      </c>
      <c r="H72" s="26">
        <v>0</v>
      </c>
      <c r="I72" s="26">
        <v>0</v>
      </c>
      <c r="J72" s="26">
        <v>0</v>
      </c>
      <c r="K72" s="26">
        <v>0</v>
      </c>
      <c r="L72" s="26">
        <f>-G72</f>
        <v>-14236524</v>
      </c>
      <c r="M72" s="26">
        <v>0</v>
      </c>
      <c r="N72" s="26">
        <v>0</v>
      </c>
      <c r="O72" s="26">
        <v>0</v>
      </c>
      <c r="P72" s="26">
        <v>0</v>
      </c>
      <c r="Q72" s="26">
        <v>0</v>
      </c>
      <c r="R72" s="26">
        <v>0</v>
      </c>
      <c r="S72" s="26">
        <v>0</v>
      </c>
      <c r="T72" s="26">
        <v>0</v>
      </c>
      <c r="U72" s="26">
        <v>0</v>
      </c>
      <c r="V72" s="26">
        <v>0</v>
      </c>
      <c r="W72" s="26">
        <v>0</v>
      </c>
      <c r="X72" s="26">
        <v>0</v>
      </c>
      <c r="Y72" s="26">
        <v>0</v>
      </c>
      <c r="Z72" s="26">
        <f t="shared" si="10"/>
        <v>0</v>
      </c>
      <c r="AA72" s="90"/>
      <c r="AB72" s="90"/>
      <c r="AC72" s="90"/>
      <c r="AD72" s="90"/>
      <c r="AE72" s="90"/>
      <c r="AF72" s="90"/>
      <c r="AG72" s="90"/>
      <c r="AH72" s="90"/>
      <c r="AI72" s="90"/>
      <c r="AJ72" s="90"/>
      <c r="AK72" s="90"/>
      <c r="AL72" s="90"/>
      <c r="AM72" s="90"/>
      <c r="AN72" s="91"/>
      <c r="AO72" s="91"/>
      <c r="AP72" s="91"/>
      <c r="AQ72" s="91"/>
      <c r="AR72" s="91"/>
      <c r="AS72" s="91"/>
      <c r="AT72" s="91"/>
      <c r="AU72" s="91"/>
      <c r="AV72" s="91"/>
      <c r="AW72" s="91"/>
      <c r="AX72" s="91"/>
      <c r="AY72" s="91"/>
      <c r="AZ72" s="91"/>
      <c r="BA72" s="91"/>
    </row>
    <row r="73" spans="1:53" s="92" customFormat="1" ht="12" customHeight="1">
      <c r="A73" s="746">
        <v>3</v>
      </c>
      <c r="B73" s="8" t="s">
        <v>22</v>
      </c>
      <c r="C73" s="76">
        <f>+VLOOKUP(A73,Clasificaciones!C:I,5,FALSE)</f>
        <v>0</v>
      </c>
      <c r="D73" s="76">
        <v>0</v>
      </c>
      <c r="E73" s="76">
        <v>0</v>
      </c>
      <c r="F73" s="76">
        <f>+VLOOKUP(A73,Clasificaciones!C:M,9,FALSE)</f>
        <v>0</v>
      </c>
      <c r="G73" s="76">
        <f t="shared" si="8"/>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26">
        <f t="shared" si="1"/>
        <v>0</v>
      </c>
      <c r="AA73" s="90"/>
      <c r="AB73" s="90"/>
      <c r="AC73" s="90"/>
      <c r="AD73" s="90"/>
      <c r="AE73" s="90"/>
      <c r="AF73" s="90"/>
      <c r="AG73" s="90"/>
      <c r="AH73" s="90"/>
      <c r="AI73" s="90"/>
      <c r="AJ73" s="90"/>
      <c r="AK73" s="90"/>
      <c r="AL73" s="90"/>
      <c r="AM73" s="90"/>
      <c r="AN73" s="91"/>
      <c r="AO73" s="91"/>
      <c r="AP73" s="91"/>
      <c r="AQ73" s="91"/>
      <c r="AR73" s="91"/>
      <c r="AS73" s="91"/>
      <c r="AT73" s="91"/>
      <c r="AU73" s="91"/>
      <c r="AV73" s="91"/>
      <c r="AW73" s="91"/>
      <c r="AX73" s="91"/>
      <c r="AY73" s="91"/>
      <c r="AZ73" s="91"/>
      <c r="BA73" s="91"/>
    </row>
    <row r="74" spans="1:53" s="92" customFormat="1" ht="12" customHeight="1">
      <c r="A74" s="746">
        <v>310</v>
      </c>
      <c r="B74" s="8" t="s">
        <v>160</v>
      </c>
      <c r="C74" s="76">
        <f>+VLOOKUP(A74,Clasificaciones!C:I,5,FALSE)</f>
        <v>0</v>
      </c>
      <c r="D74" s="76">
        <v>0</v>
      </c>
      <c r="E74" s="76">
        <v>0</v>
      </c>
      <c r="F74" s="76">
        <f>+VLOOKUP(A74,Clasificaciones!C:M,9,FALSE)</f>
        <v>0</v>
      </c>
      <c r="G74" s="76">
        <f t="shared" si="8"/>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f t="shared" si="1"/>
        <v>0</v>
      </c>
      <c r="AA74" s="90"/>
      <c r="AB74" s="90"/>
      <c r="AC74" s="90"/>
      <c r="AD74" s="90"/>
      <c r="AE74" s="90"/>
      <c r="AF74" s="90"/>
      <c r="AG74" s="90"/>
      <c r="AH74" s="90"/>
      <c r="AI74" s="90"/>
      <c r="AJ74" s="90"/>
      <c r="AK74" s="90"/>
      <c r="AL74" s="90"/>
      <c r="AM74" s="90"/>
      <c r="AN74" s="91"/>
      <c r="AO74" s="91"/>
      <c r="AP74" s="91"/>
      <c r="AQ74" s="91"/>
      <c r="AR74" s="91"/>
      <c r="AS74" s="91"/>
      <c r="AT74" s="91"/>
      <c r="AU74" s="91"/>
      <c r="AV74" s="91"/>
      <c r="AW74" s="91"/>
      <c r="AX74" s="91"/>
      <c r="AY74" s="91"/>
      <c r="AZ74" s="91"/>
      <c r="BA74" s="91"/>
    </row>
    <row r="75" spans="1:53" s="92" customFormat="1" ht="12" customHeight="1">
      <c r="A75" s="746">
        <v>310101</v>
      </c>
      <c r="B75" s="8" t="s">
        <v>386</v>
      </c>
      <c r="C75" s="76">
        <f>+VLOOKUP(A75,Clasificaciones!C:I,5,FALSE)</f>
        <v>0</v>
      </c>
      <c r="D75" s="76">
        <v>0</v>
      </c>
      <c r="E75" s="76">
        <v>0</v>
      </c>
      <c r="F75" s="76">
        <f>+VLOOKUP(A75,Clasificaciones!C:M,9,FALSE)</f>
        <v>0</v>
      </c>
      <c r="G75" s="76">
        <f t="shared" si="8"/>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f t="shared" si="1"/>
        <v>0</v>
      </c>
      <c r="AA75" s="90"/>
      <c r="AB75" s="90"/>
      <c r="AC75" s="90"/>
      <c r="AD75" s="90"/>
      <c r="AE75" s="90"/>
      <c r="AF75" s="90"/>
      <c r="AG75" s="90"/>
      <c r="AH75" s="90"/>
      <c r="AI75" s="90"/>
      <c r="AJ75" s="90"/>
      <c r="AK75" s="90"/>
      <c r="AL75" s="90"/>
      <c r="AM75" s="90"/>
      <c r="AN75" s="91"/>
      <c r="AO75" s="91"/>
      <c r="AP75" s="91"/>
      <c r="AQ75" s="91"/>
      <c r="AR75" s="91"/>
      <c r="AS75" s="91"/>
      <c r="AT75" s="91"/>
      <c r="AU75" s="91"/>
      <c r="AV75" s="91"/>
      <c r="AW75" s="91"/>
      <c r="AX75" s="91"/>
      <c r="AY75" s="91"/>
      <c r="AZ75" s="91"/>
      <c r="BA75" s="91"/>
    </row>
    <row r="76" spans="1:53" s="92" customFormat="1" ht="12" customHeight="1">
      <c r="A76" s="746">
        <v>31010101</v>
      </c>
      <c r="B76" s="8" t="s">
        <v>400</v>
      </c>
      <c r="C76" s="76">
        <f>-VLOOKUP(A76,Clasificaciones!C:I,5,FALSE)</f>
        <v>2500000000</v>
      </c>
      <c r="D76" s="76">
        <v>0</v>
      </c>
      <c r="E76" s="76">
        <v>0</v>
      </c>
      <c r="F76" s="76">
        <f>-VLOOKUP(A76,Clasificaciones!C:M,9,FALSE)</f>
        <v>2500000000</v>
      </c>
      <c r="G76" s="76">
        <f t="shared" si="8"/>
        <v>0</v>
      </c>
      <c r="H76" s="26">
        <v>0</v>
      </c>
      <c r="I76" s="26">
        <v>0</v>
      </c>
      <c r="J76" s="26">
        <v>0</v>
      </c>
      <c r="K76" s="26">
        <v>0</v>
      </c>
      <c r="L76" s="26">
        <v>0</v>
      </c>
      <c r="M76" s="26">
        <v>0</v>
      </c>
      <c r="N76" s="26">
        <v>0</v>
      </c>
      <c r="O76" s="26">
        <v>0</v>
      </c>
      <c r="P76" s="26">
        <v>0</v>
      </c>
      <c r="Q76" s="26">
        <v>0</v>
      </c>
      <c r="R76" s="26">
        <v>0</v>
      </c>
      <c r="S76" s="26">
        <f>-G76</f>
        <v>0</v>
      </c>
      <c r="T76" s="26">
        <v>0</v>
      </c>
      <c r="U76" s="26">
        <v>0</v>
      </c>
      <c r="V76" s="26">
        <v>0</v>
      </c>
      <c r="W76" s="26">
        <v>0</v>
      </c>
      <c r="X76" s="26">
        <v>0</v>
      </c>
      <c r="Y76" s="26">
        <v>0</v>
      </c>
      <c r="Z76" s="26">
        <f t="shared" ref="Z76:Z145" si="11">SUM(G76:Y76)</f>
        <v>0</v>
      </c>
      <c r="AA76" s="90"/>
      <c r="AB76" s="90"/>
      <c r="AC76" s="90"/>
      <c r="AD76" s="90"/>
      <c r="AE76" s="90"/>
      <c r="AF76" s="90"/>
      <c r="AG76" s="90"/>
      <c r="AH76" s="90"/>
      <c r="AI76" s="90"/>
      <c r="AJ76" s="90"/>
      <c r="AK76" s="90"/>
      <c r="AL76" s="90"/>
      <c r="AM76" s="90"/>
      <c r="AN76" s="91"/>
      <c r="AO76" s="91"/>
      <c r="AP76" s="91"/>
      <c r="AQ76" s="91"/>
      <c r="AR76" s="91"/>
      <c r="AS76" s="91"/>
      <c r="AT76" s="91"/>
      <c r="AU76" s="91"/>
      <c r="AV76" s="91"/>
      <c r="AW76" s="91"/>
      <c r="AX76" s="91"/>
      <c r="AY76" s="91"/>
      <c r="AZ76" s="91"/>
      <c r="BA76" s="91"/>
    </row>
    <row r="77" spans="1:53" s="89" customFormat="1" ht="12" customHeight="1">
      <c r="A77" s="746">
        <v>310102</v>
      </c>
      <c r="B77" s="8" t="s">
        <v>238</v>
      </c>
      <c r="C77" s="76">
        <f>+VLOOKUP(A77,Clasificaciones!C:I,5,FALSE)</f>
        <v>0</v>
      </c>
      <c r="D77" s="76">
        <v>0</v>
      </c>
      <c r="E77" s="76">
        <v>0</v>
      </c>
      <c r="F77" s="76">
        <f>+VLOOKUP(A77,Clasificaciones!C:M,9,FALSE)</f>
        <v>0</v>
      </c>
      <c r="G77" s="76">
        <f t="shared" si="8"/>
        <v>0</v>
      </c>
      <c r="H77" s="26">
        <v>0</v>
      </c>
      <c r="I77" s="26">
        <v>0</v>
      </c>
      <c r="J77" s="26">
        <v>0</v>
      </c>
      <c r="K77" s="26">
        <v>0</v>
      </c>
      <c r="L77" s="26">
        <v>0</v>
      </c>
      <c r="M77" s="26">
        <v>0</v>
      </c>
      <c r="N77" s="26">
        <v>0</v>
      </c>
      <c r="O77" s="26">
        <v>0</v>
      </c>
      <c r="P77" s="26">
        <v>0</v>
      </c>
      <c r="Q77" s="26">
        <v>0</v>
      </c>
      <c r="R77" s="26">
        <v>0</v>
      </c>
      <c r="S77" s="26">
        <f t="shared" ref="S77:S95" si="12">-G77</f>
        <v>0</v>
      </c>
      <c r="T77" s="26">
        <v>0</v>
      </c>
      <c r="U77" s="26">
        <v>0</v>
      </c>
      <c r="V77" s="26">
        <v>0</v>
      </c>
      <c r="W77" s="26">
        <v>0</v>
      </c>
      <c r="X77" s="26">
        <v>0</v>
      </c>
      <c r="Y77" s="26">
        <v>0</v>
      </c>
      <c r="Z77" s="26">
        <f t="shared" si="11"/>
        <v>0</v>
      </c>
      <c r="AA77" s="93"/>
      <c r="AB77" s="93"/>
      <c r="AC77" s="93"/>
      <c r="AD77" s="93"/>
      <c r="AE77" s="93"/>
      <c r="AF77" s="93"/>
      <c r="AG77" s="93"/>
      <c r="AH77" s="93"/>
      <c r="AI77" s="93"/>
      <c r="AJ77" s="93"/>
      <c r="AK77" s="93"/>
      <c r="AL77" s="93"/>
      <c r="AM77" s="93"/>
      <c r="AN77" s="88"/>
      <c r="AO77" s="88"/>
      <c r="AP77" s="88"/>
      <c r="AQ77" s="88"/>
      <c r="AR77" s="88"/>
      <c r="AS77" s="88"/>
      <c r="AT77" s="88"/>
      <c r="AU77" s="88"/>
      <c r="AV77" s="88"/>
      <c r="AW77" s="88"/>
      <c r="AX77" s="88"/>
      <c r="AY77" s="88"/>
      <c r="AZ77" s="88"/>
      <c r="BA77" s="88"/>
    </row>
    <row r="78" spans="1:53" s="89" customFormat="1" ht="12" customHeight="1">
      <c r="A78" s="746">
        <v>31010202</v>
      </c>
      <c r="B78" s="8" t="s">
        <v>403</v>
      </c>
      <c r="C78" s="76">
        <f>-VLOOKUP(A78,Clasificaciones!C:I,5,FALSE)</f>
        <v>680771806</v>
      </c>
      <c r="D78" s="76">
        <v>0</v>
      </c>
      <c r="E78" s="76">
        <v>0</v>
      </c>
      <c r="F78" s="76">
        <f>-VLOOKUP(A78,Clasificaciones!C:M,9,FALSE)</f>
        <v>680771806</v>
      </c>
      <c r="G78" s="76">
        <f t="shared" si="8"/>
        <v>0</v>
      </c>
      <c r="H78" s="26">
        <v>0</v>
      </c>
      <c r="I78" s="26">
        <v>0</v>
      </c>
      <c r="J78" s="26">
        <v>0</v>
      </c>
      <c r="K78" s="26">
        <v>0</v>
      </c>
      <c r="L78" s="26">
        <v>0</v>
      </c>
      <c r="M78" s="26">
        <v>0</v>
      </c>
      <c r="N78" s="26">
        <v>0</v>
      </c>
      <c r="O78" s="26">
        <v>0</v>
      </c>
      <c r="P78" s="26">
        <v>0</v>
      </c>
      <c r="Q78" s="26">
        <v>0</v>
      </c>
      <c r="R78" s="26">
        <v>0</v>
      </c>
      <c r="S78" s="26">
        <f t="shared" si="12"/>
        <v>0</v>
      </c>
      <c r="T78" s="26">
        <v>0</v>
      </c>
      <c r="U78" s="26">
        <v>0</v>
      </c>
      <c r="V78" s="26">
        <v>0</v>
      </c>
      <c r="W78" s="26">
        <v>0</v>
      </c>
      <c r="X78" s="26">
        <v>0</v>
      </c>
      <c r="Y78" s="26">
        <v>0</v>
      </c>
      <c r="Z78" s="26">
        <f t="shared" si="11"/>
        <v>0</v>
      </c>
      <c r="AA78" s="93"/>
      <c r="AB78" s="93"/>
      <c r="AC78" s="93"/>
      <c r="AD78" s="93"/>
      <c r="AE78" s="93"/>
      <c r="AF78" s="93"/>
      <c r="AG78" s="93"/>
      <c r="AH78" s="93"/>
      <c r="AI78" s="93"/>
      <c r="AJ78" s="93"/>
      <c r="AK78" s="93"/>
      <c r="AL78" s="93"/>
      <c r="AM78" s="93"/>
      <c r="AN78" s="88"/>
      <c r="AO78" s="88"/>
      <c r="AP78" s="88"/>
      <c r="AQ78" s="88"/>
      <c r="AR78" s="88"/>
      <c r="AS78" s="88"/>
      <c r="AT78" s="88"/>
      <c r="AU78" s="88"/>
      <c r="AV78" s="88"/>
      <c r="AW78" s="88"/>
      <c r="AX78" s="88"/>
      <c r="AY78" s="88"/>
      <c r="AZ78" s="88"/>
      <c r="BA78" s="88"/>
    </row>
    <row r="79" spans="1:53" s="89" customFormat="1" ht="12" customHeight="1">
      <c r="A79" s="746">
        <v>315</v>
      </c>
      <c r="B79" s="8" t="s">
        <v>12</v>
      </c>
      <c r="C79" s="76">
        <f>+VLOOKUP(A79,Clasificaciones!C:I,5,FALSE)</f>
        <v>0</v>
      </c>
      <c r="D79" s="76">
        <v>0</v>
      </c>
      <c r="E79" s="76">
        <v>0</v>
      </c>
      <c r="F79" s="76">
        <f>+VLOOKUP(A79,Clasificaciones!C:M,9,FALSE)</f>
        <v>0</v>
      </c>
      <c r="G79" s="76">
        <f t="shared" si="8"/>
        <v>0</v>
      </c>
      <c r="H79" s="26">
        <v>0</v>
      </c>
      <c r="I79" s="26">
        <v>0</v>
      </c>
      <c r="J79" s="26">
        <v>0</v>
      </c>
      <c r="K79" s="26">
        <v>0</v>
      </c>
      <c r="L79" s="26">
        <v>0</v>
      </c>
      <c r="M79" s="26">
        <v>0</v>
      </c>
      <c r="N79" s="26">
        <v>0</v>
      </c>
      <c r="O79" s="26">
        <v>0</v>
      </c>
      <c r="P79" s="26">
        <v>0</v>
      </c>
      <c r="Q79" s="26">
        <v>0</v>
      </c>
      <c r="R79" s="26">
        <v>0</v>
      </c>
      <c r="S79" s="26">
        <f t="shared" si="12"/>
        <v>0</v>
      </c>
      <c r="T79" s="26">
        <v>0</v>
      </c>
      <c r="U79" s="26">
        <v>0</v>
      </c>
      <c r="V79" s="26">
        <v>0</v>
      </c>
      <c r="W79" s="26">
        <v>0</v>
      </c>
      <c r="X79" s="26">
        <v>0</v>
      </c>
      <c r="Y79" s="26">
        <v>0</v>
      </c>
      <c r="Z79" s="26">
        <f t="shared" si="11"/>
        <v>0</v>
      </c>
      <c r="AA79" s="93"/>
      <c r="AB79" s="93"/>
      <c r="AC79" s="93"/>
      <c r="AD79" s="93"/>
      <c r="AE79" s="93"/>
      <c r="AF79" s="93"/>
      <c r="AG79" s="93"/>
      <c r="AH79" s="93"/>
      <c r="AI79" s="93"/>
      <c r="AJ79" s="93"/>
      <c r="AK79" s="93"/>
      <c r="AL79" s="93"/>
      <c r="AM79" s="93"/>
      <c r="AN79" s="88"/>
      <c r="AO79" s="88"/>
      <c r="AP79" s="88"/>
      <c r="AQ79" s="88"/>
      <c r="AR79" s="88"/>
      <c r="AS79" s="88"/>
      <c r="AT79" s="88"/>
      <c r="AU79" s="88"/>
      <c r="AV79" s="88"/>
      <c r="AW79" s="88"/>
      <c r="AX79" s="88"/>
      <c r="AY79" s="88"/>
      <c r="AZ79" s="88"/>
      <c r="BA79" s="88"/>
    </row>
    <row r="80" spans="1:53" s="89" customFormat="1" ht="12" customHeight="1">
      <c r="A80" s="746">
        <v>31501</v>
      </c>
      <c r="B80" s="8" t="s">
        <v>162</v>
      </c>
      <c r="C80" s="76">
        <f>-VLOOKUP(A80,Clasificaciones!C:I,5,FALSE)</f>
        <v>2618753</v>
      </c>
      <c r="D80" s="76">
        <v>0</v>
      </c>
      <c r="E80" s="76">
        <v>0</v>
      </c>
      <c r="F80" s="76">
        <f>-VLOOKUP(A80,Clasificaciones!C:M,9,FALSE)</f>
        <v>2618753</v>
      </c>
      <c r="G80" s="76">
        <f t="shared" si="8"/>
        <v>0</v>
      </c>
      <c r="H80" s="26">
        <v>0</v>
      </c>
      <c r="I80" s="26">
        <v>0</v>
      </c>
      <c r="J80" s="26">
        <v>0</v>
      </c>
      <c r="K80" s="26">
        <v>0</v>
      </c>
      <c r="L80" s="26">
        <v>0</v>
      </c>
      <c r="M80" s="26">
        <v>0</v>
      </c>
      <c r="N80" s="26">
        <v>0</v>
      </c>
      <c r="O80" s="26">
        <v>0</v>
      </c>
      <c r="P80" s="26">
        <v>0</v>
      </c>
      <c r="Q80" s="26">
        <v>0</v>
      </c>
      <c r="R80" s="26">
        <v>0</v>
      </c>
      <c r="S80" s="26">
        <f t="shared" si="12"/>
        <v>0</v>
      </c>
      <c r="T80" s="26">
        <v>0</v>
      </c>
      <c r="U80" s="26">
        <v>0</v>
      </c>
      <c r="V80" s="26">
        <v>0</v>
      </c>
      <c r="W80" s="26">
        <v>0</v>
      </c>
      <c r="X80" s="26">
        <v>0</v>
      </c>
      <c r="Y80" s="26">
        <v>0</v>
      </c>
      <c r="Z80" s="26">
        <f t="shared" si="11"/>
        <v>0</v>
      </c>
      <c r="AA80" s="93"/>
      <c r="AB80" s="93"/>
      <c r="AC80" s="93"/>
      <c r="AD80" s="93"/>
      <c r="AE80" s="93"/>
      <c r="AF80" s="93"/>
      <c r="AG80" s="93"/>
      <c r="AH80" s="93"/>
      <c r="AI80" s="93"/>
      <c r="AJ80" s="93"/>
      <c r="AK80" s="93"/>
      <c r="AL80" s="93"/>
      <c r="AM80" s="93"/>
      <c r="AN80" s="88"/>
      <c r="AO80" s="88"/>
      <c r="AP80" s="88"/>
      <c r="AQ80" s="88"/>
      <c r="AR80" s="88"/>
      <c r="AS80" s="88"/>
      <c r="AT80" s="88"/>
      <c r="AU80" s="88"/>
      <c r="AV80" s="88"/>
      <c r="AW80" s="88"/>
      <c r="AX80" s="88"/>
      <c r="AY80" s="88"/>
      <c r="AZ80" s="88"/>
      <c r="BA80" s="88"/>
    </row>
    <row r="81" spans="1:53" s="92" customFormat="1" ht="12" customHeight="1">
      <c r="A81" s="746">
        <v>31502</v>
      </c>
      <c r="B81" s="8" t="s">
        <v>163</v>
      </c>
      <c r="C81" s="76">
        <f>-VLOOKUP(A81,Clasificaciones!C:I,5,FALSE)</f>
        <v>135396</v>
      </c>
      <c r="D81" s="76">
        <v>0</v>
      </c>
      <c r="E81" s="76">
        <v>0</v>
      </c>
      <c r="F81" s="76">
        <f>-VLOOKUP(A81,Clasificaciones!C:M,9,FALSE)</f>
        <v>135396</v>
      </c>
      <c r="G81" s="76">
        <f t="shared" si="8"/>
        <v>0</v>
      </c>
      <c r="H81" s="26">
        <v>0</v>
      </c>
      <c r="I81" s="26">
        <v>0</v>
      </c>
      <c r="J81" s="26">
        <v>0</v>
      </c>
      <c r="K81" s="26">
        <v>0</v>
      </c>
      <c r="L81" s="26">
        <v>0</v>
      </c>
      <c r="M81" s="26">
        <v>0</v>
      </c>
      <c r="N81" s="26">
        <v>0</v>
      </c>
      <c r="O81" s="26">
        <v>0</v>
      </c>
      <c r="P81" s="26">
        <v>0</v>
      </c>
      <c r="Q81" s="26">
        <v>0</v>
      </c>
      <c r="R81" s="26">
        <v>0</v>
      </c>
      <c r="S81" s="26">
        <f t="shared" si="12"/>
        <v>0</v>
      </c>
      <c r="T81" s="26">
        <v>0</v>
      </c>
      <c r="U81" s="26">
        <v>0</v>
      </c>
      <c r="V81" s="26">
        <v>0</v>
      </c>
      <c r="W81" s="26">
        <v>0</v>
      </c>
      <c r="X81" s="26">
        <v>0</v>
      </c>
      <c r="Y81" s="26">
        <v>0</v>
      </c>
      <c r="Z81" s="26">
        <f t="shared" si="11"/>
        <v>0</v>
      </c>
      <c r="AA81" s="90"/>
      <c r="AB81" s="90"/>
      <c r="AC81" s="90"/>
      <c r="AD81" s="90"/>
      <c r="AE81" s="90"/>
      <c r="AF81" s="90"/>
      <c r="AG81" s="90"/>
      <c r="AH81" s="90"/>
      <c r="AI81" s="90"/>
      <c r="AJ81" s="90"/>
      <c r="AK81" s="90"/>
      <c r="AL81" s="90"/>
      <c r="AM81" s="90"/>
      <c r="AN81" s="91"/>
      <c r="AO81" s="91"/>
      <c r="AP81" s="91"/>
      <c r="AQ81" s="91"/>
      <c r="AR81" s="91"/>
      <c r="AS81" s="91"/>
      <c r="AT81" s="91"/>
      <c r="AU81" s="91"/>
      <c r="AV81" s="91"/>
      <c r="AW81" s="91"/>
      <c r="AX81" s="91"/>
      <c r="AY81" s="91"/>
      <c r="AZ81" s="91"/>
      <c r="BA81" s="91"/>
    </row>
    <row r="82" spans="1:53" s="92" customFormat="1" ht="12" customHeight="1">
      <c r="A82" s="746">
        <v>316</v>
      </c>
      <c r="B82" s="8" t="s">
        <v>128</v>
      </c>
      <c r="C82" s="76">
        <f>+VLOOKUP(A82,Clasificaciones!C:I,5,FALSE)</f>
        <v>0</v>
      </c>
      <c r="D82" s="76">
        <v>0</v>
      </c>
      <c r="E82" s="76">
        <v>0</v>
      </c>
      <c r="F82" s="76">
        <f>+VLOOKUP(A82,Clasificaciones!C:M,9,FALSE)</f>
        <v>0</v>
      </c>
      <c r="G82" s="76">
        <f t="shared" si="8"/>
        <v>0</v>
      </c>
      <c r="H82" s="26">
        <v>0</v>
      </c>
      <c r="I82" s="26">
        <v>0</v>
      </c>
      <c r="J82" s="26">
        <v>0</v>
      </c>
      <c r="K82" s="26">
        <v>0</v>
      </c>
      <c r="L82" s="26">
        <v>0</v>
      </c>
      <c r="M82" s="26">
        <v>0</v>
      </c>
      <c r="N82" s="26">
        <v>0</v>
      </c>
      <c r="O82" s="26">
        <v>0</v>
      </c>
      <c r="P82" s="26">
        <v>0</v>
      </c>
      <c r="Q82" s="26">
        <v>0</v>
      </c>
      <c r="R82" s="26">
        <v>0</v>
      </c>
      <c r="S82" s="26">
        <f t="shared" ref="S82" si="13">-G82</f>
        <v>0</v>
      </c>
      <c r="T82" s="26">
        <v>0</v>
      </c>
      <c r="U82" s="26">
        <v>0</v>
      </c>
      <c r="V82" s="26">
        <v>0</v>
      </c>
      <c r="W82" s="26">
        <v>0</v>
      </c>
      <c r="X82" s="26">
        <v>0</v>
      </c>
      <c r="Y82" s="26">
        <v>0</v>
      </c>
      <c r="Z82" s="26">
        <f t="shared" ref="Z82" si="14">SUM(G82:Y82)</f>
        <v>0</v>
      </c>
      <c r="AA82" s="90"/>
      <c r="AB82" s="90"/>
      <c r="AC82" s="90"/>
      <c r="AD82" s="90"/>
      <c r="AE82" s="90"/>
      <c r="AF82" s="90"/>
      <c r="AG82" s="90"/>
      <c r="AH82" s="90"/>
      <c r="AI82" s="90"/>
      <c r="AJ82" s="90"/>
      <c r="AK82" s="90"/>
      <c r="AL82" s="90"/>
      <c r="AM82" s="90"/>
      <c r="AN82" s="91"/>
      <c r="AO82" s="91"/>
      <c r="AP82" s="91"/>
      <c r="AQ82" s="91"/>
      <c r="AR82" s="91"/>
      <c r="AS82" s="91"/>
      <c r="AT82" s="91"/>
      <c r="AU82" s="91"/>
      <c r="AV82" s="91"/>
      <c r="AW82" s="91"/>
      <c r="AX82" s="91"/>
      <c r="AY82" s="91"/>
      <c r="AZ82" s="91"/>
      <c r="BA82" s="91"/>
    </row>
    <row r="83" spans="1:53" s="92" customFormat="1" ht="12" customHeight="1">
      <c r="A83" s="746">
        <v>31601</v>
      </c>
      <c r="B83" s="8" t="s">
        <v>164</v>
      </c>
      <c r="C83" s="76">
        <f>-VLOOKUP(A83,Clasificaciones!C:I,5,FALSE)</f>
        <v>-579407761</v>
      </c>
      <c r="D83" s="76">
        <v>0</v>
      </c>
      <c r="E83" s="76">
        <v>0</v>
      </c>
      <c r="F83" s="76">
        <f>-VLOOKUP(A83,Clasificaciones!C:M,9,FALSE)</f>
        <v>-579407761</v>
      </c>
      <c r="G83" s="76">
        <f t="shared" si="8"/>
        <v>0</v>
      </c>
      <c r="H83" s="26">
        <v>0</v>
      </c>
      <c r="I83" s="26">
        <v>0</v>
      </c>
      <c r="J83" s="26">
        <v>0</v>
      </c>
      <c r="K83" s="26">
        <v>0</v>
      </c>
      <c r="L83" s="26">
        <v>0</v>
      </c>
      <c r="M83" s="26">
        <v>0</v>
      </c>
      <c r="N83" s="26">
        <v>0</v>
      </c>
      <c r="O83" s="26">
        <v>0</v>
      </c>
      <c r="P83" s="26">
        <v>0</v>
      </c>
      <c r="Q83" s="26">
        <v>0</v>
      </c>
      <c r="R83" s="26">
        <v>0</v>
      </c>
      <c r="S83" s="26">
        <f t="shared" si="12"/>
        <v>0</v>
      </c>
      <c r="T83" s="26">
        <v>0</v>
      </c>
      <c r="U83" s="26">
        <v>0</v>
      </c>
      <c r="V83" s="26">
        <v>0</v>
      </c>
      <c r="W83" s="26">
        <v>0</v>
      </c>
      <c r="X83" s="26">
        <v>0</v>
      </c>
      <c r="Y83" s="26">
        <v>0</v>
      </c>
      <c r="Z83" s="26">
        <f t="shared" si="11"/>
        <v>0</v>
      </c>
      <c r="AA83" s="90"/>
      <c r="AB83" s="90"/>
      <c r="AC83" s="90"/>
      <c r="AD83" s="90"/>
      <c r="AE83" s="90"/>
      <c r="AF83" s="90"/>
      <c r="AG83" s="90"/>
      <c r="AH83" s="90"/>
      <c r="AI83" s="90"/>
      <c r="AJ83" s="90"/>
      <c r="AK83" s="90"/>
      <c r="AL83" s="90"/>
      <c r="AM83" s="90"/>
      <c r="AN83" s="91"/>
      <c r="AO83" s="91"/>
      <c r="AP83" s="91"/>
      <c r="AQ83" s="91"/>
      <c r="AR83" s="91"/>
      <c r="AS83" s="91"/>
      <c r="AT83" s="91"/>
      <c r="AU83" s="91"/>
      <c r="AV83" s="91"/>
      <c r="AW83" s="91"/>
      <c r="AX83" s="91"/>
      <c r="AY83" s="91"/>
      <c r="AZ83" s="91"/>
      <c r="BA83" s="91"/>
    </row>
    <row r="84" spans="1:53" s="92" customFormat="1" ht="12" customHeight="1">
      <c r="A84" s="746">
        <v>31602</v>
      </c>
      <c r="B84" s="8" t="s">
        <v>165</v>
      </c>
      <c r="C84" s="76">
        <f>-VLOOKUP(A84,Clasificaciones!C:I,5,FALSE)</f>
        <v>-262436322</v>
      </c>
      <c r="D84" s="76">
        <v>-243623733</v>
      </c>
      <c r="E84" s="76">
        <v>0</v>
      </c>
      <c r="F84" s="76">
        <f>+VLOOKUP(A84,Clasificaciones!C:M,9,FALSE)</f>
        <v>0</v>
      </c>
      <c r="G84" s="76">
        <f t="shared" si="8"/>
        <v>18812589</v>
      </c>
      <c r="H84" s="26">
        <v>0</v>
      </c>
      <c r="I84" s="26">
        <v>0</v>
      </c>
      <c r="J84" s="26">
        <v>0</v>
      </c>
      <c r="K84" s="26">
        <v>0</v>
      </c>
      <c r="L84" s="26">
        <v>0</v>
      </c>
      <c r="M84" s="26">
        <v>0</v>
      </c>
      <c r="N84" s="26">
        <v>0</v>
      </c>
      <c r="O84" s="26">
        <v>0</v>
      </c>
      <c r="P84" s="26">
        <v>0</v>
      </c>
      <c r="Q84" s="26">
        <v>0</v>
      </c>
      <c r="R84" s="26">
        <v>0</v>
      </c>
      <c r="S84" s="26">
        <f t="shared" si="12"/>
        <v>-18812589</v>
      </c>
      <c r="T84" s="26">
        <v>0</v>
      </c>
      <c r="U84" s="26">
        <v>0</v>
      </c>
      <c r="V84" s="26">
        <v>0</v>
      </c>
      <c r="W84" s="26">
        <v>0</v>
      </c>
      <c r="X84" s="26">
        <v>0</v>
      </c>
      <c r="Y84" s="26">
        <v>0</v>
      </c>
      <c r="Z84" s="26">
        <f t="shared" si="11"/>
        <v>0</v>
      </c>
      <c r="AA84" s="90"/>
      <c r="AB84" s="90"/>
      <c r="AC84" s="90"/>
      <c r="AD84" s="90"/>
      <c r="AE84" s="90"/>
      <c r="AF84" s="90"/>
      <c r="AG84" s="90"/>
      <c r="AH84" s="90"/>
      <c r="AI84" s="90"/>
      <c r="AJ84" s="90"/>
      <c r="AK84" s="90"/>
      <c r="AL84" s="90"/>
      <c r="AM84" s="90"/>
      <c r="AN84" s="91"/>
      <c r="AO84" s="91"/>
      <c r="AP84" s="91"/>
      <c r="AQ84" s="91"/>
      <c r="AR84" s="91"/>
      <c r="AS84" s="91"/>
      <c r="AT84" s="91"/>
      <c r="AU84" s="91"/>
      <c r="AV84" s="91"/>
      <c r="AW84" s="91"/>
      <c r="AX84" s="91"/>
      <c r="AY84" s="91"/>
      <c r="AZ84" s="91"/>
      <c r="BA84" s="91"/>
    </row>
    <row r="85" spans="1:53" s="754" customFormat="1" ht="12" customHeight="1">
      <c r="A85" s="760"/>
      <c r="B85" s="761"/>
      <c r="C85" s="752">
        <f>SUM(C56:C84)</f>
        <v>3405088051</v>
      </c>
      <c r="D85" s="752"/>
      <c r="E85" s="752"/>
      <c r="F85" s="752">
        <f>SUM(F56:F84)</f>
        <v>3318180122</v>
      </c>
      <c r="G85" s="752"/>
      <c r="H85" s="752"/>
      <c r="I85" s="752"/>
      <c r="J85" s="26">
        <v>0</v>
      </c>
      <c r="K85" s="752"/>
      <c r="L85" s="752"/>
      <c r="M85" s="752"/>
      <c r="N85" s="752"/>
      <c r="O85" s="752"/>
      <c r="P85" s="752"/>
      <c r="Q85" s="752"/>
      <c r="R85" s="752"/>
      <c r="S85" s="752"/>
      <c r="T85" s="752"/>
      <c r="U85" s="752"/>
      <c r="V85" s="752"/>
      <c r="W85" s="752"/>
      <c r="X85" s="752"/>
      <c r="Y85" s="752"/>
      <c r="Z85" s="752"/>
      <c r="AA85" s="762"/>
      <c r="AB85" s="762"/>
      <c r="AC85" s="762"/>
      <c r="AD85" s="762"/>
      <c r="AE85" s="762"/>
      <c r="AF85" s="762"/>
      <c r="AG85" s="762"/>
      <c r="AH85" s="762"/>
      <c r="AI85" s="762"/>
      <c r="AJ85" s="762"/>
      <c r="AK85" s="762"/>
      <c r="AL85" s="762"/>
      <c r="AM85" s="762"/>
      <c r="AN85" s="753"/>
      <c r="AO85" s="753"/>
      <c r="AP85" s="753"/>
      <c r="AQ85" s="753"/>
      <c r="AR85" s="753"/>
      <c r="AS85" s="753"/>
      <c r="AT85" s="753"/>
      <c r="AU85" s="753"/>
      <c r="AV85" s="753"/>
      <c r="AW85" s="753"/>
      <c r="AX85" s="753"/>
      <c r="AY85" s="753"/>
      <c r="AZ85" s="753"/>
      <c r="BA85" s="753"/>
    </row>
    <row r="86" spans="1:53" s="768" customFormat="1" ht="12" customHeight="1">
      <c r="A86" s="763"/>
      <c r="B86" s="764"/>
      <c r="C86" s="765">
        <f>+C55-C85</f>
        <v>0</v>
      </c>
      <c r="D86" s="765"/>
      <c r="E86" s="765"/>
      <c r="F86" s="765">
        <f>+F55-F85</f>
        <v>0</v>
      </c>
      <c r="G86" s="765"/>
      <c r="H86" s="765"/>
      <c r="I86" s="765"/>
      <c r="J86" s="26">
        <v>0</v>
      </c>
      <c r="K86" s="765"/>
      <c r="L86" s="765"/>
      <c r="M86" s="765"/>
      <c r="N86" s="765"/>
      <c r="O86" s="765"/>
      <c r="P86" s="765"/>
      <c r="Q86" s="765"/>
      <c r="R86" s="765"/>
      <c r="S86" s="765"/>
      <c r="T86" s="765"/>
      <c r="U86" s="765"/>
      <c r="V86" s="765"/>
      <c r="W86" s="765"/>
      <c r="X86" s="765"/>
      <c r="Y86" s="765"/>
      <c r="Z86" s="765"/>
      <c r="AA86" s="766"/>
      <c r="AB86" s="766"/>
      <c r="AC86" s="766"/>
      <c r="AD86" s="766"/>
      <c r="AE86" s="766"/>
      <c r="AF86" s="766"/>
      <c r="AG86" s="766"/>
      <c r="AH86" s="766"/>
      <c r="AI86" s="766"/>
      <c r="AJ86" s="766"/>
      <c r="AK86" s="766"/>
      <c r="AL86" s="766"/>
      <c r="AM86" s="766"/>
      <c r="AN86" s="767"/>
      <c r="AO86" s="767"/>
      <c r="AP86" s="767"/>
      <c r="AQ86" s="767"/>
      <c r="AR86" s="767"/>
      <c r="AS86" s="767"/>
      <c r="AT86" s="767"/>
      <c r="AU86" s="767"/>
      <c r="AV86" s="767"/>
      <c r="AW86" s="767"/>
      <c r="AX86" s="767"/>
      <c r="AY86" s="767"/>
      <c r="AZ86" s="767"/>
      <c r="BA86" s="767"/>
    </row>
    <row r="87" spans="1:53" s="92" customFormat="1" ht="12" customHeight="1">
      <c r="A87" s="746">
        <v>4</v>
      </c>
      <c r="B87" s="8" t="s">
        <v>166</v>
      </c>
      <c r="C87" s="76">
        <f>+VLOOKUP(A87,Clasificaciones!C:I,5,FALSE)</f>
        <v>0</v>
      </c>
      <c r="D87" s="76">
        <v>0</v>
      </c>
      <c r="E87" s="76">
        <v>0</v>
      </c>
      <c r="F87" s="76">
        <v>0</v>
      </c>
      <c r="G87" s="76">
        <f t="shared" ref="G87:G104" si="15">+F87-C87+D87-E87</f>
        <v>0</v>
      </c>
      <c r="H87" s="26">
        <v>0</v>
      </c>
      <c r="I87" s="26">
        <v>0</v>
      </c>
      <c r="J87" s="26">
        <v>0</v>
      </c>
      <c r="K87" s="26">
        <v>0</v>
      </c>
      <c r="L87" s="26">
        <v>0</v>
      </c>
      <c r="M87" s="26">
        <v>0</v>
      </c>
      <c r="N87" s="26">
        <v>0</v>
      </c>
      <c r="O87" s="26">
        <v>0</v>
      </c>
      <c r="P87" s="26">
        <v>0</v>
      </c>
      <c r="Q87" s="26">
        <v>0</v>
      </c>
      <c r="R87" s="26">
        <v>0</v>
      </c>
      <c r="S87" s="26">
        <f t="shared" si="12"/>
        <v>0</v>
      </c>
      <c r="T87" s="26">
        <v>0</v>
      </c>
      <c r="U87" s="26">
        <v>0</v>
      </c>
      <c r="V87" s="26">
        <v>0</v>
      </c>
      <c r="W87" s="26">
        <v>0</v>
      </c>
      <c r="X87" s="26">
        <v>0</v>
      </c>
      <c r="Y87" s="26">
        <v>0</v>
      </c>
      <c r="Z87" s="26">
        <f t="shared" si="11"/>
        <v>0</v>
      </c>
      <c r="AA87" s="90"/>
      <c r="AB87" s="90"/>
      <c r="AC87" s="90"/>
      <c r="AD87" s="90"/>
      <c r="AE87" s="90"/>
      <c r="AF87" s="90"/>
      <c r="AG87" s="90"/>
      <c r="AH87" s="90"/>
      <c r="AI87" s="90"/>
      <c r="AJ87" s="90"/>
      <c r="AK87" s="90"/>
      <c r="AL87" s="90"/>
      <c r="AM87" s="90"/>
      <c r="AN87" s="91"/>
      <c r="AO87" s="91"/>
      <c r="AP87" s="91"/>
      <c r="AQ87" s="91"/>
      <c r="AR87" s="91"/>
      <c r="AS87" s="91"/>
      <c r="AT87" s="91"/>
      <c r="AU87" s="91"/>
      <c r="AV87" s="91"/>
      <c r="AW87" s="91"/>
      <c r="AX87" s="91"/>
      <c r="AY87" s="91"/>
      <c r="AZ87" s="91"/>
      <c r="BA87" s="91"/>
    </row>
    <row r="88" spans="1:53" s="92" customFormat="1" ht="12" customHeight="1">
      <c r="A88" s="746">
        <v>403</v>
      </c>
      <c r="B88" s="8" t="s">
        <v>643</v>
      </c>
      <c r="C88" s="76">
        <f>+VLOOKUP(A88,Clasificaciones!C:I,5,FALSE)</f>
        <v>0</v>
      </c>
      <c r="D88" s="76">
        <v>0</v>
      </c>
      <c r="E88" s="76">
        <v>0</v>
      </c>
      <c r="F88" s="76">
        <v>0</v>
      </c>
      <c r="G88" s="76">
        <f t="shared" si="15"/>
        <v>0</v>
      </c>
      <c r="H88" s="26">
        <v>0</v>
      </c>
      <c r="I88" s="26">
        <v>0</v>
      </c>
      <c r="J88" s="26">
        <v>0</v>
      </c>
      <c r="K88" s="26">
        <v>0</v>
      </c>
      <c r="L88" s="26">
        <v>0</v>
      </c>
      <c r="M88" s="26">
        <v>0</v>
      </c>
      <c r="N88" s="26">
        <v>0</v>
      </c>
      <c r="O88" s="26">
        <v>0</v>
      </c>
      <c r="P88" s="26">
        <v>0</v>
      </c>
      <c r="Q88" s="26">
        <v>0</v>
      </c>
      <c r="R88" s="26">
        <v>0</v>
      </c>
      <c r="S88" s="26">
        <f t="shared" si="12"/>
        <v>0</v>
      </c>
      <c r="T88" s="26">
        <v>0</v>
      </c>
      <c r="U88" s="26">
        <v>0</v>
      </c>
      <c r="V88" s="26">
        <v>0</v>
      </c>
      <c r="W88" s="26">
        <v>0</v>
      </c>
      <c r="X88" s="26">
        <v>0</v>
      </c>
      <c r="Y88" s="26">
        <v>0</v>
      </c>
      <c r="Z88" s="26">
        <f t="shared" si="11"/>
        <v>0</v>
      </c>
      <c r="AA88" s="90"/>
      <c r="AB88" s="90"/>
      <c r="AC88" s="90"/>
      <c r="AD88" s="90"/>
      <c r="AE88" s="90"/>
      <c r="AF88" s="90"/>
      <c r="AG88" s="90"/>
      <c r="AH88" s="90"/>
      <c r="AI88" s="90"/>
      <c r="AJ88" s="90"/>
      <c r="AK88" s="90"/>
      <c r="AL88" s="90"/>
      <c r="AM88" s="90"/>
      <c r="AN88" s="91"/>
      <c r="AO88" s="91"/>
      <c r="AP88" s="91"/>
      <c r="AQ88" s="91"/>
      <c r="AR88" s="91"/>
      <c r="AS88" s="91"/>
      <c r="AT88" s="91"/>
      <c r="AU88" s="91"/>
      <c r="AV88" s="91"/>
      <c r="AW88" s="91"/>
      <c r="AX88" s="91"/>
      <c r="AY88" s="91"/>
      <c r="AZ88" s="91"/>
      <c r="BA88" s="91"/>
    </row>
    <row r="89" spans="1:53" s="92" customFormat="1" ht="12" customHeight="1">
      <c r="A89" s="746">
        <v>40301</v>
      </c>
      <c r="B89" s="8" t="s">
        <v>644</v>
      </c>
      <c r="C89" s="76">
        <f>+VLOOKUP(A89,Clasificaciones!C:I,5,FALSE)</f>
        <v>0</v>
      </c>
      <c r="D89" s="76">
        <v>0</v>
      </c>
      <c r="E89" s="76">
        <v>0</v>
      </c>
      <c r="F89" s="76">
        <v>0</v>
      </c>
      <c r="G89" s="76">
        <f t="shared" si="15"/>
        <v>0</v>
      </c>
      <c r="H89" s="26">
        <v>0</v>
      </c>
      <c r="I89" s="26">
        <v>0</v>
      </c>
      <c r="J89" s="26">
        <v>0</v>
      </c>
      <c r="K89" s="26">
        <v>0</v>
      </c>
      <c r="L89" s="26">
        <v>0</v>
      </c>
      <c r="M89" s="26">
        <v>0</v>
      </c>
      <c r="N89" s="26">
        <v>0</v>
      </c>
      <c r="O89" s="26">
        <v>0</v>
      </c>
      <c r="P89" s="26">
        <v>0</v>
      </c>
      <c r="Q89" s="26">
        <v>0</v>
      </c>
      <c r="R89" s="26">
        <v>0</v>
      </c>
      <c r="S89" s="26">
        <f t="shared" si="12"/>
        <v>0</v>
      </c>
      <c r="T89" s="26">
        <v>0</v>
      </c>
      <c r="U89" s="26">
        <v>0</v>
      </c>
      <c r="V89" s="26">
        <v>0</v>
      </c>
      <c r="W89" s="26">
        <v>0</v>
      </c>
      <c r="X89" s="26">
        <v>0</v>
      </c>
      <c r="Y89" s="26">
        <v>0</v>
      </c>
      <c r="Z89" s="26">
        <f t="shared" si="11"/>
        <v>0</v>
      </c>
      <c r="AA89" s="90"/>
      <c r="AB89" s="90"/>
      <c r="AC89" s="90"/>
      <c r="AD89" s="90"/>
      <c r="AE89" s="90"/>
      <c r="AF89" s="90"/>
      <c r="AG89" s="90"/>
      <c r="AH89" s="90"/>
      <c r="AI89" s="90"/>
      <c r="AJ89" s="90"/>
      <c r="AK89" s="90"/>
      <c r="AL89" s="90"/>
      <c r="AM89" s="90"/>
      <c r="AN89" s="91"/>
      <c r="AO89" s="91"/>
      <c r="AP89" s="91"/>
      <c r="AQ89" s="91"/>
      <c r="AR89" s="91"/>
      <c r="AS89" s="91"/>
      <c r="AT89" s="91"/>
      <c r="AU89" s="91"/>
      <c r="AV89" s="91"/>
      <c r="AW89" s="91"/>
      <c r="AX89" s="91"/>
      <c r="AY89" s="91"/>
      <c r="AZ89" s="91"/>
      <c r="BA89" s="91"/>
    </row>
    <row r="90" spans="1:53" s="92" customFormat="1" ht="12" customHeight="1">
      <c r="A90" s="746">
        <v>4030101</v>
      </c>
      <c r="B90" s="8" t="s">
        <v>644</v>
      </c>
      <c r="C90" s="76">
        <f>+VLOOKUP(A90,Clasificaciones!C:I,5,FALSE)</f>
        <v>0</v>
      </c>
      <c r="D90" s="76">
        <v>0</v>
      </c>
      <c r="E90" s="76">
        <v>0</v>
      </c>
      <c r="F90" s="76">
        <v>0</v>
      </c>
      <c r="G90" s="76">
        <f t="shared" si="15"/>
        <v>0</v>
      </c>
      <c r="H90" s="26">
        <v>0</v>
      </c>
      <c r="I90" s="26">
        <v>0</v>
      </c>
      <c r="J90" s="26">
        <v>0</v>
      </c>
      <c r="K90" s="26">
        <v>0</v>
      </c>
      <c r="L90" s="26">
        <v>0</v>
      </c>
      <c r="M90" s="26">
        <v>0</v>
      </c>
      <c r="N90" s="26">
        <v>0</v>
      </c>
      <c r="O90" s="26">
        <v>0</v>
      </c>
      <c r="P90" s="26">
        <v>0</v>
      </c>
      <c r="Q90" s="26">
        <v>0</v>
      </c>
      <c r="R90" s="26">
        <v>0</v>
      </c>
      <c r="S90" s="26">
        <f t="shared" si="12"/>
        <v>0</v>
      </c>
      <c r="T90" s="26">
        <v>0</v>
      </c>
      <c r="U90" s="26">
        <v>0</v>
      </c>
      <c r="V90" s="26">
        <v>0</v>
      </c>
      <c r="W90" s="26">
        <v>0</v>
      </c>
      <c r="X90" s="26">
        <v>0</v>
      </c>
      <c r="Y90" s="26">
        <v>0</v>
      </c>
      <c r="Z90" s="26">
        <f t="shared" si="11"/>
        <v>0</v>
      </c>
      <c r="AA90" s="90"/>
      <c r="AB90" s="90"/>
      <c r="AC90" s="90"/>
      <c r="AD90" s="90"/>
      <c r="AE90" s="90"/>
      <c r="AF90" s="90"/>
      <c r="AG90" s="90"/>
      <c r="AH90" s="90"/>
      <c r="AI90" s="90"/>
      <c r="AJ90" s="90"/>
      <c r="AK90" s="90"/>
      <c r="AL90" s="90"/>
      <c r="AM90" s="90"/>
      <c r="AN90" s="91"/>
      <c r="AO90" s="91"/>
      <c r="AP90" s="91"/>
      <c r="AQ90" s="91"/>
      <c r="AR90" s="91"/>
      <c r="AS90" s="91"/>
      <c r="AT90" s="91"/>
      <c r="AU90" s="91"/>
      <c r="AV90" s="91"/>
      <c r="AW90" s="91"/>
      <c r="AX90" s="91"/>
      <c r="AY90" s="91"/>
      <c r="AZ90" s="91"/>
      <c r="BA90" s="91"/>
    </row>
    <row r="91" spans="1:53" s="89" customFormat="1" ht="12" customHeight="1">
      <c r="A91" s="746">
        <v>403010106</v>
      </c>
      <c r="B91" s="8" t="s">
        <v>544</v>
      </c>
      <c r="C91" s="76">
        <f>+VLOOKUP(A91,Clasificaciones!C:I,5,FALSE)</f>
        <v>6036699</v>
      </c>
      <c r="D91" s="76">
        <v>0</v>
      </c>
      <c r="E91" s="76">
        <v>0</v>
      </c>
      <c r="F91" s="76">
        <v>0</v>
      </c>
      <c r="G91" s="76">
        <f t="shared" si="15"/>
        <v>-6036699</v>
      </c>
      <c r="H91" s="26">
        <v>0</v>
      </c>
      <c r="I91" s="26">
        <v>0</v>
      </c>
      <c r="J91" s="26">
        <v>0</v>
      </c>
      <c r="K91" s="26">
        <v>0</v>
      </c>
      <c r="L91" s="26">
        <v>0</v>
      </c>
      <c r="M91" s="26">
        <v>0</v>
      </c>
      <c r="N91" s="26">
        <v>0</v>
      </c>
      <c r="O91" s="26">
        <v>0</v>
      </c>
      <c r="P91" s="26">
        <v>0</v>
      </c>
      <c r="Q91" s="26">
        <v>0</v>
      </c>
      <c r="R91" s="26">
        <v>0</v>
      </c>
      <c r="S91" s="26">
        <f t="shared" si="12"/>
        <v>6036699</v>
      </c>
      <c r="T91" s="26">
        <v>0</v>
      </c>
      <c r="U91" s="26">
        <v>0</v>
      </c>
      <c r="V91" s="26">
        <v>0</v>
      </c>
      <c r="W91" s="26">
        <v>0</v>
      </c>
      <c r="X91" s="26">
        <v>0</v>
      </c>
      <c r="Y91" s="26">
        <v>0</v>
      </c>
      <c r="Z91" s="26">
        <f t="shared" si="11"/>
        <v>0</v>
      </c>
      <c r="AA91" s="93"/>
      <c r="AB91" s="93"/>
      <c r="AC91" s="93"/>
      <c r="AD91" s="93"/>
      <c r="AE91" s="93"/>
      <c r="AF91" s="93"/>
      <c r="AG91" s="93"/>
      <c r="AH91" s="93"/>
      <c r="AI91" s="93"/>
      <c r="AJ91" s="93"/>
      <c r="AK91" s="93"/>
      <c r="AL91" s="93"/>
      <c r="AM91" s="93"/>
      <c r="AN91" s="88"/>
      <c r="AO91" s="88"/>
      <c r="AP91" s="88"/>
      <c r="AQ91" s="88"/>
      <c r="AR91" s="88"/>
      <c r="AS91" s="88"/>
      <c r="AT91" s="88"/>
      <c r="AU91" s="88"/>
      <c r="AV91" s="88"/>
      <c r="AW91" s="88"/>
      <c r="AX91" s="88"/>
      <c r="AY91" s="88"/>
      <c r="AZ91" s="88"/>
      <c r="BA91" s="88"/>
    </row>
    <row r="92" spans="1:53" s="92" customFormat="1" ht="12" customHeight="1">
      <c r="A92" s="746">
        <v>406</v>
      </c>
      <c r="B92" s="8" t="s">
        <v>666</v>
      </c>
      <c r="C92" s="76">
        <f>+VLOOKUP(A92,Clasificaciones!C:I,5,FALSE)</f>
        <v>0</v>
      </c>
      <c r="D92" s="76">
        <v>0</v>
      </c>
      <c r="E92" s="76">
        <v>0</v>
      </c>
      <c r="F92" s="76">
        <v>0</v>
      </c>
      <c r="G92" s="76">
        <f t="shared" si="15"/>
        <v>0</v>
      </c>
      <c r="H92" s="26">
        <v>0</v>
      </c>
      <c r="I92" s="26">
        <v>0</v>
      </c>
      <c r="J92" s="26">
        <v>0</v>
      </c>
      <c r="K92" s="26">
        <v>0</v>
      </c>
      <c r="L92" s="26">
        <v>0</v>
      </c>
      <c r="M92" s="26">
        <v>0</v>
      </c>
      <c r="N92" s="26">
        <v>0</v>
      </c>
      <c r="O92" s="26">
        <v>0</v>
      </c>
      <c r="P92" s="26">
        <v>0</v>
      </c>
      <c r="Q92" s="26">
        <v>0</v>
      </c>
      <c r="R92" s="26">
        <v>0</v>
      </c>
      <c r="S92" s="26">
        <f t="shared" si="12"/>
        <v>0</v>
      </c>
      <c r="T92" s="26">
        <v>0</v>
      </c>
      <c r="U92" s="26">
        <v>0</v>
      </c>
      <c r="V92" s="26">
        <v>0</v>
      </c>
      <c r="W92" s="26">
        <v>0</v>
      </c>
      <c r="X92" s="26">
        <v>0</v>
      </c>
      <c r="Y92" s="26">
        <v>0</v>
      </c>
      <c r="Z92" s="26">
        <f t="shared" si="11"/>
        <v>0</v>
      </c>
      <c r="AA92" s="90"/>
      <c r="AB92" s="90"/>
      <c r="AC92" s="90"/>
      <c r="AD92" s="90"/>
      <c r="AE92" s="90"/>
      <c r="AF92" s="90"/>
      <c r="AG92" s="90"/>
      <c r="AH92" s="90"/>
      <c r="AI92" s="90"/>
      <c r="AJ92" s="90"/>
      <c r="AK92" s="90"/>
      <c r="AL92" s="90"/>
      <c r="AM92" s="90"/>
      <c r="AN92" s="91"/>
      <c r="AO92" s="91"/>
      <c r="AP92" s="91"/>
      <c r="AQ92" s="91"/>
      <c r="AR92" s="91"/>
      <c r="AS92" s="91"/>
      <c r="AT92" s="91"/>
      <c r="AU92" s="91"/>
      <c r="AV92" s="91"/>
      <c r="AW92" s="91"/>
      <c r="AX92" s="91"/>
      <c r="AY92" s="91"/>
      <c r="AZ92" s="91"/>
      <c r="BA92" s="91"/>
    </row>
    <row r="93" spans="1:53" s="92" customFormat="1" ht="12" customHeight="1">
      <c r="A93" s="746">
        <v>40604</v>
      </c>
      <c r="B93" s="8" t="s">
        <v>667</v>
      </c>
      <c r="C93" s="76">
        <f>+VLOOKUP(A93,Clasificaciones!C:I,5,FALSE)</f>
        <v>0</v>
      </c>
      <c r="D93" s="76">
        <v>0</v>
      </c>
      <c r="E93" s="76">
        <v>0</v>
      </c>
      <c r="F93" s="76">
        <v>0</v>
      </c>
      <c r="G93" s="76">
        <f t="shared" si="15"/>
        <v>0</v>
      </c>
      <c r="H93" s="26">
        <v>0</v>
      </c>
      <c r="I93" s="26">
        <v>0</v>
      </c>
      <c r="J93" s="26">
        <v>0</v>
      </c>
      <c r="K93" s="26">
        <v>0</v>
      </c>
      <c r="L93" s="26">
        <v>0</v>
      </c>
      <c r="M93" s="26">
        <v>0</v>
      </c>
      <c r="N93" s="26">
        <v>0</v>
      </c>
      <c r="O93" s="26">
        <v>0</v>
      </c>
      <c r="P93" s="26">
        <v>0</v>
      </c>
      <c r="Q93" s="26">
        <v>0</v>
      </c>
      <c r="R93" s="26">
        <v>0</v>
      </c>
      <c r="S93" s="26">
        <f t="shared" si="12"/>
        <v>0</v>
      </c>
      <c r="T93" s="26">
        <v>0</v>
      </c>
      <c r="U93" s="26">
        <v>0</v>
      </c>
      <c r="V93" s="26">
        <v>0</v>
      </c>
      <c r="W93" s="26">
        <v>0</v>
      </c>
      <c r="X93" s="26">
        <v>0</v>
      </c>
      <c r="Y93" s="26">
        <v>0</v>
      </c>
      <c r="Z93" s="26">
        <f t="shared" si="11"/>
        <v>0</v>
      </c>
      <c r="AA93" s="90"/>
      <c r="AB93" s="90"/>
      <c r="AC93" s="90"/>
      <c r="AD93" s="90"/>
      <c r="AE93" s="90"/>
      <c r="AF93" s="90"/>
      <c r="AG93" s="90"/>
      <c r="AH93" s="90"/>
      <c r="AI93" s="90"/>
      <c r="AJ93" s="90"/>
      <c r="AK93" s="90"/>
      <c r="AL93" s="90"/>
      <c r="AM93" s="90"/>
      <c r="AN93" s="91"/>
      <c r="AO93" s="91"/>
      <c r="AP93" s="91"/>
      <c r="AQ93" s="91"/>
      <c r="AR93" s="91"/>
      <c r="AS93" s="91"/>
      <c r="AT93" s="91"/>
      <c r="AU93" s="91"/>
      <c r="AV93" s="91"/>
      <c r="AW93" s="91"/>
      <c r="AX93" s="91"/>
      <c r="AY93" s="91"/>
      <c r="AZ93" s="91"/>
      <c r="BA93" s="91"/>
    </row>
    <row r="94" spans="1:53" s="92" customFormat="1" ht="12" customHeight="1">
      <c r="A94" s="746">
        <v>4060401</v>
      </c>
      <c r="B94" s="8" t="s">
        <v>668</v>
      </c>
      <c r="C94" s="76">
        <f>+VLOOKUP(A94,Clasificaciones!C:I,5,FALSE)</f>
        <v>2027</v>
      </c>
      <c r="D94" s="76">
        <v>0</v>
      </c>
      <c r="E94" s="76">
        <v>0</v>
      </c>
      <c r="F94" s="76">
        <v>0</v>
      </c>
      <c r="G94" s="76">
        <f t="shared" si="15"/>
        <v>-2027</v>
      </c>
      <c r="H94" s="26">
        <v>0</v>
      </c>
      <c r="I94" s="26">
        <v>0</v>
      </c>
      <c r="J94" s="26">
        <v>0</v>
      </c>
      <c r="K94" s="26">
        <v>0</v>
      </c>
      <c r="L94" s="26">
        <f>-G94</f>
        <v>2027</v>
      </c>
      <c r="M94" s="26">
        <v>0</v>
      </c>
      <c r="N94" s="26">
        <v>0</v>
      </c>
      <c r="O94" s="26">
        <v>0</v>
      </c>
      <c r="P94" s="26">
        <v>0</v>
      </c>
      <c r="Q94" s="26">
        <v>0</v>
      </c>
      <c r="R94" s="26">
        <v>0</v>
      </c>
      <c r="S94" s="26">
        <v>0</v>
      </c>
      <c r="T94" s="26">
        <v>0</v>
      </c>
      <c r="U94" s="26">
        <v>0</v>
      </c>
      <c r="V94" s="26">
        <v>0</v>
      </c>
      <c r="W94" s="26">
        <v>0</v>
      </c>
      <c r="X94" s="26">
        <v>0</v>
      </c>
      <c r="Y94" s="26">
        <v>0</v>
      </c>
      <c r="Z94" s="26">
        <f t="shared" si="11"/>
        <v>0</v>
      </c>
      <c r="AA94" s="90"/>
      <c r="AB94" s="90"/>
      <c r="AC94" s="90"/>
      <c r="AD94" s="90"/>
      <c r="AE94" s="90"/>
      <c r="AF94" s="90"/>
      <c r="AG94" s="90"/>
      <c r="AH94" s="90"/>
      <c r="AI94" s="90"/>
      <c r="AJ94" s="90"/>
      <c r="AK94" s="90"/>
      <c r="AL94" s="90"/>
      <c r="AM94" s="90"/>
      <c r="AN94" s="91"/>
      <c r="AO94" s="91"/>
      <c r="AP94" s="91"/>
      <c r="AQ94" s="91"/>
      <c r="AR94" s="91"/>
      <c r="AS94" s="91"/>
      <c r="AT94" s="91"/>
      <c r="AU94" s="91"/>
      <c r="AV94" s="91"/>
      <c r="AW94" s="91"/>
      <c r="AX94" s="91"/>
      <c r="AY94" s="91"/>
      <c r="AZ94" s="91"/>
      <c r="BA94" s="91"/>
    </row>
    <row r="95" spans="1:53" s="92" customFormat="1" ht="12" customHeight="1">
      <c r="A95" s="746">
        <v>40605</v>
      </c>
      <c r="B95" s="8" t="s">
        <v>224</v>
      </c>
      <c r="C95" s="76">
        <f>+VLOOKUP(A95,Clasificaciones!C:I,5,FALSE)</f>
        <v>0</v>
      </c>
      <c r="D95" s="76">
        <v>0</v>
      </c>
      <c r="E95" s="76">
        <v>0</v>
      </c>
      <c r="F95" s="76">
        <v>0</v>
      </c>
      <c r="G95" s="76">
        <f t="shared" si="15"/>
        <v>0</v>
      </c>
      <c r="H95" s="26">
        <v>0</v>
      </c>
      <c r="I95" s="26">
        <v>0</v>
      </c>
      <c r="J95" s="26">
        <v>0</v>
      </c>
      <c r="K95" s="26">
        <v>0</v>
      </c>
      <c r="L95" s="26">
        <v>0</v>
      </c>
      <c r="M95" s="26">
        <v>0</v>
      </c>
      <c r="N95" s="26">
        <v>0</v>
      </c>
      <c r="O95" s="26">
        <v>0</v>
      </c>
      <c r="P95" s="26">
        <v>0</v>
      </c>
      <c r="Q95" s="26">
        <v>0</v>
      </c>
      <c r="R95" s="26">
        <v>0</v>
      </c>
      <c r="S95" s="26">
        <f t="shared" si="12"/>
        <v>0</v>
      </c>
      <c r="T95" s="26">
        <v>0</v>
      </c>
      <c r="U95" s="26">
        <v>0</v>
      </c>
      <c r="V95" s="26">
        <v>0</v>
      </c>
      <c r="W95" s="26">
        <v>0</v>
      </c>
      <c r="X95" s="26">
        <v>0</v>
      </c>
      <c r="Y95" s="26">
        <v>0</v>
      </c>
      <c r="Z95" s="26">
        <f t="shared" si="11"/>
        <v>0</v>
      </c>
      <c r="AA95" s="90"/>
      <c r="AB95" s="90"/>
      <c r="AC95" s="90"/>
      <c r="AD95" s="90"/>
      <c r="AE95" s="90"/>
      <c r="AF95" s="90"/>
      <c r="AG95" s="90"/>
      <c r="AH95" s="90"/>
      <c r="AI95" s="90"/>
      <c r="AJ95" s="90"/>
      <c r="AK95" s="90"/>
      <c r="AL95" s="90"/>
      <c r="AM95" s="90"/>
      <c r="AN95" s="91"/>
      <c r="AO95" s="91"/>
      <c r="AP95" s="91"/>
      <c r="AQ95" s="91"/>
      <c r="AR95" s="91"/>
      <c r="AS95" s="91"/>
      <c r="AT95" s="91"/>
      <c r="AU95" s="91"/>
      <c r="AV95" s="91"/>
      <c r="AW95" s="91"/>
      <c r="AX95" s="91"/>
      <c r="AY95" s="91"/>
      <c r="AZ95" s="91"/>
      <c r="BA95" s="91"/>
    </row>
    <row r="96" spans="1:53" s="92" customFormat="1" ht="12" customHeight="1">
      <c r="A96" s="746">
        <v>4060501</v>
      </c>
      <c r="B96" s="8" t="s">
        <v>670</v>
      </c>
      <c r="C96" s="76">
        <f>+VLOOKUP(A96,Clasificaciones!C:I,5,FALSE)</f>
        <v>507</v>
      </c>
      <c r="D96" s="76">
        <v>0</v>
      </c>
      <c r="E96" s="76">
        <v>0</v>
      </c>
      <c r="F96" s="76">
        <v>0</v>
      </c>
      <c r="G96" s="76">
        <f t="shared" si="15"/>
        <v>-507</v>
      </c>
      <c r="H96" s="26">
        <v>0</v>
      </c>
      <c r="I96" s="26">
        <v>0</v>
      </c>
      <c r="J96" s="26">
        <v>0</v>
      </c>
      <c r="K96" s="26">
        <v>0</v>
      </c>
      <c r="L96" s="26">
        <f>-G96</f>
        <v>507</v>
      </c>
      <c r="M96" s="26">
        <v>0</v>
      </c>
      <c r="N96" s="26">
        <v>0</v>
      </c>
      <c r="O96" s="26">
        <v>0</v>
      </c>
      <c r="P96" s="26">
        <v>0</v>
      </c>
      <c r="Q96" s="26">
        <v>0</v>
      </c>
      <c r="R96" s="26">
        <v>0</v>
      </c>
      <c r="S96" s="26">
        <v>0</v>
      </c>
      <c r="T96" s="26">
        <v>0</v>
      </c>
      <c r="U96" s="26">
        <v>0</v>
      </c>
      <c r="V96" s="26">
        <v>0</v>
      </c>
      <c r="W96" s="26">
        <v>0</v>
      </c>
      <c r="X96" s="26">
        <v>0</v>
      </c>
      <c r="Y96" s="26">
        <v>0</v>
      </c>
      <c r="Z96" s="26">
        <f t="shared" si="11"/>
        <v>0</v>
      </c>
      <c r="AA96" s="90"/>
      <c r="AB96" s="90"/>
      <c r="AC96" s="90"/>
      <c r="AD96" s="90"/>
      <c r="AE96" s="90"/>
      <c r="AF96" s="90"/>
      <c r="AG96" s="90"/>
      <c r="AH96" s="90"/>
      <c r="AI96" s="90"/>
      <c r="AJ96" s="90"/>
      <c r="AK96" s="90"/>
      <c r="AL96" s="90"/>
      <c r="AM96" s="90"/>
      <c r="AN96" s="91"/>
      <c r="AO96" s="91"/>
      <c r="AP96" s="91"/>
      <c r="AQ96" s="91"/>
      <c r="AR96" s="91"/>
      <c r="AS96" s="91"/>
      <c r="AT96" s="91"/>
      <c r="AU96" s="91"/>
      <c r="AV96" s="91"/>
      <c r="AW96" s="91"/>
      <c r="AX96" s="91"/>
      <c r="AY96" s="91"/>
      <c r="AZ96" s="91"/>
      <c r="BA96" s="91"/>
    </row>
    <row r="97" spans="1:53" s="89" customFormat="1" ht="12" customHeight="1">
      <c r="A97" s="746">
        <v>407</v>
      </c>
      <c r="B97" s="8" t="s">
        <v>225</v>
      </c>
      <c r="C97" s="76">
        <f>+VLOOKUP(A97,Clasificaciones!C:I,5,FALSE)</f>
        <v>0</v>
      </c>
      <c r="D97" s="76">
        <v>0</v>
      </c>
      <c r="E97" s="76">
        <v>0</v>
      </c>
      <c r="F97" s="76">
        <v>0</v>
      </c>
      <c r="G97" s="76">
        <f t="shared" si="15"/>
        <v>0</v>
      </c>
      <c r="H97" s="26">
        <v>0</v>
      </c>
      <c r="I97" s="26">
        <v>0</v>
      </c>
      <c r="J97" s="26">
        <v>0</v>
      </c>
      <c r="K97" s="26">
        <v>0</v>
      </c>
      <c r="L97" s="26">
        <v>0</v>
      </c>
      <c r="M97" s="26">
        <v>0</v>
      </c>
      <c r="N97" s="26">
        <v>0</v>
      </c>
      <c r="O97" s="26">
        <v>0</v>
      </c>
      <c r="P97" s="26">
        <v>0</v>
      </c>
      <c r="Q97" s="26">
        <v>0</v>
      </c>
      <c r="R97" s="26">
        <v>0</v>
      </c>
      <c r="S97" s="26">
        <v>0</v>
      </c>
      <c r="T97" s="26">
        <v>0</v>
      </c>
      <c r="U97" s="26">
        <v>0</v>
      </c>
      <c r="V97" s="26">
        <v>0</v>
      </c>
      <c r="W97" s="26">
        <v>0</v>
      </c>
      <c r="X97" s="26">
        <v>0</v>
      </c>
      <c r="Y97" s="26">
        <v>0</v>
      </c>
      <c r="Z97" s="26">
        <f t="shared" si="11"/>
        <v>0</v>
      </c>
      <c r="AA97" s="93"/>
      <c r="AB97" s="93"/>
      <c r="AC97" s="93"/>
      <c r="AD97" s="93"/>
      <c r="AE97" s="93"/>
      <c r="AF97" s="93"/>
      <c r="AG97" s="93"/>
      <c r="AH97" s="93"/>
      <c r="AI97" s="93"/>
      <c r="AJ97" s="93"/>
      <c r="AK97" s="93"/>
      <c r="AL97" s="93"/>
      <c r="AM97" s="93"/>
      <c r="AN97" s="88"/>
      <c r="AO97" s="88"/>
      <c r="AP97" s="88"/>
      <c r="AQ97" s="88"/>
      <c r="AR97" s="88"/>
      <c r="AS97" s="88"/>
      <c r="AT97" s="88"/>
      <c r="AU97" s="88"/>
      <c r="AV97" s="88"/>
      <c r="AW97" s="88"/>
      <c r="AX97" s="88"/>
      <c r="AY97" s="88"/>
      <c r="AZ97" s="88"/>
      <c r="BA97" s="88"/>
    </row>
    <row r="98" spans="1:53" s="89" customFormat="1" ht="12" customHeight="1">
      <c r="A98" s="746">
        <v>40701</v>
      </c>
      <c r="B98" s="8" t="s">
        <v>1075</v>
      </c>
      <c r="C98" s="76">
        <f>+VLOOKUP(A98,Clasificaciones!C:I,5,FALSE)</f>
        <v>831</v>
      </c>
      <c r="D98" s="76">
        <v>0</v>
      </c>
      <c r="E98" s="76">
        <v>0</v>
      </c>
      <c r="F98" s="76">
        <v>0</v>
      </c>
      <c r="G98" s="76">
        <f t="shared" si="15"/>
        <v>-831</v>
      </c>
      <c r="H98" s="26">
        <v>0</v>
      </c>
      <c r="I98" s="26">
        <v>0</v>
      </c>
      <c r="J98" s="26">
        <v>0</v>
      </c>
      <c r="K98" s="26">
        <v>0</v>
      </c>
      <c r="L98" s="26">
        <f>-G98</f>
        <v>831</v>
      </c>
      <c r="M98" s="26">
        <v>0</v>
      </c>
      <c r="N98" s="26">
        <v>0</v>
      </c>
      <c r="O98" s="26">
        <v>0</v>
      </c>
      <c r="P98" s="26">
        <v>0</v>
      </c>
      <c r="Q98" s="26">
        <v>0</v>
      </c>
      <c r="R98" s="26">
        <v>0</v>
      </c>
      <c r="S98" s="26">
        <v>0</v>
      </c>
      <c r="T98" s="26">
        <v>0</v>
      </c>
      <c r="U98" s="26">
        <v>0</v>
      </c>
      <c r="V98" s="26">
        <v>0</v>
      </c>
      <c r="W98" s="26">
        <v>0</v>
      </c>
      <c r="X98" s="26">
        <v>0</v>
      </c>
      <c r="Y98" s="26">
        <v>0</v>
      </c>
      <c r="Z98" s="26">
        <f t="shared" si="11"/>
        <v>0</v>
      </c>
      <c r="AA98" s="93"/>
      <c r="AB98" s="93"/>
      <c r="AC98" s="93"/>
      <c r="AD98" s="93"/>
      <c r="AE98" s="93"/>
      <c r="AF98" s="93"/>
      <c r="AG98" s="93"/>
      <c r="AH98" s="93"/>
      <c r="AI98" s="93"/>
      <c r="AJ98" s="93"/>
      <c r="AK98" s="93"/>
      <c r="AL98" s="93"/>
      <c r="AM98" s="93"/>
      <c r="AN98" s="88"/>
      <c r="AO98" s="88"/>
      <c r="AP98" s="88"/>
      <c r="AQ98" s="88"/>
      <c r="AR98" s="88"/>
      <c r="AS98" s="88"/>
      <c r="AT98" s="88"/>
      <c r="AU98" s="88"/>
      <c r="AV98" s="88"/>
      <c r="AW98" s="88"/>
      <c r="AX98" s="88"/>
      <c r="AY98" s="88"/>
      <c r="AZ98" s="88"/>
      <c r="BA98" s="88"/>
    </row>
    <row r="99" spans="1:53" s="89" customFormat="1" ht="12" customHeight="1">
      <c r="A99" s="746">
        <v>40702</v>
      </c>
      <c r="B99" s="8" t="s">
        <v>673</v>
      </c>
      <c r="C99" s="76">
        <f>+VLOOKUP(A99,Clasificaciones!C:I,5,FALSE)</f>
        <v>0</v>
      </c>
      <c r="D99" s="76">
        <v>0</v>
      </c>
      <c r="E99" s="76">
        <v>0</v>
      </c>
      <c r="F99" s="76">
        <v>0</v>
      </c>
      <c r="G99" s="76">
        <f t="shared" si="15"/>
        <v>0</v>
      </c>
      <c r="H99" s="26">
        <v>0</v>
      </c>
      <c r="I99" s="26">
        <v>0</v>
      </c>
      <c r="J99" s="26">
        <v>0</v>
      </c>
      <c r="K99" s="26">
        <v>0</v>
      </c>
      <c r="L99" s="26">
        <v>0</v>
      </c>
      <c r="M99" s="26">
        <v>0</v>
      </c>
      <c r="N99" s="26">
        <v>0</v>
      </c>
      <c r="O99" s="26">
        <v>0</v>
      </c>
      <c r="P99" s="26">
        <v>0</v>
      </c>
      <c r="Q99" s="26">
        <v>0</v>
      </c>
      <c r="R99" s="26">
        <v>0</v>
      </c>
      <c r="S99" s="26">
        <v>0</v>
      </c>
      <c r="T99" s="26">
        <v>0</v>
      </c>
      <c r="U99" s="26">
        <v>0</v>
      </c>
      <c r="V99" s="26">
        <v>0</v>
      </c>
      <c r="W99" s="26">
        <v>0</v>
      </c>
      <c r="X99" s="26">
        <v>0</v>
      </c>
      <c r="Y99" s="26">
        <v>0</v>
      </c>
      <c r="Z99" s="26">
        <f t="shared" si="11"/>
        <v>0</v>
      </c>
      <c r="AA99" s="93"/>
      <c r="AB99" s="93"/>
      <c r="AC99" s="93"/>
      <c r="AD99" s="93"/>
      <c r="AE99" s="93"/>
      <c r="AF99" s="93"/>
      <c r="AG99" s="93"/>
      <c r="AH99" s="93"/>
      <c r="AI99" s="93"/>
      <c r="AJ99" s="93"/>
      <c r="AK99" s="93"/>
      <c r="AL99" s="93"/>
      <c r="AM99" s="93"/>
      <c r="AN99" s="88"/>
      <c r="AO99" s="88"/>
      <c r="AP99" s="88"/>
      <c r="AQ99" s="88"/>
      <c r="AR99" s="88"/>
      <c r="AS99" s="88"/>
      <c r="AT99" s="88"/>
      <c r="AU99" s="88"/>
      <c r="AV99" s="88"/>
      <c r="AW99" s="88"/>
      <c r="AX99" s="88"/>
      <c r="AY99" s="88"/>
      <c r="AZ99" s="88"/>
      <c r="BA99" s="88"/>
    </row>
    <row r="100" spans="1:53" s="89" customFormat="1" ht="12" customHeight="1">
      <c r="A100" s="746">
        <v>4070201</v>
      </c>
      <c r="B100" s="8" t="s">
        <v>674</v>
      </c>
      <c r="C100" s="76">
        <f>+VLOOKUP(A100,Clasificaciones!C:I,5,FALSE)</f>
        <v>16862965</v>
      </c>
      <c r="D100" s="76">
        <v>0</v>
      </c>
      <c r="E100" s="76">
        <v>0</v>
      </c>
      <c r="F100" s="76">
        <v>0</v>
      </c>
      <c r="G100" s="76">
        <f t="shared" si="15"/>
        <v>-16862965</v>
      </c>
      <c r="H100" s="26">
        <v>0</v>
      </c>
      <c r="I100" s="26">
        <v>0</v>
      </c>
      <c r="J100" s="26">
        <v>0</v>
      </c>
      <c r="K100" s="26">
        <v>0</v>
      </c>
      <c r="L100" s="26">
        <v>0</v>
      </c>
      <c r="M100" s="26">
        <v>0</v>
      </c>
      <c r="N100" s="26">
        <v>0</v>
      </c>
      <c r="O100" s="26">
        <v>0</v>
      </c>
      <c r="P100" s="26">
        <v>0</v>
      </c>
      <c r="Q100" s="26">
        <v>0</v>
      </c>
      <c r="R100" s="26">
        <v>0</v>
      </c>
      <c r="S100" s="26">
        <v>0</v>
      </c>
      <c r="T100" s="26">
        <v>0</v>
      </c>
      <c r="U100" s="26">
        <v>0</v>
      </c>
      <c r="V100" s="26">
        <v>0</v>
      </c>
      <c r="W100" s="26">
        <v>0</v>
      </c>
      <c r="X100" s="26">
        <v>0</v>
      </c>
      <c r="Y100" s="26">
        <f>-G100</f>
        <v>16862965</v>
      </c>
      <c r="Z100" s="26">
        <f t="shared" ref="Z100" si="16">SUM(G100:Y100)</f>
        <v>0</v>
      </c>
      <c r="AA100" s="93"/>
      <c r="AB100" s="93"/>
      <c r="AC100" s="93"/>
      <c r="AD100" s="93"/>
      <c r="AE100" s="93"/>
      <c r="AF100" s="93"/>
      <c r="AG100" s="93"/>
      <c r="AH100" s="93"/>
      <c r="AI100" s="93"/>
      <c r="AJ100" s="93"/>
      <c r="AK100" s="93"/>
      <c r="AL100" s="93"/>
      <c r="AM100" s="93"/>
      <c r="AN100" s="88"/>
      <c r="AO100" s="88"/>
      <c r="AP100" s="88"/>
      <c r="AQ100" s="88"/>
      <c r="AR100" s="88"/>
      <c r="AS100" s="88"/>
      <c r="AT100" s="88"/>
      <c r="AU100" s="88"/>
      <c r="AV100" s="88"/>
      <c r="AW100" s="88"/>
      <c r="AX100" s="88"/>
      <c r="AY100" s="88"/>
      <c r="AZ100" s="88"/>
      <c r="BA100" s="88"/>
    </row>
    <row r="101" spans="1:53" s="89" customFormat="1" ht="12" customHeight="1">
      <c r="A101" s="746">
        <v>4070202</v>
      </c>
      <c r="B101" s="8" t="s">
        <v>675</v>
      </c>
      <c r="C101" s="76">
        <f>+VLOOKUP(A101,Clasificaciones!C:I,5,FALSE)</f>
        <v>139499</v>
      </c>
      <c r="D101" s="76">
        <v>0</v>
      </c>
      <c r="E101" s="76">
        <v>0</v>
      </c>
      <c r="F101" s="76">
        <v>0</v>
      </c>
      <c r="G101" s="76">
        <f t="shared" si="15"/>
        <v>-139499</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f>-G101</f>
        <v>139499</v>
      </c>
      <c r="Z101" s="26">
        <f t="shared" si="11"/>
        <v>0</v>
      </c>
      <c r="AA101" s="93"/>
      <c r="AB101" s="93"/>
      <c r="AC101" s="93"/>
      <c r="AD101" s="93"/>
      <c r="AE101" s="93"/>
      <c r="AF101" s="93"/>
      <c r="AG101" s="93"/>
      <c r="AH101" s="93"/>
      <c r="AI101" s="93"/>
      <c r="AJ101" s="93"/>
      <c r="AK101" s="93"/>
      <c r="AL101" s="93"/>
      <c r="AM101" s="93"/>
      <c r="AN101" s="88"/>
      <c r="AO101" s="88"/>
      <c r="AP101" s="88"/>
      <c r="AQ101" s="88"/>
      <c r="AR101" s="88"/>
      <c r="AS101" s="88"/>
      <c r="AT101" s="88"/>
      <c r="AU101" s="88"/>
      <c r="AV101" s="88"/>
      <c r="AW101" s="88"/>
      <c r="AX101" s="88"/>
      <c r="AY101" s="88"/>
      <c r="AZ101" s="88"/>
      <c r="BA101" s="88"/>
    </row>
    <row r="102" spans="1:53" s="92" customFormat="1" ht="12" customHeight="1">
      <c r="A102" s="746">
        <v>408</v>
      </c>
      <c r="B102" s="8" t="s">
        <v>676</v>
      </c>
      <c r="C102" s="76">
        <f>+VLOOKUP(A102,Clasificaciones!C:I,5,FALSE)</f>
        <v>0</v>
      </c>
      <c r="D102" s="76">
        <v>0</v>
      </c>
      <c r="E102" s="76">
        <v>0</v>
      </c>
      <c r="F102" s="76">
        <v>0</v>
      </c>
      <c r="G102" s="76">
        <f t="shared" si="15"/>
        <v>0</v>
      </c>
      <c r="H102" s="26">
        <v>0</v>
      </c>
      <c r="I102" s="26">
        <v>0</v>
      </c>
      <c r="J102" s="26">
        <v>0</v>
      </c>
      <c r="K102" s="26">
        <v>0</v>
      </c>
      <c r="L102" s="26">
        <v>0</v>
      </c>
      <c r="M102" s="26">
        <v>0</v>
      </c>
      <c r="N102" s="26">
        <v>0</v>
      </c>
      <c r="O102" s="26">
        <v>0</v>
      </c>
      <c r="P102" s="26">
        <v>0</v>
      </c>
      <c r="Q102" s="26">
        <v>0</v>
      </c>
      <c r="R102" s="26">
        <v>0</v>
      </c>
      <c r="S102" s="26">
        <v>0</v>
      </c>
      <c r="T102" s="26">
        <v>0</v>
      </c>
      <c r="U102" s="26">
        <v>0</v>
      </c>
      <c r="V102" s="26">
        <v>0</v>
      </c>
      <c r="W102" s="26">
        <v>0</v>
      </c>
      <c r="X102" s="26">
        <v>0</v>
      </c>
      <c r="Y102" s="26">
        <v>0</v>
      </c>
      <c r="Z102" s="26">
        <f t="shared" si="11"/>
        <v>0</v>
      </c>
      <c r="AA102" s="90"/>
      <c r="AB102" s="90"/>
      <c r="AC102" s="90"/>
      <c r="AD102" s="90"/>
      <c r="AE102" s="90"/>
      <c r="AF102" s="90"/>
      <c r="AG102" s="90"/>
      <c r="AH102" s="90"/>
      <c r="AI102" s="90"/>
      <c r="AJ102" s="90"/>
      <c r="AK102" s="90"/>
      <c r="AL102" s="90"/>
      <c r="AM102" s="90"/>
      <c r="AN102" s="91"/>
      <c r="AO102" s="91"/>
      <c r="AP102" s="91"/>
      <c r="AQ102" s="91"/>
      <c r="AR102" s="91"/>
      <c r="AS102" s="91"/>
      <c r="AT102" s="91"/>
      <c r="AU102" s="91"/>
      <c r="AV102" s="91"/>
      <c r="AW102" s="91"/>
      <c r="AX102" s="91"/>
      <c r="AY102" s="91"/>
      <c r="AZ102" s="91"/>
      <c r="BA102" s="91"/>
    </row>
    <row r="103" spans="1:53" s="92" customFormat="1" ht="12" customHeight="1">
      <c r="A103" s="746">
        <v>40802</v>
      </c>
      <c r="B103" s="8" t="s">
        <v>677</v>
      </c>
      <c r="C103" s="76">
        <f>+VLOOKUP(A103,Clasificaciones!C:I,5,FALSE)</f>
        <v>70</v>
      </c>
      <c r="D103" s="76">
        <v>0</v>
      </c>
      <c r="E103" s="76">
        <v>0</v>
      </c>
      <c r="F103" s="76">
        <v>0</v>
      </c>
      <c r="G103" s="76">
        <f t="shared" si="15"/>
        <v>-70</v>
      </c>
      <c r="H103" s="26">
        <v>0</v>
      </c>
      <c r="I103" s="26">
        <v>0</v>
      </c>
      <c r="J103" s="26">
        <v>0</v>
      </c>
      <c r="K103" s="26">
        <v>0</v>
      </c>
      <c r="L103" s="26">
        <f>-G103</f>
        <v>70</v>
      </c>
      <c r="M103" s="26">
        <v>0</v>
      </c>
      <c r="N103" s="26">
        <v>0</v>
      </c>
      <c r="O103" s="26">
        <v>0</v>
      </c>
      <c r="P103" s="26">
        <v>0</v>
      </c>
      <c r="Q103" s="26">
        <v>0</v>
      </c>
      <c r="R103" s="26">
        <v>0</v>
      </c>
      <c r="S103" s="26">
        <v>0</v>
      </c>
      <c r="T103" s="26">
        <v>0</v>
      </c>
      <c r="U103" s="26">
        <v>0</v>
      </c>
      <c r="V103" s="26">
        <v>0</v>
      </c>
      <c r="W103" s="26">
        <v>0</v>
      </c>
      <c r="X103" s="26">
        <v>0</v>
      </c>
      <c r="Y103" s="26">
        <v>0</v>
      </c>
      <c r="Z103" s="26">
        <f t="shared" si="11"/>
        <v>0</v>
      </c>
      <c r="AA103" s="90"/>
      <c r="AB103" s="90"/>
      <c r="AC103" s="90"/>
      <c r="AD103" s="90"/>
      <c r="AE103" s="90"/>
      <c r="AF103" s="90"/>
      <c r="AG103" s="90"/>
      <c r="AH103" s="90"/>
      <c r="AI103" s="90"/>
      <c r="AJ103" s="90"/>
      <c r="AK103" s="90"/>
      <c r="AL103" s="90"/>
      <c r="AM103" s="90"/>
      <c r="AN103" s="91"/>
      <c r="AO103" s="91"/>
      <c r="AP103" s="91"/>
      <c r="AQ103" s="91"/>
      <c r="AR103" s="91"/>
      <c r="AS103" s="91"/>
      <c r="AT103" s="91"/>
      <c r="AU103" s="91"/>
      <c r="AV103" s="91"/>
      <c r="AW103" s="91"/>
      <c r="AX103" s="91"/>
      <c r="AY103" s="91"/>
      <c r="AZ103" s="91"/>
      <c r="BA103" s="91"/>
    </row>
    <row r="104" spans="1:53" s="92" customFormat="1" ht="12" customHeight="1">
      <c r="A104" s="746">
        <v>40803</v>
      </c>
      <c r="B104" s="8" t="s">
        <v>509</v>
      </c>
      <c r="C104" s="76">
        <f>+VLOOKUP(A104,Clasificaciones!C:I,5,FALSE)</f>
        <v>2831804</v>
      </c>
      <c r="D104" s="76">
        <v>0</v>
      </c>
      <c r="E104" s="76">
        <v>0</v>
      </c>
      <c r="F104" s="76">
        <v>0</v>
      </c>
      <c r="G104" s="76">
        <f t="shared" si="15"/>
        <v>-2831804</v>
      </c>
      <c r="H104" s="26">
        <v>0</v>
      </c>
      <c r="I104" s="26">
        <v>0</v>
      </c>
      <c r="J104" s="26">
        <v>0</v>
      </c>
      <c r="K104" s="26">
        <v>0</v>
      </c>
      <c r="L104" s="26">
        <f>-G104</f>
        <v>2831804</v>
      </c>
      <c r="M104" s="26">
        <v>0</v>
      </c>
      <c r="N104" s="26">
        <v>0</v>
      </c>
      <c r="O104" s="26">
        <v>0</v>
      </c>
      <c r="P104" s="26">
        <v>0</v>
      </c>
      <c r="Q104" s="26">
        <v>0</v>
      </c>
      <c r="R104" s="26">
        <v>0</v>
      </c>
      <c r="S104" s="26">
        <v>0</v>
      </c>
      <c r="T104" s="26">
        <v>0</v>
      </c>
      <c r="U104" s="26">
        <v>0</v>
      </c>
      <c r="V104" s="26">
        <v>0</v>
      </c>
      <c r="W104" s="26">
        <v>0</v>
      </c>
      <c r="X104" s="26">
        <v>0</v>
      </c>
      <c r="Y104" s="26">
        <v>0</v>
      </c>
      <c r="Z104" s="26">
        <f t="shared" si="11"/>
        <v>0</v>
      </c>
      <c r="AA104" s="90"/>
      <c r="AB104" s="90"/>
      <c r="AC104" s="90"/>
      <c r="AD104" s="90"/>
      <c r="AE104" s="90"/>
      <c r="AF104" s="90"/>
      <c r="AG104" s="90"/>
      <c r="AH104" s="90"/>
      <c r="AI104" s="90"/>
      <c r="AJ104" s="90"/>
      <c r="AK104" s="90"/>
      <c r="AL104" s="90"/>
      <c r="AM104" s="90"/>
      <c r="AN104" s="91"/>
      <c r="AO104" s="91"/>
      <c r="AP104" s="91"/>
      <c r="AQ104" s="91"/>
      <c r="AR104" s="91"/>
      <c r="AS104" s="91"/>
      <c r="AT104" s="91"/>
      <c r="AU104" s="91"/>
      <c r="AV104" s="91"/>
      <c r="AW104" s="91"/>
      <c r="AX104" s="91"/>
      <c r="AY104" s="91"/>
      <c r="AZ104" s="91"/>
      <c r="BA104" s="91"/>
    </row>
    <row r="105" spans="1:53" s="759" customFormat="1" ht="12" customHeight="1">
      <c r="A105" s="755"/>
      <c r="B105" s="756"/>
      <c r="C105" s="752">
        <f>SUM(C87:C104)</f>
        <v>25874402</v>
      </c>
      <c r="D105" s="751"/>
      <c r="E105" s="751"/>
      <c r="F105" s="751"/>
      <c r="G105" s="751"/>
      <c r="H105" s="752"/>
      <c r="I105" s="752"/>
      <c r="J105" s="26">
        <v>0</v>
      </c>
      <c r="K105" s="752"/>
      <c r="L105" s="752"/>
      <c r="M105" s="752"/>
      <c r="N105" s="752"/>
      <c r="O105" s="752"/>
      <c r="P105" s="752"/>
      <c r="Q105" s="752"/>
      <c r="R105" s="752"/>
      <c r="S105" s="752"/>
      <c r="T105" s="752"/>
      <c r="U105" s="752"/>
      <c r="V105" s="752"/>
      <c r="W105" s="752"/>
      <c r="X105" s="752"/>
      <c r="Y105" s="752"/>
      <c r="Z105" s="752"/>
      <c r="AA105" s="757"/>
      <c r="AB105" s="757"/>
      <c r="AC105" s="757"/>
      <c r="AD105" s="757"/>
      <c r="AE105" s="757"/>
      <c r="AF105" s="757"/>
      <c r="AG105" s="757"/>
      <c r="AH105" s="757"/>
      <c r="AI105" s="757"/>
      <c r="AJ105" s="757"/>
      <c r="AK105" s="757"/>
      <c r="AL105" s="757"/>
      <c r="AM105" s="757"/>
      <c r="AN105" s="758"/>
      <c r="AO105" s="758"/>
      <c r="AP105" s="758"/>
      <c r="AQ105" s="758"/>
      <c r="AR105" s="758"/>
      <c r="AS105" s="758"/>
      <c r="AT105" s="758"/>
      <c r="AU105" s="758"/>
      <c r="AV105" s="758"/>
      <c r="AW105" s="758"/>
      <c r="AX105" s="758"/>
      <c r="AY105" s="758"/>
      <c r="AZ105" s="758"/>
      <c r="BA105" s="758"/>
    </row>
    <row r="106" spans="1:53" s="92" customFormat="1" ht="12" customHeight="1">
      <c r="A106" s="746">
        <v>5</v>
      </c>
      <c r="B106" s="8" t="s">
        <v>186</v>
      </c>
      <c r="C106" s="76">
        <f>+VLOOKUP(A106,Clasificaciones!C:I,5,FALSE)</f>
        <v>0</v>
      </c>
      <c r="D106" s="76">
        <v>0</v>
      </c>
      <c r="E106" s="76">
        <v>0</v>
      </c>
      <c r="F106" s="76">
        <v>0</v>
      </c>
      <c r="G106" s="76">
        <f t="shared" ref="G106:G109" si="17">+C106-F106+D106-E106</f>
        <v>0</v>
      </c>
      <c r="H106" s="26">
        <v>0</v>
      </c>
      <c r="I106" s="26">
        <v>0</v>
      </c>
      <c r="J106" s="26">
        <v>0</v>
      </c>
      <c r="K106" s="26">
        <v>0</v>
      </c>
      <c r="L106" s="26">
        <v>0</v>
      </c>
      <c r="M106" s="26">
        <v>0</v>
      </c>
      <c r="N106" s="26">
        <v>0</v>
      </c>
      <c r="O106" s="26">
        <v>0</v>
      </c>
      <c r="P106" s="26">
        <v>0</v>
      </c>
      <c r="Q106" s="26">
        <v>0</v>
      </c>
      <c r="R106" s="26">
        <v>0</v>
      </c>
      <c r="S106" s="26">
        <v>0</v>
      </c>
      <c r="T106" s="26">
        <v>0</v>
      </c>
      <c r="U106" s="26">
        <v>0</v>
      </c>
      <c r="V106" s="26">
        <v>0</v>
      </c>
      <c r="W106" s="26">
        <v>0</v>
      </c>
      <c r="X106" s="26">
        <v>0</v>
      </c>
      <c r="Y106" s="26">
        <v>0</v>
      </c>
      <c r="Z106" s="26">
        <f t="shared" si="11"/>
        <v>0</v>
      </c>
      <c r="AA106" s="90"/>
      <c r="AB106" s="90"/>
      <c r="AC106" s="90"/>
      <c r="AD106" s="90"/>
      <c r="AE106" s="90"/>
      <c r="AF106" s="90"/>
      <c r="AG106" s="90"/>
      <c r="AH106" s="90"/>
      <c r="AI106" s="90"/>
      <c r="AJ106" s="90"/>
      <c r="AK106" s="90"/>
      <c r="AL106" s="90"/>
      <c r="AM106" s="90"/>
      <c r="AN106" s="91"/>
      <c r="AO106" s="91"/>
      <c r="AP106" s="91"/>
      <c r="AQ106" s="91"/>
      <c r="AR106" s="91"/>
      <c r="AS106" s="91"/>
      <c r="AT106" s="91"/>
      <c r="AU106" s="91"/>
      <c r="AV106" s="91"/>
      <c r="AW106" s="91"/>
      <c r="AX106" s="91"/>
      <c r="AY106" s="91"/>
      <c r="AZ106" s="91"/>
      <c r="BA106" s="91"/>
    </row>
    <row r="107" spans="1:53" s="92" customFormat="1" ht="12" customHeight="1">
      <c r="A107" s="746">
        <v>51</v>
      </c>
      <c r="B107" s="8" t="s">
        <v>678</v>
      </c>
      <c r="C107" s="76">
        <f>+VLOOKUP(A107,Clasificaciones!C:I,5,FALSE)</f>
        <v>0</v>
      </c>
      <c r="D107" s="76">
        <v>0</v>
      </c>
      <c r="E107" s="76">
        <v>0</v>
      </c>
      <c r="F107" s="76">
        <v>0</v>
      </c>
      <c r="G107" s="76">
        <f t="shared" si="17"/>
        <v>0</v>
      </c>
      <c r="H107" s="26">
        <v>0</v>
      </c>
      <c r="I107" s="26">
        <v>0</v>
      </c>
      <c r="J107" s="26">
        <v>0</v>
      </c>
      <c r="K107" s="26">
        <v>0</v>
      </c>
      <c r="L107" s="26">
        <v>0</v>
      </c>
      <c r="M107" s="26">
        <v>0</v>
      </c>
      <c r="N107" s="26">
        <v>0</v>
      </c>
      <c r="O107" s="26">
        <v>0</v>
      </c>
      <c r="P107" s="26">
        <v>0</v>
      </c>
      <c r="Q107" s="26">
        <v>0</v>
      </c>
      <c r="R107" s="26">
        <v>0</v>
      </c>
      <c r="S107" s="26">
        <v>0</v>
      </c>
      <c r="T107" s="26">
        <v>0</v>
      </c>
      <c r="U107" s="26">
        <v>0</v>
      </c>
      <c r="V107" s="26">
        <v>0</v>
      </c>
      <c r="W107" s="26">
        <v>0</v>
      </c>
      <c r="X107" s="26">
        <v>0</v>
      </c>
      <c r="Y107" s="26">
        <v>0</v>
      </c>
      <c r="Z107" s="26">
        <f t="shared" si="11"/>
        <v>0</v>
      </c>
      <c r="AA107" s="90"/>
      <c r="AB107" s="90"/>
      <c r="AC107" s="90"/>
      <c r="AD107" s="90"/>
      <c r="AE107" s="90"/>
      <c r="AF107" s="90"/>
      <c r="AG107" s="90"/>
      <c r="AH107" s="90"/>
      <c r="AI107" s="90"/>
      <c r="AJ107" s="90"/>
      <c r="AK107" s="90"/>
      <c r="AL107" s="90"/>
      <c r="AM107" s="90"/>
      <c r="AN107" s="91"/>
      <c r="AO107" s="91"/>
      <c r="AP107" s="91"/>
      <c r="AQ107" s="91"/>
      <c r="AR107" s="91"/>
      <c r="AS107" s="91"/>
      <c r="AT107" s="91"/>
      <c r="AU107" s="91"/>
      <c r="AV107" s="91"/>
      <c r="AW107" s="91"/>
      <c r="AX107" s="91"/>
      <c r="AY107" s="91"/>
      <c r="AZ107" s="91"/>
      <c r="BA107" s="91"/>
    </row>
    <row r="108" spans="1:53" s="92" customFormat="1" ht="12" customHeight="1">
      <c r="A108" s="746">
        <v>511</v>
      </c>
      <c r="B108" s="8" t="s">
        <v>679</v>
      </c>
      <c r="C108" s="76">
        <f>+VLOOKUP(A108,Clasificaciones!C:I,5,FALSE)</f>
        <v>0</v>
      </c>
      <c r="D108" s="76">
        <v>0</v>
      </c>
      <c r="E108" s="76">
        <v>0</v>
      </c>
      <c r="F108" s="76">
        <v>0</v>
      </c>
      <c r="G108" s="76">
        <f t="shared" si="17"/>
        <v>0</v>
      </c>
      <c r="H108" s="26">
        <v>0</v>
      </c>
      <c r="I108" s="26">
        <v>0</v>
      </c>
      <c r="J108" s="26">
        <v>0</v>
      </c>
      <c r="K108" s="26">
        <v>0</v>
      </c>
      <c r="L108" s="26">
        <v>0</v>
      </c>
      <c r="M108" s="26">
        <v>0</v>
      </c>
      <c r="N108" s="26">
        <v>0</v>
      </c>
      <c r="O108" s="26">
        <v>0</v>
      </c>
      <c r="P108" s="26">
        <v>0</v>
      </c>
      <c r="Q108" s="26">
        <v>0</v>
      </c>
      <c r="R108" s="26">
        <v>0</v>
      </c>
      <c r="S108" s="26">
        <v>0</v>
      </c>
      <c r="T108" s="26">
        <v>0</v>
      </c>
      <c r="U108" s="26">
        <v>0</v>
      </c>
      <c r="V108" s="26">
        <v>0</v>
      </c>
      <c r="W108" s="26">
        <v>0</v>
      </c>
      <c r="X108" s="26">
        <v>0</v>
      </c>
      <c r="Y108" s="26">
        <v>0</v>
      </c>
      <c r="Z108" s="26">
        <f t="shared" si="11"/>
        <v>0</v>
      </c>
      <c r="AA108" s="90"/>
      <c r="AB108" s="90"/>
      <c r="AC108" s="90"/>
      <c r="AD108" s="90"/>
      <c r="AE108" s="90"/>
      <c r="AF108" s="90"/>
      <c r="AG108" s="90"/>
      <c r="AH108" s="90"/>
      <c r="AI108" s="90"/>
      <c r="AJ108" s="90"/>
      <c r="AK108" s="90"/>
      <c r="AL108" s="90"/>
      <c r="AM108" s="90"/>
      <c r="AN108" s="91"/>
      <c r="AO108" s="91"/>
      <c r="AP108" s="91"/>
      <c r="AQ108" s="91"/>
      <c r="AR108" s="91"/>
      <c r="AS108" s="91"/>
      <c r="AT108" s="91"/>
      <c r="AU108" s="91"/>
      <c r="AV108" s="91"/>
      <c r="AW108" s="91"/>
      <c r="AX108" s="91"/>
      <c r="AY108" s="91"/>
      <c r="AZ108" s="91"/>
      <c r="BA108" s="91"/>
    </row>
    <row r="109" spans="1:53" s="92" customFormat="1" ht="12" customHeight="1">
      <c r="A109" s="746">
        <v>51102</v>
      </c>
      <c r="B109" s="8" t="s">
        <v>682</v>
      </c>
      <c r="C109" s="76">
        <f>+VLOOKUP(A109,Clasificaciones!C:I,5,FALSE)</f>
        <v>0</v>
      </c>
      <c r="D109" s="76">
        <v>0</v>
      </c>
      <c r="E109" s="76">
        <v>0</v>
      </c>
      <c r="F109" s="76">
        <v>0</v>
      </c>
      <c r="G109" s="76">
        <f t="shared" si="17"/>
        <v>0</v>
      </c>
      <c r="H109" s="26">
        <v>0</v>
      </c>
      <c r="I109" s="26">
        <v>0</v>
      </c>
      <c r="J109" s="26">
        <v>0</v>
      </c>
      <c r="K109" s="26">
        <v>0</v>
      </c>
      <c r="L109" s="26">
        <v>0</v>
      </c>
      <c r="M109" s="26">
        <v>0</v>
      </c>
      <c r="N109" s="26">
        <v>0</v>
      </c>
      <c r="O109" s="26">
        <v>0</v>
      </c>
      <c r="P109" s="26">
        <v>0</v>
      </c>
      <c r="Q109" s="26">
        <v>0</v>
      </c>
      <c r="R109" s="26">
        <v>0</v>
      </c>
      <c r="S109" s="26">
        <v>0</v>
      </c>
      <c r="T109" s="26">
        <v>0</v>
      </c>
      <c r="U109" s="26">
        <v>0</v>
      </c>
      <c r="V109" s="26">
        <v>0</v>
      </c>
      <c r="W109" s="26">
        <v>0</v>
      </c>
      <c r="X109" s="26">
        <v>0</v>
      </c>
      <c r="Y109" s="26">
        <v>0</v>
      </c>
      <c r="Z109" s="26">
        <f t="shared" si="11"/>
        <v>0</v>
      </c>
      <c r="AA109" s="90"/>
      <c r="AB109" s="90"/>
      <c r="AC109" s="90"/>
      <c r="AD109" s="90"/>
      <c r="AE109" s="90"/>
      <c r="AF109" s="90"/>
      <c r="AG109" s="90"/>
      <c r="AH109" s="90"/>
      <c r="AI109" s="90"/>
      <c r="AJ109" s="90"/>
      <c r="AK109" s="90"/>
      <c r="AL109" s="90"/>
      <c r="AM109" s="90"/>
      <c r="AN109" s="91"/>
      <c r="AO109" s="91"/>
      <c r="AP109" s="91"/>
      <c r="AQ109" s="91"/>
      <c r="AR109" s="91"/>
      <c r="AS109" s="91"/>
      <c r="AT109" s="91"/>
      <c r="AU109" s="91"/>
      <c r="AV109" s="91"/>
      <c r="AW109" s="91"/>
      <c r="AX109" s="91"/>
      <c r="AY109" s="91"/>
      <c r="AZ109" s="91"/>
      <c r="BA109" s="91"/>
    </row>
    <row r="110" spans="1:53" s="92" customFormat="1" ht="12" customHeight="1">
      <c r="A110" s="746">
        <v>5110201</v>
      </c>
      <c r="B110" s="8" t="s">
        <v>683</v>
      </c>
      <c r="C110" s="76">
        <f>+VLOOKUP(A110,Clasificaciones!C:I,5,FALSE)</f>
        <v>0</v>
      </c>
      <c r="D110" s="76">
        <v>0</v>
      </c>
      <c r="E110" s="76">
        <v>0</v>
      </c>
      <c r="F110" s="76">
        <v>0</v>
      </c>
      <c r="G110" s="76">
        <f>+C110-F110+D110-E110</f>
        <v>0</v>
      </c>
      <c r="H110" s="26">
        <v>0</v>
      </c>
      <c r="I110" s="26">
        <v>0</v>
      </c>
      <c r="J110" s="26">
        <v>0</v>
      </c>
      <c r="K110" s="26">
        <v>0</v>
      </c>
      <c r="L110" s="26">
        <v>0</v>
      </c>
      <c r="M110" s="26">
        <v>0</v>
      </c>
      <c r="N110" s="26">
        <v>0</v>
      </c>
      <c r="O110" s="26">
        <v>0</v>
      </c>
      <c r="P110" s="26">
        <v>0</v>
      </c>
      <c r="Q110" s="26">
        <v>0</v>
      </c>
      <c r="R110" s="26">
        <v>0</v>
      </c>
      <c r="S110" s="26">
        <v>0</v>
      </c>
      <c r="T110" s="26">
        <v>0</v>
      </c>
      <c r="U110" s="26">
        <v>0</v>
      </c>
      <c r="V110" s="26">
        <v>0</v>
      </c>
      <c r="W110" s="26">
        <v>0</v>
      </c>
      <c r="X110" s="26">
        <v>0</v>
      </c>
      <c r="Y110" s="26">
        <v>0</v>
      </c>
      <c r="Z110" s="26">
        <f t="shared" si="11"/>
        <v>0</v>
      </c>
      <c r="AA110" s="90"/>
      <c r="AB110" s="90"/>
      <c r="AC110" s="90"/>
      <c r="AD110" s="90"/>
      <c r="AE110" s="90"/>
      <c r="AF110" s="90"/>
      <c r="AG110" s="90"/>
      <c r="AH110" s="90"/>
      <c r="AI110" s="90"/>
      <c r="AJ110" s="90"/>
      <c r="AK110" s="90"/>
      <c r="AL110" s="90"/>
      <c r="AM110" s="90"/>
      <c r="AN110" s="91"/>
      <c r="AO110" s="91"/>
      <c r="AP110" s="91"/>
      <c r="AQ110" s="91"/>
      <c r="AR110" s="91"/>
      <c r="AS110" s="91"/>
      <c r="AT110" s="91"/>
      <c r="AU110" s="91"/>
      <c r="AV110" s="91"/>
      <c r="AW110" s="91"/>
      <c r="AX110" s="91"/>
      <c r="AY110" s="91"/>
      <c r="AZ110" s="91"/>
      <c r="BA110" s="91"/>
    </row>
    <row r="111" spans="1:53" s="92" customFormat="1" ht="12" customHeight="1">
      <c r="A111" s="746">
        <v>511020101</v>
      </c>
      <c r="B111" s="8" t="s">
        <v>734</v>
      </c>
      <c r="C111" s="76">
        <f>+VLOOKUP(A111,Clasificaciones!C:I,5,FALSE)</f>
        <v>20662200</v>
      </c>
      <c r="D111" s="76">
        <v>0</v>
      </c>
      <c r="E111" s="76">
        <v>0</v>
      </c>
      <c r="F111" s="76">
        <v>0</v>
      </c>
      <c r="G111" s="76">
        <f>+C111+D111-E111</f>
        <v>20662200</v>
      </c>
      <c r="H111" s="26">
        <v>0</v>
      </c>
      <c r="I111" s="26">
        <v>0</v>
      </c>
      <c r="J111" s="26">
        <v>0</v>
      </c>
      <c r="K111" s="26">
        <v>0</v>
      </c>
      <c r="L111" s="26">
        <f>-G111</f>
        <v>-20662200</v>
      </c>
      <c r="M111" s="26">
        <v>0</v>
      </c>
      <c r="N111" s="26">
        <v>0</v>
      </c>
      <c r="O111" s="26">
        <v>0</v>
      </c>
      <c r="P111" s="26">
        <v>0</v>
      </c>
      <c r="Q111" s="26">
        <v>0</v>
      </c>
      <c r="R111" s="26">
        <v>0</v>
      </c>
      <c r="S111" s="26">
        <v>0</v>
      </c>
      <c r="T111" s="26">
        <v>0</v>
      </c>
      <c r="U111" s="26">
        <v>0</v>
      </c>
      <c r="V111" s="26">
        <v>0</v>
      </c>
      <c r="W111" s="26">
        <v>0</v>
      </c>
      <c r="X111" s="26">
        <v>0</v>
      </c>
      <c r="Y111" s="26">
        <v>0</v>
      </c>
      <c r="Z111" s="26">
        <f t="shared" si="11"/>
        <v>0</v>
      </c>
      <c r="AA111" s="90"/>
      <c r="AB111" s="90"/>
      <c r="AC111" s="90"/>
      <c r="AD111" s="90"/>
      <c r="AE111" s="90"/>
      <c r="AF111" s="90"/>
      <c r="AG111" s="90"/>
      <c r="AH111" s="90"/>
      <c r="AI111" s="90"/>
      <c r="AJ111" s="90"/>
      <c r="AK111" s="90"/>
      <c r="AL111" s="90"/>
      <c r="AM111" s="90"/>
      <c r="AN111" s="91"/>
      <c r="AO111" s="91"/>
      <c r="AP111" s="91"/>
      <c r="AQ111" s="91"/>
      <c r="AR111" s="91"/>
      <c r="AS111" s="91"/>
      <c r="AT111" s="91"/>
      <c r="AU111" s="91"/>
      <c r="AV111" s="91"/>
      <c r="AW111" s="91"/>
      <c r="AX111" s="91"/>
      <c r="AY111" s="91"/>
      <c r="AZ111" s="91"/>
      <c r="BA111" s="91"/>
    </row>
    <row r="112" spans="1:53" s="92" customFormat="1" ht="12" customHeight="1">
      <c r="A112" s="746">
        <v>512</v>
      </c>
      <c r="B112" s="8" t="s">
        <v>228</v>
      </c>
      <c r="C112" s="76">
        <f>+VLOOKUP(A112,Clasificaciones!C:I,5,FALSE)</f>
        <v>0</v>
      </c>
      <c r="D112" s="76">
        <v>0</v>
      </c>
      <c r="E112" s="76">
        <v>0</v>
      </c>
      <c r="F112" s="76">
        <v>0</v>
      </c>
      <c r="G112" s="76">
        <f t="shared" ref="G112:G162" si="18">+C112+D112-E112</f>
        <v>0</v>
      </c>
      <c r="H112" s="26">
        <v>0</v>
      </c>
      <c r="I112" s="26">
        <v>0</v>
      </c>
      <c r="J112" s="26">
        <v>0</v>
      </c>
      <c r="K112" s="26">
        <v>0</v>
      </c>
      <c r="L112" s="26">
        <v>0</v>
      </c>
      <c r="M112" s="26">
        <v>0</v>
      </c>
      <c r="N112" s="26">
        <v>0</v>
      </c>
      <c r="O112" s="26">
        <v>0</v>
      </c>
      <c r="P112" s="26">
        <v>0</v>
      </c>
      <c r="Q112" s="26">
        <v>0</v>
      </c>
      <c r="R112" s="26">
        <v>0</v>
      </c>
      <c r="S112" s="26">
        <v>0</v>
      </c>
      <c r="T112" s="26">
        <v>0</v>
      </c>
      <c r="U112" s="26">
        <v>0</v>
      </c>
      <c r="V112" s="26">
        <v>0</v>
      </c>
      <c r="W112" s="26">
        <v>0</v>
      </c>
      <c r="X112" s="26">
        <v>0</v>
      </c>
      <c r="Y112" s="26">
        <v>0</v>
      </c>
      <c r="Z112" s="26">
        <f t="shared" si="11"/>
        <v>0</v>
      </c>
      <c r="AA112" s="90"/>
      <c r="AB112" s="90"/>
      <c r="AC112" s="90"/>
      <c r="AD112" s="90"/>
      <c r="AE112" s="90"/>
      <c r="AF112" s="90"/>
      <c r="AG112" s="90"/>
      <c r="AH112" s="90"/>
      <c r="AI112" s="90"/>
      <c r="AJ112" s="90"/>
      <c r="AK112" s="90"/>
      <c r="AL112" s="90"/>
      <c r="AM112" s="90"/>
      <c r="AN112" s="91"/>
      <c r="AO112" s="91"/>
      <c r="AP112" s="91"/>
      <c r="AQ112" s="91"/>
      <c r="AR112" s="91"/>
      <c r="AS112" s="91"/>
      <c r="AT112" s="91"/>
      <c r="AU112" s="91"/>
      <c r="AV112" s="91"/>
      <c r="AW112" s="91"/>
      <c r="AX112" s="91"/>
      <c r="AY112" s="91"/>
      <c r="AZ112" s="91"/>
      <c r="BA112" s="91"/>
    </row>
    <row r="113" spans="1:53" s="92" customFormat="1" ht="12" customHeight="1">
      <c r="A113" s="746">
        <v>51201</v>
      </c>
      <c r="B113" s="8" t="s">
        <v>1076</v>
      </c>
      <c r="C113" s="76"/>
      <c r="D113" s="76"/>
      <c r="E113" s="76"/>
      <c r="F113" s="76">
        <v>0</v>
      </c>
      <c r="G113" s="76">
        <f t="shared" si="18"/>
        <v>0</v>
      </c>
      <c r="H113" s="26">
        <v>0</v>
      </c>
      <c r="I113" s="26">
        <v>0</v>
      </c>
      <c r="J113" s="26">
        <v>0</v>
      </c>
      <c r="K113" s="26">
        <v>0</v>
      </c>
      <c r="L113" s="26">
        <v>0</v>
      </c>
      <c r="M113" s="26">
        <v>0</v>
      </c>
      <c r="N113" s="26">
        <v>0</v>
      </c>
      <c r="O113" s="26">
        <v>0</v>
      </c>
      <c r="P113" s="26">
        <v>0</v>
      </c>
      <c r="Q113" s="26">
        <v>0</v>
      </c>
      <c r="R113" s="26">
        <v>0</v>
      </c>
      <c r="S113" s="26">
        <v>0</v>
      </c>
      <c r="T113" s="26">
        <v>0</v>
      </c>
      <c r="U113" s="26">
        <v>0</v>
      </c>
      <c r="V113" s="26">
        <v>0</v>
      </c>
      <c r="W113" s="26">
        <v>0</v>
      </c>
      <c r="X113" s="26">
        <v>0</v>
      </c>
      <c r="Y113" s="26">
        <v>0</v>
      </c>
      <c r="Z113" s="26">
        <f t="shared" si="11"/>
        <v>0</v>
      </c>
      <c r="AA113" s="90"/>
      <c r="AB113" s="90"/>
      <c r="AC113" s="90"/>
      <c r="AD113" s="90"/>
      <c r="AE113" s="90"/>
      <c r="AF113" s="90"/>
      <c r="AG113" s="90"/>
      <c r="AH113" s="90"/>
      <c r="AI113" s="90"/>
      <c r="AJ113" s="90"/>
      <c r="AK113" s="90"/>
      <c r="AL113" s="90"/>
      <c r="AM113" s="90"/>
      <c r="AN113" s="91"/>
      <c r="AO113" s="91"/>
      <c r="AP113" s="91"/>
      <c r="AQ113" s="91"/>
      <c r="AR113" s="91"/>
      <c r="AS113" s="91"/>
      <c r="AT113" s="91"/>
      <c r="AU113" s="91"/>
      <c r="AV113" s="91"/>
      <c r="AW113" s="91"/>
      <c r="AX113" s="91"/>
      <c r="AY113" s="91"/>
      <c r="AZ113" s="91"/>
      <c r="BA113" s="91"/>
    </row>
    <row r="114" spans="1:53" s="92" customFormat="1" ht="12" customHeight="1">
      <c r="A114" s="746">
        <v>5120101</v>
      </c>
      <c r="B114" s="8" t="s">
        <v>1076</v>
      </c>
      <c r="C114" s="76">
        <v>16185456</v>
      </c>
      <c r="D114" s="76">
        <v>0</v>
      </c>
      <c r="E114" s="76">
        <v>0</v>
      </c>
      <c r="F114" s="76">
        <v>0</v>
      </c>
      <c r="G114" s="76">
        <f t="shared" si="18"/>
        <v>16185456</v>
      </c>
      <c r="H114" s="26">
        <v>0</v>
      </c>
      <c r="I114" s="26">
        <v>0</v>
      </c>
      <c r="J114" s="26">
        <v>0</v>
      </c>
      <c r="K114" s="26">
        <v>0</v>
      </c>
      <c r="L114" s="26">
        <f>-G114</f>
        <v>-16185456</v>
      </c>
      <c r="M114" s="26">
        <v>0</v>
      </c>
      <c r="N114" s="26">
        <v>0</v>
      </c>
      <c r="O114" s="26">
        <v>0</v>
      </c>
      <c r="P114" s="26">
        <v>0</v>
      </c>
      <c r="Q114" s="26">
        <v>0</v>
      </c>
      <c r="R114" s="26">
        <v>0</v>
      </c>
      <c r="S114" s="26">
        <v>0</v>
      </c>
      <c r="T114" s="26">
        <v>0</v>
      </c>
      <c r="U114" s="26">
        <v>0</v>
      </c>
      <c r="V114" s="26">
        <v>0</v>
      </c>
      <c r="W114" s="26">
        <v>0</v>
      </c>
      <c r="X114" s="26">
        <v>0</v>
      </c>
      <c r="Y114" s="26">
        <v>0</v>
      </c>
      <c r="Z114" s="26">
        <f t="shared" si="11"/>
        <v>0</v>
      </c>
      <c r="AA114" s="90"/>
      <c r="AB114" s="90"/>
      <c r="AC114" s="90"/>
      <c r="AD114" s="90"/>
      <c r="AE114" s="90"/>
      <c r="AF114" s="90"/>
      <c r="AG114" s="90"/>
      <c r="AH114" s="90"/>
      <c r="AI114" s="90"/>
      <c r="AJ114" s="90"/>
      <c r="AK114" s="90"/>
      <c r="AL114" s="90"/>
      <c r="AM114" s="90"/>
      <c r="AN114" s="91"/>
      <c r="AO114" s="91"/>
      <c r="AP114" s="91"/>
      <c r="AQ114" s="91"/>
      <c r="AR114" s="91"/>
      <c r="AS114" s="91"/>
      <c r="AT114" s="91"/>
      <c r="AU114" s="91"/>
      <c r="AV114" s="91"/>
      <c r="AW114" s="91"/>
      <c r="AX114" s="91"/>
      <c r="AY114" s="91"/>
      <c r="AZ114" s="91"/>
      <c r="BA114" s="91"/>
    </row>
    <row r="115" spans="1:53" s="92" customFormat="1" ht="12" customHeight="1">
      <c r="A115" s="746">
        <v>51203</v>
      </c>
      <c r="B115" s="8" t="s">
        <v>174</v>
      </c>
      <c r="C115" s="76">
        <f>+VLOOKUP(A115,Clasificaciones!C:I,5,FALSE)</f>
        <v>14636147</v>
      </c>
      <c r="D115" s="76">
        <v>0</v>
      </c>
      <c r="E115" s="76">
        <v>0</v>
      </c>
      <c r="F115" s="76">
        <v>0</v>
      </c>
      <c r="G115" s="76">
        <f t="shared" si="18"/>
        <v>14636147</v>
      </c>
      <c r="H115" s="26">
        <v>0</v>
      </c>
      <c r="I115" s="26">
        <v>0</v>
      </c>
      <c r="J115" s="26">
        <v>0</v>
      </c>
      <c r="K115" s="26">
        <v>0</v>
      </c>
      <c r="L115" s="26">
        <f>-G115</f>
        <v>-14636147</v>
      </c>
      <c r="M115" s="26">
        <v>0</v>
      </c>
      <c r="N115" s="26">
        <v>0</v>
      </c>
      <c r="O115" s="26">
        <v>0</v>
      </c>
      <c r="P115" s="26">
        <v>0</v>
      </c>
      <c r="Q115" s="26">
        <v>0</v>
      </c>
      <c r="R115" s="26">
        <v>0</v>
      </c>
      <c r="S115" s="26">
        <v>0</v>
      </c>
      <c r="T115" s="26">
        <v>0</v>
      </c>
      <c r="U115" s="26">
        <v>0</v>
      </c>
      <c r="V115" s="26">
        <v>0</v>
      </c>
      <c r="W115" s="26">
        <v>0</v>
      </c>
      <c r="X115" s="26">
        <v>0</v>
      </c>
      <c r="Y115" s="26">
        <v>0</v>
      </c>
      <c r="Z115" s="26">
        <f t="shared" si="11"/>
        <v>0</v>
      </c>
      <c r="AA115" s="90"/>
      <c r="AB115" s="90"/>
      <c r="AC115" s="90"/>
      <c r="AD115" s="90"/>
      <c r="AE115" s="90"/>
      <c r="AF115" s="90"/>
      <c r="AG115" s="90"/>
      <c r="AH115" s="90"/>
      <c r="AI115" s="90"/>
      <c r="AJ115" s="90"/>
      <c r="AK115" s="90"/>
      <c r="AL115" s="90"/>
      <c r="AM115" s="90"/>
      <c r="AN115" s="91"/>
      <c r="AO115" s="91"/>
      <c r="AP115" s="91"/>
      <c r="AQ115" s="91"/>
      <c r="AR115" s="91"/>
      <c r="AS115" s="91"/>
      <c r="AT115" s="91"/>
      <c r="AU115" s="91"/>
      <c r="AV115" s="91"/>
      <c r="AW115" s="91"/>
      <c r="AX115" s="91"/>
      <c r="AY115" s="91"/>
      <c r="AZ115" s="91"/>
      <c r="BA115" s="91"/>
    </row>
    <row r="116" spans="1:53" s="92" customFormat="1" ht="12" customHeight="1">
      <c r="A116" s="746">
        <v>513</v>
      </c>
      <c r="B116" s="8" t="s">
        <v>14</v>
      </c>
      <c r="C116" s="76">
        <f>+VLOOKUP(A116,Clasificaciones!C:I,5,FALSE)</f>
        <v>0</v>
      </c>
      <c r="D116" s="76">
        <v>0</v>
      </c>
      <c r="E116" s="76">
        <v>0</v>
      </c>
      <c r="F116" s="76">
        <v>0</v>
      </c>
      <c r="G116" s="76">
        <f t="shared" si="18"/>
        <v>0</v>
      </c>
      <c r="H116" s="26">
        <v>0</v>
      </c>
      <c r="I116" s="26">
        <v>0</v>
      </c>
      <c r="J116" s="26">
        <v>0</v>
      </c>
      <c r="K116" s="26">
        <v>0</v>
      </c>
      <c r="L116" s="26">
        <v>0</v>
      </c>
      <c r="M116" s="26">
        <v>0</v>
      </c>
      <c r="N116" s="26">
        <v>0</v>
      </c>
      <c r="O116" s="26">
        <v>0</v>
      </c>
      <c r="P116" s="26">
        <v>0</v>
      </c>
      <c r="Q116" s="26">
        <v>0</v>
      </c>
      <c r="R116" s="26">
        <v>0</v>
      </c>
      <c r="S116" s="26">
        <v>0</v>
      </c>
      <c r="T116" s="26">
        <v>0</v>
      </c>
      <c r="U116" s="26">
        <v>0</v>
      </c>
      <c r="V116" s="26">
        <v>0</v>
      </c>
      <c r="W116" s="26">
        <v>0</v>
      </c>
      <c r="X116" s="26">
        <v>0</v>
      </c>
      <c r="Y116" s="26">
        <v>0</v>
      </c>
      <c r="Z116" s="26">
        <f t="shared" si="11"/>
        <v>0</v>
      </c>
      <c r="AA116" s="90"/>
      <c r="AB116" s="90"/>
      <c r="AC116" s="90"/>
      <c r="AD116" s="90"/>
      <c r="AE116" s="90"/>
      <c r="AF116" s="90"/>
      <c r="AG116" s="90"/>
      <c r="AH116" s="90"/>
      <c r="AI116" s="90"/>
      <c r="AJ116" s="90"/>
      <c r="AK116" s="90"/>
      <c r="AL116" s="90"/>
      <c r="AM116" s="90"/>
      <c r="AN116" s="91"/>
      <c r="AO116" s="91"/>
      <c r="AP116" s="91"/>
      <c r="AQ116" s="91"/>
      <c r="AR116" s="91"/>
      <c r="AS116" s="91"/>
      <c r="AT116" s="91"/>
      <c r="AU116" s="91"/>
      <c r="AV116" s="91"/>
      <c r="AW116" s="91"/>
      <c r="AX116" s="91"/>
      <c r="AY116" s="91"/>
      <c r="AZ116" s="91"/>
      <c r="BA116" s="91"/>
    </row>
    <row r="117" spans="1:53" s="92" customFormat="1" ht="12" customHeight="1">
      <c r="A117" s="746">
        <v>51301</v>
      </c>
      <c r="B117" s="8" t="s">
        <v>230</v>
      </c>
      <c r="C117" s="76">
        <f>+VLOOKUP(A117,Clasificaciones!C:I,5,FALSE)</f>
        <v>0</v>
      </c>
      <c r="D117" s="76">
        <v>0</v>
      </c>
      <c r="E117" s="76">
        <v>0</v>
      </c>
      <c r="F117" s="76">
        <v>0</v>
      </c>
      <c r="G117" s="76">
        <f t="shared" si="18"/>
        <v>0</v>
      </c>
      <c r="H117" s="26">
        <v>0</v>
      </c>
      <c r="I117" s="26">
        <v>0</v>
      </c>
      <c r="J117" s="26">
        <v>0</v>
      </c>
      <c r="K117" s="26">
        <v>0</v>
      </c>
      <c r="L117" s="26">
        <v>0</v>
      </c>
      <c r="M117" s="26">
        <v>0</v>
      </c>
      <c r="N117" s="26">
        <v>0</v>
      </c>
      <c r="O117" s="26">
        <v>0</v>
      </c>
      <c r="P117" s="26">
        <v>0</v>
      </c>
      <c r="Q117" s="26">
        <v>0</v>
      </c>
      <c r="R117" s="26">
        <v>0</v>
      </c>
      <c r="S117" s="26">
        <v>0</v>
      </c>
      <c r="T117" s="26">
        <v>0</v>
      </c>
      <c r="U117" s="26">
        <v>0</v>
      </c>
      <c r="V117" s="26">
        <v>0</v>
      </c>
      <c r="W117" s="26">
        <v>0</v>
      </c>
      <c r="X117" s="26">
        <v>0</v>
      </c>
      <c r="Y117" s="26">
        <v>0</v>
      </c>
      <c r="Z117" s="26">
        <f t="shared" ref="Z117" si="19">SUM(G117:Y117)</f>
        <v>0</v>
      </c>
      <c r="AA117" s="90"/>
      <c r="AB117" s="90"/>
      <c r="AC117" s="90"/>
      <c r="AD117" s="90"/>
      <c r="AE117" s="90"/>
      <c r="AF117" s="90"/>
      <c r="AG117" s="90"/>
      <c r="AH117" s="90"/>
      <c r="AI117" s="90"/>
      <c r="AJ117" s="90"/>
      <c r="AK117" s="90"/>
      <c r="AL117" s="90"/>
      <c r="AM117" s="90"/>
      <c r="AN117" s="91"/>
      <c r="AO117" s="91"/>
      <c r="AP117" s="91"/>
      <c r="AQ117" s="91"/>
      <c r="AR117" s="91"/>
      <c r="AS117" s="91"/>
      <c r="AT117" s="91"/>
      <c r="AU117" s="91"/>
      <c r="AV117" s="91"/>
      <c r="AW117" s="91"/>
      <c r="AX117" s="91"/>
      <c r="AY117" s="91"/>
      <c r="AZ117" s="91"/>
      <c r="BA117" s="91"/>
    </row>
    <row r="118" spans="1:53" s="92" customFormat="1" ht="12" customHeight="1">
      <c r="A118" s="746">
        <v>5130101</v>
      </c>
      <c r="B118" s="8" t="s">
        <v>169</v>
      </c>
      <c r="C118" s="76">
        <f>+VLOOKUP(A118,Clasificaciones!C:I,5,FALSE)</f>
        <v>30742972</v>
      </c>
      <c r="D118" s="76">
        <v>0</v>
      </c>
      <c r="E118" s="76">
        <v>0</v>
      </c>
      <c r="F118" s="76">
        <v>0</v>
      </c>
      <c r="G118" s="76">
        <f t="shared" si="18"/>
        <v>30742972</v>
      </c>
      <c r="H118" s="26">
        <v>0</v>
      </c>
      <c r="I118" s="26">
        <f>-G118</f>
        <v>-30742972</v>
      </c>
      <c r="J118" s="26">
        <v>0</v>
      </c>
      <c r="K118" s="26">
        <v>0</v>
      </c>
      <c r="L118" s="26">
        <v>0</v>
      </c>
      <c r="M118" s="26">
        <v>0</v>
      </c>
      <c r="N118" s="26">
        <v>0</v>
      </c>
      <c r="O118" s="26">
        <v>0</v>
      </c>
      <c r="P118" s="26">
        <v>0</v>
      </c>
      <c r="Q118" s="26">
        <v>0</v>
      </c>
      <c r="R118" s="26">
        <v>0</v>
      </c>
      <c r="S118" s="26">
        <v>0</v>
      </c>
      <c r="T118" s="26">
        <v>0</v>
      </c>
      <c r="U118" s="26">
        <v>0</v>
      </c>
      <c r="V118" s="26">
        <v>0</v>
      </c>
      <c r="W118" s="26">
        <v>0</v>
      </c>
      <c r="X118" s="26">
        <v>0</v>
      </c>
      <c r="Y118" s="26">
        <v>0</v>
      </c>
      <c r="Z118" s="26">
        <f t="shared" si="11"/>
        <v>0</v>
      </c>
      <c r="AA118" s="90"/>
      <c r="AB118" s="90"/>
      <c r="AC118" s="90"/>
      <c r="AD118" s="90"/>
      <c r="AE118" s="90"/>
      <c r="AF118" s="90"/>
      <c r="AG118" s="90"/>
      <c r="AH118" s="90"/>
      <c r="AI118" s="90"/>
      <c r="AJ118" s="90"/>
      <c r="AK118" s="90"/>
      <c r="AL118" s="90"/>
      <c r="AM118" s="90"/>
      <c r="AN118" s="91"/>
      <c r="AO118" s="91"/>
      <c r="AP118" s="91"/>
      <c r="AQ118" s="91"/>
      <c r="AR118" s="91"/>
      <c r="AS118" s="91"/>
      <c r="AT118" s="91"/>
      <c r="AU118" s="91"/>
      <c r="AV118" s="91"/>
      <c r="AW118" s="91"/>
      <c r="AX118" s="91"/>
      <c r="AY118" s="91"/>
      <c r="AZ118" s="91"/>
      <c r="BA118" s="91"/>
    </row>
    <row r="119" spans="1:53" s="92" customFormat="1" ht="12" customHeight="1">
      <c r="A119" s="746">
        <v>5130104</v>
      </c>
      <c r="B119" s="8" t="s">
        <v>171</v>
      </c>
      <c r="C119" s="76">
        <f>+VLOOKUP(A119,Clasificaciones!C:I,5,FALSE)</f>
        <v>2561915</v>
      </c>
      <c r="D119" s="76">
        <v>0</v>
      </c>
      <c r="E119" s="76">
        <v>0</v>
      </c>
      <c r="F119" s="76">
        <v>0</v>
      </c>
      <c r="G119" s="76">
        <f t="shared" si="18"/>
        <v>2561915</v>
      </c>
      <c r="H119" s="26">
        <v>0</v>
      </c>
      <c r="I119" s="26">
        <f>-G119</f>
        <v>-2561915</v>
      </c>
      <c r="J119" s="26">
        <v>0</v>
      </c>
      <c r="K119" s="26">
        <v>0</v>
      </c>
      <c r="L119" s="26">
        <v>0</v>
      </c>
      <c r="M119" s="26">
        <v>0</v>
      </c>
      <c r="N119" s="26">
        <v>0</v>
      </c>
      <c r="O119" s="26">
        <v>0</v>
      </c>
      <c r="P119" s="26">
        <v>0</v>
      </c>
      <c r="Q119" s="26">
        <v>0</v>
      </c>
      <c r="R119" s="26">
        <v>0</v>
      </c>
      <c r="S119" s="26">
        <v>0</v>
      </c>
      <c r="T119" s="26">
        <v>0</v>
      </c>
      <c r="U119" s="26">
        <v>0</v>
      </c>
      <c r="V119" s="26">
        <v>0</v>
      </c>
      <c r="W119" s="26">
        <v>0</v>
      </c>
      <c r="X119" s="26">
        <v>0</v>
      </c>
      <c r="Y119" s="26">
        <v>0</v>
      </c>
      <c r="Z119" s="26">
        <f t="shared" si="11"/>
        <v>0</v>
      </c>
      <c r="AA119" s="90"/>
      <c r="AB119" s="90"/>
      <c r="AC119" s="90"/>
      <c r="AD119" s="90"/>
      <c r="AE119" s="90"/>
      <c r="AF119" s="90"/>
      <c r="AG119" s="90"/>
      <c r="AH119" s="90"/>
      <c r="AI119" s="90"/>
      <c r="AJ119" s="90"/>
      <c r="AK119" s="90"/>
      <c r="AL119" s="90"/>
      <c r="AM119" s="90"/>
      <c r="AN119" s="91"/>
      <c r="AO119" s="91"/>
      <c r="AP119" s="91"/>
      <c r="AQ119" s="91"/>
      <c r="AR119" s="91"/>
      <c r="AS119" s="91"/>
      <c r="AT119" s="91"/>
      <c r="AU119" s="91"/>
      <c r="AV119" s="91"/>
      <c r="AW119" s="91"/>
      <c r="AX119" s="91"/>
      <c r="AY119" s="91"/>
      <c r="AZ119" s="91"/>
      <c r="BA119" s="91"/>
    </row>
    <row r="120" spans="1:53" s="92" customFormat="1" ht="12" customHeight="1">
      <c r="A120" s="746">
        <v>51302</v>
      </c>
      <c r="B120" s="8" t="s">
        <v>689</v>
      </c>
      <c r="C120" s="76">
        <f>+VLOOKUP(A120,Clasificaciones!C:I,5,FALSE)</f>
        <v>0</v>
      </c>
      <c r="D120" s="76">
        <v>0</v>
      </c>
      <c r="E120" s="76">
        <v>0</v>
      </c>
      <c r="F120" s="76">
        <v>0</v>
      </c>
      <c r="G120" s="76">
        <f t="shared" si="18"/>
        <v>0</v>
      </c>
      <c r="H120" s="26">
        <v>0</v>
      </c>
      <c r="I120" s="26">
        <v>0</v>
      </c>
      <c r="J120" s="26">
        <v>0</v>
      </c>
      <c r="K120" s="26">
        <v>0</v>
      </c>
      <c r="L120" s="26">
        <v>0</v>
      </c>
      <c r="M120" s="26">
        <v>0</v>
      </c>
      <c r="N120" s="26">
        <v>0</v>
      </c>
      <c r="O120" s="26">
        <v>0</v>
      </c>
      <c r="P120" s="26">
        <v>0</v>
      </c>
      <c r="Q120" s="26">
        <v>0</v>
      </c>
      <c r="R120" s="26">
        <v>0</v>
      </c>
      <c r="S120" s="26">
        <v>0</v>
      </c>
      <c r="T120" s="26">
        <v>0</v>
      </c>
      <c r="U120" s="26">
        <v>0</v>
      </c>
      <c r="V120" s="26">
        <v>0</v>
      </c>
      <c r="W120" s="26">
        <v>0</v>
      </c>
      <c r="X120" s="26">
        <v>0</v>
      </c>
      <c r="Y120" s="26">
        <v>0</v>
      </c>
      <c r="Z120" s="26">
        <f t="shared" si="11"/>
        <v>0</v>
      </c>
      <c r="AA120" s="90"/>
      <c r="AB120" s="90"/>
      <c r="AC120" s="90"/>
      <c r="AD120" s="90"/>
      <c r="AE120" s="90"/>
      <c r="AF120" s="90"/>
      <c r="AG120" s="90"/>
      <c r="AH120" s="90"/>
      <c r="AI120" s="90"/>
      <c r="AJ120" s="90"/>
      <c r="AK120" s="90"/>
      <c r="AL120" s="90"/>
      <c r="AM120" s="90"/>
      <c r="AN120" s="91"/>
      <c r="AO120" s="91"/>
      <c r="AP120" s="91"/>
      <c r="AQ120" s="91"/>
      <c r="AR120" s="91"/>
      <c r="AS120" s="91"/>
      <c r="AT120" s="91"/>
      <c r="AU120" s="91"/>
      <c r="AV120" s="91"/>
      <c r="AW120" s="91"/>
      <c r="AX120" s="91"/>
      <c r="AY120" s="91"/>
      <c r="AZ120" s="91"/>
      <c r="BA120" s="91"/>
    </row>
    <row r="121" spans="1:53" s="92" customFormat="1" ht="12" customHeight="1">
      <c r="A121" s="746">
        <v>5130201</v>
      </c>
      <c r="B121" s="8" t="s">
        <v>690</v>
      </c>
      <c r="C121" s="76">
        <f>+VLOOKUP(A121,Clasificaciones!C:I,5,FALSE)</f>
        <v>5072589</v>
      </c>
      <c r="D121" s="76">
        <v>0</v>
      </c>
      <c r="E121" s="76">
        <v>0</v>
      </c>
      <c r="F121" s="76">
        <v>0</v>
      </c>
      <c r="G121" s="76">
        <f t="shared" si="18"/>
        <v>5072589</v>
      </c>
      <c r="H121" s="26">
        <v>0</v>
      </c>
      <c r="I121" s="26">
        <v>0</v>
      </c>
      <c r="J121" s="26">
        <v>0</v>
      </c>
      <c r="K121" s="26">
        <v>0</v>
      </c>
      <c r="L121" s="26">
        <f>-G121</f>
        <v>-5072589</v>
      </c>
      <c r="M121" s="26">
        <v>0</v>
      </c>
      <c r="N121" s="26">
        <v>0</v>
      </c>
      <c r="O121" s="26">
        <v>0</v>
      </c>
      <c r="P121" s="26">
        <v>0</v>
      </c>
      <c r="Q121" s="26">
        <v>0</v>
      </c>
      <c r="R121" s="26">
        <v>0</v>
      </c>
      <c r="S121" s="26">
        <v>0</v>
      </c>
      <c r="T121" s="26">
        <v>0</v>
      </c>
      <c r="U121" s="26">
        <v>0</v>
      </c>
      <c r="V121" s="26">
        <v>0</v>
      </c>
      <c r="W121" s="26">
        <v>0</v>
      </c>
      <c r="X121" s="26">
        <v>0</v>
      </c>
      <c r="Y121" s="26">
        <v>0</v>
      </c>
      <c r="Z121" s="26">
        <f t="shared" si="11"/>
        <v>0</v>
      </c>
      <c r="AA121" s="90"/>
      <c r="AB121" s="90"/>
      <c r="AC121" s="90"/>
      <c r="AD121" s="90"/>
      <c r="AE121" s="90"/>
      <c r="AF121" s="90"/>
      <c r="AG121" s="90"/>
      <c r="AH121" s="90"/>
      <c r="AI121" s="90"/>
      <c r="AJ121" s="90"/>
      <c r="AK121" s="90"/>
      <c r="AL121" s="90"/>
      <c r="AM121" s="90"/>
      <c r="AN121" s="91"/>
      <c r="AO121" s="91"/>
      <c r="AP121" s="91"/>
      <c r="AQ121" s="91"/>
      <c r="AR121" s="91"/>
      <c r="AS121" s="91"/>
      <c r="AT121" s="91"/>
      <c r="AU121" s="91"/>
      <c r="AV121" s="91"/>
      <c r="AW121" s="91"/>
      <c r="AX121" s="91"/>
      <c r="AY121" s="91"/>
      <c r="AZ121" s="91"/>
      <c r="BA121" s="91"/>
    </row>
    <row r="122" spans="1:53" s="89" customFormat="1" ht="12" customHeight="1">
      <c r="A122" s="746">
        <v>5130204</v>
      </c>
      <c r="B122" s="8" t="s">
        <v>173</v>
      </c>
      <c r="C122" s="76">
        <f>+VLOOKUP(A122,Clasificaciones!C:I,5,FALSE)</f>
        <v>20893740</v>
      </c>
      <c r="D122" s="76">
        <v>0</v>
      </c>
      <c r="E122" s="76">
        <v>0</v>
      </c>
      <c r="F122" s="76">
        <v>0</v>
      </c>
      <c r="G122" s="76">
        <f t="shared" si="18"/>
        <v>20893740</v>
      </c>
      <c r="H122" s="26">
        <v>0</v>
      </c>
      <c r="I122" s="26">
        <v>0</v>
      </c>
      <c r="J122" s="26">
        <v>0</v>
      </c>
      <c r="K122" s="26">
        <v>0</v>
      </c>
      <c r="L122" s="26">
        <f>-G122</f>
        <v>-20893740</v>
      </c>
      <c r="M122" s="26">
        <v>0</v>
      </c>
      <c r="N122" s="26">
        <v>0</v>
      </c>
      <c r="O122" s="26">
        <v>0</v>
      </c>
      <c r="P122" s="26">
        <v>0</v>
      </c>
      <c r="Q122" s="26">
        <v>0</v>
      </c>
      <c r="R122" s="26">
        <v>0</v>
      </c>
      <c r="S122" s="26">
        <v>0</v>
      </c>
      <c r="T122" s="26">
        <v>0</v>
      </c>
      <c r="U122" s="26">
        <v>0</v>
      </c>
      <c r="V122" s="26">
        <v>0</v>
      </c>
      <c r="W122" s="26">
        <v>0</v>
      </c>
      <c r="X122" s="26">
        <v>0</v>
      </c>
      <c r="Y122" s="26">
        <v>0</v>
      </c>
      <c r="Z122" s="26">
        <f t="shared" si="11"/>
        <v>0</v>
      </c>
      <c r="AA122" s="93"/>
      <c r="AB122" s="93"/>
      <c r="AC122" s="93"/>
      <c r="AD122" s="93"/>
      <c r="AE122" s="93"/>
      <c r="AF122" s="93"/>
      <c r="AG122" s="93"/>
      <c r="AH122" s="93"/>
      <c r="AI122" s="93"/>
      <c r="AJ122" s="93"/>
      <c r="AK122" s="93"/>
      <c r="AL122" s="93"/>
      <c r="AM122" s="93"/>
      <c r="AN122" s="88"/>
      <c r="AO122" s="88"/>
      <c r="AP122" s="88"/>
      <c r="AQ122" s="88"/>
      <c r="AR122" s="88"/>
      <c r="AS122" s="88"/>
      <c r="AT122" s="88"/>
      <c r="AU122" s="88"/>
      <c r="AV122" s="88"/>
      <c r="AW122" s="88"/>
      <c r="AX122" s="88"/>
      <c r="AY122" s="88"/>
      <c r="AZ122" s="88"/>
      <c r="BA122" s="88"/>
    </row>
    <row r="123" spans="1:53" s="92" customFormat="1" ht="12" customHeight="1">
      <c r="A123" s="746">
        <v>51304</v>
      </c>
      <c r="B123" s="8" t="s">
        <v>188</v>
      </c>
      <c r="C123" s="76">
        <f>+VLOOKUP(A123,Clasificaciones!C:I,5,FALSE)</f>
        <v>0</v>
      </c>
      <c r="D123" s="76">
        <v>0</v>
      </c>
      <c r="E123" s="76">
        <v>0</v>
      </c>
      <c r="F123" s="76">
        <v>0</v>
      </c>
      <c r="G123" s="76">
        <f t="shared" si="18"/>
        <v>0</v>
      </c>
      <c r="H123" s="26">
        <v>0</v>
      </c>
      <c r="I123" s="26">
        <v>0</v>
      </c>
      <c r="J123" s="26">
        <v>0</v>
      </c>
      <c r="K123" s="26">
        <v>0</v>
      </c>
      <c r="L123" s="26">
        <v>0</v>
      </c>
      <c r="M123" s="26">
        <v>0</v>
      </c>
      <c r="N123" s="26">
        <v>0</v>
      </c>
      <c r="O123" s="26">
        <v>0</v>
      </c>
      <c r="P123" s="26">
        <v>0</v>
      </c>
      <c r="Q123" s="26">
        <v>0</v>
      </c>
      <c r="R123" s="26">
        <v>0</v>
      </c>
      <c r="S123" s="26">
        <v>0</v>
      </c>
      <c r="T123" s="26">
        <v>0</v>
      </c>
      <c r="U123" s="26">
        <v>0</v>
      </c>
      <c r="V123" s="26">
        <v>0</v>
      </c>
      <c r="W123" s="26">
        <v>0</v>
      </c>
      <c r="X123" s="26">
        <v>0</v>
      </c>
      <c r="Y123" s="26">
        <v>0</v>
      </c>
      <c r="Z123" s="26">
        <f t="shared" si="11"/>
        <v>0</v>
      </c>
      <c r="AA123" s="90"/>
      <c r="AB123" s="90"/>
      <c r="AC123" s="90"/>
      <c r="AD123" s="90"/>
      <c r="AE123" s="90"/>
      <c r="AF123" s="90"/>
      <c r="AG123" s="90"/>
      <c r="AH123" s="90"/>
      <c r="AI123" s="90"/>
      <c r="AJ123" s="90"/>
      <c r="AK123" s="90"/>
      <c r="AL123" s="90"/>
      <c r="AM123" s="90"/>
      <c r="AN123" s="91"/>
      <c r="AO123" s="91"/>
      <c r="AP123" s="91"/>
      <c r="AQ123" s="91"/>
      <c r="AR123" s="91"/>
      <c r="AS123" s="91"/>
      <c r="AT123" s="91"/>
      <c r="AU123" s="91"/>
      <c r="AV123" s="91"/>
      <c r="AW123" s="91"/>
      <c r="AX123" s="91"/>
      <c r="AY123" s="91"/>
      <c r="AZ123" s="91"/>
      <c r="BA123" s="91"/>
    </row>
    <row r="124" spans="1:53" s="92" customFormat="1" ht="12" customHeight="1">
      <c r="A124" s="746">
        <v>5130403</v>
      </c>
      <c r="B124" s="8" t="s">
        <v>1063</v>
      </c>
      <c r="C124" s="76">
        <f>+VLOOKUP(A124,Clasificaciones!C:I,5,FALSE)</f>
        <v>21473580</v>
      </c>
      <c r="D124" s="76">
        <v>0</v>
      </c>
      <c r="E124" s="76">
        <v>0</v>
      </c>
      <c r="F124" s="76">
        <v>0</v>
      </c>
      <c r="G124" s="76">
        <f t="shared" si="18"/>
        <v>21473580</v>
      </c>
      <c r="H124" s="26">
        <v>0</v>
      </c>
      <c r="I124" s="26">
        <v>0</v>
      </c>
      <c r="J124" s="26">
        <v>0</v>
      </c>
      <c r="K124" s="26">
        <v>0</v>
      </c>
      <c r="L124" s="26">
        <f>-G124</f>
        <v>-21473580</v>
      </c>
      <c r="M124" s="26">
        <v>0</v>
      </c>
      <c r="N124" s="26">
        <v>0</v>
      </c>
      <c r="O124" s="26">
        <v>0</v>
      </c>
      <c r="P124" s="26">
        <v>0</v>
      </c>
      <c r="Q124" s="26">
        <v>0</v>
      </c>
      <c r="R124" s="26">
        <v>0</v>
      </c>
      <c r="S124" s="26">
        <v>0</v>
      </c>
      <c r="T124" s="26">
        <v>0</v>
      </c>
      <c r="U124" s="26">
        <v>0</v>
      </c>
      <c r="V124" s="26">
        <v>0</v>
      </c>
      <c r="W124" s="26">
        <v>0</v>
      </c>
      <c r="X124" s="26">
        <v>0</v>
      </c>
      <c r="Y124" s="26">
        <v>0</v>
      </c>
      <c r="Z124" s="26">
        <f t="shared" si="11"/>
        <v>0</v>
      </c>
      <c r="AA124" s="90"/>
      <c r="AB124" s="90"/>
      <c r="AC124" s="90"/>
      <c r="AD124" s="90"/>
      <c r="AE124" s="90"/>
      <c r="AF124" s="90"/>
      <c r="AG124" s="90"/>
      <c r="AH124" s="90"/>
      <c r="AI124" s="90"/>
      <c r="AJ124" s="90"/>
      <c r="AK124" s="90"/>
      <c r="AL124" s="90"/>
      <c r="AM124" s="90"/>
      <c r="AN124" s="91"/>
      <c r="AO124" s="91"/>
      <c r="AP124" s="91"/>
      <c r="AQ124" s="91"/>
      <c r="AR124" s="91"/>
      <c r="AS124" s="91"/>
      <c r="AT124" s="91"/>
      <c r="AU124" s="91"/>
      <c r="AV124" s="91"/>
      <c r="AW124" s="91"/>
      <c r="AX124" s="91"/>
      <c r="AY124" s="91"/>
      <c r="AZ124" s="91"/>
      <c r="BA124" s="91"/>
    </row>
    <row r="125" spans="1:53" s="92" customFormat="1" ht="12" customHeight="1">
      <c r="A125" s="746">
        <v>5130405</v>
      </c>
      <c r="B125" s="8" t="s">
        <v>695</v>
      </c>
      <c r="C125" s="76">
        <f>+VLOOKUP(A125,Clasificaciones!C:I,5,FALSE)</f>
        <v>18698860</v>
      </c>
      <c r="D125" s="76">
        <v>0</v>
      </c>
      <c r="E125" s="76">
        <v>0</v>
      </c>
      <c r="F125" s="76">
        <v>0</v>
      </c>
      <c r="G125" s="76">
        <f t="shared" si="18"/>
        <v>18698860</v>
      </c>
      <c r="H125" s="26">
        <v>0</v>
      </c>
      <c r="I125" s="26">
        <v>0</v>
      </c>
      <c r="J125" s="26">
        <v>0</v>
      </c>
      <c r="K125" s="26">
        <v>0</v>
      </c>
      <c r="L125" s="26">
        <f>-G125</f>
        <v>-18698860</v>
      </c>
      <c r="M125" s="26">
        <v>0</v>
      </c>
      <c r="N125" s="26">
        <v>0</v>
      </c>
      <c r="O125" s="26">
        <v>0</v>
      </c>
      <c r="P125" s="26">
        <v>0</v>
      </c>
      <c r="Q125" s="26">
        <v>0</v>
      </c>
      <c r="R125" s="26">
        <v>0</v>
      </c>
      <c r="S125" s="26">
        <v>0</v>
      </c>
      <c r="T125" s="26">
        <v>0</v>
      </c>
      <c r="U125" s="26">
        <v>0</v>
      </c>
      <c r="V125" s="26">
        <v>0</v>
      </c>
      <c r="W125" s="26">
        <v>0</v>
      </c>
      <c r="X125" s="26">
        <v>0</v>
      </c>
      <c r="Y125" s="26">
        <v>0</v>
      </c>
      <c r="Z125" s="26">
        <f t="shared" si="11"/>
        <v>0</v>
      </c>
      <c r="AA125" s="90"/>
      <c r="AB125" s="90"/>
      <c r="AC125" s="90"/>
      <c r="AD125" s="90"/>
      <c r="AE125" s="90"/>
      <c r="AF125" s="90"/>
      <c r="AG125" s="90"/>
      <c r="AH125" s="90"/>
      <c r="AI125" s="90"/>
      <c r="AJ125" s="90"/>
      <c r="AK125" s="90"/>
      <c r="AL125" s="90"/>
      <c r="AM125" s="90"/>
      <c r="AN125" s="91"/>
      <c r="AO125" s="91"/>
      <c r="AP125" s="91"/>
      <c r="AQ125" s="91"/>
      <c r="AR125" s="91"/>
      <c r="AS125" s="91"/>
      <c r="AT125" s="91"/>
      <c r="AU125" s="91"/>
      <c r="AV125" s="91"/>
      <c r="AW125" s="91"/>
      <c r="AX125" s="91"/>
      <c r="AY125" s="91"/>
      <c r="AZ125" s="91"/>
      <c r="BA125" s="91"/>
    </row>
    <row r="126" spans="1:53" s="92" customFormat="1" ht="12" customHeight="1">
      <c r="A126" s="746">
        <v>5130408</v>
      </c>
      <c r="B126" s="8" t="s">
        <v>1367</v>
      </c>
      <c r="C126" s="76">
        <f>+VLOOKUP(A126,Clasificaciones!C:I,5,FALSE)</f>
        <v>9516360</v>
      </c>
      <c r="D126" s="76">
        <v>0</v>
      </c>
      <c r="E126" s="76">
        <v>0</v>
      </c>
      <c r="F126" s="76">
        <v>0</v>
      </c>
      <c r="G126" s="76">
        <f t="shared" si="18"/>
        <v>9516360</v>
      </c>
      <c r="H126" s="26">
        <v>0</v>
      </c>
      <c r="I126" s="26">
        <v>0</v>
      </c>
      <c r="J126" s="26">
        <v>0</v>
      </c>
      <c r="K126" s="26">
        <v>0</v>
      </c>
      <c r="L126" s="26">
        <f>-G126</f>
        <v>-9516360</v>
      </c>
      <c r="M126" s="26">
        <v>0</v>
      </c>
      <c r="N126" s="26">
        <v>0</v>
      </c>
      <c r="O126" s="26">
        <v>0</v>
      </c>
      <c r="P126" s="26">
        <v>0</v>
      </c>
      <c r="Q126" s="26">
        <v>0</v>
      </c>
      <c r="R126" s="26">
        <v>0</v>
      </c>
      <c r="S126" s="26">
        <v>0</v>
      </c>
      <c r="T126" s="26">
        <v>0</v>
      </c>
      <c r="U126" s="26">
        <v>0</v>
      </c>
      <c r="V126" s="26">
        <v>0</v>
      </c>
      <c r="W126" s="26">
        <v>0</v>
      </c>
      <c r="X126" s="26">
        <v>0</v>
      </c>
      <c r="Y126" s="26">
        <v>0</v>
      </c>
      <c r="Z126" s="26">
        <f t="shared" si="11"/>
        <v>0</v>
      </c>
      <c r="AA126" s="90"/>
      <c r="AB126" s="90"/>
      <c r="AC126" s="90"/>
      <c r="AD126" s="90"/>
      <c r="AE126" s="90"/>
      <c r="AF126" s="90"/>
      <c r="AG126" s="90"/>
      <c r="AH126" s="90"/>
      <c r="AI126" s="90"/>
      <c r="AJ126" s="90"/>
      <c r="AK126" s="90"/>
      <c r="AL126" s="90"/>
      <c r="AM126" s="90"/>
      <c r="AN126" s="91"/>
      <c r="AO126" s="91"/>
      <c r="AP126" s="91"/>
      <c r="AQ126" s="91"/>
      <c r="AR126" s="91"/>
      <c r="AS126" s="91"/>
      <c r="AT126" s="91"/>
      <c r="AU126" s="91"/>
      <c r="AV126" s="91"/>
      <c r="AW126" s="91"/>
      <c r="AX126" s="91"/>
      <c r="AY126" s="91"/>
      <c r="AZ126" s="91"/>
      <c r="BA126" s="91"/>
    </row>
    <row r="127" spans="1:53" s="92" customFormat="1" ht="12" customHeight="1">
      <c r="A127" s="746">
        <v>5130409</v>
      </c>
      <c r="B127" s="8" t="s">
        <v>1369</v>
      </c>
      <c r="C127" s="76">
        <f>+VLOOKUP(A127,Clasificaciones!C:I,5,FALSE)</f>
        <v>6818181</v>
      </c>
      <c r="D127" s="76">
        <v>0</v>
      </c>
      <c r="E127" s="76">
        <v>0</v>
      </c>
      <c r="F127" s="76">
        <v>0</v>
      </c>
      <c r="G127" s="76">
        <f t="shared" si="18"/>
        <v>6818181</v>
      </c>
      <c r="H127" s="26">
        <v>0</v>
      </c>
      <c r="I127" s="26">
        <v>0</v>
      </c>
      <c r="J127" s="26">
        <v>0</v>
      </c>
      <c r="K127" s="26">
        <v>0</v>
      </c>
      <c r="L127" s="26">
        <f>-G127</f>
        <v>-6818181</v>
      </c>
      <c r="M127" s="26">
        <v>0</v>
      </c>
      <c r="N127" s="26">
        <v>0</v>
      </c>
      <c r="O127" s="26">
        <v>0</v>
      </c>
      <c r="P127" s="26">
        <v>0</v>
      </c>
      <c r="Q127" s="26">
        <v>0</v>
      </c>
      <c r="R127" s="26">
        <v>0</v>
      </c>
      <c r="S127" s="26">
        <v>0</v>
      </c>
      <c r="T127" s="26">
        <v>0</v>
      </c>
      <c r="U127" s="26">
        <v>0</v>
      </c>
      <c r="V127" s="26">
        <v>0</v>
      </c>
      <c r="W127" s="26">
        <v>0</v>
      </c>
      <c r="X127" s="26">
        <v>0</v>
      </c>
      <c r="Y127" s="26">
        <v>0</v>
      </c>
      <c r="Z127" s="26">
        <f t="shared" si="11"/>
        <v>0</v>
      </c>
      <c r="AA127" s="90"/>
      <c r="AB127" s="90"/>
      <c r="AC127" s="90"/>
      <c r="AD127" s="90"/>
      <c r="AE127" s="90"/>
      <c r="AF127" s="90"/>
      <c r="AG127" s="90"/>
      <c r="AH127" s="90"/>
      <c r="AI127" s="90"/>
      <c r="AJ127" s="90"/>
      <c r="AK127" s="90"/>
      <c r="AL127" s="90"/>
      <c r="AM127" s="90"/>
      <c r="AN127" s="91"/>
      <c r="AO127" s="91"/>
      <c r="AP127" s="91"/>
      <c r="AQ127" s="91"/>
      <c r="AR127" s="91"/>
      <c r="AS127" s="91"/>
      <c r="AT127" s="91"/>
      <c r="AU127" s="91"/>
      <c r="AV127" s="91"/>
      <c r="AW127" s="91"/>
      <c r="AX127" s="91"/>
      <c r="AY127" s="91"/>
      <c r="AZ127" s="91"/>
      <c r="BA127" s="91"/>
    </row>
    <row r="128" spans="1:53" s="92" customFormat="1" ht="12" customHeight="1">
      <c r="A128" s="746">
        <v>51304102</v>
      </c>
      <c r="B128" s="8" t="s">
        <v>908</v>
      </c>
      <c r="C128" s="76">
        <f>+VLOOKUP(A128,Clasificaciones!C:I,5,FALSE)</f>
        <v>14001500</v>
      </c>
      <c r="D128" s="76">
        <v>0</v>
      </c>
      <c r="E128" s="76">
        <v>0</v>
      </c>
      <c r="F128" s="76">
        <v>0</v>
      </c>
      <c r="G128" s="76">
        <f t="shared" si="18"/>
        <v>14001500</v>
      </c>
      <c r="H128" s="26">
        <v>0</v>
      </c>
      <c r="I128" s="26">
        <v>0</v>
      </c>
      <c r="J128" s="26">
        <v>0</v>
      </c>
      <c r="K128" s="26">
        <v>0</v>
      </c>
      <c r="L128" s="26">
        <f>-G128</f>
        <v>-14001500</v>
      </c>
      <c r="M128" s="26">
        <v>0</v>
      </c>
      <c r="N128" s="26">
        <v>0</v>
      </c>
      <c r="O128" s="26">
        <v>0</v>
      </c>
      <c r="P128" s="26">
        <v>0</v>
      </c>
      <c r="Q128" s="26">
        <v>0</v>
      </c>
      <c r="R128" s="26">
        <v>0</v>
      </c>
      <c r="S128" s="26">
        <v>0</v>
      </c>
      <c r="T128" s="26">
        <v>0</v>
      </c>
      <c r="U128" s="26">
        <v>0</v>
      </c>
      <c r="V128" s="26">
        <v>0</v>
      </c>
      <c r="W128" s="26">
        <v>0</v>
      </c>
      <c r="X128" s="26">
        <v>0</v>
      </c>
      <c r="Y128" s="26">
        <v>0</v>
      </c>
      <c r="Z128" s="26">
        <f t="shared" si="11"/>
        <v>0</v>
      </c>
      <c r="AA128" s="90"/>
      <c r="AB128" s="90"/>
      <c r="AC128" s="90"/>
      <c r="AD128" s="90"/>
      <c r="AE128" s="90"/>
      <c r="AF128" s="90"/>
      <c r="AG128" s="90"/>
      <c r="AH128" s="90"/>
      <c r="AI128" s="90"/>
      <c r="AJ128" s="90"/>
      <c r="AK128" s="90"/>
      <c r="AL128" s="90"/>
      <c r="AM128" s="90"/>
      <c r="AN128" s="91"/>
      <c r="AO128" s="91"/>
      <c r="AP128" s="91"/>
      <c r="AQ128" s="91"/>
      <c r="AR128" s="91"/>
      <c r="AS128" s="91"/>
      <c r="AT128" s="91"/>
      <c r="AU128" s="91"/>
      <c r="AV128" s="91"/>
      <c r="AW128" s="91"/>
      <c r="AX128" s="91"/>
      <c r="AY128" s="91"/>
      <c r="AZ128" s="91"/>
      <c r="BA128" s="91"/>
    </row>
    <row r="129" spans="1:53" s="89" customFormat="1" ht="12" customHeight="1">
      <c r="A129" s="746">
        <v>51305</v>
      </c>
      <c r="B129" s="8" t="s">
        <v>697</v>
      </c>
      <c r="C129" s="76">
        <f>+VLOOKUP(A129,Clasificaciones!C:I,5,FALSE)</f>
        <v>0</v>
      </c>
      <c r="D129" s="76">
        <v>0</v>
      </c>
      <c r="E129" s="76">
        <v>0</v>
      </c>
      <c r="F129" s="76">
        <v>0</v>
      </c>
      <c r="G129" s="76">
        <f t="shared" si="18"/>
        <v>0</v>
      </c>
      <c r="H129" s="26">
        <v>0</v>
      </c>
      <c r="I129" s="26">
        <v>0</v>
      </c>
      <c r="J129" s="26">
        <v>0</v>
      </c>
      <c r="K129" s="26">
        <v>0</v>
      </c>
      <c r="L129" s="26">
        <v>0</v>
      </c>
      <c r="M129" s="26">
        <v>0</v>
      </c>
      <c r="N129" s="26">
        <v>0</v>
      </c>
      <c r="O129" s="26">
        <v>0</v>
      </c>
      <c r="P129" s="26">
        <v>0</v>
      </c>
      <c r="Q129" s="26">
        <v>0</v>
      </c>
      <c r="R129" s="26">
        <v>0</v>
      </c>
      <c r="S129" s="26">
        <v>0</v>
      </c>
      <c r="T129" s="26">
        <v>0</v>
      </c>
      <c r="U129" s="26">
        <v>0</v>
      </c>
      <c r="V129" s="26">
        <v>0</v>
      </c>
      <c r="W129" s="26">
        <v>0</v>
      </c>
      <c r="X129" s="26">
        <v>0</v>
      </c>
      <c r="Y129" s="26">
        <v>0</v>
      </c>
      <c r="Z129" s="26">
        <f t="shared" si="11"/>
        <v>0</v>
      </c>
      <c r="AA129" s="93"/>
      <c r="AB129" s="93"/>
      <c r="AC129" s="93"/>
      <c r="AD129" s="93"/>
      <c r="AE129" s="93"/>
      <c r="AF129" s="93"/>
      <c r="AG129" s="93"/>
      <c r="AH129" s="93"/>
      <c r="AI129" s="93"/>
      <c r="AJ129" s="93"/>
      <c r="AK129" s="93"/>
      <c r="AL129" s="93"/>
      <c r="AM129" s="93"/>
      <c r="AN129" s="88"/>
      <c r="AO129" s="88"/>
      <c r="AP129" s="88"/>
      <c r="AQ129" s="88"/>
      <c r="AR129" s="88"/>
      <c r="AS129" s="88"/>
      <c r="AT129" s="88"/>
      <c r="AU129" s="88"/>
      <c r="AV129" s="88"/>
      <c r="AW129" s="88"/>
      <c r="AX129" s="88"/>
      <c r="AY129" s="88"/>
      <c r="AZ129" s="88"/>
      <c r="BA129" s="88"/>
    </row>
    <row r="130" spans="1:53" s="89" customFormat="1" ht="12" customHeight="1">
      <c r="A130" s="746">
        <v>5130501</v>
      </c>
      <c r="B130" s="8" t="s">
        <v>698</v>
      </c>
      <c r="C130" s="76">
        <f>+VLOOKUP(A130,Clasificaciones!C:I,5,FALSE)</f>
        <v>0</v>
      </c>
      <c r="D130" s="76">
        <v>0</v>
      </c>
      <c r="E130" s="76">
        <v>0</v>
      </c>
      <c r="F130" s="76">
        <v>0</v>
      </c>
      <c r="G130" s="76">
        <f t="shared" si="18"/>
        <v>0</v>
      </c>
      <c r="H130" s="26">
        <v>0</v>
      </c>
      <c r="I130" s="26">
        <v>0</v>
      </c>
      <c r="J130" s="26">
        <v>0</v>
      </c>
      <c r="K130" s="26">
        <v>0</v>
      </c>
      <c r="L130" s="26">
        <v>0</v>
      </c>
      <c r="M130" s="26">
        <v>0</v>
      </c>
      <c r="N130" s="26">
        <v>0</v>
      </c>
      <c r="O130" s="26">
        <v>0</v>
      </c>
      <c r="P130" s="26">
        <v>0</v>
      </c>
      <c r="Q130" s="26">
        <v>0</v>
      </c>
      <c r="R130" s="26">
        <v>0</v>
      </c>
      <c r="S130" s="26">
        <v>0</v>
      </c>
      <c r="T130" s="26">
        <v>0</v>
      </c>
      <c r="U130" s="26">
        <v>0</v>
      </c>
      <c r="V130" s="26">
        <v>0</v>
      </c>
      <c r="W130" s="26">
        <v>0</v>
      </c>
      <c r="X130" s="26">
        <v>0</v>
      </c>
      <c r="Y130" s="26">
        <v>0</v>
      </c>
      <c r="Z130" s="26">
        <f t="shared" si="11"/>
        <v>0</v>
      </c>
      <c r="AA130" s="93"/>
      <c r="AB130" s="93"/>
      <c r="AC130" s="93"/>
      <c r="AD130" s="93"/>
      <c r="AE130" s="93"/>
      <c r="AF130" s="93"/>
      <c r="AG130" s="93"/>
      <c r="AH130" s="93"/>
      <c r="AI130" s="93"/>
      <c r="AJ130" s="93"/>
      <c r="AK130" s="93"/>
      <c r="AL130" s="93"/>
      <c r="AM130" s="93"/>
      <c r="AN130" s="88"/>
      <c r="AO130" s="88"/>
      <c r="AP130" s="88"/>
      <c r="AQ130" s="88"/>
      <c r="AR130" s="88"/>
      <c r="AS130" s="88"/>
      <c r="AT130" s="88"/>
      <c r="AU130" s="88"/>
      <c r="AV130" s="88"/>
      <c r="AW130" s="88"/>
      <c r="AX130" s="88"/>
      <c r="AY130" s="88"/>
      <c r="AZ130" s="88"/>
      <c r="BA130" s="88"/>
    </row>
    <row r="131" spans="1:53" s="89" customFormat="1" ht="12" customHeight="1">
      <c r="A131" s="746">
        <v>513050101</v>
      </c>
      <c r="B131" s="8" t="s">
        <v>699</v>
      </c>
      <c r="C131" s="76">
        <f>+VLOOKUP(A131,Clasificaciones!C:I,5,FALSE)</f>
        <v>778443</v>
      </c>
      <c r="D131" s="76">
        <v>0</v>
      </c>
      <c r="E131" s="76">
        <v>778443</v>
      </c>
      <c r="F131" s="76">
        <v>0</v>
      </c>
      <c r="G131" s="76">
        <f t="shared" si="18"/>
        <v>0</v>
      </c>
      <c r="H131" s="26">
        <v>0</v>
      </c>
      <c r="I131" s="26">
        <v>0</v>
      </c>
      <c r="J131" s="26">
        <v>0</v>
      </c>
      <c r="K131" s="26">
        <v>0</v>
      </c>
      <c r="L131" s="26">
        <v>0</v>
      </c>
      <c r="M131" s="26">
        <v>0</v>
      </c>
      <c r="N131" s="26">
        <v>0</v>
      </c>
      <c r="O131" s="26">
        <v>0</v>
      </c>
      <c r="P131" s="26">
        <v>0</v>
      </c>
      <c r="Q131" s="26">
        <v>0</v>
      </c>
      <c r="R131" s="26">
        <v>0</v>
      </c>
      <c r="S131" s="26">
        <v>0</v>
      </c>
      <c r="T131" s="26">
        <v>0</v>
      </c>
      <c r="U131" s="26">
        <v>0</v>
      </c>
      <c r="V131" s="26">
        <v>0</v>
      </c>
      <c r="W131" s="26">
        <v>0</v>
      </c>
      <c r="X131" s="26">
        <v>0</v>
      </c>
      <c r="Y131" s="26">
        <v>0</v>
      </c>
      <c r="Z131" s="26">
        <f t="shared" si="11"/>
        <v>0</v>
      </c>
      <c r="AA131" s="93"/>
      <c r="AB131" s="93"/>
      <c r="AC131" s="93"/>
      <c r="AD131" s="93"/>
      <c r="AE131" s="93"/>
      <c r="AF131" s="93"/>
      <c r="AG131" s="93"/>
      <c r="AH131" s="93"/>
      <c r="AI131" s="93"/>
      <c r="AJ131" s="93"/>
      <c r="AK131" s="93"/>
      <c r="AL131" s="93"/>
      <c r="AM131" s="93"/>
      <c r="AN131" s="88"/>
      <c r="AO131" s="88"/>
      <c r="AP131" s="88"/>
      <c r="AQ131" s="88"/>
      <c r="AR131" s="88"/>
      <c r="AS131" s="88"/>
      <c r="AT131" s="88"/>
      <c r="AU131" s="88"/>
      <c r="AV131" s="88"/>
      <c r="AW131" s="88"/>
      <c r="AX131" s="88"/>
      <c r="AY131" s="88"/>
      <c r="AZ131" s="88"/>
      <c r="BA131" s="88"/>
    </row>
    <row r="132" spans="1:53" s="89" customFormat="1" ht="12" customHeight="1">
      <c r="A132" s="746">
        <v>513050103</v>
      </c>
      <c r="B132" s="8" t="s">
        <v>700</v>
      </c>
      <c r="C132" s="76">
        <f>+VLOOKUP(A132,Clasificaciones!C:I,5,FALSE)</f>
        <v>1634610</v>
      </c>
      <c r="D132" s="76">
        <v>0</v>
      </c>
      <c r="E132" s="76">
        <v>1634610</v>
      </c>
      <c r="F132" s="76">
        <v>0</v>
      </c>
      <c r="G132" s="76">
        <f t="shared" si="18"/>
        <v>0</v>
      </c>
      <c r="H132" s="26">
        <v>0</v>
      </c>
      <c r="I132" s="26">
        <v>0</v>
      </c>
      <c r="J132" s="26">
        <v>0</v>
      </c>
      <c r="K132" s="26">
        <v>0</v>
      </c>
      <c r="L132" s="26">
        <v>0</v>
      </c>
      <c r="M132" s="26">
        <v>0</v>
      </c>
      <c r="N132" s="26">
        <v>0</v>
      </c>
      <c r="O132" s="26">
        <v>0</v>
      </c>
      <c r="P132" s="26">
        <v>0</v>
      </c>
      <c r="Q132" s="26">
        <v>0</v>
      </c>
      <c r="R132" s="26">
        <v>0</v>
      </c>
      <c r="S132" s="26">
        <v>0</v>
      </c>
      <c r="T132" s="26">
        <v>0</v>
      </c>
      <c r="U132" s="26">
        <v>0</v>
      </c>
      <c r="V132" s="26">
        <v>0</v>
      </c>
      <c r="W132" s="26">
        <v>0</v>
      </c>
      <c r="X132" s="26">
        <v>0</v>
      </c>
      <c r="Y132" s="26">
        <v>0</v>
      </c>
      <c r="Z132" s="26">
        <f t="shared" si="11"/>
        <v>0</v>
      </c>
      <c r="AA132" s="93"/>
      <c r="AB132" s="93"/>
      <c r="AC132" s="93"/>
      <c r="AD132" s="93"/>
      <c r="AE132" s="93"/>
      <c r="AF132" s="93"/>
      <c r="AG132" s="93"/>
      <c r="AH132" s="93"/>
      <c r="AI132" s="93"/>
      <c r="AJ132" s="93"/>
      <c r="AK132" s="93"/>
      <c r="AL132" s="93"/>
      <c r="AM132" s="93"/>
      <c r="AN132" s="88"/>
      <c r="AO132" s="88"/>
      <c r="AP132" s="88"/>
      <c r="AQ132" s="88"/>
      <c r="AR132" s="88"/>
      <c r="AS132" s="88"/>
      <c r="AT132" s="88"/>
      <c r="AU132" s="88"/>
      <c r="AV132" s="88"/>
      <c r="AW132" s="88"/>
      <c r="AX132" s="88"/>
      <c r="AY132" s="88"/>
      <c r="AZ132" s="88"/>
      <c r="BA132" s="88"/>
    </row>
    <row r="133" spans="1:53" s="92" customFormat="1" ht="12" customHeight="1">
      <c r="A133" s="746">
        <v>513050109</v>
      </c>
      <c r="B133" s="8" t="s">
        <v>1197</v>
      </c>
      <c r="C133" s="76">
        <f>+VLOOKUP(A133,Clasificaciones!C:I,5,FALSE)</f>
        <v>806817</v>
      </c>
      <c r="D133" s="76">
        <v>0</v>
      </c>
      <c r="E133" s="76">
        <v>806817</v>
      </c>
      <c r="F133" s="76">
        <v>0</v>
      </c>
      <c r="G133" s="76">
        <f t="shared" si="18"/>
        <v>0</v>
      </c>
      <c r="H133" s="26">
        <v>0</v>
      </c>
      <c r="I133" s="26">
        <v>0</v>
      </c>
      <c r="J133" s="26">
        <v>0</v>
      </c>
      <c r="K133" s="26">
        <v>0</v>
      </c>
      <c r="L133" s="26">
        <v>0</v>
      </c>
      <c r="M133" s="26">
        <v>0</v>
      </c>
      <c r="N133" s="26">
        <v>0</v>
      </c>
      <c r="O133" s="26">
        <v>0</v>
      </c>
      <c r="P133" s="26">
        <v>0</v>
      </c>
      <c r="Q133" s="26">
        <v>0</v>
      </c>
      <c r="R133" s="26">
        <v>0</v>
      </c>
      <c r="S133" s="26">
        <v>0</v>
      </c>
      <c r="T133" s="26">
        <v>0</v>
      </c>
      <c r="U133" s="26">
        <v>0</v>
      </c>
      <c r="V133" s="26">
        <v>0</v>
      </c>
      <c r="W133" s="26">
        <v>0</v>
      </c>
      <c r="X133" s="26">
        <v>0</v>
      </c>
      <c r="Y133" s="26">
        <v>0</v>
      </c>
      <c r="Z133" s="26">
        <f t="shared" si="11"/>
        <v>0</v>
      </c>
      <c r="AA133" s="90"/>
      <c r="AB133" s="90"/>
      <c r="AC133" s="90"/>
      <c r="AD133" s="90"/>
      <c r="AE133" s="90"/>
      <c r="AF133" s="90"/>
      <c r="AG133" s="90"/>
      <c r="AH133" s="90"/>
      <c r="AI133" s="90"/>
      <c r="AJ133" s="90"/>
      <c r="AK133" s="90"/>
      <c r="AL133" s="90"/>
      <c r="AM133" s="90"/>
      <c r="AN133" s="91"/>
      <c r="AO133" s="91"/>
      <c r="AP133" s="91"/>
      <c r="AQ133" s="91"/>
      <c r="AR133" s="91"/>
      <c r="AS133" s="91"/>
      <c r="AT133" s="91"/>
      <c r="AU133" s="91"/>
      <c r="AV133" s="91"/>
      <c r="AW133" s="91"/>
      <c r="AX133" s="91"/>
      <c r="AY133" s="91"/>
      <c r="AZ133" s="91"/>
      <c r="BA133" s="91"/>
    </row>
    <row r="134" spans="1:53" s="92" customFormat="1" ht="12" customHeight="1">
      <c r="A134" s="746">
        <v>513050110</v>
      </c>
      <c r="B134" s="8" t="s">
        <v>1198</v>
      </c>
      <c r="C134" s="76">
        <f>+VLOOKUP(A134,Clasificaciones!C:I,5,FALSE)</f>
        <v>405306</v>
      </c>
      <c r="D134" s="76">
        <v>0</v>
      </c>
      <c r="E134" s="76">
        <v>405306</v>
      </c>
      <c r="F134" s="76">
        <v>0</v>
      </c>
      <c r="G134" s="76">
        <f t="shared" si="18"/>
        <v>0</v>
      </c>
      <c r="H134" s="26">
        <v>0</v>
      </c>
      <c r="I134" s="26">
        <v>0</v>
      </c>
      <c r="J134" s="26">
        <v>0</v>
      </c>
      <c r="K134" s="26">
        <v>0</v>
      </c>
      <c r="L134" s="26">
        <v>0</v>
      </c>
      <c r="M134" s="26">
        <v>0</v>
      </c>
      <c r="N134" s="26">
        <v>0</v>
      </c>
      <c r="O134" s="26">
        <v>0</v>
      </c>
      <c r="P134" s="26">
        <v>0</v>
      </c>
      <c r="Q134" s="26">
        <v>0</v>
      </c>
      <c r="R134" s="26">
        <v>0</v>
      </c>
      <c r="S134" s="26">
        <v>0</v>
      </c>
      <c r="T134" s="26">
        <v>0</v>
      </c>
      <c r="U134" s="26">
        <v>0</v>
      </c>
      <c r="V134" s="26">
        <v>0</v>
      </c>
      <c r="W134" s="26">
        <v>0</v>
      </c>
      <c r="X134" s="26">
        <v>0</v>
      </c>
      <c r="Y134" s="26">
        <v>0</v>
      </c>
      <c r="Z134" s="26">
        <f t="shared" si="11"/>
        <v>0</v>
      </c>
      <c r="AA134" s="90"/>
      <c r="AB134" s="90"/>
      <c r="AC134" s="90"/>
      <c r="AD134" s="90"/>
      <c r="AE134" s="90"/>
      <c r="AF134" s="90"/>
      <c r="AG134" s="90"/>
      <c r="AH134" s="90"/>
      <c r="AI134" s="90"/>
      <c r="AJ134" s="90"/>
      <c r="AK134" s="90"/>
      <c r="AL134" s="90"/>
      <c r="AM134" s="90"/>
      <c r="AN134" s="91"/>
      <c r="AO134" s="91"/>
      <c r="AP134" s="91"/>
      <c r="AQ134" s="91"/>
      <c r="AR134" s="91"/>
      <c r="AS134" s="91"/>
      <c r="AT134" s="91"/>
      <c r="AU134" s="91"/>
      <c r="AV134" s="91"/>
      <c r="AW134" s="91"/>
      <c r="AX134" s="91"/>
      <c r="AY134" s="91"/>
      <c r="AZ134" s="91"/>
      <c r="BA134" s="91"/>
    </row>
    <row r="135" spans="1:53" s="92" customFormat="1" ht="12" customHeight="1">
      <c r="A135" s="746">
        <v>51306</v>
      </c>
      <c r="B135" s="8" t="s">
        <v>175</v>
      </c>
      <c r="C135" s="76">
        <f>+VLOOKUP(A135,Clasificaciones!C:I,5,FALSE)</f>
        <v>0</v>
      </c>
      <c r="D135" s="76">
        <v>0</v>
      </c>
      <c r="E135" s="76">
        <v>0</v>
      </c>
      <c r="F135" s="76">
        <v>0</v>
      </c>
      <c r="G135" s="76">
        <f t="shared" si="18"/>
        <v>0</v>
      </c>
      <c r="H135" s="26">
        <v>0</v>
      </c>
      <c r="I135" s="26">
        <v>0</v>
      </c>
      <c r="J135" s="26">
        <v>0</v>
      </c>
      <c r="K135" s="26">
        <v>0</v>
      </c>
      <c r="L135" s="26">
        <v>0</v>
      </c>
      <c r="M135" s="26">
        <v>0</v>
      </c>
      <c r="N135" s="26">
        <v>0</v>
      </c>
      <c r="O135" s="26">
        <v>0</v>
      </c>
      <c r="P135" s="26">
        <v>0</v>
      </c>
      <c r="Q135" s="26">
        <v>0</v>
      </c>
      <c r="R135" s="26">
        <v>0</v>
      </c>
      <c r="S135" s="26">
        <v>0</v>
      </c>
      <c r="T135" s="26">
        <v>0</v>
      </c>
      <c r="U135" s="26">
        <v>0</v>
      </c>
      <c r="V135" s="26">
        <v>0</v>
      </c>
      <c r="W135" s="26">
        <v>0</v>
      </c>
      <c r="X135" s="26">
        <v>0</v>
      </c>
      <c r="Y135" s="26">
        <v>0</v>
      </c>
      <c r="Z135" s="26">
        <f t="shared" si="11"/>
        <v>0</v>
      </c>
      <c r="AA135" s="90"/>
      <c r="AB135" s="90"/>
      <c r="AC135" s="90"/>
      <c r="AD135" s="90"/>
      <c r="AE135" s="90"/>
      <c r="AF135" s="90"/>
      <c r="AG135" s="90"/>
      <c r="AH135" s="90"/>
      <c r="AI135" s="90"/>
      <c r="AJ135" s="90"/>
      <c r="AK135" s="90"/>
      <c r="AL135" s="90"/>
      <c r="AM135" s="90"/>
      <c r="AN135" s="91"/>
      <c r="AO135" s="91"/>
      <c r="AP135" s="91"/>
      <c r="AQ135" s="91"/>
      <c r="AR135" s="91"/>
      <c r="AS135" s="91"/>
      <c r="AT135" s="91"/>
      <c r="AU135" s="91"/>
      <c r="AV135" s="91"/>
      <c r="AW135" s="91"/>
      <c r="AX135" s="91"/>
      <c r="AY135" s="91"/>
      <c r="AZ135" s="91"/>
      <c r="BA135" s="91"/>
    </row>
    <row r="136" spans="1:53" s="89" customFormat="1" ht="12" customHeight="1">
      <c r="A136" s="746">
        <v>5130605</v>
      </c>
      <c r="B136" s="8" t="s">
        <v>232</v>
      </c>
      <c r="C136" s="76">
        <f>+VLOOKUP(A136,Clasificaciones!C:I,5,FALSE)</f>
        <v>1968182</v>
      </c>
      <c r="D136" s="76">
        <v>0</v>
      </c>
      <c r="E136" s="76">
        <v>0</v>
      </c>
      <c r="F136" s="76">
        <v>0</v>
      </c>
      <c r="G136" s="76">
        <f t="shared" si="18"/>
        <v>1968182</v>
      </c>
      <c r="H136" s="26">
        <v>0</v>
      </c>
      <c r="I136" s="26">
        <v>0</v>
      </c>
      <c r="J136" s="26">
        <v>0</v>
      </c>
      <c r="K136" s="26">
        <v>0</v>
      </c>
      <c r="L136" s="26">
        <f>-G136</f>
        <v>-1968182</v>
      </c>
      <c r="M136" s="26">
        <v>0</v>
      </c>
      <c r="N136" s="26">
        <v>0</v>
      </c>
      <c r="O136" s="26">
        <v>0</v>
      </c>
      <c r="P136" s="26">
        <v>0</v>
      </c>
      <c r="Q136" s="26">
        <v>0</v>
      </c>
      <c r="R136" s="26">
        <v>0</v>
      </c>
      <c r="S136" s="26">
        <v>0</v>
      </c>
      <c r="T136" s="26">
        <v>0</v>
      </c>
      <c r="U136" s="26">
        <v>0</v>
      </c>
      <c r="V136" s="26">
        <v>0</v>
      </c>
      <c r="W136" s="26">
        <v>0</v>
      </c>
      <c r="X136" s="26">
        <v>0</v>
      </c>
      <c r="Y136" s="26">
        <v>0</v>
      </c>
      <c r="Z136" s="26">
        <f t="shared" si="11"/>
        <v>0</v>
      </c>
      <c r="AA136" s="93"/>
      <c r="AB136" s="93"/>
      <c r="AC136" s="93"/>
      <c r="AD136" s="93"/>
      <c r="AE136" s="93"/>
      <c r="AF136" s="93"/>
      <c r="AG136" s="93"/>
      <c r="AH136" s="93"/>
      <c r="AI136" s="93"/>
      <c r="AJ136" s="93"/>
      <c r="AK136" s="93"/>
      <c r="AL136" s="93"/>
      <c r="AM136" s="93"/>
      <c r="AN136" s="88"/>
      <c r="AO136" s="88"/>
      <c r="AP136" s="88"/>
      <c r="AQ136" s="88"/>
      <c r="AR136" s="88"/>
      <c r="AS136" s="88"/>
      <c r="AT136" s="88"/>
      <c r="AU136" s="88"/>
      <c r="AV136" s="88"/>
      <c r="AW136" s="88"/>
      <c r="AX136" s="88"/>
      <c r="AY136" s="88"/>
      <c r="AZ136" s="88"/>
      <c r="BA136" s="88"/>
    </row>
    <row r="137" spans="1:53" s="92" customFormat="1" ht="12" customHeight="1">
      <c r="A137" s="746">
        <v>51307</v>
      </c>
      <c r="B137" s="8" t="s">
        <v>972</v>
      </c>
      <c r="C137" s="76">
        <f>+VLOOKUP(A137,Clasificaciones!C:I,5,FALSE)</f>
        <v>36736537</v>
      </c>
      <c r="D137" s="76">
        <v>0</v>
      </c>
      <c r="E137" s="76">
        <v>0</v>
      </c>
      <c r="F137" s="76">
        <v>0</v>
      </c>
      <c r="G137" s="76">
        <f t="shared" si="18"/>
        <v>36736537</v>
      </c>
      <c r="H137" s="26">
        <v>0</v>
      </c>
      <c r="I137" s="26">
        <v>0</v>
      </c>
      <c r="J137" s="26">
        <v>0</v>
      </c>
      <c r="K137" s="26">
        <v>0</v>
      </c>
      <c r="L137" s="26">
        <f>-G137</f>
        <v>-36736537</v>
      </c>
      <c r="M137" s="26">
        <v>0</v>
      </c>
      <c r="N137" s="26">
        <v>0</v>
      </c>
      <c r="O137" s="26">
        <v>0</v>
      </c>
      <c r="P137" s="26">
        <v>0</v>
      </c>
      <c r="Q137" s="26">
        <v>0</v>
      </c>
      <c r="R137" s="26">
        <v>0</v>
      </c>
      <c r="S137" s="26">
        <v>0</v>
      </c>
      <c r="T137" s="26">
        <v>0</v>
      </c>
      <c r="U137" s="26">
        <v>0</v>
      </c>
      <c r="V137" s="26">
        <v>0</v>
      </c>
      <c r="W137" s="26">
        <v>0</v>
      </c>
      <c r="X137" s="26">
        <v>0</v>
      </c>
      <c r="Y137" s="26">
        <v>0</v>
      </c>
      <c r="Z137" s="26">
        <f t="shared" si="11"/>
        <v>0</v>
      </c>
      <c r="AA137" s="90"/>
      <c r="AB137" s="90"/>
      <c r="AC137" s="90"/>
      <c r="AD137" s="90"/>
      <c r="AE137" s="90"/>
      <c r="AF137" s="90"/>
      <c r="AG137" s="90"/>
      <c r="AH137" s="90"/>
      <c r="AI137" s="90"/>
      <c r="AJ137" s="90"/>
      <c r="AK137" s="90"/>
      <c r="AL137" s="90"/>
      <c r="AM137" s="90"/>
      <c r="AN137" s="91"/>
      <c r="AO137" s="91"/>
      <c r="AP137" s="91"/>
      <c r="AQ137" s="91"/>
      <c r="AR137" s="91"/>
      <c r="AS137" s="91"/>
      <c r="AT137" s="91"/>
      <c r="AU137" s="91"/>
      <c r="AV137" s="91"/>
      <c r="AW137" s="91"/>
      <c r="AX137" s="91"/>
      <c r="AY137" s="91"/>
      <c r="AZ137" s="91"/>
      <c r="BA137" s="91"/>
    </row>
    <row r="138" spans="1:53" s="92" customFormat="1" ht="12" customHeight="1">
      <c r="A138" s="746">
        <v>5130703</v>
      </c>
      <c r="B138" s="8" t="s">
        <v>1064</v>
      </c>
      <c r="C138" s="76">
        <f>+VLOOKUP(A138,Clasificaciones!C:I,5,FALSE)</f>
        <v>0</v>
      </c>
      <c r="D138" s="76">
        <v>0</v>
      </c>
      <c r="E138" s="76">
        <v>0</v>
      </c>
      <c r="F138" s="76">
        <v>0</v>
      </c>
      <c r="G138" s="76">
        <f t="shared" si="18"/>
        <v>0</v>
      </c>
      <c r="H138" s="26">
        <v>0</v>
      </c>
      <c r="I138" s="26">
        <v>0</v>
      </c>
      <c r="J138" s="26">
        <v>0</v>
      </c>
      <c r="K138" s="26">
        <v>0</v>
      </c>
      <c r="L138" s="26">
        <v>0</v>
      </c>
      <c r="M138" s="26">
        <v>0</v>
      </c>
      <c r="N138" s="26">
        <v>0</v>
      </c>
      <c r="O138" s="26">
        <v>0</v>
      </c>
      <c r="P138" s="26">
        <v>0</v>
      </c>
      <c r="Q138" s="26">
        <v>0</v>
      </c>
      <c r="R138" s="26">
        <v>0</v>
      </c>
      <c r="S138" s="26">
        <v>0</v>
      </c>
      <c r="T138" s="26">
        <v>0</v>
      </c>
      <c r="U138" s="26">
        <v>0</v>
      </c>
      <c r="V138" s="26">
        <v>0</v>
      </c>
      <c r="W138" s="26">
        <v>0</v>
      </c>
      <c r="X138" s="26">
        <v>0</v>
      </c>
      <c r="Y138" s="26">
        <v>0</v>
      </c>
      <c r="Z138" s="26">
        <f t="shared" si="11"/>
        <v>0</v>
      </c>
      <c r="AA138" s="90"/>
      <c r="AB138" s="90"/>
      <c r="AC138" s="90"/>
      <c r="AD138" s="90"/>
      <c r="AE138" s="90"/>
      <c r="AF138" s="90"/>
      <c r="AG138" s="90"/>
      <c r="AH138" s="90"/>
      <c r="AI138" s="90"/>
      <c r="AJ138" s="90"/>
      <c r="AK138" s="90"/>
      <c r="AL138" s="90"/>
      <c r="AM138" s="90"/>
      <c r="AN138" s="91"/>
      <c r="AO138" s="91"/>
      <c r="AP138" s="91"/>
      <c r="AQ138" s="91"/>
      <c r="AR138" s="91"/>
      <c r="AS138" s="91"/>
      <c r="AT138" s="91"/>
      <c r="AU138" s="91"/>
      <c r="AV138" s="91"/>
      <c r="AW138" s="91"/>
      <c r="AX138" s="91"/>
      <c r="AY138" s="91"/>
      <c r="AZ138" s="91"/>
      <c r="BA138" s="91"/>
    </row>
    <row r="139" spans="1:53" s="92" customFormat="1" ht="12" customHeight="1">
      <c r="A139" s="746">
        <v>51309</v>
      </c>
      <c r="B139" s="8" t="s">
        <v>51</v>
      </c>
      <c r="C139" s="76">
        <f>+VLOOKUP(A139,Clasificaciones!C:I,5,FALSE)</f>
        <v>0</v>
      </c>
      <c r="D139" s="76">
        <v>0</v>
      </c>
      <c r="E139" s="76">
        <v>0</v>
      </c>
      <c r="F139" s="76">
        <v>0</v>
      </c>
      <c r="G139" s="76">
        <f t="shared" si="18"/>
        <v>0</v>
      </c>
      <c r="H139" s="26">
        <v>0</v>
      </c>
      <c r="I139" s="26">
        <v>0</v>
      </c>
      <c r="J139" s="26">
        <v>0</v>
      </c>
      <c r="K139" s="26">
        <v>0</v>
      </c>
      <c r="L139" s="26">
        <v>0</v>
      </c>
      <c r="M139" s="26">
        <v>0</v>
      </c>
      <c r="N139" s="26">
        <v>0</v>
      </c>
      <c r="O139" s="26">
        <v>0</v>
      </c>
      <c r="P139" s="26">
        <v>0</v>
      </c>
      <c r="Q139" s="26">
        <v>0</v>
      </c>
      <c r="R139" s="26">
        <v>0</v>
      </c>
      <c r="S139" s="26">
        <v>0</v>
      </c>
      <c r="T139" s="26">
        <v>0</v>
      </c>
      <c r="U139" s="26">
        <v>0</v>
      </c>
      <c r="V139" s="26">
        <v>0</v>
      </c>
      <c r="W139" s="26">
        <v>0</v>
      </c>
      <c r="X139" s="26">
        <v>0</v>
      </c>
      <c r="Y139" s="26">
        <v>0</v>
      </c>
      <c r="Z139" s="26">
        <f t="shared" si="11"/>
        <v>0</v>
      </c>
      <c r="AA139" s="90"/>
      <c r="AB139" s="90"/>
      <c r="AC139" s="90"/>
      <c r="AD139" s="90"/>
      <c r="AE139" s="90"/>
      <c r="AF139" s="90"/>
      <c r="AG139" s="90"/>
      <c r="AH139" s="90"/>
      <c r="AI139" s="90"/>
      <c r="AJ139" s="90"/>
      <c r="AK139" s="90"/>
      <c r="AL139" s="90"/>
      <c r="AM139" s="90"/>
      <c r="AN139" s="91"/>
      <c r="AO139" s="91"/>
      <c r="AP139" s="91"/>
      <c r="AQ139" s="91"/>
      <c r="AR139" s="91"/>
      <c r="AS139" s="91"/>
      <c r="AT139" s="91"/>
      <c r="AU139" s="91"/>
      <c r="AV139" s="91"/>
      <c r="AW139" s="91"/>
      <c r="AX139" s="91"/>
      <c r="AY139" s="91"/>
      <c r="AZ139" s="91"/>
      <c r="BA139" s="91"/>
    </row>
    <row r="140" spans="1:53" s="92" customFormat="1" ht="12" customHeight="1">
      <c r="A140" s="746">
        <v>5130902</v>
      </c>
      <c r="B140" s="8" t="s">
        <v>708</v>
      </c>
      <c r="C140" s="76">
        <f>+VLOOKUP(A140,Clasificaciones!C:I,5,FALSE)</f>
        <v>1920000</v>
      </c>
      <c r="D140" s="76">
        <v>0</v>
      </c>
      <c r="E140" s="76">
        <v>0</v>
      </c>
      <c r="F140" s="76">
        <v>0</v>
      </c>
      <c r="G140" s="76">
        <f t="shared" si="18"/>
        <v>1920000</v>
      </c>
      <c r="H140" s="26">
        <v>0</v>
      </c>
      <c r="I140" s="26">
        <v>0</v>
      </c>
      <c r="J140" s="26">
        <v>0</v>
      </c>
      <c r="K140" s="26">
        <v>0</v>
      </c>
      <c r="L140" s="26">
        <f>-G140</f>
        <v>-1920000</v>
      </c>
      <c r="M140" s="26">
        <v>0</v>
      </c>
      <c r="N140" s="26">
        <v>0</v>
      </c>
      <c r="O140" s="26">
        <v>0</v>
      </c>
      <c r="P140" s="26">
        <v>0</v>
      </c>
      <c r="Q140" s="26">
        <v>0</v>
      </c>
      <c r="R140" s="26">
        <v>0</v>
      </c>
      <c r="S140" s="26">
        <v>0</v>
      </c>
      <c r="T140" s="26">
        <v>0</v>
      </c>
      <c r="U140" s="26">
        <v>0</v>
      </c>
      <c r="V140" s="26">
        <v>0</v>
      </c>
      <c r="W140" s="26">
        <v>0</v>
      </c>
      <c r="X140" s="26">
        <v>0</v>
      </c>
      <c r="Y140" s="26">
        <v>0</v>
      </c>
      <c r="Z140" s="26">
        <f t="shared" si="11"/>
        <v>0</v>
      </c>
      <c r="AA140" s="90"/>
      <c r="AB140" s="90"/>
      <c r="AC140" s="90"/>
      <c r="AD140" s="90"/>
      <c r="AE140" s="90"/>
      <c r="AF140" s="90"/>
      <c r="AG140" s="90"/>
      <c r="AH140" s="90"/>
      <c r="AI140" s="90"/>
      <c r="AJ140" s="90"/>
      <c r="AK140" s="90"/>
      <c r="AL140" s="90"/>
      <c r="AM140" s="90"/>
      <c r="AN140" s="91"/>
      <c r="AO140" s="91"/>
      <c r="AP140" s="91"/>
      <c r="AQ140" s="91"/>
      <c r="AR140" s="91"/>
      <c r="AS140" s="91"/>
      <c r="AT140" s="91"/>
      <c r="AU140" s="91"/>
      <c r="AV140" s="91"/>
      <c r="AW140" s="91"/>
      <c r="AX140" s="91"/>
      <c r="AY140" s="91"/>
      <c r="AZ140" s="91"/>
      <c r="BA140" s="91"/>
    </row>
    <row r="141" spans="1:53" s="92" customFormat="1" ht="12" customHeight="1">
      <c r="A141" s="746">
        <v>51310</v>
      </c>
      <c r="B141" s="8" t="s">
        <v>242</v>
      </c>
      <c r="C141" s="76">
        <f>+VLOOKUP(A141,Clasificaciones!C:I,5,FALSE)</f>
        <v>0</v>
      </c>
      <c r="D141" s="76">
        <v>0</v>
      </c>
      <c r="E141" s="76">
        <v>0</v>
      </c>
      <c r="F141" s="76">
        <v>0</v>
      </c>
      <c r="G141" s="76">
        <f t="shared" si="18"/>
        <v>0</v>
      </c>
      <c r="H141" s="26">
        <v>0</v>
      </c>
      <c r="I141" s="26">
        <v>0</v>
      </c>
      <c r="J141" s="26">
        <v>0</v>
      </c>
      <c r="K141" s="26">
        <v>0</v>
      </c>
      <c r="L141" s="26">
        <v>0</v>
      </c>
      <c r="M141" s="26">
        <v>0</v>
      </c>
      <c r="N141" s="26">
        <v>0</v>
      </c>
      <c r="O141" s="26">
        <v>0</v>
      </c>
      <c r="P141" s="26">
        <v>0</v>
      </c>
      <c r="Q141" s="26">
        <v>0</v>
      </c>
      <c r="R141" s="26">
        <v>0</v>
      </c>
      <c r="S141" s="26">
        <v>0</v>
      </c>
      <c r="T141" s="26">
        <v>0</v>
      </c>
      <c r="U141" s="26">
        <v>0</v>
      </c>
      <c r="V141" s="26">
        <v>0</v>
      </c>
      <c r="W141" s="26">
        <v>0</v>
      </c>
      <c r="X141" s="26">
        <v>0</v>
      </c>
      <c r="Y141" s="26">
        <v>0</v>
      </c>
      <c r="Z141" s="26">
        <f t="shared" si="11"/>
        <v>0</v>
      </c>
      <c r="AA141" s="90"/>
      <c r="AB141" s="90"/>
      <c r="AC141" s="90"/>
      <c r="AD141" s="90"/>
      <c r="AE141" s="90"/>
      <c r="AF141" s="90"/>
      <c r="AG141" s="90"/>
      <c r="AH141" s="90"/>
      <c r="AI141" s="90"/>
      <c r="AJ141" s="90"/>
      <c r="AK141" s="90"/>
      <c r="AL141" s="90"/>
      <c r="AM141" s="90"/>
      <c r="AN141" s="91"/>
      <c r="AO141" s="91"/>
      <c r="AP141" s="91"/>
      <c r="AQ141" s="91"/>
      <c r="AR141" s="91"/>
      <c r="AS141" s="91"/>
      <c r="AT141" s="91"/>
      <c r="AU141" s="91"/>
      <c r="AV141" s="91"/>
      <c r="AW141" s="91"/>
      <c r="AX141" s="91"/>
      <c r="AY141" s="91"/>
      <c r="AZ141" s="91"/>
      <c r="BA141" s="91"/>
    </row>
    <row r="142" spans="1:53" s="92" customFormat="1" ht="12" customHeight="1">
      <c r="A142" s="746">
        <v>5131001</v>
      </c>
      <c r="B142" s="8" t="s">
        <v>975</v>
      </c>
      <c r="C142" s="76">
        <f>+VLOOKUP(A142,Clasificaciones!C:I,5,FALSE)</f>
        <v>1241548</v>
      </c>
      <c r="D142" s="76">
        <v>0</v>
      </c>
      <c r="E142" s="76">
        <v>0</v>
      </c>
      <c r="F142" s="76">
        <v>0</v>
      </c>
      <c r="G142" s="76">
        <f t="shared" si="18"/>
        <v>1241548</v>
      </c>
      <c r="H142" s="26">
        <v>0</v>
      </c>
      <c r="I142" s="26">
        <v>0</v>
      </c>
      <c r="J142" s="26">
        <v>0</v>
      </c>
      <c r="K142" s="26">
        <v>0</v>
      </c>
      <c r="L142" s="26">
        <f t="shared" ref="L142:L148" si="20">-G142</f>
        <v>-1241548</v>
      </c>
      <c r="M142" s="26">
        <v>0</v>
      </c>
      <c r="N142" s="26">
        <v>0</v>
      </c>
      <c r="O142" s="26">
        <v>0</v>
      </c>
      <c r="P142" s="26">
        <v>0</v>
      </c>
      <c r="Q142" s="26">
        <v>0</v>
      </c>
      <c r="R142" s="26">
        <v>0</v>
      </c>
      <c r="S142" s="26">
        <v>0</v>
      </c>
      <c r="T142" s="26">
        <v>0</v>
      </c>
      <c r="U142" s="26">
        <v>0</v>
      </c>
      <c r="V142" s="26">
        <v>0</v>
      </c>
      <c r="W142" s="26">
        <v>0</v>
      </c>
      <c r="X142" s="26">
        <v>0</v>
      </c>
      <c r="Y142" s="26">
        <v>0</v>
      </c>
      <c r="Z142" s="26">
        <f t="shared" si="11"/>
        <v>0</v>
      </c>
      <c r="AA142" s="90"/>
      <c r="AB142" s="90"/>
      <c r="AC142" s="90"/>
      <c r="AD142" s="90"/>
      <c r="AE142" s="90"/>
      <c r="AF142" s="90"/>
      <c r="AG142" s="90"/>
      <c r="AH142" s="90"/>
      <c r="AI142" s="90"/>
      <c r="AJ142" s="90"/>
      <c r="AK142" s="90"/>
      <c r="AL142" s="90"/>
      <c r="AM142" s="90"/>
      <c r="AN142" s="91"/>
      <c r="AO142" s="91"/>
      <c r="AP142" s="91"/>
      <c r="AQ142" s="91"/>
      <c r="AR142" s="91"/>
      <c r="AS142" s="91"/>
      <c r="AT142" s="91"/>
      <c r="AU142" s="91"/>
      <c r="AV142" s="91"/>
      <c r="AW142" s="91"/>
      <c r="AX142" s="91"/>
      <c r="AY142" s="91"/>
      <c r="AZ142" s="91"/>
      <c r="BA142" s="91"/>
    </row>
    <row r="143" spans="1:53" s="92" customFormat="1" ht="12" customHeight="1">
      <c r="A143" s="746">
        <v>5131002</v>
      </c>
      <c r="B143" s="8" t="s">
        <v>710</v>
      </c>
      <c r="C143" s="76">
        <f>+VLOOKUP(A143,Clasificaciones!C:I,5,FALSE)</f>
        <v>730406</v>
      </c>
      <c r="D143" s="76">
        <v>0</v>
      </c>
      <c r="E143" s="76">
        <v>0</v>
      </c>
      <c r="F143" s="76">
        <v>0</v>
      </c>
      <c r="G143" s="76">
        <f t="shared" si="18"/>
        <v>730406</v>
      </c>
      <c r="H143" s="26">
        <v>0</v>
      </c>
      <c r="I143" s="26">
        <v>0</v>
      </c>
      <c r="J143" s="26">
        <v>0</v>
      </c>
      <c r="K143" s="26">
        <v>0</v>
      </c>
      <c r="L143" s="26">
        <f t="shared" si="20"/>
        <v>-730406</v>
      </c>
      <c r="M143" s="26">
        <v>0</v>
      </c>
      <c r="N143" s="26">
        <v>0</v>
      </c>
      <c r="O143" s="26">
        <v>0</v>
      </c>
      <c r="P143" s="26">
        <v>0</v>
      </c>
      <c r="Q143" s="26">
        <v>0</v>
      </c>
      <c r="R143" s="26">
        <v>0</v>
      </c>
      <c r="S143" s="26">
        <v>0</v>
      </c>
      <c r="T143" s="26">
        <v>0</v>
      </c>
      <c r="U143" s="26">
        <v>0</v>
      </c>
      <c r="V143" s="26">
        <v>0</v>
      </c>
      <c r="W143" s="26">
        <v>0</v>
      </c>
      <c r="X143" s="26">
        <v>0</v>
      </c>
      <c r="Y143" s="26">
        <v>0</v>
      </c>
      <c r="Z143" s="26">
        <f t="shared" si="11"/>
        <v>0</v>
      </c>
      <c r="AA143" s="90"/>
      <c r="AB143" s="90"/>
      <c r="AC143" s="90"/>
      <c r="AD143" s="90"/>
      <c r="AE143" s="90"/>
      <c r="AF143" s="90"/>
      <c r="AG143" s="90"/>
      <c r="AH143" s="90"/>
      <c r="AI143" s="90"/>
      <c r="AJ143" s="90"/>
      <c r="AK143" s="90"/>
      <c r="AL143" s="90"/>
      <c r="AM143" s="90"/>
      <c r="AN143" s="91"/>
      <c r="AO143" s="91"/>
      <c r="AP143" s="91"/>
      <c r="AQ143" s="91"/>
      <c r="AR143" s="91"/>
      <c r="AS143" s="91"/>
      <c r="AT143" s="91"/>
      <c r="AU143" s="91"/>
      <c r="AV143" s="91"/>
      <c r="AW143" s="91"/>
      <c r="AX143" s="91"/>
      <c r="AY143" s="91"/>
      <c r="AZ143" s="91"/>
      <c r="BA143" s="91"/>
    </row>
    <row r="144" spans="1:53" s="92" customFormat="1" ht="12" customHeight="1">
      <c r="A144" s="746">
        <v>5131003</v>
      </c>
      <c r="B144" s="8" t="s">
        <v>976</v>
      </c>
      <c r="C144" s="76">
        <f>+VLOOKUP(A144,Clasificaciones!C:I,5,FALSE)</f>
        <v>163635</v>
      </c>
      <c r="D144" s="76">
        <v>0</v>
      </c>
      <c r="E144" s="76">
        <v>0</v>
      </c>
      <c r="F144" s="76">
        <v>0</v>
      </c>
      <c r="G144" s="76">
        <f t="shared" si="18"/>
        <v>163635</v>
      </c>
      <c r="H144" s="26">
        <v>0</v>
      </c>
      <c r="I144" s="26">
        <v>0</v>
      </c>
      <c r="J144" s="26">
        <v>0</v>
      </c>
      <c r="K144" s="26">
        <v>0</v>
      </c>
      <c r="L144" s="26">
        <f t="shared" si="20"/>
        <v>-163635</v>
      </c>
      <c r="M144" s="26">
        <v>0</v>
      </c>
      <c r="N144" s="26">
        <v>0</v>
      </c>
      <c r="O144" s="26">
        <v>0</v>
      </c>
      <c r="P144" s="26">
        <v>0</v>
      </c>
      <c r="Q144" s="26">
        <v>0</v>
      </c>
      <c r="R144" s="26">
        <v>0</v>
      </c>
      <c r="S144" s="26">
        <v>0</v>
      </c>
      <c r="T144" s="26">
        <v>0</v>
      </c>
      <c r="U144" s="26">
        <v>0</v>
      </c>
      <c r="V144" s="26">
        <v>0</v>
      </c>
      <c r="W144" s="26">
        <v>0</v>
      </c>
      <c r="X144" s="26">
        <v>0</v>
      </c>
      <c r="Y144" s="26">
        <v>0</v>
      </c>
      <c r="Z144" s="26">
        <f t="shared" si="11"/>
        <v>0</v>
      </c>
      <c r="AA144" s="90"/>
      <c r="AB144" s="90"/>
      <c r="AC144" s="90"/>
      <c r="AD144" s="90"/>
      <c r="AE144" s="90"/>
      <c r="AF144" s="90"/>
      <c r="AG144" s="90"/>
      <c r="AH144" s="90"/>
      <c r="AI144" s="90"/>
      <c r="AJ144" s="90"/>
      <c r="AK144" s="90"/>
      <c r="AL144" s="90"/>
      <c r="AM144" s="90"/>
      <c r="AN144" s="91"/>
      <c r="AO144" s="91"/>
      <c r="AP144" s="91"/>
      <c r="AQ144" s="91"/>
      <c r="AR144" s="91"/>
      <c r="AS144" s="91"/>
      <c r="AT144" s="91"/>
      <c r="AU144" s="91"/>
      <c r="AV144" s="91"/>
      <c r="AW144" s="91"/>
      <c r="AX144" s="91"/>
      <c r="AY144" s="91"/>
      <c r="AZ144" s="91"/>
      <c r="BA144" s="91"/>
    </row>
    <row r="145" spans="1:53" s="92" customFormat="1" ht="12" customHeight="1">
      <c r="A145" s="746">
        <v>5131005</v>
      </c>
      <c r="B145" s="8" t="s">
        <v>978</v>
      </c>
      <c r="C145" s="76">
        <f>+VLOOKUP(A145,Clasificaciones!C:I,5,FALSE)</f>
        <v>374295</v>
      </c>
      <c r="D145" s="76">
        <v>0</v>
      </c>
      <c r="E145" s="76">
        <v>0</v>
      </c>
      <c r="F145" s="76">
        <v>0</v>
      </c>
      <c r="G145" s="76">
        <f t="shared" si="18"/>
        <v>374295</v>
      </c>
      <c r="H145" s="26">
        <v>0</v>
      </c>
      <c r="I145" s="26">
        <v>0</v>
      </c>
      <c r="J145" s="26">
        <v>0</v>
      </c>
      <c r="K145" s="26">
        <v>0</v>
      </c>
      <c r="L145" s="26">
        <f t="shared" si="20"/>
        <v>-374295</v>
      </c>
      <c r="M145" s="26">
        <v>0</v>
      </c>
      <c r="N145" s="26">
        <v>0</v>
      </c>
      <c r="O145" s="26">
        <v>0</v>
      </c>
      <c r="P145" s="26">
        <v>0</v>
      </c>
      <c r="Q145" s="26">
        <v>0</v>
      </c>
      <c r="R145" s="26">
        <v>0</v>
      </c>
      <c r="S145" s="26">
        <v>0</v>
      </c>
      <c r="T145" s="26">
        <v>0</v>
      </c>
      <c r="U145" s="26">
        <v>0</v>
      </c>
      <c r="V145" s="26">
        <v>0</v>
      </c>
      <c r="W145" s="26">
        <v>0</v>
      </c>
      <c r="X145" s="26">
        <v>0</v>
      </c>
      <c r="Y145" s="26">
        <v>0</v>
      </c>
      <c r="Z145" s="26">
        <f t="shared" si="11"/>
        <v>0</v>
      </c>
      <c r="AA145" s="90"/>
      <c r="AB145" s="90"/>
      <c r="AC145" s="90"/>
      <c r="AD145" s="90"/>
      <c r="AE145" s="90"/>
      <c r="AF145" s="90"/>
      <c r="AG145" s="90"/>
      <c r="AH145" s="90"/>
      <c r="AI145" s="90"/>
      <c r="AJ145" s="90"/>
      <c r="AK145" s="90"/>
      <c r="AL145" s="90"/>
      <c r="AM145" s="90"/>
      <c r="AN145" s="91"/>
      <c r="AO145" s="91"/>
      <c r="AP145" s="91"/>
      <c r="AQ145" s="91"/>
      <c r="AR145" s="91"/>
      <c r="AS145" s="91"/>
      <c r="AT145" s="91"/>
      <c r="AU145" s="91"/>
      <c r="AV145" s="91"/>
      <c r="AW145" s="91"/>
      <c r="AX145" s="91"/>
      <c r="AY145" s="91"/>
      <c r="AZ145" s="91"/>
      <c r="BA145" s="91"/>
    </row>
    <row r="146" spans="1:53" s="92" customFormat="1" ht="12" customHeight="1">
      <c r="A146" s="746">
        <v>5131006</v>
      </c>
      <c r="B146" s="8" t="s">
        <v>711</v>
      </c>
      <c r="C146" s="76">
        <f>+VLOOKUP(A146,Clasificaciones!C:I,5,FALSE)</f>
        <v>7527834</v>
      </c>
      <c r="D146" s="76">
        <v>0</v>
      </c>
      <c r="E146" s="76">
        <v>0</v>
      </c>
      <c r="F146" s="76">
        <v>0</v>
      </c>
      <c r="G146" s="76">
        <f t="shared" si="18"/>
        <v>7527834</v>
      </c>
      <c r="H146" s="26">
        <v>0</v>
      </c>
      <c r="I146" s="26">
        <v>0</v>
      </c>
      <c r="J146" s="26">
        <v>0</v>
      </c>
      <c r="K146" s="26">
        <v>0</v>
      </c>
      <c r="L146" s="26">
        <f t="shared" si="20"/>
        <v>-7527834</v>
      </c>
      <c r="M146" s="26">
        <v>0</v>
      </c>
      <c r="N146" s="26">
        <v>0</v>
      </c>
      <c r="O146" s="26">
        <v>0</v>
      </c>
      <c r="P146" s="26">
        <v>0</v>
      </c>
      <c r="Q146" s="26">
        <v>0</v>
      </c>
      <c r="R146" s="26">
        <v>0</v>
      </c>
      <c r="S146" s="26">
        <v>0</v>
      </c>
      <c r="T146" s="26">
        <v>0</v>
      </c>
      <c r="U146" s="26">
        <v>0</v>
      </c>
      <c r="V146" s="26">
        <v>0</v>
      </c>
      <c r="W146" s="26">
        <v>0</v>
      </c>
      <c r="X146" s="26">
        <v>0</v>
      </c>
      <c r="Y146" s="26">
        <v>0</v>
      </c>
      <c r="Z146" s="26">
        <f t="shared" ref="Z146:Z162" si="21">SUM(G146:Y146)</f>
        <v>0</v>
      </c>
      <c r="AA146" s="90"/>
      <c r="AB146" s="90"/>
      <c r="AC146" s="90"/>
      <c r="AD146" s="90"/>
      <c r="AE146" s="90"/>
      <c r="AF146" s="90"/>
      <c r="AG146" s="90"/>
      <c r="AH146" s="90"/>
      <c r="AI146" s="90"/>
      <c r="AJ146" s="90"/>
      <c r="AK146" s="90"/>
      <c r="AL146" s="90"/>
      <c r="AM146" s="90"/>
      <c r="AN146" s="91"/>
      <c r="AO146" s="91"/>
      <c r="AP146" s="91"/>
      <c r="AQ146" s="91"/>
      <c r="AR146" s="91"/>
      <c r="AS146" s="91"/>
      <c r="AT146" s="91"/>
      <c r="AU146" s="91"/>
      <c r="AV146" s="91"/>
      <c r="AW146" s="91"/>
      <c r="AX146" s="91"/>
      <c r="AY146" s="91"/>
      <c r="AZ146" s="91"/>
      <c r="BA146" s="91"/>
    </row>
    <row r="147" spans="1:53" s="92" customFormat="1" ht="12" customHeight="1">
      <c r="A147" s="746">
        <v>5131007</v>
      </c>
      <c r="B147" s="8" t="s">
        <v>1199</v>
      </c>
      <c r="C147" s="76">
        <f>+VLOOKUP(A147,Clasificaciones!C:I,5,FALSE)</f>
        <v>7981396</v>
      </c>
      <c r="D147" s="76">
        <v>0</v>
      </c>
      <c r="E147" s="76">
        <v>0</v>
      </c>
      <c r="F147" s="76">
        <v>0</v>
      </c>
      <c r="G147" s="76">
        <f t="shared" si="18"/>
        <v>7981396</v>
      </c>
      <c r="H147" s="26">
        <v>0</v>
      </c>
      <c r="I147" s="26">
        <v>0</v>
      </c>
      <c r="J147" s="26">
        <v>0</v>
      </c>
      <c r="K147" s="26">
        <v>0</v>
      </c>
      <c r="L147" s="26">
        <f t="shared" si="20"/>
        <v>-7981396</v>
      </c>
      <c r="M147" s="26">
        <v>0</v>
      </c>
      <c r="N147" s="26">
        <v>0</v>
      </c>
      <c r="O147" s="26">
        <v>0</v>
      </c>
      <c r="P147" s="26">
        <v>0</v>
      </c>
      <c r="Q147" s="26">
        <v>0</v>
      </c>
      <c r="R147" s="26">
        <v>0</v>
      </c>
      <c r="S147" s="26">
        <v>0</v>
      </c>
      <c r="T147" s="26">
        <v>0</v>
      </c>
      <c r="U147" s="26">
        <v>0</v>
      </c>
      <c r="V147" s="26">
        <v>0</v>
      </c>
      <c r="W147" s="26">
        <v>0</v>
      </c>
      <c r="X147" s="26">
        <v>0</v>
      </c>
      <c r="Y147" s="26">
        <v>0</v>
      </c>
      <c r="Z147" s="26">
        <f t="shared" si="21"/>
        <v>0</v>
      </c>
      <c r="AA147" s="90"/>
      <c r="AB147" s="90"/>
      <c r="AC147" s="90"/>
      <c r="AD147" s="90"/>
      <c r="AE147" s="90"/>
      <c r="AF147" s="90"/>
      <c r="AG147" s="90"/>
      <c r="AH147" s="90"/>
      <c r="AI147" s="90"/>
      <c r="AJ147" s="90"/>
      <c r="AK147" s="90"/>
      <c r="AL147" s="90"/>
      <c r="AM147" s="90"/>
      <c r="AN147" s="91"/>
      <c r="AO147" s="91"/>
      <c r="AP147" s="91"/>
      <c r="AQ147" s="91"/>
      <c r="AR147" s="91"/>
      <c r="AS147" s="91"/>
      <c r="AT147" s="91"/>
      <c r="AU147" s="91"/>
      <c r="AV147" s="91"/>
      <c r="AW147" s="91"/>
      <c r="AX147" s="91"/>
      <c r="AY147" s="91"/>
      <c r="AZ147" s="91"/>
      <c r="BA147" s="91"/>
    </row>
    <row r="148" spans="1:53" s="92" customFormat="1" ht="12" customHeight="1">
      <c r="A148" s="746">
        <v>5131099</v>
      </c>
      <c r="B148" s="8" t="s">
        <v>983</v>
      </c>
      <c r="C148" s="76">
        <f>+VLOOKUP(A148,Clasificaciones!C:I,5,FALSE)</f>
        <v>133182</v>
      </c>
      <c r="D148" s="76">
        <v>0</v>
      </c>
      <c r="E148" s="76">
        <v>0</v>
      </c>
      <c r="F148" s="76">
        <v>0</v>
      </c>
      <c r="G148" s="76">
        <f t="shared" si="18"/>
        <v>133182</v>
      </c>
      <c r="H148" s="26">
        <v>0</v>
      </c>
      <c r="I148" s="26">
        <v>0</v>
      </c>
      <c r="J148" s="26">
        <v>0</v>
      </c>
      <c r="K148" s="26">
        <v>0</v>
      </c>
      <c r="L148" s="26">
        <f t="shared" si="20"/>
        <v>-133182</v>
      </c>
      <c r="M148" s="26">
        <v>0</v>
      </c>
      <c r="N148" s="26">
        <v>0</v>
      </c>
      <c r="O148" s="26">
        <v>0</v>
      </c>
      <c r="P148" s="26">
        <v>0</v>
      </c>
      <c r="Q148" s="26">
        <v>0</v>
      </c>
      <c r="R148" s="26">
        <v>0</v>
      </c>
      <c r="S148" s="26">
        <v>0</v>
      </c>
      <c r="T148" s="26">
        <v>0</v>
      </c>
      <c r="U148" s="26">
        <v>0</v>
      </c>
      <c r="V148" s="26">
        <v>0</v>
      </c>
      <c r="W148" s="26">
        <v>0</v>
      </c>
      <c r="X148" s="26">
        <v>0</v>
      </c>
      <c r="Y148" s="26">
        <v>0</v>
      </c>
      <c r="Z148" s="26">
        <f t="shared" si="21"/>
        <v>0</v>
      </c>
      <c r="AA148" s="90"/>
      <c r="AB148" s="90"/>
      <c r="AC148" s="90"/>
      <c r="AD148" s="90"/>
      <c r="AE148" s="90"/>
      <c r="AF148" s="90"/>
      <c r="AG148" s="90"/>
      <c r="AH148" s="90"/>
      <c r="AI148" s="90"/>
      <c r="AJ148" s="90"/>
      <c r="AK148" s="90"/>
      <c r="AL148" s="90"/>
      <c r="AM148" s="90"/>
      <c r="AN148" s="91"/>
      <c r="AO148" s="91"/>
      <c r="AP148" s="91"/>
      <c r="AQ148" s="91"/>
      <c r="AR148" s="91"/>
      <c r="AS148" s="91"/>
      <c r="AT148" s="91"/>
      <c r="AU148" s="91"/>
      <c r="AV148" s="91"/>
      <c r="AW148" s="91"/>
      <c r="AX148" s="91"/>
      <c r="AY148" s="91"/>
      <c r="AZ148" s="91"/>
      <c r="BA148" s="91"/>
    </row>
    <row r="149" spans="1:53" s="92" customFormat="1" ht="12" customHeight="1">
      <c r="A149" s="746">
        <v>514</v>
      </c>
      <c r="B149" s="8" t="s">
        <v>715</v>
      </c>
      <c r="C149" s="76">
        <f>+VLOOKUP(A149,Clasificaciones!C:I,5,FALSE)</f>
        <v>0</v>
      </c>
      <c r="D149" s="76">
        <v>0</v>
      </c>
      <c r="E149" s="76">
        <v>0</v>
      </c>
      <c r="F149" s="76">
        <v>0</v>
      </c>
      <c r="G149" s="76">
        <f t="shared" si="18"/>
        <v>0</v>
      </c>
      <c r="H149" s="26">
        <v>0</v>
      </c>
      <c r="I149" s="26">
        <v>0</v>
      </c>
      <c r="J149" s="26">
        <v>0</v>
      </c>
      <c r="K149" s="26">
        <v>0</v>
      </c>
      <c r="L149" s="26">
        <v>0</v>
      </c>
      <c r="M149" s="26">
        <v>0</v>
      </c>
      <c r="N149" s="26">
        <v>0</v>
      </c>
      <c r="O149" s="26">
        <v>0</v>
      </c>
      <c r="P149" s="26">
        <v>0</v>
      </c>
      <c r="Q149" s="26">
        <v>0</v>
      </c>
      <c r="R149" s="26">
        <v>0</v>
      </c>
      <c r="S149" s="26">
        <v>0</v>
      </c>
      <c r="T149" s="26">
        <v>0</v>
      </c>
      <c r="U149" s="26">
        <v>0</v>
      </c>
      <c r="V149" s="26">
        <v>0</v>
      </c>
      <c r="W149" s="26">
        <v>0</v>
      </c>
      <c r="X149" s="26">
        <v>0</v>
      </c>
      <c r="Y149" s="26">
        <v>0</v>
      </c>
      <c r="Z149" s="26">
        <f t="shared" si="21"/>
        <v>0</v>
      </c>
      <c r="AA149" s="90"/>
      <c r="AB149" s="90"/>
      <c r="AC149" s="90"/>
      <c r="AD149" s="90"/>
      <c r="AE149" s="90"/>
      <c r="AF149" s="90"/>
      <c r="AG149" s="90"/>
      <c r="AH149" s="90"/>
      <c r="AI149" s="90"/>
      <c r="AJ149" s="90"/>
      <c r="AK149" s="90"/>
      <c r="AL149" s="90"/>
      <c r="AM149" s="90"/>
      <c r="AN149" s="91"/>
      <c r="AO149" s="91"/>
      <c r="AP149" s="91"/>
      <c r="AQ149" s="91"/>
      <c r="AR149" s="91"/>
      <c r="AS149" s="91"/>
      <c r="AT149" s="91"/>
      <c r="AU149" s="91"/>
      <c r="AV149" s="91"/>
      <c r="AW149" s="91"/>
      <c r="AX149" s="91"/>
      <c r="AY149" s="91"/>
      <c r="AZ149" s="91"/>
      <c r="BA149" s="91"/>
    </row>
    <row r="150" spans="1:53" s="89" customFormat="1" ht="12" customHeight="1">
      <c r="A150" s="746">
        <v>51405</v>
      </c>
      <c r="B150" s="8" t="s">
        <v>77</v>
      </c>
      <c r="C150" s="76">
        <f>+VLOOKUP(A150,Clasificaciones!C:I,5,FALSE)</f>
        <v>0</v>
      </c>
      <c r="D150" s="76">
        <v>0</v>
      </c>
      <c r="E150" s="76">
        <v>0</v>
      </c>
      <c r="F150" s="76">
        <v>0</v>
      </c>
      <c r="G150" s="76">
        <f t="shared" si="18"/>
        <v>0</v>
      </c>
      <c r="H150" s="26">
        <v>0</v>
      </c>
      <c r="I150" s="26">
        <v>0</v>
      </c>
      <c r="J150" s="26">
        <v>0</v>
      </c>
      <c r="K150" s="26">
        <v>0</v>
      </c>
      <c r="L150" s="26">
        <v>0</v>
      </c>
      <c r="M150" s="26">
        <v>0</v>
      </c>
      <c r="N150" s="26">
        <v>0</v>
      </c>
      <c r="O150" s="26">
        <v>0</v>
      </c>
      <c r="P150" s="26">
        <v>0</v>
      </c>
      <c r="Q150" s="26">
        <v>0</v>
      </c>
      <c r="R150" s="26">
        <v>0</v>
      </c>
      <c r="S150" s="26">
        <v>0</v>
      </c>
      <c r="T150" s="26">
        <v>0</v>
      </c>
      <c r="U150" s="26">
        <v>0</v>
      </c>
      <c r="V150" s="26">
        <v>0</v>
      </c>
      <c r="W150" s="26">
        <v>0</v>
      </c>
      <c r="X150" s="26">
        <v>0</v>
      </c>
      <c r="Y150" s="26">
        <v>0</v>
      </c>
      <c r="Z150" s="26">
        <f t="shared" si="21"/>
        <v>0</v>
      </c>
      <c r="AA150" s="93"/>
      <c r="AB150" s="93"/>
      <c r="AC150" s="93"/>
      <c r="AD150" s="93"/>
      <c r="AE150" s="93"/>
      <c r="AF150" s="93"/>
      <c r="AG150" s="93"/>
      <c r="AH150" s="93"/>
      <c r="AI150" s="93"/>
      <c r="AJ150" s="93"/>
      <c r="AK150" s="93"/>
      <c r="AL150" s="93"/>
      <c r="AM150" s="93"/>
      <c r="AN150" s="88"/>
      <c r="AO150" s="88"/>
      <c r="AP150" s="88"/>
      <c r="AQ150" s="88"/>
      <c r="AR150" s="88"/>
      <c r="AS150" s="88"/>
      <c r="AT150" s="88"/>
      <c r="AU150" s="88"/>
      <c r="AV150" s="88"/>
      <c r="AW150" s="88"/>
      <c r="AX150" s="88"/>
      <c r="AY150" s="88"/>
      <c r="AZ150" s="88"/>
      <c r="BA150" s="88"/>
    </row>
    <row r="151" spans="1:53" s="92" customFormat="1" ht="12" customHeight="1">
      <c r="A151" s="746">
        <v>5140501</v>
      </c>
      <c r="B151" s="8" t="s">
        <v>1394</v>
      </c>
      <c r="C151" s="76">
        <f>+VLOOKUP(A151,Clasificaciones!C:I,5,FALSE)</f>
        <v>2026</v>
      </c>
      <c r="D151" s="76">
        <v>0</v>
      </c>
      <c r="E151" s="76">
        <v>0</v>
      </c>
      <c r="F151" s="76">
        <v>0</v>
      </c>
      <c r="G151" s="76">
        <f t="shared" si="18"/>
        <v>2026</v>
      </c>
      <c r="H151" s="26">
        <v>0</v>
      </c>
      <c r="I151" s="26">
        <v>0</v>
      </c>
      <c r="J151" s="26">
        <v>0</v>
      </c>
      <c r="K151" s="26">
        <v>0</v>
      </c>
      <c r="L151" s="26">
        <f>-G151</f>
        <v>-2026</v>
      </c>
      <c r="M151" s="26">
        <v>0</v>
      </c>
      <c r="N151" s="26">
        <v>0</v>
      </c>
      <c r="O151" s="26">
        <v>0</v>
      </c>
      <c r="P151" s="26">
        <v>0</v>
      </c>
      <c r="Q151" s="26">
        <v>0</v>
      </c>
      <c r="R151" s="26">
        <v>0</v>
      </c>
      <c r="S151" s="26">
        <v>0</v>
      </c>
      <c r="T151" s="26">
        <v>0</v>
      </c>
      <c r="U151" s="26">
        <v>0</v>
      </c>
      <c r="V151" s="26">
        <v>0</v>
      </c>
      <c r="W151" s="26">
        <v>0</v>
      </c>
      <c r="X151" s="26">
        <v>0</v>
      </c>
      <c r="Y151" s="26">
        <v>0</v>
      </c>
      <c r="Z151" s="26">
        <f t="shared" si="21"/>
        <v>0</v>
      </c>
      <c r="AA151" s="90"/>
      <c r="AB151" s="90"/>
      <c r="AC151" s="90"/>
      <c r="AD151" s="90"/>
      <c r="AE151" s="90"/>
      <c r="AF151" s="90"/>
      <c r="AG151" s="90"/>
      <c r="AH151" s="90"/>
      <c r="AI151" s="90"/>
      <c r="AJ151" s="90"/>
      <c r="AK151" s="90"/>
      <c r="AL151" s="90"/>
      <c r="AM151" s="90"/>
      <c r="AN151" s="91"/>
      <c r="AO151" s="91"/>
      <c r="AP151" s="91"/>
      <c r="AQ151" s="91"/>
      <c r="AR151" s="91"/>
      <c r="AS151" s="91"/>
      <c r="AT151" s="91"/>
      <c r="AU151" s="91"/>
      <c r="AV151" s="91"/>
      <c r="AW151" s="91"/>
      <c r="AX151" s="91"/>
      <c r="AY151" s="91"/>
      <c r="AZ151" s="91"/>
      <c r="BA151" s="91"/>
    </row>
    <row r="152" spans="1:53" s="92" customFormat="1" ht="12" customHeight="1">
      <c r="A152" s="746">
        <v>51407</v>
      </c>
      <c r="B152" s="8" t="s">
        <v>718</v>
      </c>
      <c r="C152" s="76">
        <f>+VLOOKUP(A152,Clasificaciones!C:I,5,FALSE)</f>
        <v>0</v>
      </c>
      <c r="D152" s="76">
        <v>0</v>
      </c>
      <c r="E152" s="76">
        <v>0</v>
      </c>
      <c r="F152" s="76">
        <v>0</v>
      </c>
      <c r="G152" s="76">
        <f t="shared" si="18"/>
        <v>0</v>
      </c>
      <c r="H152" s="26">
        <v>0</v>
      </c>
      <c r="I152" s="26">
        <v>0</v>
      </c>
      <c r="J152" s="26">
        <v>0</v>
      </c>
      <c r="K152" s="26">
        <v>0</v>
      </c>
      <c r="L152" s="26">
        <v>0</v>
      </c>
      <c r="M152" s="26">
        <v>0</v>
      </c>
      <c r="N152" s="26">
        <v>0</v>
      </c>
      <c r="O152" s="26">
        <v>0</v>
      </c>
      <c r="P152" s="26">
        <v>0</v>
      </c>
      <c r="Q152" s="26">
        <v>0</v>
      </c>
      <c r="R152" s="26">
        <v>0</v>
      </c>
      <c r="S152" s="26">
        <v>0</v>
      </c>
      <c r="T152" s="26">
        <v>0</v>
      </c>
      <c r="U152" s="26">
        <v>0</v>
      </c>
      <c r="V152" s="26">
        <v>0</v>
      </c>
      <c r="W152" s="26">
        <v>0</v>
      </c>
      <c r="X152" s="26">
        <v>0</v>
      </c>
      <c r="Y152" s="26">
        <v>0</v>
      </c>
      <c r="Z152" s="26">
        <f t="shared" si="21"/>
        <v>0</v>
      </c>
      <c r="AA152" s="90"/>
      <c r="AB152" s="90"/>
      <c r="AC152" s="90"/>
      <c r="AD152" s="90"/>
      <c r="AE152" s="90"/>
      <c r="AF152" s="90"/>
      <c r="AG152" s="90"/>
      <c r="AH152" s="90"/>
      <c r="AI152" s="90"/>
      <c r="AJ152" s="90"/>
      <c r="AK152" s="90"/>
      <c r="AL152" s="90"/>
      <c r="AM152" s="90"/>
      <c r="AN152" s="91"/>
      <c r="AO152" s="91"/>
      <c r="AP152" s="91"/>
      <c r="AQ152" s="91"/>
      <c r="AR152" s="91"/>
      <c r="AS152" s="91"/>
      <c r="AT152" s="91"/>
      <c r="AU152" s="91"/>
      <c r="AV152" s="91"/>
      <c r="AW152" s="91"/>
      <c r="AX152" s="91"/>
      <c r="AY152" s="91"/>
      <c r="AZ152" s="91"/>
      <c r="BA152" s="91"/>
    </row>
    <row r="153" spans="1:53" s="92" customFormat="1" ht="12" customHeight="1">
      <c r="A153" s="746">
        <v>5140701</v>
      </c>
      <c r="B153" s="8" t="s">
        <v>674</v>
      </c>
      <c r="C153" s="76">
        <f>+VLOOKUP(A153,Clasificaciones!C:I,5,FALSE)</f>
        <v>213464</v>
      </c>
      <c r="D153" s="76">
        <v>0</v>
      </c>
      <c r="E153" s="76">
        <v>0</v>
      </c>
      <c r="F153" s="76">
        <v>0</v>
      </c>
      <c r="G153" s="76">
        <f t="shared" si="18"/>
        <v>213464</v>
      </c>
      <c r="H153" s="26">
        <v>0</v>
      </c>
      <c r="I153" s="26">
        <v>0</v>
      </c>
      <c r="J153" s="26">
        <v>0</v>
      </c>
      <c r="K153" s="26">
        <v>0</v>
      </c>
      <c r="L153" s="26">
        <f>-G153</f>
        <v>-213464</v>
      </c>
      <c r="M153" s="26">
        <v>0</v>
      </c>
      <c r="N153" s="26">
        <v>0</v>
      </c>
      <c r="O153" s="26">
        <v>0</v>
      </c>
      <c r="P153" s="26">
        <v>0</v>
      </c>
      <c r="Q153" s="26">
        <v>0</v>
      </c>
      <c r="R153" s="26">
        <v>0</v>
      </c>
      <c r="S153" s="26">
        <v>0</v>
      </c>
      <c r="T153" s="26">
        <v>0</v>
      </c>
      <c r="U153" s="26">
        <v>0</v>
      </c>
      <c r="V153" s="26">
        <v>0</v>
      </c>
      <c r="W153" s="26">
        <v>0</v>
      </c>
      <c r="X153" s="26">
        <v>0</v>
      </c>
      <c r="Y153" s="26">
        <v>0</v>
      </c>
      <c r="Z153" s="26">
        <f t="shared" si="21"/>
        <v>0</v>
      </c>
      <c r="AA153" s="90"/>
      <c r="AB153" s="90"/>
      <c r="AC153" s="90"/>
      <c r="AD153" s="90"/>
      <c r="AE153" s="90"/>
      <c r="AF153" s="90"/>
      <c r="AG153" s="90"/>
      <c r="AH153" s="90"/>
      <c r="AI153" s="90"/>
      <c r="AJ153" s="90"/>
      <c r="AK153" s="90"/>
      <c r="AL153" s="90"/>
      <c r="AM153" s="90"/>
      <c r="AN153" s="91"/>
      <c r="AO153" s="91"/>
      <c r="AP153" s="91"/>
      <c r="AQ153" s="91"/>
      <c r="AR153" s="91"/>
      <c r="AS153" s="91"/>
      <c r="AT153" s="91"/>
      <c r="AU153" s="91"/>
      <c r="AV153" s="91"/>
      <c r="AW153" s="91"/>
      <c r="AX153" s="91"/>
      <c r="AY153" s="91"/>
      <c r="AZ153" s="91"/>
      <c r="BA153" s="91"/>
    </row>
    <row r="154" spans="1:53" s="92" customFormat="1" ht="12" customHeight="1">
      <c r="A154" s="746">
        <v>5140702</v>
      </c>
      <c r="B154" s="8" t="s">
        <v>675</v>
      </c>
      <c r="C154" s="76">
        <f>+VLOOKUP(A154,Clasificaciones!C:I,5,FALSE)</f>
        <v>352430</v>
      </c>
      <c r="D154" s="76">
        <v>0</v>
      </c>
      <c r="E154" s="76">
        <v>0</v>
      </c>
      <c r="F154" s="76">
        <v>0</v>
      </c>
      <c r="G154" s="76">
        <f t="shared" si="18"/>
        <v>352430</v>
      </c>
      <c r="H154" s="26">
        <v>0</v>
      </c>
      <c r="I154" s="26">
        <v>0</v>
      </c>
      <c r="J154" s="26">
        <v>0</v>
      </c>
      <c r="K154" s="26">
        <v>0</v>
      </c>
      <c r="L154" s="26">
        <f>-G154</f>
        <v>-352430</v>
      </c>
      <c r="M154" s="26">
        <v>0</v>
      </c>
      <c r="N154" s="26">
        <v>0</v>
      </c>
      <c r="O154" s="26">
        <v>0</v>
      </c>
      <c r="P154" s="26">
        <v>0</v>
      </c>
      <c r="Q154" s="26">
        <v>0</v>
      </c>
      <c r="R154" s="26">
        <v>0</v>
      </c>
      <c r="S154" s="26">
        <v>0</v>
      </c>
      <c r="T154" s="26">
        <v>0</v>
      </c>
      <c r="U154" s="26">
        <v>0</v>
      </c>
      <c r="V154" s="26">
        <v>0</v>
      </c>
      <c r="W154" s="26">
        <v>0</v>
      </c>
      <c r="X154" s="26">
        <v>0</v>
      </c>
      <c r="Y154" s="26">
        <v>0</v>
      </c>
      <c r="Z154" s="26">
        <f t="shared" si="21"/>
        <v>0</v>
      </c>
      <c r="AA154" s="90"/>
      <c r="AB154" s="90"/>
      <c r="AC154" s="90"/>
      <c r="AD154" s="90"/>
      <c r="AE154" s="90"/>
      <c r="AF154" s="90"/>
      <c r="AG154" s="90"/>
      <c r="AH154" s="90"/>
      <c r="AI154" s="90"/>
      <c r="AJ154" s="90"/>
      <c r="AK154" s="90"/>
      <c r="AL154" s="90"/>
      <c r="AM154" s="90"/>
      <c r="AN154" s="91"/>
      <c r="AO154" s="91"/>
      <c r="AP154" s="91"/>
      <c r="AQ154" s="91"/>
      <c r="AR154" s="91"/>
      <c r="AS154" s="91"/>
      <c r="AT154" s="91"/>
      <c r="AU154" s="91"/>
      <c r="AV154" s="91"/>
      <c r="AW154" s="91"/>
      <c r="AX154" s="91"/>
      <c r="AY154" s="91"/>
      <c r="AZ154" s="91"/>
      <c r="BA154" s="91"/>
    </row>
    <row r="155" spans="1:53" s="89" customFormat="1" ht="12" customHeight="1">
      <c r="A155" s="746">
        <v>515</v>
      </c>
      <c r="B155" s="8" t="s">
        <v>235</v>
      </c>
      <c r="C155" s="76">
        <f>+VLOOKUP(A155,Clasificaciones!C:I,5,FALSE)</f>
        <v>0</v>
      </c>
      <c r="D155" s="76">
        <v>0</v>
      </c>
      <c r="E155" s="76">
        <v>0</v>
      </c>
      <c r="F155" s="76">
        <v>0</v>
      </c>
      <c r="G155" s="76">
        <f t="shared" si="18"/>
        <v>0</v>
      </c>
      <c r="H155" s="26">
        <v>0</v>
      </c>
      <c r="I155" s="26">
        <v>0</v>
      </c>
      <c r="J155" s="26">
        <v>0</v>
      </c>
      <c r="K155" s="26">
        <v>0</v>
      </c>
      <c r="L155" s="26">
        <v>0</v>
      </c>
      <c r="M155" s="26">
        <v>0</v>
      </c>
      <c r="N155" s="26">
        <v>0</v>
      </c>
      <c r="O155" s="26">
        <v>0</v>
      </c>
      <c r="P155" s="26">
        <v>0</v>
      </c>
      <c r="Q155" s="26">
        <v>0</v>
      </c>
      <c r="R155" s="26">
        <v>0</v>
      </c>
      <c r="S155" s="26">
        <v>0</v>
      </c>
      <c r="T155" s="26">
        <v>0</v>
      </c>
      <c r="U155" s="26">
        <v>0</v>
      </c>
      <c r="V155" s="26">
        <v>0</v>
      </c>
      <c r="W155" s="26">
        <v>0</v>
      </c>
      <c r="X155" s="26">
        <v>0</v>
      </c>
      <c r="Y155" s="26">
        <v>0</v>
      </c>
      <c r="Z155" s="26">
        <f t="shared" si="21"/>
        <v>0</v>
      </c>
      <c r="AA155" s="93"/>
      <c r="AB155" s="93"/>
      <c r="AC155" s="93"/>
      <c r="AD155" s="93"/>
      <c r="AE155" s="93"/>
      <c r="AF155" s="93"/>
      <c r="AG155" s="93"/>
      <c r="AH155" s="93"/>
      <c r="AI155" s="93"/>
      <c r="AJ155" s="93"/>
      <c r="AK155" s="93"/>
      <c r="AL155" s="93"/>
      <c r="AM155" s="93"/>
      <c r="AN155" s="88"/>
      <c r="AO155" s="88"/>
      <c r="AP155" s="88"/>
      <c r="AQ155" s="88"/>
      <c r="AR155" s="88"/>
      <c r="AS155" s="88"/>
      <c r="AT155" s="88"/>
      <c r="AU155" s="88"/>
      <c r="AV155" s="88"/>
      <c r="AW155" s="88"/>
      <c r="AX155" s="88"/>
      <c r="AY155" s="88"/>
      <c r="AZ155" s="88"/>
      <c r="BA155" s="88"/>
    </row>
    <row r="156" spans="1:53" s="92" customFormat="1" ht="12" customHeight="1">
      <c r="A156" s="746">
        <v>51503</v>
      </c>
      <c r="B156" s="8" t="s">
        <v>720</v>
      </c>
      <c r="C156" s="76">
        <f>+VLOOKUP(A156,Clasificaciones!C:I,5,FALSE)</f>
        <v>0</v>
      </c>
      <c r="D156" s="76">
        <v>0</v>
      </c>
      <c r="E156" s="76">
        <v>0</v>
      </c>
      <c r="F156" s="76">
        <v>0</v>
      </c>
      <c r="G156" s="76">
        <f t="shared" si="18"/>
        <v>0</v>
      </c>
      <c r="H156" s="26">
        <v>0</v>
      </c>
      <c r="I156" s="26">
        <v>0</v>
      </c>
      <c r="J156" s="26">
        <v>0</v>
      </c>
      <c r="K156" s="26">
        <v>0</v>
      </c>
      <c r="L156" s="26">
        <v>0</v>
      </c>
      <c r="M156" s="26">
        <v>0</v>
      </c>
      <c r="N156" s="26">
        <v>0</v>
      </c>
      <c r="O156" s="26">
        <v>0</v>
      </c>
      <c r="P156" s="26">
        <v>0</v>
      </c>
      <c r="Q156" s="26">
        <v>0</v>
      </c>
      <c r="R156" s="26">
        <v>0</v>
      </c>
      <c r="S156" s="26">
        <v>0</v>
      </c>
      <c r="T156" s="26">
        <v>0</v>
      </c>
      <c r="U156" s="26">
        <v>0</v>
      </c>
      <c r="V156" s="26">
        <v>0</v>
      </c>
      <c r="W156" s="26">
        <v>0</v>
      </c>
      <c r="X156" s="26">
        <v>0</v>
      </c>
      <c r="Y156" s="26">
        <v>0</v>
      </c>
      <c r="Z156" s="26">
        <f t="shared" si="21"/>
        <v>0</v>
      </c>
      <c r="AA156" s="90"/>
      <c r="AB156" s="90"/>
      <c r="AC156" s="90"/>
      <c r="AD156" s="90"/>
      <c r="AE156" s="90"/>
      <c r="AF156" s="90"/>
      <c r="AG156" s="90"/>
      <c r="AH156" s="90"/>
      <c r="AI156" s="90"/>
      <c r="AJ156" s="90"/>
      <c r="AK156" s="90"/>
      <c r="AL156" s="90"/>
      <c r="AM156" s="90"/>
      <c r="AN156" s="91"/>
      <c r="AO156" s="91"/>
      <c r="AP156" s="91"/>
      <c r="AQ156" s="91"/>
      <c r="AR156" s="91"/>
      <c r="AS156" s="91"/>
      <c r="AT156" s="91"/>
      <c r="AU156" s="91"/>
      <c r="AV156" s="91"/>
      <c r="AW156" s="91"/>
      <c r="AX156" s="91"/>
      <c r="AY156" s="91"/>
      <c r="AZ156" s="91"/>
      <c r="BA156" s="91"/>
    </row>
    <row r="157" spans="1:53" s="92" customFormat="1" ht="12" customHeight="1">
      <c r="A157" s="746">
        <v>5150301</v>
      </c>
      <c r="B157" s="8" t="s">
        <v>721</v>
      </c>
      <c r="C157" s="76">
        <f>+VLOOKUP(A157,Clasificaciones!C:I,5,FALSE)</f>
        <v>13856448</v>
      </c>
      <c r="D157" s="76">
        <v>0</v>
      </c>
      <c r="E157" s="76">
        <v>0</v>
      </c>
      <c r="F157" s="76">
        <v>0</v>
      </c>
      <c r="G157" s="76">
        <f t="shared" si="18"/>
        <v>13856448</v>
      </c>
      <c r="H157" s="26">
        <v>0</v>
      </c>
      <c r="I157" s="26">
        <v>0</v>
      </c>
      <c r="J157" s="26">
        <v>0</v>
      </c>
      <c r="K157" s="26">
        <v>0</v>
      </c>
      <c r="L157" s="26">
        <f>-G157</f>
        <v>-13856448</v>
      </c>
      <c r="M157" s="26">
        <v>0</v>
      </c>
      <c r="N157" s="26">
        <v>0</v>
      </c>
      <c r="O157" s="26">
        <v>0</v>
      </c>
      <c r="P157" s="26">
        <v>0</v>
      </c>
      <c r="Q157" s="26">
        <v>0</v>
      </c>
      <c r="R157" s="26">
        <v>0</v>
      </c>
      <c r="S157" s="26">
        <v>0</v>
      </c>
      <c r="T157" s="26">
        <v>0</v>
      </c>
      <c r="U157" s="26">
        <v>0</v>
      </c>
      <c r="V157" s="26">
        <v>0</v>
      </c>
      <c r="W157" s="26">
        <v>0</v>
      </c>
      <c r="X157" s="26">
        <v>0</v>
      </c>
      <c r="Y157" s="26">
        <v>0</v>
      </c>
      <c r="Z157" s="26">
        <f t="shared" si="21"/>
        <v>0</v>
      </c>
      <c r="AA157" s="90"/>
      <c r="AB157" s="90"/>
      <c r="AC157" s="90"/>
      <c r="AD157" s="90"/>
      <c r="AE157" s="90"/>
      <c r="AF157" s="90"/>
      <c r="AG157" s="90"/>
      <c r="AH157" s="90"/>
      <c r="AI157" s="90"/>
      <c r="AJ157" s="90"/>
      <c r="AK157" s="90"/>
      <c r="AL157" s="90"/>
      <c r="AM157" s="90"/>
      <c r="AN157" s="91"/>
      <c r="AO157" s="91"/>
      <c r="AP157" s="91"/>
      <c r="AQ157" s="91"/>
      <c r="AR157" s="91"/>
      <c r="AS157" s="91"/>
      <c r="AT157" s="91"/>
      <c r="AU157" s="91"/>
      <c r="AV157" s="91"/>
      <c r="AW157" s="91"/>
      <c r="AX157" s="91"/>
      <c r="AY157" s="91"/>
      <c r="AZ157" s="91"/>
      <c r="BA157" s="91"/>
    </row>
    <row r="158" spans="1:53" s="89" customFormat="1" ht="12" customHeight="1">
      <c r="A158" s="746">
        <v>5150302</v>
      </c>
      <c r="B158" s="8" t="s">
        <v>986</v>
      </c>
      <c r="C158" s="76">
        <f>+VLOOKUP(A158,Clasificaciones!C:I,5,FALSE)</f>
        <v>1214690</v>
      </c>
      <c r="D158" s="76">
        <v>0</v>
      </c>
      <c r="E158" s="76">
        <v>0</v>
      </c>
      <c r="F158" s="76">
        <v>0</v>
      </c>
      <c r="G158" s="76">
        <f t="shared" si="18"/>
        <v>1214690</v>
      </c>
      <c r="H158" s="26">
        <v>0</v>
      </c>
      <c r="I158" s="26">
        <v>0</v>
      </c>
      <c r="J158" s="26">
        <v>0</v>
      </c>
      <c r="K158" s="26">
        <v>0</v>
      </c>
      <c r="L158" s="26">
        <f>-G158</f>
        <v>-1214690</v>
      </c>
      <c r="M158" s="26">
        <v>0</v>
      </c>
      <c r="N158" s="26">
        <v>0</v>
      </c>
      <c r="O158" s="26">
        <v>0</v>
      </c>
      <c r="P158" s="26">
        <v>0</v>
      </c>
      <c r="Q158" s="26">
        <v>0</v>
      </c>
      <c r="R158" s="26">
        <v>0</v>
      </c>
      <c r="S158" s="26">
        <v>0</v>
      </c>
      <c r="T158" s="26">
        <v>0</v>
      </c>
      <c r="U158" s="26">
        <v>0</v>
      </c>
      <c r="V158" s="26">
        <v>0</v>
      </c>
      <c r="W158" s="26">
        <v>0</v>
      </c>
      <c r="X158" s="26">
        <v>0</v>
      </c>
      <c r="Y158" s="26">
        <v>0</v>
      </c>
      <c r="Z158" s="26">
        <f t="shared" si="21"/>
        <v>0</v>
      </c>
      <c r="AA158" s="93"/>
      <c r="AB158" s="93"/>
      <c r="AC158" s="93"/>
      <c r="AD158" s="93"/>
      <c r="AE158" s="93"/>
      <c r="AF158" s="93"/>
      <c r="AG158" s="93"/>
      <c r="AH158" s="93"/>
      <c r="AI158" s="93"/>
      <c r="AJ158" s="93"/>
      <c r="AK158" s="93"/>
      <c r="AL158" s="93"/>
      <c r="AM158" s="93"/>
      <c r="AN158" s="88"/>
      <c r="AO158" s="88"/>
      <c r="AP158" s="88"/>
      <c r="AQ158" s="88"/>
      <c r="AR158" s="88"/>
      <c r="AS158" s="88"/>
      <c r="AT158" s="88"/>
      <c r="AU158" s="88"/>
      <c r="AV158" s="88"/>
      <c r="AW158" s="88"/>
      <c r="AX158" s="88"/>
      <c r="AY158" s="88"/>
      <c r="AZ158" s="88"/>
      <c r="BA158" s="88"/>
    </row>
    <row r="159" spans="1:53" s="89" customFormat="1" ht="12" customHeight="1">
      <c r="A159" s="746">
        <v>51504</v>
      </c>
      <c r="B159" s="8" t="s">
        <v>722</v>
      </c>
      <c r="C159" s="76">
        <f>+VLOOKUP(A159,Clasificaciones!C:I,5,FALSE)</f>
        <v>26933426</v>
      </c>
      <c r="D159" s="76">
        <v>0</v>
      </c>
      <c r="E159" s="76">
        <v>0</v>
      </c>
      <c r="F159" s="76">
        <v>0</v>
      </c>
      <c r="G159" s="76">
        <f t="shared" si="18"/>
        <v>26933426</v>
      </c>
      <c r="H159" s="26">
        <v>0</v>
      </c>
      <c r="I159" s="26">
        <v>0</v>
      </c>
      <c r="J159" s="26">
        <v>0</v>
      </c>
      <c r="K159" s="26">
        <v>0</v>
      </c>
      <c r="L159" s="26">
        <f>-G159</f>
        <v>-26933426</v>
      </c>
      <c r="M159" s="26">
        <v>0</v>
      </c>
      <c r="N159" s="26">
        <v>0</v>
      </c>
      <c r="O159" s="26">
        <v>0</v>
      </c>
      <c r="P159" s="26">
        <v>0</v>
      </c>
      <c r="Q159" s="26">
        <v>0</v>
      </c>
      <c r="R159" s="26">
        <v>0</v>
      </c>
      <c r="S159" s="26">
        <v>0</v>
      </c>
      <c r="T159" s="26">
        <v>0</v>
      </c>
      <c r="U159" s="26">
        <v>0</v>
      </c>
      <c r="V159" s="26">
        <v>0</v>
      </c>
      <c r="W159" s="26">
        <v>0</v>
      </c>
      <c r="X159" s="26">
        <v>0</v>
      </c>
      <c r="Y159" s="26">
        <v>0</v>
      </c>
      <c r="Z159" s="26">
        <f t="shared" si="21"/>
        <v>0</v>
      </c>
      <c r="AA159" s="93"/>
      <c r="AB159" s="93"/>
      <c r="AC159" s="93"/>
      <c r="AD159" s="93"/>
      <c r="AE159" s="93"/>
      <c r="AF159" s="93"/>
      <c r="AG159" s="93"/>
      <c r="AH159" s="93"/>
      <c r="AI159" s="93"/>
      <c r="AJ159" s="93"/>
      <c r="AK159" s="93"/>
      <c r="AL159" s="93"/>
      <c r="AM159" s="93"/>
      <c r="AN159" s="88"/>
      <c r="AO159" s="88"/>
      <c r="AP159" s="88"/>
      <c r="AQ159" s="88"/>
      <c r="AR159" s="88"/>
      <c r="AS159" s="88"/>
      <c r="AT159" s="88"/>
      <c r="AU159" s="88"/>
      <c r="AV159" s="88"/>
      <c r="AW159" s="88"/>
      <c r="AX159" s="88"/>
      <c r="AY159" s="88"/>
      <c r="AZ159" s="88"/>
      <c r="BA159" s="88"/>
    </row>
    <row r="160" spans="1:53" s="89" customFormat="1" ht="12" customHeight="1">
      <c r="A160" s="746">
        <v>51505</v>
      </c>
      <c r="B160" s="8" t="s">
        <v>987</v>
      </c>
      <c r="C160" s="76">
        <f>+VLOOKUP(A160,Clasificaciones!C:I,5,FALSE)</f>
        <v>2072548</v>
      </c>
      <c r="D160" s="76">
        <v>0</v>
      </c>
      <c r="E160" s="76">
        <v>0</v>
      </c>
      <c r="F160" s="76">
        <v>0</v>
      </c>
      <c r="G160" s="76">
        <f t="shared" si="18"/>
        <v>2072548</v>
      </c>
      <c r="H160" s="26">
        <v>0</v>
      </c>
      <c r="I160" s="26">
        <v>0</v>
      </c>
      <c r="J160" s="26">
        <v>0</v>
      </c>
      <c r="K160" s="26">
        <v>0</v>
      </c>
      <c r="L160" s="26">
        <f>-G160</f>
        <v>-2072548</v>
      </c>
      <c r="M160" s="26">
        <v>0</v>
      </c>
      <c r="N160" s="26">
        <v>0</v>
      </c>
      <c r="O160" s="26">
        <v>0</v>
      </c>
      <c r="P160" s="26">
        <v>0</v>
      </c>
      <c r="Q160" s="26">
        <v>0</v>
      </c>
      <c r="R160" s="26">
        <v>0</v>
      </c>
      <c r="S160" s="26">
        <v>0</v>
      </c>
      <c r="T160" s="26">
        <v>0</v>
      </c>
      <c r="U160" s="26">
        <v>0</v>
      </c>
      <c r="V160" s="26">
        <v>0</v>
      </c>
      <c r="W160" s="26">
        <v>0</v>
      </c>
      <c r="X160" s="26">
        <v>0</v>
      </c>
      <c r="Y160" s="26">
        <v>0</v>
      </c>
      <c r="Z160" s="26">
        <f t="shared" si="21"/>
        <v>0</v>
      </c>
      <c r="AA160" s="93"/>
      <c r="AB160" s="93"/>
      <c r="AC160" s="93"/>
      <c r="AD160" s="93"/>
      <c r="AE160" s="93"/>
      <c r="AF160" s="93"/>
      <c r="AG160" s="93"/>
      <c r="AH160" s="93"/>
      <c r="AI160" s="93"/>
      <c r="AJ160" s="93"/>
      <c r="AK160" s="93"/>
      <c r="AL160" s="93"/>
      <c r="AM160" s="93"/>
      <c r="AN160" s="88"/>
      <c r="AO160" s="88"/>
      <c r="AP160" s="88"/>
      <c r="AQ160" s="88"/>
      <c r="AR160" s="88"/>
      <c r="AS160" s="88"/>
      <c r="AT160" s="88"/>
      <c r="AU160" s="88"/>
      <c r="AV160" s="88"/>
      <c r="AW160" s="88"/>
      <c r="AX160" s="88"/>
      <c r="AY160" s="88"/>
      <c r="AZ160" s="88"/>
      <c r="BA160" s="88"/>
    </row>
    <row r="161" spans="1:53" s="89" customFormat="1" ht="12" customHeight="1">
      <c r="A161" s="746">
        <v>52</v>
      </c>
      <c r="B161" s="8" t="s">
        <v>234</v>
      </c>
      <c r="C161" s="76">
        <f>+VLOOKUP(A161,Clasificaciones!C:I,5,FALSE)</f>
        <v>0</v>
      </c>
      <c r="D161" s="76">
        <v>0</v>
      </c>
      <c r="E161" s="76">
        <v>0</v>
      </c>
      <c r="F161" s="76">
        <v>0</v>
      </c>
      <c r="G161" s="76">
        <f t="shared" si="18"/>
        <v>0</v>
      </c>
      <c r="H161" s="26">
        <v>0</v>
      </c>
      <c r="I161" s="26">
        <v>0</v>
      </c>
      <c r="J161" s="26">
        <v>0</v>
      </c>
      <c r="K161" s="26">
        <v>0</v>
      </c>
      <c r="L161" s="26">
        <v>0</v>
      </c>
      <c r="M161" s="26">
        <v>0</v>
      </c>
      <c r="N161" s="26">
        <v>0</v>
      </c>
      <c r="O161" s="26">
        <v>0</v>
      </c>
      <c r="P161" s="26">
        <v>0</v>
      </c>
      <c r="Q161" s="26">
        <v>0</v>
      </c>
      <c r="R161" s="26">
        <v>0</v>
      </c>
      <c r="S161" s="26">
        <v>0</v>
      </c>
      <c r="T161" s="26">
        <v>0</v>
      </c>
      <c r="U161" s="26">
        <v>0</v>
      </c>
      <c r="V161" s="26">
        <v>0</v>
      </c>
      <c r="W161" s="26">
        <v>0</v>
      </c>
      <c r="X161" s="26">
        <v>0</v>
      </c>
      <c r="Y161" s="26">
        <v>0</v>
      </c>
      <c r="Z161" s="26">
        <f t="shared" si="21"/>
        <v>0</v>
      </c>
      <c r="AA161" s="93"/>
      <c r="AB161" s="93"/>
      <c r="AC161" s="93"/>
      <c r="AD161" s="93"/>
      <c r="AE161" s="93"/>
      <c r="AF161" s="93"/>
      <c r="AG161" s="93"/>
      <c r="AH161" s="93"/>
      <c r="AI161" s="93"/>
      <c r="AJ161" s="93"/>
      <c r="AK161" s="93"/>
      <c r="AL161" s="93"/>
      <c r="AM161" s="93"/>
      <c r="AN161" s="88"/>
      <c r="AO161" s="88"/>
      <c r="AP161" s="88"/>
      <c r="AQ161" s="88"/>
      <c r="AR161" s="88"/>
      <c r="AS161" s="88"/>
      <c r="AT161" s="88"/>
      <c r="AU161" s="88"/>
      <c r="AV161" s="88"/>
      <c r="AW161" s="88"/>
      <c r="AX161" s="88"/>
      <c r="AY161" s="88"/>
      <c r="AZ161" s="88"/>
      <c r="BA161" s="88"/>
    </row>
    <row r="162" spans="1:53" s="92" customFormat="1" ht="12" customHeight="1">
      <c r="A162" s="746">
        <v>5204</v>
      </c>
      <c r="B162" s="8" t="s">
        <v>723</v>
      </c>
      <c r="C162" s="76">
        <f>+VLOOKUP(A162,Clasificaciones!C:I,5,FALSE)</f>
        <v>1</v>
      </c>
      <c r="D162" s="76">
        <v>0</v>
      </c>
      <c r="E162" s="76">
        <v>0</v>
      </c>
      <c r="F162" s="76">
        <v>0</v>
      </c>
      <c r="G162" s="76">
        <f t="shared" si="18"/>
        <v>1</v>
      </c>
      <c r="H162" s="26">
        <v>0</v>
      </c>
      <c r="I162" s="26">
        <v>0</v>
      </c>
      <c r="J162" s="26">
        <v>0</v>
      </c>
      <c r="K162" s="26">
        <v>0</v>
      </c>
      <c r="L162" s="26">
        <f>-G162</f>
        <v>-1</v>
      </c>
      <c r="M162" s="26">
        <v>0</v>
      </c>
      <c r="N162" s="26">
        <v>0</v>
      </c>
      <c r="O162" s="26">
        <v>0</v>
      </c>
      <c r="P162" s="26">
        <v>0</v>
      </c>
      <c r="Q162" s="26">
        <v>0</v>
      </c>
      <c r="R162" s="26">
        <v>0</v>
      </c>
      <c r="S162" s="26">
        <v>0</v>
      </c>
      <c r="T162" s="26">
        <v>0</v>
      </c>
      <c r="U162" s="26">
        <v>0</v>
      </c>
      <c r="V162" s="26">
        <v>0</v>
      </c>
      <c r="W162" s="26">
        <v>0</v>
      </c>
      <c r="X162" s="26">
        <v>0</v>
      </c>
      <c r="Y162" s="26">
        <v>0</v>
      </c>
      <c r="Z162" s="26">
        <f t="shared" si="21"/>
        <v>0</v>
      </c>
      <c r="AA162" s="90"/>
      <c r="AB162" s="90"/>
      <c r="AC162" s="90"/>
      <c r="AD162" s="90"/>
      <c r="AE162" s="90"/>
      <c r="AF162" s="90"/>
      <c r="AG162" s="90"/>
      <c r="AH162" s="90"/>
      <c r="AI162" s="90"/>
      <c r="AJ162" s="90"/>
      <c r="AK162" s="90"/>
      <c r="AL162" s="90"/>
      <c r="AM162" s="90"/>
      <c r="AN162" s="91"/>
      <c r="AO162" s="91"/>
      <c r="AP162" s="91"/>
      <c r="AQ162" s="91"/>
      <c r="AR162" s="91"/>
      <c r="AS162" s="91"/>
      <c r="AT162" s="91"/>
      <c r="AU162" s="91"/>
      <c r="AV162" s="91"/>
      <c r="AW162" s="91"/>
      <c r="AX162" s="91"/>
      <c r="AY162" s="91"/>
      <c r="AZ162" s="91"/>
      <c r="BA162" s="91"/>
    </row>
    <row r="163" spans="1:53" s="759" customFormat="1" ht="12" customHeight="1">
      <c r="A163" s="755"/>
      <c r="B163" s="756"/>
      <c r="C163" s="752">
        <f>SUM(C106:C162)</f>
        <v>288310724</v>
      </c>
      <c r="D163" s="751"/>
      <c r="E163" s="751"/>
      <c r="F163" s="751"/>
      <c r="G163" s="751"/>
      <c r="H163" s="752"/>
      <c r="I163" s="752"/>
      <c r="J163" s="752"/>
      <c r="K163" s="752"/>
      <c r="L163" s="752"/>
      <c r="M163" s="752"/>
      <c r="N163" s="752"/>
      <c r="O163" s="752"/>
      <c r="P163" s="752"/>
      <c r="Q163" s="752"/>
      <c r="R163" s="752"/>
      <c r="S163" s="752"/>
      <c r="T163" s="752"/>
      <c r="U163" s="752"/>
      <c r="V163" s="752"/>
      <c r="W163" s="752"/>
      <c r="X163" s="752"/>
      <c r="Y163" s="752"/>
      <c r="Z163" s="752"/>
      <c r="AA163" s="757"/>
      <c r="AB163" s="757"/>
      <c r="AC163" s="757"/>
      <c r="AD163" s="757"/>
      <c r="AE163" s="757"/>
      <c r="AF163" s="757"/>
      <c r="AG163" s="757"/>
      <c r="AH163" s="757"/>
      <c r="AI163" s="757"/>
      <c r="AJ163" s="757"/>
      <c r="AK163" s="757"/>
      <c r="AL163" s="757"/>
      <c r="AM163" s="757"/>
      <c r="AN163" s="758"/>
      <c r="AO163" s="758"/>
      <c r="AP163" s="758"/>
      <c r="AQ163" s="758"/>
      <c r="AR163" s="758"/>
      <c r="AS163" s="758"/>
      <c r="AT163" s="758"/>
      <c r="AU163" s="758"/>
      <c r="AV163" s="758"/>
      <c r="AW163" s="758"/>
      <c r="AX163" s="758"/>
      <c r="AY163" s="758"/>
      <c r="AZ163" s="758"/>
      <c r="BA163" s="758"/>
    </row>
    <row r="164" spans="1:53" s="14" customFormat="1" ht="10.199999999999999">
      <c r="A164" s="10"/>
      <c r="B164" s="10" t="s">
        <v>55</v>
      </c>
      <c r="C164" s="27">
        <f>+C105-C163</f>
        <v>-262436322</v>
      </c>
      <c r="D164" s="27">
        <v>0</v>
      </c>
      <c r="E164" s="688">
        <f>+C164</f>
        <v>-262436322</v>
      </c>
      <c r="F164" s="27">
        <v>0</v>
      </c>
      <c r="G164" s="27">
        <f>+C164+D164-E164</f>
        <v>0</v>
      </c>
      <c r="H164" s="27"/>
      <c r="I164" s="27"/>
      <c r="J164" s="27"/>
      <c r="K164" s="27"/>
      <c r="L164" s="27"/>
      <c r="M164" s="27"/>
      <c r="N164" s="27"/>
      <c r="O164" s="27"/>
      <c r="P164" s="27"/>
      <c r="Q164" s="27"/>
      <c r="R164" s="27"/>
      <c r="S164" s="27"/>
      <c r="T164" s="27"/>
      <c r="U164" s="27"/>
      <c r="V164" s="27"/>
      <c r="W164" s="27"/>
      <c r="X164" s="27"/>
      <c r="Y164" s="27"/>
      <c r="Z164" s="27">
        <f t="shared" ref="Z164" si="22">SUM(G164:Y164)</f>
        <v>0</v>
      </c>
      <c r="AA164" s="12"/>
      <c r="AB164" s="12"/>
      <c r="AC164" s="12"/>
      <c r="AD164" s="12"/>
      <c r="AE164" s="12"/>
      <c r="AF164" s="12"/>
      <c r="AG164" s="12"/>
      <c r="AH164" s="12"/>
      <c r="AI164" s="12"/>
      <c r="AJ164" s="12"/>
      <c r="AK164" s="12"/>
      <c r="AL164" s="12"/>
      <c r="AM164" s="12"/>
      <c r="AN164" s="13"/>
      <c r="AO164" s="13"/>
      <c r="AP164" s="13"/>
      <c r="AQ164" s="13"/>
      <c r="AR164" s="13"/>
      <c r="AS164" s="13"/>
      <c r="AT164" s="13"/>
      <c r="AU164" s="13"/>
      <c r="AV164" s="13"/>
      <c r="AW164" s="13"/>
      <c r="AX164" s="13"/>
      <c r="AY164" s="13"/>
      <c r="AZ164" s="13"/>
      <c r="BA164" s="13"/>
    </row>
    <row r="165" spans="1:53" s="2" customFormat="1" ht="10.8" thickBot="1">
      <c r="A165" s="3"/>
      <c r="B165" s="3" t="s">
        <v>74</v>
      </c>
      <c r="C165" s="28">
        <f>+SUM(C4:C164)</f>
        <v>13986286134</v>
      </c>
      <c r="D165" s="28">
        <f>SUM(D2:D164)</f>
        <v>-239998557</v>
      </c>
      <c r="E165" s="28">
        <f>SUM(E2:E164)</f>
        <v>-258811146</v>
      </c>
      <c r="F165" s="28">
        <f t="shared" ref="F165:Z165" si="23">SUM(F4:F164)</f>
        <v>13272720488</v>
      </c>
      <c r="G165" s="28">
        <f t="shared" si="23"/>
        <v>18812589</v>
      </c>
      <c r="H165" s="28">
        <f t="shared" si="23"/>
        <v>0</v>
      </c>
      <c r="I165" s="28">
        <f t="shared" si="23"/>
        <v>-30660097</v>
      </c>
      <c r="J165" s="28">
        <f t="shared" si="23"/>
        <v>0</v>
      </c>
      <c r="K165" s="28">
        <f t="shared" si="23"/>
        <v>0</v>
      </c>
      <c r="L165" s="28">
        <f t="shared" si="23"/>
        <v>-328011692</v>
      </c>
      <c r="M165" s="28">
        <f t="shared" si="23"/>
        <v>0</v>
      </c>
      <c r="N165" s="28">
        <f t="shared" si="23"/>
        <v>0</v>
      </c>
      <c r="O165" s="28">
        <f t="shared" si="23"/>
        <v>0</v>
      </c>
      <c r="P165" s="28">
        <f t="shared" si="23"/>
        <v>0</v>
      </c>
      <c r="Q165" s="28">
        <f t="shared" si="23"/>
        <v>0</v>
      </c>
      <c r="R165" s="28">
        <f t="shared" si="23"/>
        <v>0</v>
      </c>
      <c r="S165" s="28">
        <f t="shared" si="23"/>
        <v>-9736080</v>
      </c>
      <c r="T165" s="28">
        <f t="shared" si="23"/>
        <v>0</v>
      </c>
      <c r="U165" s="28">
        <f t="shared" si="23"/>
        <v>0</v>
      </c>
      <c r="V165" s="28">
        <f t="shared" si="23"/>
        <v>354033208</v>
      </c>
      <c r="W165" s="28">
        <f t="shared" si="23"/>
        <v>0</v>
      </c>
      <c r="X165" s="28">
        <f t="shared" si="23"/>
        <v>0</v>
      </c>
      <c r="Y165" s="28">
        <f t="shared" si="23"/>
        <v>11931464</v>
      </c>
      <c r="Z165" s="28">
        <f t="shared" si="23"/>
        <v>16369392</v>
      </c>
      <c r="AA165" s="53"/>
      <c r="AB165" s="53"/>
      <c r="AC165" s="53"/>
      <c r="AD165" s="53"/>
      <c r="AE165" s="53"/>
      <c r="AF165" s="53"/>
      <c r="AG165" s="53"/>
      <c r="AH165" s="53"/>
      <c r="AI165" s="53"/>
      <c r="AJ165" s="53"/>
      <c r="AK165" s="53"/>
      <c r="AL165" s="53"/>
      <c r="AM165" s="53"/>
      <c r="AN165" s="1"/>
      <c r="AO165" s="1"/>
      <c r="AP165" s="1"/>
      <c r="AQ165" s="1"/>
      <c r="AR165" s="1"/>
      <c r="AS165" s="1"/>
      <c r="AT165" s="1"/>
      <c r="AU165" s="1"/>
      <c r="AV165" s="1"/>
      <c r="AW165" s="1"/>
      <c r="AX165" s="1"/>
      <c r="AY165" s="1"/>
      <c r="AZ165" s="1"/>
      <c r="BA165" s="1"/>
    </row>
    <row r="166" spans="1:53" s="66" customFormat="1" ht="14.4" thickTop="1">
      <c r="E166" s="77">
        <f>+E165-D165</f>
        <v>-18812589</v>
      </c>
      <c r="F166" s="66" t="s">
        <v>1086</v>
      </c>
      <c r="H166" s="24"/>
      <c r="I166" s="15"/>
      <c r="J166" s="15"/>
      <c r="K166" s="15"/>
      <c r="L166" s="15"/>
      <c r="M166" s="15">
        <f>+SUM(H165:M165)</f>
        <v>-358671789</v>
      </c>
      <c r="N166" s="15"/>
      <c r="O166" s="15"/>
      <c r="P166" s="15"/>
      <c r="Q166" s="15"/>
      <c r="R166" s="15"/>
      <c r="S166" s="15"/>
      <c r="T166" s="15">
        <f>+SUM(N165:T165)</f>
        <v>-9736080</v>
      </c>
      <c r="U166" s="15"/>
      <c r="V166" s="15"/>
      <c r="W166" s="15"/>
      <c r="X166" s="15">
        <f>+SUM(U165:X165)</f>
        <v>354033208</v>
      </c>
      <c r="Y166" s="15">
        <f>Y165</f>
        <v>11931464</v>
      </c>
      <c r="Z166" s="29">
        <f>SUM(G166:Y166)</f>
        <v>-2443197</v>
      </c>
      <c r="AA166" s="16">
        <f>+Z165-Z166</f>
        <v>18812589</v>
      </c>
      <c r="AB166" s="16"/>
      <c r="AC166" s="16"/>
      <c r="AD166" s="16"/>
      <c r="AE166" s="16"/>
      <c r="AF166" s="16"/>
      <c r="AG166" s="16"/>
      <c r="AH166" s="16"/>
      <c r="AI166" s="16"/>
      <c r="AJ166" s="16"/>
      <c r="AK166" s="16"/>
      <c r="AL166" s="16"/>
      <c r="AM166" s="16"/>
      <c r="AN166" s="67"/>
      <c r="AO166" s="67"/>
      <c r="AP166" s="67"/>
      <c r="AQ166" s="67"/>
      <c r="AR166" s="67"/>
      <c r="AS166" s="67"/>
      <c r="AT166" s="67"/>
      <c r="AU166" s="67"/>
      <c r="AV166" s="67"/>
      <c r="AW166" s="67"/>
      <c r="AX166" s="67"/>
      <c r="AY166" s="67"/>
      <c r="AZ166" s="67"/>
      <c r="BA166" s="67"/>
    </row>
    <row r="167" spans="1:53" ht="13.8">
      <c r="A167" s="68"/>
      <c r="B167" s="68"/>
      <c r="C167" s="68"/>
      <c r="D167" s="68"/>
      <c r="E167" s="69"/>
      <c r="F167" s="68"/>
      <c r="G167" s="68"/>
      <c r="H167" s="7"/>
      <c r="I167" s="7"/>
      <c r="J167" s="7"/>
      <c r="K167" s="7"/>
      <c r="L167" s="7"/>
      <c r="M167" s="7"/>
      <c r="N167" s="7"/>
      <c r="O167" s="7"/>
      <c r="P167" s="7"/>
      <c r="Q167" s="7"/>
      <c r="R167" s="7"/>
      <c r="S167" s="7"/>
      <c r="T167" s="7"/>
      <c r="U167" s="7"/>
      <c r="V167" s="7"/>
      <c r="W167" s="7"/>
      <c r="X167" s="7"/>
      <c r="Y167" s="7"/>
      <c r="Z167" s="30"/>
      <c r="AA167" s="70"/>
      <c r="AB167" s="53"/>
      <c r="AC167" s="53"/>
      <c r="AD167" s="53"/>
      <c r="AE167" s="53"/>
      <c r="AF167" s="53"/>
      <c r="AG167" s="53"/>
      <c r="AH167" s="53"/>
      <c r="AI167" s="53"/>
      <c r="AJ167" s="53"/>
      <c r="AK167" s="53"/>
      <c r="AL167" s="53"/>
      <c r="AM167" s="53"/>
    </row>
    <row r="168" spans="1:53" ht="13.8">
      <c r="A168" s="65"/>
      <c r="B168" s="65"/>
      <c r="C168" s="65"/>
      <c r="D168" s="137"/>
      <c r="E168" s="137"/>
      <c r="F168" s="137"/>
      <c r="G168" s="65"/>
      <c r="H168" s="65"/>
      <c r="I168" s="65"/>
      <c r="J168" s="65"/>
      <c r="K168" s="65"/>
      <c r="L168" s="65"/>
      <c r="M168" s="65"/>
      <c r="N168" s="65"/>
      <c r="O168" s="65"/>
      <c r="P168" s="65"/>
      <c r="Q168" s="65"/>
      <c r="R168" s="65"/>
      <c r="S168" s="65"/>
      <c r="T168" s="65"/>
      <c r="U168" s="65"/>
      <c r="V168" s="65"/>
      <c r="W168" s="65"/>
      <c r="X168" s="65"/>
      <c r="Y168" s="65"/>
      <c r="Z168" s="71"/>
      <c r="AA168" s="70"/>
    </row>
    <row r="169" spans="1:53" ht="13.8">
      <c r="C169" s="72"/>
      <c r="D169" s="73"/>
      <c r="E169" s="138"/>
      <c r="F169" s="72"/>
      <c r="G169" s="4"/>
      <c r="H169" s="5"/>
      <c r="I169" s="5"/>
      <c r="J169" s="5"/>
      <c r="K169" s="5"/>
      <c r="L169" s="5"/>
      <c r="M169" s="5"/>
      <c r="N169" s="5"/>
      <c r="O169" s="5"/>
      <c r="P169" s="5"/>
      <c r="Q169" s="5"/>
      <c r="R169" s="5"/>
      <c r="S169" s="5"/>
      <c r="T169" s="5"/>
      <c r="U169" s="5"/>
      <c r="V169" s="5"/>
      <c r="W169" s="5"/>
      <c r="X169" s="5"/>
      <c r="Y169" s="5"/>
    </row>
    <row r="170" spans="1:53" ht="13.8">
      <c r="C170" s="75"/>
      <c r="H170" s="6"/>
      <c r="I170" s="6"/>
      <c r="J170" s="6"/>
      <c r="K170" s="6"/>
      <c r="L170" s="6"/>
      <c r="M170" s="6"/>
      <c r="N170" s="6"/>
      <c r="O170" s="6"/>
      <c r="P170" s="6"/>
      <c r="Q170" s="6"/>
      <c r="R170" s="6"/>
      <c r="S170" s="6"/>
      <c r="T170" s="6"/>
      <c r="U170" s="6"/>
      <c r="V170" s="6"/>
      <c r="W170" s="6"/>
      <c r="X170" s="6"/>
      <c r="Y170" s="6"/>
    </row>
    <row r="171" spans="1:53" ht="15" customHeight="1">
      <c r="C171" s="75"/>
    </row>
  </sheetData>
  <autoFilter ref="A3:WWJ166" xr:uid="{00000000-0001-0000-0500-000000000000}"/>
  <customSheetViews>
    <customSheetView guid="{B9F63820-5C32-455A-BC9D-0BE84D6B0867}" scale="113" state="hidden">
      <pane xSplit="6" ySplit="3" topLeftCell="G47" activePane="bottomRight" state="frozen"/>
      <selection pane="bottomRight" activeCell="A58" sqref="A58"/>
      <pageMargins left="0.7" right="0.7" top="0.75" bottom="0.75" header="0.3" footer="0.3"/>
      <pageSetup orientation="portrait" r:id="rId1"/>
    </customSheetView>
    <customSheetView guid="{7015FC6D-0680-4B00-AA0E-B83DA1D0B666}" scale="113">
      <pane xSplit="6" ySplit="3" topLeftCell="G47" activePane="bottomRight" state="frozen"/>
      <selection pane="bottomRight" activeCell="A58" sqref="A58"/>
      <pageMargins left="0.7" right="0.7" top="0.75" bottom="0.75" header="0.3" footer="0.3"/>
      <pageSetup orientation="portrait" r:id="rId2"/>
    </customSheetView>
    <customSheetView guid="{5FCC9217-B3E9-4B91-A943-5F21728EBEE9}" scale="113">
      <pane xSplit="6" ySplit="3" topLeftCell="G47" activePane="bottomRight" state="frozen"/>
      <selection pane="bottomRight" activeCell="A58" sqref="A58"/>
      <pageMargins left="0.7" right="0.7" top="0.75" bottom="0.75" header="0.3" footer="0.3"/>
      <pageSetup orientation="portrait" r:id="rId3"/>
    </customSheetView>
    <customSheetView guid="{F3648BCD-1CED-4BBB-AE63-37BDB925883F}" scale="113" state="hidden">
      <pane xSplit="6" ySplit="3" topLeftCell="G47" activePane="bottomRight" state="frozen"/>
      <selection pane="bottomRight" activeCell="A58" sqref="A58"/>
      <pageMargins left="0.7" right="0.7" top="0.75" bottom="0.75" header="0.3" footer="0.3"/>
      <pageSetup orientation="portrait" r:id="rId4"/>
    </customSheetView>
  </customSheetViews>
  <mergeCells count="7">
    <mergeCell ref="A2:A3"/>
    <mergeCell ref="B2:B3"/>
    <mergeCell ref="D2:E2"/>
    <mergeCell ref="Z2:Z3"/>
    <mergeCell ref="H2:M2"/>
    <mergeCell ref="N2:T2"/>
    <mergeCell ref="U2:Y2"/>
  </mergeCells>
  <pageMargins left="0.7" right="0.7" top="0.75" bottom="0.75" header="0.3" footer="0.3"/>
  <pageSetup orientation="portrait"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fitToPage="1"/>
  </sheetPr>
  <dimension ref="B1:Q107"/>
  <sheetViews>
    <sheetView showGridLines="0" tabSelected="1" zoomScale="70" zoomScaleNormal="70" zoomScaleSheetLayoutView="80" workbookViewId="0">
      <pane ySplit="16" topLeftCell="A89" activePane="bottomLeft" state="frozen"/>
      <selection pane="bottomLeft" activeCell="J100" sqref="J100"/>
    </sheetView>
  </sheetViews>
  <sheetFormatPr baseColWidth="10" defaultColWidth="11.44140625" defaultRowHeight="15.6"/>
  <cols>
    <col min="1" max="1" width="1.44140625" style="167" customWidth="1"/>
    <col min="2" max="2" width="62.88671875" style="167" customWidth="1"/>
    <col min="3" max="3" width="11.109375" style="167" customWidth="1"/>
    <col min="4" max="4" width="20.109375" style="167" customWidth="1"/>
    <col min="5" max="5" width="2" style="167" customWidth="1"/>
    <col min="6" max="6" width="20.109375" style="168" customWidth="1"/>
    <col min="7" max="7" width="0.6640625" style="152" customWidth="1"/>
    <col min="8" max="8" width="63" style="167" customWidth="1"/>
    <col min="9" max="9" width="11.109375" style="167" customWidth="1"/>
    <col min="10" max="10" width="20.109375" style="167" customWidth="1"/>
    <col min="11" max="11" width="2.33203125" style="168" customWidth="1"/>
    <col min="12" max="12" width="20.109375" style="167" customWidth="1"/>
    <col min="13" max="13" width="2.5546875" style="167" customWidth="1"/>
    <col min="14" max="14" width="17.6640625" style="167" customWidth="1"/>
    <col min="15" max="15" width="16.6640625" style="169" customWidth="1"/>
    <col min="16" max="16" width="18.88671875" style="169" bestFit="1" customWidth="1"/>
    <col min="17" max="17" width="13.5546875" style="167" bestFit="1" customWidth="1"/>
    <col min="18" max="16384" width="11.44140625" style="167"/>
  </cols>
  <sheetData>
    <row r="1" spans="2:16" s="152" customFormat="1" ht="10.199999999999999" customHeight="1">
      <c r="B1" s="151"/>
      <c r="C1" s="151"/>
      <c r="D1" s="151"/>
      <c r="E1" s="151"/>
      <c r="F1" s="151"/>
      <c r="G1" s="151"/>
      <c r="H1" s="151"/>
      <c r="I1" s="151"/>
      <c r="J1" s="151"/>
      <c r="K1" s="151"/>
      <c r="L1" s="151"/>
      <c r="O1" s="153"/>
      <c r="P1" s="153"/>
    </row>
    <row r="2" spans="2:16" s="152" customFormat="1" ht="20.399999999999999" customHeight="1">
      <c r="B2" s="705"/>
      <c r="C2" s="705"/>
      <c r="D2" s="705"/>
      <c r="E2" s="705"/>
      <c r="F2" s="705"/>
      <c r="G2" s="705"/>
      <c r="H2" s="705"/>
      <c r="I2" s="705"/>
      <c r="J2" s="705"/>
      <c r="K2" s="705"/>
      <c r="L2" s="705"/>
      <c r="M2" s="705"/>
      <c r="N2" s="705"/>
      <c r="O2" s="705"/>
      <c r="P2" s="153"/>
    </row>
    <row r="3" spans="2:16" s="152" customFormat="1" ht="18">
      <c r="B3" s="804"/>
      <c r="C3" s="804"/>
      <c r="D3" s="804"/>
      <c r="E3" s="804"/>
      <c r="F3" s="804"/>
      <c r="G3" s="804"/>
      <c r="H3" s="804"/>
      <c r="I3" s="804"/>
      <c r="J3" s="804"/>
      <c r="K3" s="804"/>
      <c r="L3" s="804"/>
      <c r="O3" s="153"/>
      <c r="P3" s="153"/>
    </row>
    <row r="4" spans="2:16" s="152" customFormat="1" ht="18">
      <c r="B4" s="804"/>
      <c r="C4" s="804"/>
      <c r="D4" s="804"/>
      <c r="E4" s="804"/>
      <c r="F4" s="804"/>
      <c r="G4" s="804"/>
      <c r="H4" s="804"/>
      <c r="I4" s="804"/>
      <c r="J4" s="804"/>
      <c r="K4" s="804"/>
      <c r="L4" s="804"/>
      <c r="O4" s="153"/>
      <c r="P4" s="153"/>
    </row>
    <row r="5" spans="2:16" s="152" customFormat="1" ht="18">
      <c r="B5" s="804"/>
      <c r="C5" s="804"/>
      <c r="D5" s="804"/>
      <c r="E5" s="804"/>
      <c r="F5" s="804"/>
      <c r="G5" s="804"/>
      <c r="H5" s="804"/>
      <c r="I5" s="804"/>
      <c r="J5" s="804"/>
      <c r="K5" s="804"/>
      <c r="L5" s="804"/>
      <c r="O5" s="153"/>
      <c r="P5" s="153"/>
    </row>
    <row r="6" spans="2:16" s="152" customFormat="1" ht="18.600000000000001" customHeight="1">
      <c r="B6" s="804"/>
      <c r="C6" s="804"/>
      <c r="D6" s="804"/>
      <c r="E6" s="804"/>
      <c r="F6" s="804"/>
      <c r="G6" s="804"/>
      <c r="H6" s="804"/>
      <c r="I6" s="804"/>
      <c r="J6" s="804"/>
      <c r="K6" s="804"/>
      <c r="L6" s="804"/>
      <c r="O6" s="153"/>
      <c r="P6" s="153"/>
    </row>
    <row r="7" spans="2:16" s="152" customFormat="1" ht="20.399999999999999" customHeight="1">
      <c r="B7" s="705"/>
      <c r="C7" s="705"/>
      <c r="D7" s="705"/>
      <c r="E7" s="705"/>
      <c r="F7" s="705"/>
      <c r="G7" s="705"/>
      <c r="H7" s="705"/>
      <c r="I7" s="705"/>
      <c r="J7" s="705"/>
      <c r="K7" s="705"/>
      <c r="L7" s="705"/>
      <c r="M7" s="705"/>
      <c r="N7" s="705"/>
      <c r="O7" s="705"/>
      <c r="P7" s="153"/>
    </row>
    <row r="8" spans="2:16" s="152" customFormat="1" ht="18.600000000000001" customHeight="1">
      <c r="B8" s="145"/>
      <c r="C8" s="145"/>
      <c r="D8" s="145"/>
      <c r="E8" s="145"/>
      <c r="F8" s="145"/>
      <c r="G8" s="145"/>
      <c r="H8" s="145"/>
      <c r="I8" s="145"/>
      <c r="J8" s="145"/>
      <c r="K8" s="145"/>
      <c r="L8" s="145"/>
      <c r="O8" s="153"/>
      <c r="P8" s="153"/>
    </row>
    <row r="9" spans="2:16" s="152" customFormat="1">
      <c r="F9" s="151"/>
      <c r="H9" s="154"/>
      <c r="K9" s="151"/>
      <c r="O9" s="153"/>
      <c r="P9" s="153"/>
    </row>
    <row r="10" spans="2:16" s="160" customFormat="1" ht="19.2">
      <c r="B10" s="146" t="s">
        <v>1409</v>
      </c>
      <c r="C10" s="156"/>
      <c r="D10" s="155"/>
      <c r="E10" s="155"/>
      <c r="F10" s="157"/>
      <c r="G10" s="158"/>
      <c r="H10" s="155"/>
      <c r="I10" s="155"/>
      <c r="J10" s="155"/>
      <c r="K10" s="157"/>
      <c r="L10" s="159" t="s">
        <v>1025</v>
      </c>
      <c r="M10" s="155"/>
      <c r="O10" s="161"/>
      <c r="P10" s="161"/>
    </row>
    <row r="11" spans="2:16" s="160" customFormat="1" ht="16.8">
      <c r="B11" s="215" t="s">
        <v>409</v>
      </c>
      <c r="C11" s="163"/>
      <c r="D11" s="162"/>
      <c r="E11" s="162"/>
      <c r="F11" s="162"/>
      <c r="G11" s="162"/>
      <c r="H11" s="162"/>
      <c r="I11" s="162"/>
      <c r="J11" s="162"/>
      <c r="K11" s="162"/>
      <c r="L11" s="162"/>
      <c r="O11" s="161"/>
      <c r="P11" s="161"/>
    </row>
    <row r="12" spans="2:16" s="160" customFormat="1" ht="16.8">
      <c r="B12" s="215" t="s">
        <v>1204</v>
      </c>
      <c r="C12" s="163"/>
      <c r="D12" s="162"/>
      <c r="E12" s="162"/>
      <c r="F12" s="162"/>
      <c r="G12" s="162"/>
      <c r="H12" s="162"/>
      <c r="I12" s="162"/>
      <c r="J12" s="162"/>
      <c r="K12" s="162"/>
      <c r="L12" s="162"/>
      <c r="O12" s="161"/>
      <c r="P12" s="161"/>
    </row>
    <row r="13" spans="2:16" s="160" customFormat="1">
      <c r="B13" s="164" t="s">
        <v>410</v>
      </c>
      <c r="C13" s="164"/>
      <c r="D13" s="164"/>
      <c r="E13" s="164"/>
      <c r="F13" s="165"/>
      <c r="G13" s="166"/>
      <c r="H13" s="164"/>
      <c r="I13" s="164"/>
      <c r="J13" s="164"/>
      <c r="K13" s="165"/>
      <c r="L13" s="164"/>
      <c r="O13" s="161"/>
      <c r="P13" s="161"/>
    </row>
    <row r="14" spans="2:16" ht="9.6" customHeight="1"/>
    <row r="15" spans="2:16" ht="9.6" customHeight="1">
      <c r="G15" s="170"/>
    </row>
    <row r="16" spans="2:16" ht="18">
      <c r="B16" s="720" t="s">
        <v>3</v>
      </c>
      <c r="C16" s="721"/>
      <c r="D16" s="722">
        <v>44651</v>
      </c>
      <c r="E16" s="722"/>
      <c r="F16" s="722">
        <v>44561</v>
      </c>
      <c r="G16" s="180"/>
      <c r="H16" s="720" t="s">
        <v>8</v>
      </c>
      <c r="I16" s="723"/>
      <c r="J16" s="722">
        <v>44651</v>
      </c>
      <c r="K16" s="722"/>
      <c r="L16" s="722">
        <v>44561</v>
      </c>
    </row>
    <row r="17" spans="2:16" ht="18">
      <c r="B17" s="181" t="s">
        <v>4</v>
      </c>
      <c r="C17" s="598"/>
      <c r="D17" s="183"/>
      <c r="E17" s="183"/>
      <c r="F17" s="184"/>
      <c r="G17" s="180"/>
      <c r="H17" s="185" t="s">
        <v>9</v>
      </c>
      <c r="I17" s="185"/>
      <c r="J17" s="186"/>
      <c r="K17" s="186"/>
      <c r="L17" s="183"/>
      <c r="O17" s="167"/>
      <c r="P17" s="167"/>
    </row>
    <row r="18" spans="2:16" ht="18">
      <c r="B18" s="181" t="s">
        <v>254</v>
      </c>
      <c r="C18" s="596" t="s">
        <v>457</v>
      </c>
      <c r="D18" s="187">
        <v>1578162054</v>
      </c>
      <c r="E18" s="187"/>
      <c r="F18" s="187">
        <v>1561792662</v>
      </c>
      <c r="G18" s="180"/>
      <c r="H18" s="185" t="s">
        <v>79</v>
      </c>
      <c r="I18" s="588"/>
      <c r="J18" s="187">
        <v>1058175862</v>
      </c>
      <c r="K18" s="187"/>
      <c r="L18" s="187">
        <v>697239877</v>
      </c>
      <c r="O18" s="167"/>
      <c r="P18" s="167"/>
    </row>
    <row r="19" spans="2:16" ht="18">
      <c r="B19" s="188" t="s">
        <v>15</v>
      </c>
      <c r="C19" s="598"/>
      <c r="D19" s="189">
        <v>0</v>
      </c>
      <c r="E19" s="189"/>
      <c r="F19" s="189">
        <v>0</v>
      </c>
      <c r="G19" s="190"/>
      <c r="H19" s="191" t="s">
        <v>501</v>
      </c>
      <c r="I19" s="589" t="s">
        <v>483</v>
      </c>
      <c r="J19" s="189">
        <v>510412</v>
      </c>
      <c r="K19" s="189"/>
      <c r="L19" s="189">
        <v>0</v>
      </c>
      <c r="O19" s="171"/>
      <c r="P19" s="171"/>
    </row>
    <row r="20" spans="2:16" ht="18">
      <c r="B20" s="188" t="s">
        <v>458</v>
      </c>
      <c r="C20" s="598"/>
      <c r="D20" s="189">
        <v>56826</v>
      </c>
      <c r="E20" s="189"/>
      <c r="F20" s="189">
        <v>0</v>
      </c>
      <c r="G20" s="190"/>
      <c r="H20" s="191" t="s">
        <v>268</v>
      </c>
      <c r="I20" s="589" t="s">
        <v>484</v>
      </c>
      <c r="J20" s="189">
        <v>22809965</v>
      </c>
      <c r="K20" s="189"/>
      <c r="L20" s="189">
        <v>16417600</v>
      </c>
      <c r="O20" s="171"/>
      <c r="P20" s="171"/>
    </row>
    <row r="21" spans="2:16" ht="18">
      <c r="B21" s="188" t="s">
        <v>16</v>
      </c>
      <c r="C21" s="598"/>
      <c r="D21" s="189">
        <v>1578105228</v>
      </c>
      <c r="E21" s="189"/>
      <c r="F21" s="189">
        <v>1561792662</v>
      </c>
      <c r="G21" s="190"/>
      <c r="H21" s="191" t="s">
        <v>1084</v>
      </c>
      <c r="I21" s="589" t="s">
        <v>1176</v>
      </c>
      <c r="J21" s="189">
        <v>1034855485</v>
      </c>
      <c r="K21" s="189"/>
      <c r="L21" s="189">
        <v>680822277</v>
      </c>
      <c r="O21" s="171"/>
      <c r="P21" s="171"/>
    </row>
    <row r="22" spans="2:16" ht="18">
      <c r="B22" s="188"/>
      <c r="C22" s="598"/>
      <c r="D22" s="189"/>
      <c r="E22" s="189"/>
      <c r="F22" s="189"/>
      <c r="G22" s="190"/>
      <c r="H22" s="191" t="s">
        <v>209</v>
      </c>
      <c r="I22" s="589"/>
      <c r="J22" s="189">
        <v>0</v>
      </c>
      <c r="K22" s="192"/>
      <c r="L22" s="189">
        <v>0</v>
      </c>
      <c r="O22" s="167"/>
      <c r="P22" s="171"/>
    </row>
    <row r="23" spans="2:16" ht="18">
      <c r="B23" s="181" t="s">
        <v>139</v>
      </c>
      <c r="C23" s="596" t="s">
        <v>468</v>
      </c>
      <c r="D23" s="187">
        <v>0</v>
      </c>
      <c r="E23" s="187"/>
      <c r="F23" s="187">
        <v>0</v>
      </c>
      <c r="G23" s="180"/>
      <c r="H23" s="191" t="s">
        <v>80</v>
      </c>
      <c r="I23" s="589"/>
      <c r="J23" s="189">
        <v>0</v>
      </c>
      <c r="K23" s="192"/>
      <c r="L23" s="189">
        <v>0</v>
      </c>
      <c r="O23" s="167"/>
      <c r="P23" s="171"/>
    </row>
    <row r="24" spans="2:16" ht="18">
      <c r="B24" s="188" t="s">
        <v>408</v>
      </c>
      <c r="C24" s="598"/>
      <c r="D24" s="189">
        <v>0</v>
      </c>
      <c r="E24" s="189"/>
      <c r="F24" s="189">
        <v>0</v>
      </c>
      <c r="G24" s="190"/>
      <c r="H24" s="188"/>
      <c r="I24" s="590"/>
      <c r="J24" s="189"/>
      <c r="K24" s="189"/>
      <c r="L24" s="189"/>
      <c r="O24" s="167"/>
      <c r="P24" s="167"/>
    </row>
    <row r="25" spans="2:16" ht="18">
      <c r="B25" s="188" t="s">
        <v>82</v>
      </c>
      <c r="C25" s="598"/>
      <c r="D25" s="189">
        <v>0</v>
      </c>
      <c r="E25" s="189"/>
      <c r="F25" s="189">
        <v>0</v>
      </c>
      <c r="G25" s="190"/>
      <c r="H25" s="188"/>
      <c r="I25" s="590"/>
      <c r="J25" s="189"/>
      <c r="K25" s="189"/>
      <c r="L25" s="189"/>
      <c r="O25" s="171"/>
      <c r="P25" s="171"/>
    </row>
    <row r="26" spans="2:16" ht="18">
      <c r="B26" s="188" t="s">
        <v>407</v>
      </c>
      <c r="C26" s="596"/>
      <c r="D26" s="189">
        <v>0</v>
      </c>
      <c r="E26" s="189"/>
      <c r="F26" s="189">
        <v>0</v>
      </c>
      <c r="G26" s="190"/>
      <c r="H26" s="185" t="s">
        <v>210</v>
      </c>
      <c r="I26" s="589" t="s">
        <v>481</v>
      </c>
      <c r="J26" s="187">
        <v>0</v>
      </c>
      <c r="K26" s="187"/>
      <c r="L26" s="187">
        <v>0</v>
      </c>
      <c r="O26" s="171"/>
      <c r="P26" s="171"/>
    </row>
    <row r="27" spans="2:16" ht="18">
      <c r="B27" s="188" t="s">
        <v>81</v>
      </c>
      <c r="C27" s="598"/>
      <c r="D27" s="189">
        <v>0</v>
      </c>
      <c r="E27" s="189"/>
      <c r="F27" s="189">
        <v>0</v>
      </c>
      <c r="G27" s="190"/>
      <c r="H27" s="191" t="s">
        <v>502</v>
      </c>
      <c r="I27" s="589"/>
      <c r="J27" s="189">
        <v>0</v>
      </c>
      <c r="K27" s="189"/>
      <c r="L27" s="189">
        <v>0</v>
      </c>
      <c r="O27" s="171"/>
      <c r="P27" s="171"/>
    </row>
    <row r="28" spans="2:16" ht="18">
      <c r="B28" s="188"/>
      <c r="C28" s="598"/>
      <c r="D28" s="189"/>
      <c r="E28" s="189"/>
      <c r="F28" s="189"/>
      <c r="G28" s="190"/>
      <c r="H28" s="191" t="s">
        <v>435</v>
      </c>
      <c r="I28" s="589"/>
      <c r="J28" s="189">
        <v>0</v>
      </c>
      <c r="K28" s="189"/>
      <c r="L28" s="189">
        <v>0</v>
      </c>
      <c r="O28" s="171"/>
      <c r="P28" s="171"/>
    </row>
    <row r="29" spans="2:16" ht="18">
      <c r="B29" s="188"/>
      <c r="C29" s="598"/>
      <c r="D29" s="189"/>
      <c r="E29" s="189"/>
      <c r="F29" s="189"/>
      <c r="G29" s="190"/>
      <c r="H29" s="193"/>
      <c r="I29" s="591"/>
      <c r="J29" s="193"/>
      <c r="K29" s="183"/>
      <c r="L29" s="193"/>
      <c r="O29" s="171"/>
      <c r="P29" s="171"/>
    </row>
    <row r="30" spans="2:16" ht="18">
      <c r="B30" s="188"/>
      <c r="C30" s="598"/>
      <c r="D30" s="189"/>
      <c r="E30" s="189"/>
      <c r="F30" s="189"/>
      <c r="G30" s="190"/>
      <c r="H30" s="185" t="s">
        <v>485</v>
      </c>
      <c r="I30" s="589" t="s">
        <v>486</v>
      </c>
      <c r="J30" s="187">
        <v>2668402</v>
      </c>
      <c r="K30" s="187"/>
      <c r="L30" s="187">
        <v>2585527</v>
      </c>
      <c r="O30" s="167"/>
      <c r="P30" s="167"/>
    </row>
    <row r="31" spans="2:16" ht="18">
      <c r="B31" s="181" t="s">
        <v>729</v>
      </c>
      <c r="C31" s="598"/>
      <c r="D31" s="187">
        <v>0</v>
      </c>
      <c r="E31" s="187"/>
      <c r="F31" s="187">
        <v>0</v>
      </c>
      <c r="G31" s="190"/>
      <c r="H31" s="191" t="s">
        <v>83</v>
      </c>
      <c r="I31" s="591"/>
      <c r="J31" s="189">
        <v>0</v>
      </c>
      <c r="K31" s="183"/>
      <c r="L31" s="189">
        <v>0</v>
      </c>
      <c r="O31" s="167"/>
      <c r="P31" s="167"/>
    </row>
    <row r="32" spans="2:16" ht="18">
      <c r="B32" s="188" t="s">
        <v>17</v>
      </c>
      <c r="C32" s="596" t="s">
        <v>469</v>
      </c>
      <c r="D32" s="189">
        <v>0</v>
      </c>
      <c r="E32" s="189"/>
      <c r="F32" s="189">
        <v>0</v>
      </c>
      <c r="G32" s="180"/>
      <c r="H32" s="191" t="s">
        <v>84</v>
      </c>
      <c r="I32" s="592"/>
      <c r="J32" s="189">
        <v>0</v>
      </c>
      <c r="K32" s="189"/>
      <c r="L32" s="189">
        <v>0</v>
      </c>
      <c r="O32" s="167"/>
      <c r="P32" s="167"/>
    </row>
    <row r="33" spans="2:17" ht="18">
      <c r="B33" s="188" t="s">
        <v>85</v>
      </c>
      <c r="C33" s="596" t="s">
        <v>470</v>
      </c>
      <c r="D33" s="189">
        <v>0</v>
      </c>
      <c r="E33" s="189"/>
      <c r="F33" s="189">
        <v>0</v>
      </c>
      <c r="G33" s="190"/>
      <c r="H33" s="191" t="s">
        <v>32</v>
      </c>
      <c r="I33" s="591"/>
      <c r="J33" s="189">
        <v>0</v>
      </c>
      <c r="K33" s="183"/>
      <c r="L33" s="189">
        <v>0</v>
      </c>
      <c r="O33" s="171"/>
      <c r="P33" s="171"/>
    </row>
    <row r="34" spans="2:17" ht="18">
      <c r="B34" s="188" t="s">
        <v>86</v>
      </c>
      <c r="C34" s="596"/>
      <c r="D34" s="189">
        <v>0</v>
      </c>
      <c r="E34" s="189"/>
      <c r="F34" s="189">
        <v>0</v>
      </c>
      <c r="G34" s="190"/>
      <c r="H34" s="191" t="s">
        <v>153</v>
      </c>
      <c r="I34" s="592"/>
      <c r="J34" s="189">
        <v>2668402</v>
      </c>
      <c r="K34" s="189"/>
      <c r="L34" s="189">
        <v>2585527</v>
      </c>
      <c r="O34" s="171"/>
      <c r="P34" s="171"/>
    </row>
    <row r="35" spans="2:17" ht="18">
      <c r="B35" s="188" t="s">
        <v>206</v>
      </c>
      <c r="C35" s="598"/>
      <c r="D35" s="189">
        <v>0</v>
      </c>
      <c r="E35" s="189"/>
      <c r="F35" s="189">
        <v>0</v>
      </c>
      <c r="G35" s="190"/>
      <c r="H35" s="191"/>
      <c r="I35" s="592"/>
      <c r="J35" s="189"/>
      <c r="K35" s="189"/>
      <c r="L35" s="189"/>
      <c r="O35" s="171"/>
      <c r="P35" s="171"/>
    </row>
    <row r="36" spans="2:17" ht="18">
      <c r="B36" s="188" t="s">
        <v>18</v>
      </c>
      <c r="C36" s="596" t="s">
        <v>473</v>
      </c>
      <c r="D36" s="189">
        <v>0</v>
      </c>
      <c r="E36" s="189"/>
      <c r="F36" s="189">
        <v>0</v>
      </c>
      <c r="G36" s="190"/>
      <c r="H36" s="185" t="s">
        <v>25</v>
      </c>
      <c r="I36" s="588"/>
      <c r="J36" s="187">
        <v>2561915</v>
      </c>
      <c r="K36" s="187"/>
      <c r="L36" s="187">
        <v>14236524</v>
      </c>
      <c r="O36" s="172"/>
      <c r="P36" s="171"/>
    </row>
    <row r="37" spans="2:17" ht="18">
      <c r="B37" s="188" t="s">
        <v>87</v>
      </c>
      <c r="C37" s="598"/>
      <c r="D37" s="189"/>
      <c r="E37" s="189"/>
      <c r="F37" s="189"/>
      <c r="G37" s="190"/>
      <c r="H37" s="191" t="s">
        <v>90</v>
      </c>
      <c r="I37" s="592"/>
      <c r="J37" s="189">
        <v>0</v>
      </c>
      <c r="K37" s="189"/>
      <c r="L37" s="189">
        <v>0</v>
      </c>
      <c r="O37" s="172"/>
      <c r="P37" s="167"/>
    </row>
    <row r="38" spans="2:17" ht="18">
      <c r="B38" s="188" t="s">
        <v>207</v>
      </c>
      <c r="C38" s="598"/>
      <c r="D38" s="189">
        <v>0</v>
      </c>
      <c r="E38" s="189"/>
      <c r="F38" s="189">
        <v>0</v>
      </c>
      <c r="G38" s="190"/>
      <c r="H38" s="191" t="s">
        <v>211</v>
      </c>
      <c r="I38" s="592"/>
      <c r="J38" s="189">
        <v>0</v>
      </c>
      <c r="K38" s="189"/>
      <c r="L38" s="189">
        <v>0</v>
      </c>
      <c r="O38" s="172"/>
      <c r="P38" s="167"/>
    </row>
    <row r="39" spans="2:17" ht="18">
      <c r="B39" s="188" t="s">
        <v>472</v>
      </c>
      <c r="C39" s="596" t="s">
        <v>471</v>
      </c>
      <c r="D39" s="189">
        <v>0</v>
      </c>
      <c r="E39" s="189"/>
      <c r="F39" s="189">
        <v>0</v>
      </c>
      <c r="G39" s="190"/>
      <c r="H39" s="191" t="s">
        <v>503</v>
      </c>
      <c r="I39" s="589" t="s">
        <v>492</v>
      </c>
      <c r="J39" s="189">
        <v>2561915</v>
      </c>
      <c r="K39" s="189"/>
      <c r="L39" s="189">
        <v>14236524</v>
      </c>
      <c r="O39" s="172"/>
      <c r="P39" s="167"/>
    </row>
    <row r="40" spans="2:17" ht="18">
      <c r="B40" s="188"/>
      <c r="C40" s="598"/>
      <c r="D40" s="189"/>
      <c r="E40" s="189"/>
      <c r="F40" s="189"/>
      <c r="G40" s="190"/>
      <c r="H40" s="191" t="s">
        <v>430</v>
      </c>
      <c r="I40" s="589"/>
      <c r="J40" s="189">
        <v>0</v>
      </c>
      <c r="K40" s="189"/>
      <c r="L40" s="189">
        <v>0</v>
      </c>
      <c r="O40" s="172"/>
      <c r="P40" s="167"/>
    </row>
    <row r="41" spans="2:17" ht="18">
      <c r="B41" s="188"/>
      <c r="C41" s="598"/>
      <c r="D41" s="189"/>
      <c r="E41" s="189"/>
      <c r="F41" s="189"/>
      <c r="G41" s="190"/>
      <c r="H41" s="191"/>
      <c r="I41" s="589"/>
      <c r="J41" s="189"/>
      <c r="K41" s="189"/>
      <c r="L41" s="189"/>
      <c r="O41" s="172"/>
      <c r="P41" s="167"/>
    </row>
    <row r="42" spans="2:17" ht="18">
      <c r="B42" s="181" t="s">
        <v>89</v>
      </c>
      <c r="C42" s="596" t="s">
        <v>1178</v>
      </c>
      <c r="D42" s="187">
        <v>113948641</v>
      </c>
      <c r="E42" s="187"/>
      <c r="F42" s="187">
        <v>51772043</v>
      </c>
      <c r="G42" s="190"/>
      <c r="H42" s="185" t="s">
        <v>26</v>
      </c>
      <c r="I42" s="588"/>
      <c r="J42" s="187">
        <v>1063406179</v>
      </c>
      <c r="K42" s="187"/>
      <c r="L42" s="187">
        <v>714061928</v>
      </c>
      <c r="O42" s="172"/>
      <c r="P42" s="167"/>
    </row>
    <row r="43" spans="2:17" ht="18">
      <c r="B43" s="188" t="s">
        <v>499</v>
      </c>
      <c r="C43" s="596"/>
      <c r="D43" s="189">
        <v>113948641</v>
      </c>
      <c r="E43" s="189"/>
      <c r="F43" s="189">
        <v>51772043</v>
      </c>
      <c r="G43" s="190"/>
      <c r="H43" s="191"/>
      <c r="I43" s="592"/>
      <c r="J43" s="189"/>
      <c r="K43" s="189"/>
      <c r="L43" s="189"/>
      <c r="O43" s="172"/>
      <c r="P43" s="167"/>
    </row>
    <row r="44" spans="2:17" ht="18">
      <c r="B44" s="193"/>
      <c r="C44" s="597"/>
      <c r="D44" s="193"/>
      <c r="E44" s="193"/>
      <c r="F44" s="193"/>
      <c r="G44" s="180"/>
      <c r="H44" s="181" t="s">
        <v>95</v>
      </c>
      <c r="I44" s="593"/>
      <c r="J44" s="189"/>
      <c r="K44" s="189"/>
      <c r="L44" s="189"/>
      <c r="O44" s="172"/>
      <c r="P44" s="171"/>
      <c r="Q44" s="171"/>
    </row>
    <row r="45" spans="2:17" ht="18">
      <c r="B45" s="188"/>
      <c r="C45" s="598"/>
      <c r="D45" s="189"/>
      <c r="E45" s="189"/>
      <c r="F45" s="189"/>
      <c r="G45" s="190"/>
      <c r="H45" s="181" t="s">
        <v>96</v>
      </c>
      <c r="I45" s="593"/>
      <c r="J45" s="189">
        <v>0</v>
      </c>
      <c r="K45" s="189"/>
      <c r="L45" s="189">
        <v>0</v>
      </c>
      <c r="O45" s="171"/>
      <c r="P45" s="171"/>
    </row>
    <row r="46" spans="2:17" ht="18">
      <c r="B46" s="181" t="s">
        <v>19</v>
      </c>
      <c r="C46" s="598"/>
      <c r="D46" s="187">
        <v>1692110695</v>
      </c>
      <c r="E46" s="187"/>
      <c r="F46" s="187">
        <v>1613564705</v>
      </c>
      <c r="G46" s="190"/>
      <c r="H46" s="194" t="s">
        <v>209</v>
      </c>
      <c r="I46" s="594"/>
      <c r="J46" s="189">
        <v>0</v>
      </c>
      <c r="K46" s="189"/>
      <c r="L46" s="189">
        <v>0</v>
      </c>
      <c r="O46" s="171"/>
      <c r="P46" s="171"/>
    </row>
    <row r="47" spans="2:17" ht="18">
      <c r="B47" s="188"/>
      <c r="C47" s="598"/>
      <c r="D47" s="189"/>
      <c r="E47" s="189"/>
      <c r="F47" s="189"/>
      <c r="G47" s="190"/>
      <c r="H47" s="194" t="s">
        <v>220</v>
      </c>
      <c r="I47" s="594"/>
      <c r="J47" s="189">
        <v>0</v>
      </c>
      <c r="K47" s="189"/>
      <c r="L47" s="189">
        <v>0</v>
      </c>
      <c r="O47" s="171"/>
      <c r="P47" s="167"/>
    </row>
    <row r="48" spans="2:17" ht="18">
      <c r="B48" s="181" t="s">
        <v>7</v>
      </c>
      <c r="C48" s="598"/>
      <c r="D48" s="189"/>
      <c r="E48" s="189"/>
      <c r="F48" s="189"/>
      <c r="G48" s="190"/>
      <c r="H48" s="194" t="s">
        <v>80</v>
      </c>
      <c r="I48" s="594"/>
      <c r="J48" s="189">
        <v>0</v>
      </c>
      <c r="K48" s="189"/>
      <c r="L48" s="189">
        <v>0</v>
      </c>
      <c r="O48" s="171"/>
      <c r="P48" s="167"/>
    </row>
    <row r="49" spans="2:16" ht="18">
      <c r="B49" s="181" t="s">
        <v>500</v>
      </c>
      <c r="C49" s="596" t="s">
        <v>468</v>
      </c>
      <c r="D49" s="187">
        <v>1593688508</v>
      </c>
      <c r="E49" s="187"/>
      <c r="F49" s="187">
        <v>1585803182</v>
      </c>
      <c r="G49" s="180"/>
      <c r="H49" s="194" t="s">
        <v>97</v>
      </c>
      <c r="I49" s="594"/>
      <c r="J49" s="189"/>
      <c r="K49" s="189"/>
      <c r="L49" s="189"/>
      <c r="O49" s="167"/>
      <c r="P49" s="167"/>
    </row>
    <row r="50" spans="2:16" ht="18">
      <c r="B50" s="188" t="s">
        <v>431</v>
      </c>
      <c r="C50" s="598"/>
      <c r="D50" s="189">
        <v>900000000</v>
      </c>
      <c r="E50" s="189"/>
      <c r="F50" s="189">
        <v>900000000</v>
      </c>
      <c r="G50" s="190"/>
      <c r="H50" s="194" t="s">
        <v>208</v>
      </c>
      <c r="I50" s="594"/>
      <c r="J50" s="189">
        <v>0</v>
      </c>
      <c r="K50" s="189"/>
      <c r="L50" s="189">
        <v>0</v>
      </c>
      <c r="O50" s="167"/>
      <c r="P50" s="167"/>
    </row>
    <row r="51" spans="2:16" ht="18">
      <c r="B51" s="188" t="s">
        <v>82</v>
      </c>
      <c r="C51" s="598"/>
      <c r="D51" s="189">
        <v>693688508</v>
      </c>
      <c r="E51" s="189"/>
      <c r="F51" s="189">
        <v>685803182</v>
      </c>
      <c r="G51" s="190"/>
      <c r="H51" s="194" t="s">
        <v>98</v>
      </c>
      <c r="I51" s="594"/>
      <c r="J51" s="189">
        <v>0</v>
      </c>
      <c r="K51" s="189"/>
      <c r="L51" s="189">
        <v>0</v>
      </c>
      <c r="O51" s="167"/>
      <c r="P51" s="167"/>
    </row>
    <row r="52" spans="2:16" ht="18">
      <c r="B52" s="188" t="s">
        <v>72</v>
      </c>
      <c r="C52" s="598"/>
      <c r="D52" s="189">
        <v>0</v>
      </c>
      <c r="E52" s="189"/>
      <c r="F52" s="189">
        <v>0</v>
      </c>
      <c r="G52" s="180"/>
      <c r="H52" s="194"/>
      <c r="I52" s="594"/>
      <c r="J52" s="189"/>
      <c r="K52" s="189"/>
      <c r="L52" s="189"/>
      <c r="O52" s="167"/>
      <c r="P52" s="167"/>
    </row>
    <row r="53" spans="2:16" ht="18">
      <c r="B53" s="188" t="s">
        <v>81</v>
      </c>
      <c r="C53" s="598"/>
      <c r="D53" s="189">
        <v>0</v>
      </c>
      <c r="E53" s="189"/>
      <c r="F53" s="189">
        <v>0</v>
      </c>
      <c r="G53" s="190"/>
      <c r="H53" s="181" t="s">
        <v>219</v>
      </c>
      <c r="I53" s="593"/>
      <c r="J53" s="187">
        <v>0</v>
      </c>
      <c r="K53" s="187"/>
      <c r="L53" s="189">
        <v>0</v>
      </c>
      <c r="O53" s="171"/>
      <c r="P53" s="167"/>
    </row>
    <row r="54" spans="2:16" ht="18">
      <c r="B54" s="188"/>
      <c r="C54" s="598"/>
      <c r="D54" s="189"/>
      <c r="E54" s="189"/>
      <c r="F54" s="189"/>
      <c r="G54" s="190"/>
      <c r="H54" s="194" t="s">
        <v>99</v>
      </c>
      <c r="I54" s="594"/>
      <c r="J54" s="189">
        <v>0</v>
      </c>
      <c r="K54" s="189"/>
      <c r="L54" s="189">
        <v>0</v>
      </c>
      <c r="O54" s="171"/>
      <c r="P54" s="167"/>
    </row>
    <row r="55" spans="2:16" ht="18">
      <c r="B55" s="181" t="s">
        <v>215</v>
      </c>
      <c r="C55" s="598"/>
      <c r="D55" s="187">
        <v>0</v>
      </c>
      <c r="E55" s="187"/>
      <c r="F55" s="189">
        <v>0</v>
      </c>
      <c r="G55" s="190"/>
      <c r="H55" s="194" t="s">
        <v>269</v>
      </c>
      <c r="I55" s="594"/>
      <c r="J55" s="189">
        <v>0</v>
      </c>
      <c r="K55" s="189"/>
      <c r="L55" s="189">
        <v>0</v>
      </c>
      <c r="O55" s="171"/>
      <c r="P55" s="167"/>
    </row>
    <row r="56" spans="2:16" ht="18">
      <c r="B56" s="188" t="s">
        <v>91</v>
      </c>
      <c r="C56" s="598"/>
      <c r="D56" s="189">
        <v>0</v>
      </c>
      <c r="E56" s="189"/>
      <c r="F56" s="189">
        <v>0</v>
      </c>
      <c r="G56" s="190"/>
      <c r="H56" s="194"/>
      <c r="I56" s="594"/>
      <c r="J56" s="189"/>
      <c r="K56" s="189"/>
      <c r="L56" s="189"/>
      <c r="O56" s="171"/>
      <c r="P56" s="167"/>
    </row>
    <row r="57" spans="2:16" ht="18">
      <c r="B57" s="188" t="s">
        <v>189</v>
      </c>
      <c r="C57" s="598"/>
      <c r="D57" s="189">
        <v>0</v>
      </c>
      <c r="E57" s="189"/>
      <c r="F57" s="189">
        <v>0</v>
      </c>
      <c r="G57" s="190"/>
      <c r="H57" s="181" t="s">
        <v>218</v>
      </c>
      <c r="I57" s="593"/>
      <c r="J57" s="187">
        <v>0</v>
      </c>
      <c r="K57" s="187"/>
      <c r="L57" s="189">
        <v>0</v>
      </c>
      <c r="O57" s="167"/>
      <c r="P57" s="167"/>
    </row>
    <row r="58" spans="2:16" ht="18">
      <c r="B58" s="188" t="s">
        <v>92</v>
      </c>
      <c r="C58" s="598"/>
      <c r="D58" s="189">
        <v>0</v>
      </c>
      <c r="E58" s="189"/>
      <c r="F58" s="189">
        <v>0</v>
      </c>
      <c r="G58" s="180"/>
      <c r="H58" s="194" t="s">
        <v>100</v>
      </c>
      <c r="I58" s="594"/>
      <c r="J58" s="189">
        <v>0</v>
      </c>
      <c r="K58" s="189"/>
      <c r="L58" s="189">
        <v>0</v>
      </c>
      <c r="O58" s="167"/>
      <c r="P58" s="167"/>
    </row>
    <row r="59" spans="2:16" ht="18">
      <c r="B59" s="188" t="s">
        <v>212</v>
      </c>
      <c r="C59" s="598"/>
      <c r="D59" s="189">
        <v>0</v>
      </c>
      <c r="E59" s="189"/>
      <c r="F59" s="189">
        <v>0</v>
      </c>
      <c r="G59" s="190"/>
      <c r="H59" s="194" t="s">
        <v>217</v>
      </c>
      <c r="I59" s="594"/>
      <c r="J59" s="189">
        <v>0</v>
      </c>
      <c r="K59" s="189"/>
      <c r="L59" s="189">
        <v>0</v>
      </c>
      <c r="O59" s="167"/>
      <c r="P59" s="167"/>
    </row>
    <row r="60" spans="2:16" ht="18">
      <c r="B60" s="188" t="s">
        <v>271</v>
      </c>
      <c r="C60" s="598"/>
      <c r="D60" s="189">
        <v>0</v>
      </c>
      <c r="E60" s="189"/>
      <c r="F60" s="189">
        <v>0</v>
      </c>
      <c r="G60" s="190"/>
      <c r="H60" s="194" t="s">
        <v>216</v>
      </c>
      <c r="I60" s="594"/>
      <c r="J60" s="189">
        <v>0</v>
      </c>
      <c r="K60" s="189"/>
      <c r="L60" s="189">
        <v>0</v>
      </c>
      <c r="O60" s="167"/>
      <c r="P60" s="167"/>
    </row>
    <row r="61" spans="2:16" ht="18">
      <c r="B61" s="188" t="s">
        <v>87</v>
      </c>
      <c r="C61" s="598"/>
      <c r="D61" s="189"/>
      <c r="E61" s="189"/>
      <c r="F61" s="189"/>
      <c r="G61" s="190"/>
      <c r="H61" s="185" t="s">
        <v>101</v>
      </c>
      <c r="I61" s="588"/>
      <c r="J61" s="187">
        <v>0</v>
      </c>
      <c r="K61" s="187"/>
      <c r="L61" s="189">
        <v>0</v>
      </c>
      <c r="O61" s="167"/>
      <c r="P61" s="167"/>
    </row>
    <row r="62" spans="2:16" ht="18">
      <c r="B62" s="188" t="s">
        <v>213</v>
      </c>
      <c r="C62" s="598"/>
      <c r="D62" s="189">
        <v>0</v>
      </c>
      <c r="E62" s="189"/>
      <c r="F62" s="189">
        <v>0</v>
      </c>
      <c r="G62" s="190"/>
      <c r="H62" s="185" t="s">
        <v>27</v>
      </c>
      <c r="I62" s="588"/>
      <c r="J62" s="187">
        <v>1063406179</v>
      </c>
      <c r="K62" s="187"/>
      <c r="L62" s="187">
        <v>714061928</v>
      </c>
      <c r="O62" s="167"/>
      <c r="P62" s="167"/>
    </row>
    <row r="63" spans="2:16" ht="18">
      <c r="B63" s="188" t="s">
        <v>88</v>
      </c>
      <c r="C63" s="598"/>
      <c r="D63" s="189">
        <v>0</v>
      </c>
      <c r="E63" s="189"/>
      <c r="F63" s="189">
        <v>0</v>
      </c>
      <c r="G63" s="190"/>
      <c r="H63" s="188"/>
      <c r="I63" s="590"/>
      <c r="J63" s="189"/>
      <c r="K63" s="189"/>
      <c r="L63" s="189"/>
      <c r="O63" s="167"/>
      <c r="P63" s="167"/>
    </row>
    <row r="64" spans="2:16" ht="18">
      <c r="B64" s="188"/>
      <c r="C64" s="598"/>
      <c r="D64" s="189"/>
      <c r="E64" s="189"/>
      <c r="F64" s="189"/>
      <c r="G64" s="190"/>
      <c r="H64" s="185" t="s">
        <v>22</v>
      </c>
      <c r="I64" s="588"/>
      <c r="J64" s="189"/>
      <c r="K64" s="189"/>
      <c r="L64" s="189"/>
      <c r="O64" s="167"/>
      <c r="P64" s="167"/>
    </row>
    <row r="65" spans="2:16" ht="36">
      <c r="B65" s="181" t="s">
        <v>1081</v>
      </c>
      <c r="C65" s="596" t="s">
        <v>1179</v>
      </c>
      <c r="D65" s="187">
        <v>103984332</v>
      </c>
      <c r="E65" s="187"/>
      <c r="F65" s="187">
        <v>103984332</v>
      </c>
      <c r="G65" s="190"/>
      <c r="H65" s="195" t="s">
        <v>28</v>
      </c>
      <c r="I65" s="595" t="s">
        <v>1177</v>
      </c>
      <c r="J65" s="187">
        <v>2341681872</v>
      </c>
      <c r="K65" s="187"/>
      <c r="L65" s="187">
        <v>2604118194</v>
      </c>
      <c r="O65" s="167"/>
      <c r="P65" s="167"/>
    </row>
    <row r="66" spans="2:16" ht="18">
      <c r="B66" s="188" t="s">
        <v>1082</v>
      </c>
      <c r="C66" s="596"/>
      <c r="D66" s="189">
        <v>-10669991</v>
      </c>
      <c r="E66" s="187"/>
      <c r="F66" s="187">
        <v>-7044815</v>
      </c>
      <c r="G66" s="190"/>
      <c r="H66" s="195"/>
      <c r="I66" s="587"/>
      <c r="J66" s="187"/>
      <c r="K66" s="187"/>
      <c r="L66" s="187"/>
      <c r="O66" s="167"/>
      <c r="P66" s="167"/>
    </row>
    <row r="67" spans="2:16" ht="18">
      <c r="B67" s="183"/>
      <c r="C67" s="598"/>
      <c r="D67" s="183"/>
      <c r="E67" s="183"/>
      <c r="F67" s="183"/>
      <c r="G67" s="190"/>
      <c r="H67" s="188"/>
      <c r="I67" s="585"/>
      <c r="J67" s="189"/>
      <c r="K67" s="189"/>
      <c r="L67" s="189"/>
      <c r="O67" s="167"/>
      <c r="P67" s="167"/>
    </row>
    <row r="68" spans="2:16" ht="18">
      <c r="B68" s="181" t="s">
        <v>477</v>
      </c>
      <c r="C68" s="598" t="s">
        <v>478</v>
      </c>
      <c r="D68" s="187">
        <v>4101789</v>
      </c>
      <c r="E68" s="187"/>
      <c r="F68" s="187">
        <v>0</v>
      </c>
      <c r="G68" s="190"/>
      <c r="H68" s="188"/>
      <c r="I68" s="585"/>
      <c r="J68" s="189"/>
      <c r="K68" s="189"/>
      <c r="L68" s="189"/>
      <c r="O68" s="167"/>
      <c r="P68" s="167"/>
    </row>
    <row r="69" spans="2:16" ht="18">
      <c r="B69" s="188" t="s">
        <v>93</v>
      </c>
      <c r="C69" s="596"/>
      <c r="D69" s="189">
        <v>0</v>
      </c>
      <c r="E69" s="189"/>
      <c r="F69" s="189">
        <v>0</v>
      </c>
      <c r="G69" s="180"/>
      <c r="H69" s="185"/>
      <c r="I69" s="584"/>
      <c r="J69" s="189"/>
      <c r="K69" s="189"/>
      <c r="L69" s="189"/>
      <c r="O69" s="167"/>
      <c r="P69" s="167"/>
    </row>
    <row r="70" spans="2:16" ht="18">
      <c r="B70" s="188" t="s">
        <v>94</v>
      </c>
      <c r="C70" s="596"/>
      <c r="D70" s="189">
        <v>0</v>
      </c>
      <c r="E70" s="189"/>
      <c r="F70" s="189">
        <v>0</v>
      </c>
      <c r="G70" s="190"/>
      <c r="H70" s="196"/>
      <c r="I70" s="586"/>
      <c r="J70" s="189"/>
      <c r="K70" s="189"/>
      <c r="L70" s="189"/>
      <c r="O70" s="167"/>
      <c r="P70" s="167"/>
    </row>
    <row r="71" spans="2:16" ht="18">
      <c r="B71" s="188" t="s">
        <v>257</v>
      </c>
      <c r="C71" s="596"/>
      <c r="D71" s="189">
        <v>0</v>
      </c>
      <c r="E71" s="189"/>
      <c r="F71" s="189">
        <v>0</v>
      </c>
      <c r="G71" s="190"/>
      <c r="H71" s="196"/>
      <c r="I71" s="586"/>
      <c r="J71" s="189"/>
      <c r="K71" s="189"/>
      <c r="L71" s="189"/>
      <c r="O71" s="167"/>
      <c r="P71" s="167"/>
    </row>
    <row r="72" spans="2:16" ht="18">
      <c r="B72" s="188" t="s">
        <v>604</v>
      </c>
      <c r="C72" s="596"/>
      <c r="D72" s="189">
        <v>4101789</v>
      </c>
      <c r="E72" s="189"/>
      <c r="F72" s="189">
        <v>0</v>
      </c>
      <c r="G72" s="190"/>
      <c r="H72" s="196"/>
      <c r="I72" s="586"/>
      <c r="J72" s="189"/>
      <c r="K72" s="189"/>
      <c r="L72" s="189"/>
      <c r="O72" s="167"/>
      <c r="P72" s="167"/>
    </row>
    <row r="73" spans="2:16" ht="18">
      <c r="B73" s="188" t="s">
        <v>1083</v>
      </c>
      <c r="C73" s="596"/>
      <c r="D73" s="189">
        <v>0</v>
      </c>
      <c r="E73" s="189"/>
      <c r="F73" s="189">
        <v>0</v>
      </c>
      <c r="G73" s="190"/>
      <c r="H73" s="196"/>
      <c r="I73" s="586"/>
      <c r="J73" s="189"/>
      <c r="K73" s="189"/>
      <c r="L73" s="189"/>
      <c r="O73" s="167"/>
      <c r="P73" s="167"/>
    </row>
    <row r="74" spans="2:16" ht="18">
      <c r="B74" s="188"/>
      <c r="C74" s="598"/>
      <c r="D74" s="189"/>
      <c r="E74" s="189"/>
      <c r="F74" s="189"/>
      <c r="G74" s="190"/>
      <c r="H74" s="196"/>
      <c r="I74" s="586"/>
      <c r="J74" s="189"/>
      <c r="K74" s="189"/>
      <c r="L74" s="189"/>
      <c r="O74" s="167"/>
      <c r="P74" s="167"/>
    </row>
    <row r="75" spans="2:16" ht="18">
      <c r="B75" s="181" t="s">
        <v>1049</v>
      </c>
      <c r="C75" s="596" t="s">
        <v>1178</v>
      </c>
      <c r="D75" s="187">
        <v>21872718</v>
      </c>
      <c r="E75" s="187"/>
      <c r="F75" s="187">
        <v>21872718</v>
      </c>
      <c r="G75" s="190"/>
      <c r="H75" s="196"/>
      <c r="I75" s="586"/>
      <c r="J75" s="189"/>
      <c r="K75" s="189"/>
      <c r="L75" s="189"/>
      <c r="O75" s="167"/>
      <c r="P75" s="167"/>
    </row>
    <row r="76" spans="2:16" ht="18">
      <c r="B76" s="188" t="s">
        <v>1050</v>
      </c>
      <c r="C76" s="596"/>
      <c r="D76" s="189">
        <v>21872718</v>
      </c>
      <c r="E76" s="189"/>
      <c r="F76" s="189">
        <v>21872718</v>
      </c>
      <c r="G76" s="190"/>
      <c r="H76" s="196"/>
      <c r="I76" s="586"/>
      <c r="J76" s="189"/>
      <c r="K76" s="189"/>
      <c r="L76" s="189"/>
      <c r="O76" s="167"/>
      <c r="P76" s="167"/>
    </row>
    <row r="77" spans="2:16" ht="18">
      <c r="B77" s="188"/>
      <c r="C77" s="598"/>
      <c r="D77" s="189"/>
      <c r="E77" s="189"/>
      <c r="F77" s="189"/>
      <c r="G77" s="190"/>
      <c r="H77" s="196"/>
      <c r="I77" s="586"/>
      <c r="J77" s="189"/>
      <c r="K77" s="189"/>
      <c r="L77" s="189"/>
      <c r="O77" s="167"/>
      <c r="P77" s="167"/>
    </row>
    <row r="78" spans="2:16" ht="18">
      <c r="B78" s="181" t="s">
        <v>23</v>
      </c>
      <c r="C78" s="598"/>
      <c r="D78" s="187">
        <v>1712977356</v>
      </c>
      <c r="E78" s="187"/>
      <c r="F78" s="187">
        <v>1704615417</v>
      </c>
      <c r="G78" s="190"/>
      <c r="H78" s="196"/>
      <c r="I78" s="586"/>
      <c r="J78" s="189"/>
      <c r="K78" s="189"/>
      <c r="L78" s="189"/>
      <c r="O78" s="167"/>
      <c r="P78" s="167"/>
    </row>
    <row r="79" spans="2:16" ht="18">
      <c r="B79" s="181"/>
      <c r="C79" s="182"/>
      <c r="D79" s="187"/>
      <c r="E79" s="187"/>
      <c r="F79" s="187"/>
      <c r="G79" s="180"/>
      <c r="H79" s="183"/>
      <c r="I79" s="585"/>
      <c r="J79" s="189"/>
      <c r="K79" s="189"/>
      <c r="L79" s="189"/>
      <c r="O79" s="167"/>
      <c r="P79" s="167"/>
    </row>
    <row r="80" spans="2:16" ht="18">
      <c r="B80" s="181" t="s">
        <v>24</v>
      </c>
      <c r="C80" s="182"/>
      <c r="D80" s="187">
        <v>3405088051</v>
      </c>
      <c r="E80" s="187"/>
      <c r="F80" s="187">
        <v>3318180122</v>
      </c>
      <c r="G80" s="180"/>
      <c r="H80" s="185" t="s">
        <v>29</v>
      </c>
      <c r="I80" s="584"/>
      <c r="J80" s="187">
        <v>3405088051</v>
      </c>
      <c r="K80" s="187"/>
      <c r="L80" s="187">
        <v>3318180122</v>
      </c>
      <c r="N80" s="173">
        <v>0</v>
      </c>
      <c r="O80" s="173">
        <v>0</v>
      </c>
      <c r="P80" s="167"/>
    </row>
    <row r="81" spans="2:16" ht="18">
      <c r="B81" s="181"/>
      <c r="C81" s="182"/>
      <c r="D81" s="187"/>
      <c r="E81" s="187"/>
      <c r="F81" s="187"/>
      <c r="G81" s="180"/>
      <c r="H81" s="183"/>
      <c r="I81" s="585"/>
      <c r="J81" s="197"/>
      <c r="K81" s="197"/>
      <c r="L81" s="183"/>
      <c r="N81" s="173"/>
      <c r="O81" s="173"/>
      <c r="P81" s="167"/>
    </row>
    <row r="82" spans="2:16" ht="18">
      <c r="B82" s="198"/>
      <c r="C82" s="198"/>
      <c r="D82" s="199"/>
      <c r="E82" s="199"/>
      <c r="F82" s="200"/>
      <c r="G82" s="201"/>
      <c r="H82" s="198"/>
      <c r="I82" s="198"/>
      <c r="J82" s="198"/>
      <c r="K82" s="202"/>
      <c r="L82" s="198"/>
      <c r="N82" s="174"/>
      <c r="O82" s="174"/>
      <c r="P82" s="167"/>
    </row>
    <row r="83" spans="2:16" ht="18">
      <c r="B83" s="203" t="s">
        <v>448</v>
      </c>
      <c r="C83" s="204"/>
      <c r="D83" s="204"/>
      <c r="E83" s="204"/>
      <c r="F83" s="205"/>
      <c r="G83" s="204"/>
      <c r="H83" s="198"/>
      <c r="I83" s="198"/>
      <c r="J83" s="198"/>
      <c r="K83" s="202"/>
      <c r="L83" s="198"/>
      <c r="O83" s="167"/>
      <c r="P83" s="167"/>
    </row>
    <row r="84" spans="2:16" ht="18">
      <c r="B84" s="198"/>
      <c r="C84" s="198"/>
      <c r="D84" s="198"/>
      <c r="E84" s="198"/>
      <c r="F84" s="202"/>
      <c r="G84" s="206"/>
      <c r="H84" s="198"/>
      <c r="I84" s="198"/>
      <c r="J84" s="198"/>
      <c r="K84" s="202"/>
      <c r="L84" s="198"/>
      <c r="O84" s="167"/>
      <c r="P84" s="167"/>
    </row>
    <row r="85" spans="2:16" ht="18">
      <c r="B85" s="725" t="s">
        <v>3</v>
      </c>
      <c r="C85" s="721"/>
      <c r="D85" s="722">
        <v>44651</v>
      </c>
      <c r="E85" s="722"/>
      <c r="F85" s="722">
        <v>44561</v>
      </c>
      <c r="G85" s="207"/>
      <c r="H85" s="725" t="s">
        <v>8</v>
      </c>
      <c r="I85" s="725"/>
      <c r="J85" s="722">
        <v>44651</v>
      </c>
      <c r="K85" s="722"/>
      <c r="L85" s="722">
        <v>44561</v>
      </c>
      <c r="O85" s="167"/>
      <c r="P85" s="167"/>
    </row>
    <row r="86" spans="2:16" ht="18">
      <c r="B86" s="188" t="s">
        <v>102</v>
      </c>
      <c r="C86" s="183"/>
      <c r="D86" s="208">
        <v>10223561.643835617</v>
      </c>
      <c r="E86" s="184"/>
      <c r="F86" s="208">
        <v>0</v>
      </c>
      <c r="G86" s="207"/>
      <c r="H86" s="188" t="s">
        <v>104</v>
      </c>
      <c r="I86" s="183"/>
      <c r="J86" s="208">
        <v>10223561.643835617</v>
      </c>
      <c r="K86" s="208"/>
      <c r="L86" s="208">
        <v>0</v>
      </c>
      <c r="N86" s="152"/>
      <c r="O86" s="167"/>
      <c r="P86" s="167"/>
    </row>
    <row r="87" spans="2:16" ht="18">
      <c r="B87" s="188" t="s">
        <v>103</v>
      </c>
      <c r="C87" s="183"/>
      <c r="D87" s="208">
        <v>0</v>
      </c>
      <c r="E87" s="208"/>
      <c r="F87" s="208">
        <v>0</v>
      </c>
      <c r="G87" s="207"/>
      <c r="H87" s="188" t="s">
        <v>105</v>
      </c>
      <c r="I87" s="183"/>
      <c r="J87" s="208">
        <v>0</v>
      </c>
      <c r="K87" s="208"/>
      <c r="L87" s="208">
        <v>0</v>
      </c>
      <c r="O87" s="167"/>
      <c r="P87" s="167"/>
    </row>
    <row r="88" spans="2:16" ht="18">
      <c r="B88" s="198"/>
      <c r="C88" s="198"/>
      <c r="D88" s="198"/>
      <c r="E88" s="198"/>
      <c r="F88" s="202"/>
      <c r="G88" s="207"/>
      <c r="H88" s="198"/>
      <c r="I88" s="198"/>
      <c r="J88" s="199"/>
      <c r="K88" s="200"/>
      <c r="L88" s="198"/>
      <c r="O88" s="167"/>
      <c r="P88" s="167"/>
    </row>
    <row r="89" spans="2:16" ht="18">
      <c r="B89" s="198"/>
      <c r="C89" s="198"/>
      <c r="D89" s="198"/>
      <c r="E89" s="198"/>
      <c r="F89" s="202"/>
      <c r="G89" s="207"/>
      <c r="H89" s="198"/>
      <c r="I89" s="198"/>
      <c r="J89" s="199"/>
      <c r="K89" s="200"/>
      <c r="L89" s="198"/>
      <c r="O89" s="167"/>
      <c r="P89" s="167"/>
    </row>
    <row r="90" spans="2:16" ht="18">
      <c r="B90" s="209" t="s">
        <v>272</v>
      </c>
      <c r="C90" s="209"/>
      <c r="D90" s="198"/>
      <c r="E90" s="198"/>
      <c r="F90" s="202"/>
      <c r="G90" s="206"/>
      <c r="H90" s="198"/>
      <c r="I90" s="198"/>
      <c r="J90" s="210"/>
      <c r="K90" s="211"/>
      <c r="L90" s="198"/>
      <c r="O90" s="167"/>
      <c r="P90" s="167"/>
    </row>
    <row r="91" spans="2:16" ht="18">
      <c r="B91" s="209"/>
      <c r="C91" s="209"/>
      <c r="D91" s="198"/>
      <c r="E91" s="198"/>
      <c r="F91" s="202"/>
      <c r="G91" s="206"/>
      <c r="H91" s="198"/>
      <c r="I91" s="198"/>
      <c r="J91" s="210"/>
      <c r="K91" s="211"/>
      <c r="L91" s="198"/>
      <c r="O91" s="167"/>
      <c r="P91" s="167"/>
    </row>
    <row r="92" spans="2:16" ht="18">
      <c r="B92" s="209"/>
      <c r="C92" s="209"/>
      <c r="D92" s="198"/>
      <c r="E92" s="198"/>
      <c r="F92" s="202"/>
      <c r="G92" s="206"/>
      <c r="H92" s="198"/>
      <c r="I92" s="198"/>
      <c r="J92" s="210"/>
      <c r="K92" s="211"/>
      <c r="L92" s="198"/>
      <c r="O92" s="167"/>
      <c r="P92" s="167"/>
    </row>
    <row r="93" spans="2:16" ht="18">
      <c r="B93" s="212"/>
      <c r="C93" s="213"/>
      <c r="D93" s="212"/>
      <c r="E93" s="212"/>
      <c r="F93" s="214"/>
      <c r="G93" s="212"/>
      <c r="H93" s="212"/>
      <c r="I93" s="212"/>
      <c r="J93" s="212"/>
      <c r="K93" s="214"/>
      <c r="L93" s="212"/>
      <c r="O93" s="167"/>
      <c r="P93" s="167"/>
    </row>
    <row r="94" spans="2:16" s="176" customFormat="1" ht="16.8">
      <c r="B94" s="557" t="s">
        <v>1230</v>
      </c>
      <c r="C94" s="256"/>
      <c r="E94" s="256"/>
      <c r="F94" s="497" t="s">
        <v>1231</v>
      </c>
      <c r="G94" s="558"/>
      <c r="H94" s="558"/>
      <c r="J94" s="559" t="s">
        <v>412</v>
      </c>
    </row>
    <row r="95" spans="2:16" s="177" customFormat="1" ht="16.8">
      <c r="B95" s="517" t="s">
        <v>106</v>
      </c>
      <c r="C95" s="256"/>
      <c r="E95" s="256"/>
      <c r="F95" s="560" t="s">
        <v>259</v>
      </c>
      <c r="G95" s="560"/>
      <c r="H95" s="560"/>
      <c r="J95" s="560" t="s">
        <v>258</v>
      </c>
    </row>
    <row r="96" spans="2:16" ht="4.5" customHeight="1">
      <c r="B96" s="175"/>
      <c r="C96" s="175"/>
      <c r="O96" s="167"/>
      <c r="P96" s="167"/>
    </row>
    <row r="97" spans="2:16">
      <c r="B97" s="175"/>
      <c r="C97" s="175"/>
      <c r="O97" s="167"/>
      <c r="P97" s="167"/>
    </row>
    <row r="98" spans="2:16">
      <c r="B98" s="175"/>
      <c r="C98" s="175"/>
      <c r="O98" s="167"/>
      <c r="P98" s="167"/>
    </row>
    <row r="99" spans="2:16">
      <c r="F99" s="178"/>
      <c r="G99" s="179"/>
      <c r="O99" s="167"/>
      <c r="P99" s="167"/>
    </row>
    <row r="100" spans="2:16">
      <c r="O100" s="167"/>
      <c r="P100" s="167"/>
    </row>
    <row r="101" spans="2:16">
      <c r="O101" s="167"/>
      <c r="P101" s="167"/>
    </row>
    <row r="102" spans="2:16">
      <c r="O102" s="167"/>
      <c r="P102" s="167"/>
    </row>
    <row r="103" spans="2:16">
      <c r="B103" s="612"/>
    </row>
    <row r="104" spans="2:16">
      <c r="B104" s="613"/>
    </row>
    <row r="105" spans="2:16">
      <c r="B105" s="614"/>
    </row>
    <row r="106" spans="2:16">
      <c r="B106" s="615"/>
    </row>
    <row r="107" spans="2:16">
      <c r="B107" s="612"/>
    </row>
  </sheetData>
  <customSheetViews>
    <customSheetView guid="{B9F63820-5C32-455A-BC9D-0BE84D6B0867}" scale="80" showGridLines="0" state="hidden">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1"/>
    </customSheetView>
    <customSheetView guid="{7015FC6D-0680-4B00-AA0E-B83DA1D0B666}" scale="80" showPageBreaks="1" showGridLines="0" printArea="1">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2"/>
    </customSheetView>
    <customSheetView guid="{5FCC9217-B3E9-4B91-A943-5F21728EBEE9}" scale="80" showPageBreaks="1" showGridLines="0" printArea="1">
      <pane ySplit="7" topLeftCell="A8" activePane="bottomLeft" state="frozen"/>
      <selection pane="bottomLeft" activeCell="B7" sqref="B7:G72"/>
      <colBreaks count="1" manualBreakCount="1">
        <brk id="7" max="1048575" man="1"/>
      </colBreaks>
      <pageMargins left="0.7" right="0.7" top="0.75" bottom="0.75" header="0.3" footer="0.3"/>
      <pageSetup paperSize="9" scale="46" orientation="portrait" r:id="rId3"/>
    </customSheetView>
    <customSheetView guid="{F3648BCD-1CED-4BBB-AE63-37BDB925883F}" scale="80" showGridLines="0">
      <pane ySplit="7" topLeftCell="A8" activePane="bottomLeft" state="frozen"/>
      <selection pane="bottomLeft" activeCell="B38" sqref="B38"/>
      <colBreaks count="1" manualBreakCount="1">
        <brk id="7" max="1048575" man="1"/>
      </colBreaks>
      <pageMargins left="0.7" right="0.7" top="0.75" bottom="0.75" header="0.3" footer="0.3"/>
      <pageSetup paperSize="9" scale="46" orientation="portrait" r:id="rId4"/>
    </customSheetView>
  </customSheetViews>
  <mergeCells count="4">
    <mergeCell ref="B3:L3"/>
    <mergeCell ref="B4:L4"/>
    <mergeCell ref="B5:L5"/>
    <mergeCell ref="B6:L6"/>
  </mergeCells>
  <hyperlinks>
    <hyperlink ref="L10" location="INDICE!A1" display="Índice" xr:uid="{1425BD2F-C851-43E1-A4DA-53FA6017DEB1}"/>
  </hyperlinks>
  <printOptions horizontalCentered="1" verticalCentered="1"/>
  <pageMargins left="0.62992125984251968" right="0.23622047244094491" top="0.74803149606299213" bottom="0.74803149606299213" header="0.31496062992125984" footer="0.31496062992125984"/>
  <pageSetup paperSize="9" scale="40" orientation="portrait" r:id="rId5"/>
  <colBreaks count="1" manualBreakCount="1">
    <brk id="12" max="1048575" man="1"/>
  </colBreaks>
  <drawing r:id="rId6"/>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755A1-E1FE-44E0-8AA0-F9D30887CEDF}">
  <sheetPr>
    <tabColor theme="5"/>
    <pageSetUpPr fitToPage="1"/>
  </sheetPr>
  <dimension ref="B1:Q110"/>
  <sheetViews>
    <sheetView showGridLines="0" zoomScale="70" zoomScaleNormal="70" zoomScaleSheetLayoutView="90" workbookViewId="0">
      <pane ySplit="15" topLeftCell="A88" activePane="bottomLeft" state="frozen"/>
      <selection activeCell="G31" sqref="G31"/>
      <selection pane="bottomLeft" activeCell="B106" sqref="B106"/>
    </sheetView>
  </sheetViews>
  <sheetFormatPr baseColWidth="10" defaultColWidth="11.44140625" defaultRowHeight="18"/>
  <cols>
    <col min="1" max="1" width="2.6640625" style="239" customWidth="1"/>
    <col min="2" max="2" width="63.6640625" style="239" customWidth="1"/>
    <col min="3" max="3" width="8.88671875" style="239" customWidth="1"/>
    <col min="4" max="5" width="13.5546875" style="239" customWidth="1"/>
    <col min="6" max="7" width="18.6640625" style="676" customWidth="1"/>
    <col min="8" max="8" width="17.88671875" style="651" bestFit="1" customWidth="1"/>
    <col min="9" max="9" width="15.33203125" style="239" customWidth="1"/>
    <col min="10" max="10" width="14.5546875" style="239" bestFit="1" customWidth="1"/>
    <col min="11" max="11" width="20.6640625" style="239" bestFit="1" customWidth="1"/>
    <col min="12" max="16384" width="11.44140625" style="239"/>
  </cols>
  <sheetData>
    <row r="1" spans="2:17" s="641" customFormat="1" ht="10.199999999999999" customHeight="1">
      <c r="B1" s="640"/>
      <c r="C1" s="640"/>
      <c r="D1" s="640"/>
      <c r="E1" s="640"/>
      <c r="F1" s="640"/>
      <c r="G1" s="640"/>
      <c r="H1" s="640"/>
      <c r="I1" s="640"/>
      <c r="J1" s="640"/>
      <c r="K1" s="640"/>
      <c r="L1" s="640"/>
      <c r="M1" s="640"/>
    </row>
    <row r="2" spans="2:17" s="641" customFormat="1" ht="14.4" customHeight="1">
      <c r="B2" s="146"/>
      <c r="C2" s="146"/>
      <c r="D2" s="146"/>
      <c r="E2" s="146"/>
      <c r="F2" s="146"/>
      <c r="G2" s="146"/>
      <c r="H2" s="146"/>
      <c r="I2" s="146"/>
      <c r="J2" s="146"/>
      <c r="K2" s="146"/>
      <c r="L2" s="146"/>
      <c r="M2" s="146"/>
      <c r="N2" s="146"/>
      <c r="O2" s="146"/>
      <c r="P2" s="146"/>
      <c r="Q2" s="146"/>
    </row>
    <row r="3" spans="2:17" s="641" customFormat="1">
      <c r="B3" s="804"/>
      <c r="C3" s="804"/>
      <c r="D3" s="804"/>
      <c r="E3" s="804"/>
      <c r="F3" s="804"/>
      <c r="G3" s="804"/>
      <c r="H3" s="804"/>
      <c r="I3" s="804"/>
      <c r="J3" s="146"/>
      <c r="K3" s="146"/>
      <c r="L3" s="146"/>
      <c r="M3" s="146"/>
    </row>
    <row r="4" spans="2:17" s="641" customFormat="1">
      <c r="B4" s="804"/>
      <c r="C4" s="804"/>
      <c r="D4" s="804"/>
      <c r="E4" s="804"/>
      <c r="F4" s="804"/>
      <c r="G4" s="804"/>
      <c r="H4" s="804"/>
      <c r="I4" s="804"/>
      <c r="J4" s="146"/>
      <c r="K4" s="146"/>
      <c r="L4" s="146"/>
      <c r="M4" s="146"/>
    </row>
    <row r="5" spans="2:17" s="641" customFormat="1">
      <c r="B5" s="804"/>
      <c r="C5" s="804"/>
      <c r="D5" s="804"/>
      <c r="E5" s="804"/>
      <c r="F5" s="804"/>
      <c r="G5" s="804"/>
      <c r="H5" s="804"/>
      <c r="I5" s="804"/>
      <c r="J5" s="146"/>
      <c r="K5" s="146"/>
      <c r="L5" s="146"/>
      <c r="M5" s="146"/>
    </row>
    <row r="6" spans="2:17" s="641" customFormat="1" ht="18.600000000000001" customHeight="1">
      <c r="B6" s="804"/>
      <c r="C6" s="804"/>
      <c r="D6" s="804"/>
      <c r="E6" s="804"/>
      <c r="F6" s="804"/>
      <c r="G6" s="804"/>
      <c r="H6" s="804"/>
      <c r="I6" s="804"/>
      <c r="J6" s="146"/>
      <c r="K6" s="146"/>
      <c r="L6" s="146"/>
      <c r="M6" s="146"/>
      <c r="N6" s="146"/>
    </row>
    <row r="7" spans="2:17" s="641" customFormat="1" ht="20.399999999999999" customHeight="1">
      <c r="B7" s="705"/>
      <c r="C7" s="705"/>
      <c r="D7" s="705"/>
      <c r="E7" s="705"/>
      <c r="F7" s="705"/>
      <c r="G7" s="705"/>
      <c r="H7" s="705"/>
      <c r="I7" s="705"/>
      <c r="J7" s="705"/>
      <c r="K7" s="705"/>
      <c r="L7" s="705"/>
      <c r="M7" s="705"/>
      <c r="N7" s="705"/>
      <c r="O7" s="705"/>
      <c r="P7" s="705"/>
      <c r="Q7" s="705"/>
    </row>
    <row r="8" spans="2:17" s="641" customFormat="1" ht="18.600000000000001" customHeight="1">
      <c r="B8" s="269"/>
      <c r="C8" s="269"/>
      <c r="D8" s="269"/>
      <c r="E8" s="269"/>
      <c r="F8" s="269"/>
      <c r="G8" s="269"/>
      <c r="H8" s="269"/>
      <c r="I8" s="269"/>
      <c r="J8" s="146"/>
      <c r="K8" s="146"/>
      <c r="L8" s="146"/>
      <c r="M8" s="146"/>
      <c r="N8" s="146"/>
    </row>
    <row r="9" spans="2:17" s="641" customFormat="1">
      <c r="G9" s="640"/>
      <c r="I9" s="268"/>
      <c r="L9" s="640"/>
    </row>
    <row r="10" spans="2:17" s="647" customFormat="1" ht="16.8">
      <c r="B10" s="642" t="s">
        <v>1409</v>
      </c>
      <c r="C10" s="642"/>
      <c r="D10" s="642"/>
      <c r="E10" s="642"/>
      <c r="F10" s="643"/>
      <c r="G10" s="643"/>
      <c r="H10" s="644"/>
      <c r="I10" s="645" t="s">
        <v>1025</v>
      </c>
      <c r="J10" s="646"/>
    </row>
    <row r="11" spans="2:17" s="647" customFormat="1" ht="16.8">
      <c r="B11" s="648" t="s">
        <v>411</v>
      </c>
      <c r="C11" s="648"/>
      <c r="D11" s="648"/>
      <c r="E11" s="648"/>
      <c r="F11" s="649"/>
      <c r="G11" s="649"/>
      <c r="H11" s="650"/>
      <c r="I11" s="241"/>
    </row>
    <row r="12" spans="2:17" s="647" customFormat="1" ht="16.8">
      <c r="B12" s="241" t="s">
        <v>1205</v>
      </c>
      <c r="C12" s="241"/>
      <c r="D12" s="241"/>
      <c r="E12" s="241"/>
      <c r="F12" s="241"/>
      <c r="G12" s="241"/>
      <c r="H12" s="241"/>
      <c r="I12" s="241"/>
    </row>
    <row r="13" spans="2:17" ht="15" customHeight="1">
      <c r="B13" s="233" t="s">
        <v>410</v>
      </c>
      <c r="C13" s="234"/>
      <c r="D13" s="234"/>
      <c r="E13" s="234"/>
      <c r="F13" s="235"/>
      <c r="G13" s="236"/>
      <c r="H13" s="237"/>
      <c r="I13" s="232"/>
    </row>
    <row r="14" spans="2:17" ht="15" customHeight="1">
      <c r="B14" s="233"/>
      <c r="C14" s="234"/>
      <c r="D14" s="234"/>
      <c r="E14" s="234"/>
      <c r="F14" s="235"/>
      <c r="G14" s="236"/>
      <c r="H14" s="237"/>
      <c r="I14" s="232"/>
    </row>
    <row r="15" spans="2:17">
      <c r="B15" s="726"/>
      <c r="C15" s="726"/>
      <c r="D15" s="726"/>
      <c r="E15" s="726"/>
      <c r="F15" s="727">
        <v>44651</v>
      </c>
      <c r="G15" s="727">
        <v>44286</v>
      </c>
      <c r="I15" s="652"/>
    </row>
    <row r="16" spans="2:17">
      <c r="B16" s="653"/>
      <c r="C16" s="653"/>
      <c r="D16" s="653"/>
      <c r="E16" s="653"/>
      <c r="F16" s="238"/>
      <c r="G16" s="238"/>
      <c r="I16" s="652"/>
    </row>
    <row r="17" spans="2:10" ht="15" customHeight="1">
      <c r="B17" s="654" t="s">
        <v>33</v>
      </c>
      <c r="C17" s="654"/>
      <c r="D17" s="654"/>
      <c r="E17" s="654"/>
      <c r="F17" s="655">
        <v>6039233</v>
      </c>
      <c r="G17" s="655">
        <v>0</v>
      </c>
      <c r="H17" s="656"/>
      <c r="I17" s="657"/>
    </row>
    <row r="18" spans="2:10">
      <c r="B18" s="654"/>
      <c r="C18" s="654"/>
      <c r="D18" s="654"/>
      <c r="E18" s="654"/>
      <c r="F18" s="655"/>
      <c r="G18" s="655"/>
      <c r="H18" s="656"/>
      <c r="I18" s="657"/>
    </row>
    <row r="19" spans="2:10" ht="15" customHeight="1">
      <c r="B19" s="658" t="s">
        <v>107</v>
      </c>
      <c r="C19" s="658"/>
      <c r="D19" s="654"/>
      <c r="E19" s="654"/>
      <c r="F19" s="655">
        <v>0</v>
      </c>
      <c r="G19" s="655">
        <v>0</v>
      </c>
      <c r="H19" s="656"/>
      <c r="I19" s="657"/>
      <c r="J19" s="610"/>
    </row>
    <row r="20" spans="2:10" ht="15" customHeight="1">
      <c r="B20" s="659" t="s">
        <v>112</v>
      </c>
      <c r="C20" s="659"/>
      <c r="D20" s="654"/>
      <c r="E20" s="654"/>
      <c r="F20" s="660">
        <v>0</v>
      </c>
      <c r="G20" s="660">
        <v>0</v>
      </c>
      <c r="J20" s="610"/>
    </row>
    <row r="21" spans="2:10" ht="15" customHeight="1">
      <c r="B21" s="659" t="s">
        <v>113</v>
      </c>
      <c r="C21" s="659"/>
      <c r="D21" s="654"/>
      <c r="E21" s="654"/>
      <c r="F21" s="660">
        <v>0</v>
      </c>
      <c r="G21" s="660">
        <v>0</v>
      </c>
      <c r="J21" s="610"/>
    </row>
    <row r="22" spans="2:10" ht="15" customHeight="1">
      <c r="B22" s="654"/>
      <c r="C22" s="654"/>
      <c r="D22" s="654"/>
      <c r="E22" s="654"/>
      <c r="F22" s="655"/>
      <c r="G22" s="655"/>
      <c r="J22" s="610"/>
    </row>
    <row r="23" spans="2:10" ht="15" customHeight="1">
      <c r="B23" s="658" t="s">
        <v>108</v>
      </c>
      <c r="C23" s="658"/>
      <c r="D23" s="654"/>
      <c r="E23" s="654"/>
      <c r="F23" s="660">
        <v>0</v>
      </c>
      <c r="G23" s="660">
        <v>0</v>
      </c>
      <c r="J23" s="610"/>
    </row>
    <row r="24" spans="2:10" ht="15" customHeight="1">
      <c r="B24" s="659" t="s">
        <v>730</v>
      </c>
      <c r="C24" s="659"/>
      <c r="D24" s="654"/>
      <c r="E24" s="654"/>
      <c r="F24" s="660">
        <v>0</v>
      </c>
      <c r="G24" s="660">
        <v>0</v>
      </c>
      <c r="J24" s="610"/>
    </row>
    <row r="25" spans="2:10" ht="15" customHeight="1">
      <c r="B25" s="659" t="s">
        <v>243</v>
      </c>
      <c r="C25" s="659"/>
      <c r="D25" s="654"/>
      <c r="E25" s="654"/>
      <c r="F25" s="660">
        <v>0</v>
      </c>
      <c r="G25" s="660">
        <v>0</v>
      </c>
      <c r="J25" s="610"/>
    </row>
    <row r="26" spans="2:10" ht="15" customHeight="1">
      <c r="B26" s="659"/>
      <c r="C26" s="659"/>
      <c r="D26" s="661"/>
      <c r="E26" s="654"/>
      <c r="F26" s="655"/>
      <c r="G26" s="655"/>
      <c r="J26" s="610"/>
    </row>
    <row r="27" spans="2:10" ht="15" customHeight="1">
      <c r="B27" s="658" t="s">
        <v>111</v>
      </c>
      <c r="C27" s="658"/>
      <c r="D27" s="662"/>
      <c r="E27" s="663"/>
      <c r="F27" s="655">
        <v>0</v>
      </c>
      <c r="G27" s="655">
        <v>0</v>
      </c>
      <c r="I27" s="610"/>
    </row>
    <row r="28" spans="2:10" ht="15" customHeight="1">
      <c r="B28" s="664" t="s">
        <v>110</v>
      </c>
      <c r="C28" s="664"/>
      <c r="D28" s="665"/>
      <c r="E28" s="666"/>
      <c r="F28" s="660">
        <v>0</v>
      </c>
      <c r="G28" s="660">
        <v>0</v>
      </c>
      <c r="J28" s="610"/>
    </row>
    <row r="29" spans="2:10" ht="15" customHeight="1">
      <c r="B29" s="664" t="s">
        <v>109</v>
      </c>
      <c r="C29" s="664"/>
      <c r="D29" s="666"/>
      <c r="E29" s="666"/>
      <c r="F29" s="660">
        <v>0</v>
      </c>
      <c r="G29" s="660">
        <v>0</v>
      </c>
      <c r="J29" s="610"/>
    </row>
    <row r="30" spans="2:10" ht="15" customHeight="1">
      <c r="B30" s="666"/>
      <c r="C30" s="666"/>
      <c r="D30" s="666"/>
      <c r="E30" s="666"/>
      <c r="F30" s="660"/>
      <c r="G30" s="655"/>
      <c r="J30" s="610"/>
    </row>
    <row r="31" spans="2:10" ht="15" customHeight="1">
      <c r="B31" s="666" t="s">
        <v>35</v>
      </c>
      <c r="C31" s="666"/>
      <c r="D31" s="666"/>
      <c r="E31" s="666"/>
      <c r="F31" s="660">
        <v>0</v>
      </c>
      <c r="G31" s="660">
        <v>0</v>
      </c>
      <c r="I31" s="610"/>
    </row>
    <row r="32" spans="2:10" ht="15" customHeight="1">
      <c r="B32" s="666" t="s">
        <v>36</v>
      </c>
      <c r="C32" s="666"/>
      <c r="D32" s="666"/>
      <c r="E32" s="666"/>
      <c r="F32" s="660">
        <v>0</v>
      </c>
      <c r="G32" s="660">
        <v>0</v>
      </c>
      <c r="I32" s="610"/>
    </row>
    <row r="33" spans="2:11" ht="15" customHeight="1">
      <c r="B33" s="666" t="s">
        <v>114</v>
      </c>
      <c r="C33" s="666"/>
      <c r="D33" s="666"/>
      <c r="E33" s="666"/>
      <c r="F33" s="660">
        <v>0</v>
      </c>
      <c r="G33" s="660">
        <v>0</v>
      </c>
      <c r="I33" s="610"/>
    </row>
    <row r="34" spans="2:11" ht="15" customHeight="1">
      <c r="B34" s="666" t="s">
        <v>115</v>
      </c>
      <c r="C34" s="666"/>
      <c r="D34" s="666"/>
      <c r="E34" s="666"/>
      <c r="F34" s="660">
        <v>6036699</v>
      </c>
      <c r="G34" s="660">
        <v>0</v>
      </c>
      <c r="I34" s="610"/>
      <c r="K34" s="667"/>
    </row>
    <row r="35" spans="2:11" ht="15" customHeight="1">
      <c r="B35" s="666" t="s">
        <v>34</v>
      </c>
      <c r="C35" s="666"/>
      <c r="D35" s="666"/>
      <c r="E35" s="666"/>
      <c r="F35" s="660">
        <v>0</v>
      </c>
      <c r="G35" s="660">
        <v>0</v>
      </c>
      <c r="I35" s="610"/>
    </row>
    <row r="36" spans="2:11" ht="15" customHeight="1">
      <c r="B36" s="666" t="s">
        <v>116</v>
      </c>
      <c r="C36" s="666"/>
      <c r="D36" s="653" t="s">
        <v>511</v>
      </c>
      <c r="E36" s="666"/>
      <c r="F36" s="660">
        <v>0</v>
      </c>
      <c r="G36" s="660">
        <v>0</v>
      </c>
      <c r="I36" s="610"/>
    </row>
    <row r="37" spans="2:11" ht="15" customHeight="1">
      <c r="B37" s="666" t="s">
        <v>221</v>
      </c>
      <c r="C37" s="666"/>
      <c r="D37" s="653" t="s">
        <v>511</v>
      </c>
      <c r="E37" s="653"/>
      <c r="F37" s="660">
        <v>0</v>
      </c>
      <c r="G37" s="660">
        <v>0</v>
      </c>
      <c r="I37" s="610"/>
    </row>
    <row r="38" spans="2:11" ht="15" customHeight="1">
      <c r="B38" s="666" t="s">
        <v>504</v>
      </c>
      <c r="C38" s="666"/>
      <c r="D38" s="666" t="s">
        <v>1172</v>
      </c>
      <c r="E38" s="666"/>
      <c r="F38" s="660">
        <v>0</v>
      </c>
      <c r="G38" s="660">
        <v>0</v>
      </c>
      <c r="I38" s="610"/>
    </row>
    <row r="39" spans="2:11" ht="15" customHeight="1">
      <c r="B39" s="666" t="s">
        <v>187</v>
      </c>
      <c r="C39" s="666"/>
      <c r="D39" s="666" t="s">
        <v>1173</v>
      </c>
      <c r="E39" s="666"/>
      <c r="F39" s="660">
        <v>2534</v>
      </c>
      <c r="G39" s="660">
        <v>0</v>
      </c>
      <c r="I39" s="610"/>
    </row>
    <row r="40" spans="2:11" ht="15" customHeight="1">
      <c r="B40" s="653"/>
      <c r="C40" s="653"/>
      <c r="D40" s="653"/>
      <c r="E40" s="653"/>
      <c r="F40" s="655"/>
      <c r="G40" s="660"/>
    </row>
    <row r="41" spans="2:11" ht="15" customHeight="1">
      <c r="B41" s="654" t="s">
        <v>37</v>
      </c>
      <c r="C41" s="654"/>
      <c r="D41" s="654"/>
      <c r="E41" s="654"/>
      <c r="F41" s="655">
        <v>-20662200</v>
      </c>
      <c r="G41" s="655">
        <v>0</v>
      </c>
      <c r="I41" s="610"/>
    </row>
    <row r="42" spans="2:11" ht="15" customHeight="1">
      <c r="B42" s="653" t="s">
        <v>39</v>
      </c>
      <c r="C42" s="653"/>
      <c r="D42" s="653"/>
      <c r="E42" s="653"/>
      <c r="F42" s="660">
        <v>0</v>
      </c>
      <c r="G42" s="660">
        <v>0</v>
      </c>
      <c r="I42" s="610"/>
    </row>
    <row r="43" spans="2:11" ht="14.4" customHeight="1">
      <c r="B43" s="653" t="s">
        <v>38</v>
      </c>
      <c r="C43" s="653"/>
      <c r="D43" s="653"/>
      <c r="E43" s="653"/>
      <c r="F43" s="660">
        <v>-20662200</v>
      </c>
      <c r="G43" s="660">
        <v>0</v>
      </c>
      <c r="I43" s="610"/>
    </row>
    <row r="44" spans="2:11" ht="14.4" customHeight="1">
      <c r="B44" s="653" t="s">
        <v>505</v>
      </c>
      <c r="C44" s="653"/>
      <c r="D44" s="653" t="s">
        <v>495</v>
      </c>
      <c r="E44" s="653"/>
      <c r="F44" s="660">
        <v>0</v>
      </c>
      <c r="G44" s="660">
        <v>0</v>
      </c>
      <c r="I44" s="610"/>
    </row>
    <row r="45" spans="2:11">
      <c r="B45" s="653"/>
      <c r="C45" s="653"/>
      <c r="D45" s="653"/>
      <c r="E45" s="653"/>
      <c r="F45" s="660"/>
      <c r="G45" s="660"/>
    </row>
    <row r="46" spans="2:11" ht="15" customHeight="1">
      <c r="B46" s="654" t="s">
        <v>40</v>
      </c>
      <c r="C46" s="654"/>
      <c r="D46" s="654"/>
      <c r="E46" s="654"/>
      <c r="F46" s="655">
        <v>-14622967</v>
      </c>
      <c r="G46" s="655">
        <v>0</v>
      </c>
      <c r="I46" s="610"/>
    </row>
    <row r="47" spans="2:11" ht="15" customHeight="1">
      <c r="B47" s="654"/>
      <c r="C47" s="654"/>
      <c r="D47" s="654"/>
      <c r="E47" s="654"/>
      <c r="F47" s="655"/>
      <c r="G47" s="660"/>
    </row>
    <row r="48" spans="2:11" ht="15" customHeight="1">
      <c r="B48" s="654" t="s">
        <v>41</v>
      </c>
      <c r="C48" s="654"/>
      <c r="D48" s="654"/>
      <c r="E48" s="654"/>
      <c r="F48" s="655">
        <v>-30821603</v>
      </c>
      <c r="G48" s="655">
        <v>0</v>
      </c>
      <c r="I48" s="610"/>
    </row>
    <row r="49" spans="2:11" ht="15" customHeight="1">
      <c r="B49" s="653" t="s">
        <v>42</v>
      </c>
      <c r="C49" s="653"/>
      <c r="D49" s="653"/>
      <c r="E49" s="653"/>
      <c r="F49" s="660">
        <v>-16185456</v>
      </c>
      <c r="G49" s="660">
        <v>0</v>
      </c>
      <c r="I49" s="610"/>
    </row>
    <row r="50" spans="2:11" ht="15" customHeight="1">
      <c r="B50" s="653" t="s">
        <v>44</v>
      </c>
      <c r="C50" s="653"/>
      <c r="D50" s="653"/>
      <c r="E50" s="653"/>
      <c r="F50" s="660">
        <v>0</v>
      </c>
      <c r="G50" s="660">
        <v>0</v>
      </c>
      <c r="I50" s="610"/>
    </row>
    <row r="51" spans="2:11" ht="15" customHeight="1">
      <c r="B51" s="653" t="s">
        <v>43</v>
      </c>
      <c r="C51" s="653"/>
      <c r="D51" s="653" t="s">
        <v>495</v>
      </c>
      <c r="E51" s="666"/>
      <c r="F51" s="660">
        <v>-14636147</v>
      </c>
      <c r="G51" s="660">
        <v>0</v>
      </c>
      <c r="I51" s="610"/>
    </row>
    <row r="52" spans="2:11" ht="15" customHeight="1">
      <c r="B52" s="653"/>
      <c r="C52" s="653"/>
      <c r="D52" s="653"/>
      <c r="E52" s="653"/>
      <c r="F52" s="660"/>
      <c r="G52" s="660"/>
    </row>
    <row r="53" spans="2:11" ht="15" customHeight="1">
      <c r="B53" s="654" t="s">
        <v>45</v>
      </c>
      <c r="C53" s="654"/>
      <c r="D53" s="654"/>
      <c r="E53" s="654"/>
      <c r="F53" s="655">
        <v>-236261026</v>
      </c>
      <c r="G53" s="655">
        <v>-28420983</v>
      </c>
      <c r="I53" s="610"/>
    </row>
    <row r="54" spans="2:11" ht="15" customHeight="1">
      <c r="B54" s="653" t="s">
        <v>117</v>
      </c>
      <c r="C54" s="653"/>
      <c r="D54" s="654"/>
      <c r="E54" s="654"/>
      <c r="F54" s="660">
        <v>-103813368</v>
      </c>
      <c r="G54" s="660">
        <v>0</v>
      </c>
      <c r="I54" s="610"/>
    </row>
    <row r="55" spans="2:11" ht="15" customHeight="1">
      <c r="B55" s="653" t="s">
        <v>118</v>
      </c>
      <c r="C55" s="653"/>
      <c r="D55" s="653"/>
      <c r="E55" s="653"/>
      <c r="F55" s="660">
        <v>-3625176</v>
      </c>
      <c r="G55" s="660">
        <v>0</v>
      </c>
      <c r="I55" s="610"/>
    </row>
    <row r="56" spans="2:11" ht="15" customHeight="1">
      <c r="B56" s="653" t="s">
        <v>49</v>
      </c>
      <c r="C56" s="653"/>
      <c r="D56" s="653"/>
      <c r="E56" s="653"/>
      <c r="F56" s="660">
        <v>-1968182</v>
      </c>
      <c r="G56" s="660">
        <v>0</v>
      </c>
      <c r="K56" s="232"/>
    </row>
    <row r="57" spans="2:11" ht="15" customHeight="1">
      <c r="B57" s="653" t="s">
        <v>47</v>
      </c>
      <c r="C57" s="653"/>
      <c r="D57" s="653"/>
      <c r="E57" s="653"/>
      <c r="F57" s="660">
        <v>-36736537</v>
      </c>
      <c r="G57" s="660">
        <v>-4212535</v>
      </c>
      <c r="I57" s="610"/>
    </row>
    <row r="58" spans="2:11" ht="15" customHeight="1">
      <c r="B58" s="653" t="s">
        <v>50</v>
      </c>
      <c r="C58" s="653"/>
      <c r="D58" s="653"/>
      <c r="E58" s="653"/>
      <c r="F58" s="660">
        <v>0</v>
      </c>
      <c r="G58" s="660">
        <v>-2517425</v>
      </c>
      <c r="I58" s="610"/>
    </row>
    <row r="59" spans="2:11" ht="15" customHeight="1">
      <c r="B59" s="653" t="s">
        <v>48</v>
      </c>
      <c r="C59" s="653"/>
      <c r="D59" s="653"/>
      <c r="E59" s="653"/>
      <c r="F59" s="660">
        <v>0</v>
      </c>
      <c r="G59" s="660">
        <v>0</v>
      </c>
      <c r="I59" s="610"/>
    </row>
    <row r="60" spans="2:11" ht="15" customHeight="1">
      <c r="B60" s="653" t="s">
        <v>119</v>
      </c>
      <c r="C60" s="653"/>
      <c r="D60" s="653"/>
      <c r="E60" s="653"/>
      <c r="F60" s="660">
        <v>-2072548</v>
      </c>
      <c r="G60" s="660">
        <v>0</v>
      </c>
      <c r="I60" s="610"/>
    </row>
    <row r="61" spans="2:11" ht="15" customHeight="1">
      <c r="B61" s="653" t="s">
        <v>51</v>
      </c>
      <c r="C61" s="653"/>
      <c r="D61" s="653"/>
      <c r="E61" s="653"/>
      <c r="F61" s="660">
        <v>-1920000</v>
      </c>
      <c r="G61" s="660">
        <v>0</v>
      </c>
      <c r="I61" s="610"/>
    </row>
    <row r="62" spans="2:11" ht="15" customHeight="1">
      <c r="B62" s="653" t="s">
        <v>506</v>
      </c>
      <c r="C62" s="653"/>
      <c r="D62" s="653" t="s">
        <v>495</v>
      </c>
      <c r="E62" s="666"/>
      <c r="F62" s="660">
        <v>-86125215</v>
      </c>
      <c r="G62" s="660">
        <v>-21691023</v>
      </c>
      <c r="H62" s="668"/>
      <c r="I62" s="610"/>
    </row>
    <row r="63" spans="2:11" ht="15" customHeight="1">
      <c r="B63" s="653"/>
      <c r="C63" s="653"/>
      <c r="D63" s="653"/>
      <c r="E63" s="653"/>
      <c r="F63" s="655"/>
      <c r="G63" s="660"/>
    </row>
    <row r="64" spans="2:11" ht="15" customHeight="1">
      <c r="B64" s="654" t="s">
        <v>52</v>
      </c>
      <c r="C64" s="654"/>
      <c r="D64" s="654"/>
      <c r="E64" s="654"/>
      <c r="F64" s="655">
        <v>-281705596</v>
      </c>
      <c r="G64" s="655">
        <v>-28420983</v>
      </c>
      <c r="I64" s="610"/>
    </row>
    <row r="65" spans="2:10" ht="15" customHeight="1">
      <c r="B65" s="654"/>
      <c r="C65" s="654"/>
      <c r="D65" s="654"/>
      <c r="E65" s="654"/>
      <c r="F65" s="655"/>
      <c r="G65" s="655"/>
      <c r="I65" s="610"/>
    </row>
    <row r="66" spans="2:10" ht="15" customHeight="1">
      <c r="B66" s="654" t="s">
        <v>507</v>
      </c>
      <c r="C66" s="654"/>
      <c r="D66" s="654"/>
      <c r="E66" s="654"/>
      <c r="F66" s="655">
        <v>69</v>
      </c>
      <c r="G66" s="655">
        <v>0</v>
      </c>
      <c r="I66" s="610"/>
    </row>
    <row r="67" spans="2:10" ht="15" customHeight="1">
      <c r="B67" s="653" t="s">
        <v>158</v>
      </c>
      <c r="C67" s="653"/>
      <c r="D67" s="666" t="s">
        <v>496</v>
      </c>
      <c r="E67" s="666"/>
      <c r="F67" s="660">
        <v>70</v>
      </c>
      <c r="G67" s="660">
        <v>0</v>
      </c>
      <c r="I67" s="610"/>
    </row>
    <row r="68" spans="2:10" ht="15" customHeight="1">
      <c r="B68" s="653" t="s">
        <v>190</v>
      </c>
      <c r="C68" s="653"/>
      <c r="D68" s="666" t="s">
        <v>496</v>
      </c>
      <c r="E68" s="666"/>
      <c r="F68" s="660">
        <v>-1</v>
      </c>
      <c r="G68" s="660">
        <v>0</v>
      </c>
      <c r="I68" s="610"/>
    </row>
    <row r="69" spans="2:10" ht="15" customHeight="1">
      <c r="B69" s="653"/>
      <c r="C69" s="653"/>
      <c r="D69" s="653"/>
      <c r="E69" s="653"/>
      <c r="F69" s="655"/>
      <c r="G69" s="660"/>
    </row>
    <row r="70" spans="2:10" ht="15" customHeight="1">
      <c r="B70" s="654" t="s">
        <v>508</v>
      </c>
      <c r="C70" s="654"/>
      <c r="D70" s="654"/>
      <c r="E70" s="654"/>
      <c r="F70" s="655">
        <v>16437401</v>
      </c>
      <c r="G70" s="655">
        <v>-103776463</v>
      </c>
      <c r="I70" s="610"/>
    </row>
    <row r="71" spans="2:10" ht="15" customHeight="1">
      <c r="B71" s="654" t="s">
        <v>191</v>
      </c>
      <c r="C71" s="653"/>
      <c r="D71" s="666" t="s">
        <v>497</v>
      </c>
      <c r="E71" s="666"/>
      <c r="F71" s="655">
        <v>16650332</v>
      </c>
      <c r="G71" s="655">
        <v>5883663</v>
      </c>
      <c r="I71" s="610"/>
    </row>
    <row r="72" spans="2:10" ht="15" customHeight="1">
      <c r="B72" s="653" t="s">
        <v>120</v>
      </c>
      <c r="C72" s="653"/>
      <c r="D72" s="653"/>
      <c r="E72" s="653"/>
      <c r="F72" s="660">
        <v>831</v>
      </c>
      <c r="G72" s="660">
        <v>5883663</v>
      </c>
      <c r="I72" s="610"/>
    </row>
    <row r="73" spans="2:10" ht="15" customHeight="1">
      <c r="B73" s="653" t="s">
        <v>1186</v>
      </c>
      <c r="C73" s="653"/>
      <c r="D73" s="666" t="s">
        <v>456</v>
      </c>
      <c r="E73" s="666"/>
      <c r="F73" s="660">
        <v>16649501</v>
      </c>
      <c r="G73" s="660">
        <v>0</v>
      </c>
      <c r="I73" s="610"/>
      <c r="J73" s="610"/>
    </row>
    <row r="74" spans="2:10" ht="15" customHeight="1">
      <c r="B74" s="654" t="s">
        <v>192</v>
      </c>
      <c r="C74" s="653"/>
      <c r="D74" s="666" t="s">
        <v>497</v>
      </c>
      <c r="E74" s="666"/>
      <c r="F74" s="655">
        <v>-212931</v>
      </c>
      <c r="G74" s="655">
        <v>-109660126</v>
      </c>
      <c r="I74" s="610"/>
    </row>
    <row r="75" spans="2:10" ht="15" customHeight="1">
      <c r="B75" s="653" t="s">
        <v>193</v>
      </c>
      <c r="C75" s="653"/>
      <c r="D75" s="653"/>
      <c r="E75" s="653"/>
      <c r="F75" s="660">
        <v>0</v>
      </c>
      <c r="G75" s="660">
        <v>-223357</v>
      </c>
      <c r="I75" s="610"/>
    </row>
    <row r="76" spans="2:10" ht="15" customHeight="1">
      <c r="B76" s="653" t="s">
        <v>1186</v>
      </c>
      <c r="C76" s="653"/>
      <c r="D76" s="666" t="s">
        <v>456</v>
      </c>
      <c r="E76" s="666"/>
      <c r="F76" s="660">
        <v>-212931</v>
      </c>
      <c r="G76" s="660">
        <v>-109436769</v>
      </c>
      <c r="H76" s="669"/>
      <c r="I76" s="610"/>
      <c r="J76" s="610"/>
    </row>
    <row r="77" spans="2:10" ht="15" customHeight="1">
      <c r="B77" s="653"/>
      <c r="C77" s="653"/>
      <c r="D77" s="653"/>
      <c r="E77" s="653"/>
      <c r="F77" s="655"/>
      <c r="G77" s="660"/>
    </row>
    <row r="78" spans="2:10" ht="15" customHeight="1">
      <c r="B78" s="654" t="s">
        <v>195</v>
      </c>
      <c r="C78" s="653"/>
      <c r="D78" s="654"/>
      <c r="E78" s="654"/>
      <c r="F78" s="655">
        <v>2831804</v>
      </c>
      <c r="G78" s="655">
        <v>0</v>
      </c>
    </row>
    <row r="79" spans="2:10" ht="15" customHeight="1">
      <c r="B79" s="653" t="s">
        <v>509</v>
      </c>
      <c r="C79" s="653"/>
      <c r="D79" s="666" t="s">
        <v>497</v>
      </c>
      <c r="E79" s="666"/>
      <c r="F79" s="660">
        <v>2831804</v>
      </c>
      <c r="G79" s="660">
        <v>0</v>
      </c>
    </row>
    <row r="80" spans="2:10" ht="15" customHeight="1">
      <c r="B80" s="653" t="s">
        <v>196</v>
      </c>
      <c r="C80" s="653"/>
      <c r="D80" s="666"/>
      <c r="E80" s="653"/>
      <c r="F80" s="660">
        <v>0</v>
      </c>
      <c r="G80" s="660">
        <v>0</v>
      </c>
    </row>
    <row r="81" spans="2:10" ht="15" customHeight="1">
      <c r="B81" s="653"/>
      <c r="C81" s="653"/>
      <c r="D81" s="653"/>
      <c r="E81" s="653"/>
      <c r="F81" s="655"/>
      <c r="G81" s="660"/>
    </row>
    <row r="82" spans="2:10" ht="15" customHeight="1">
      <c r="B82" s="654" t="s">
        <v>197</v>
      </c>
      <c r="C82" s="654"/>
      <c r="D82" s="653"/>
      <c r="E82" s="653"/>
      <c r="F82" s="655">
        <v>0</v>
      </c>
      <c r="G82" s="655">
        <v>0</v>
      </c>
    </row>
    <row r="83" spans="2:10" ht="15" customHeight="1">
      <c r="B83" s="653" t="s">
        <v>198</v>
      </c>
      <c r="C83" s="653"/>
      <c r="D83" s="670"/>
      <c r="E83" s="653"/>
      <c r="F83" s="660">
        <v>0</v>
      </c>
      <c r="G83" s="660">
        <v>0</v>
      </c>
    </row>
    <row r="84" spans="2:10" ht="15" customHeight="1">
      <c r="B84" s="653" t="s">
        <v>199</v>
      </c>
      <c r="C84" s="653"/>
      <c r="D84" s="670"/>
      <c r="E84" s="653"/>
      <c r="F84" s="660">
        <v>0</v>
      </c>
      <c r="G84" s="660">
        <v>0</v>
      </c>
    </row>
    <row r="85" spans="2:10" ht="15" customHeight="1">
      <c r="B85" s="653"/>
      <c r="C85" s="653"/>
      <c r="D85" s="670"/>
      <c r="E85" s="653"/>
      <c r="F85" s="655"/>
      <c r="G85" s="660"/>
    </row>
    <row r="86" spans="2:10" ht="15" customHeight="1">
      <c r="B86" s="654" t="s">
        <v>53</v>
      </c>
      <c r="C86" s="654"/>
      <c r="D86" s="661"/>
      <c r="E86" s="654"/>
      <c r="F86" s="655">
        <v>-262436322</v>
      </c>
      <c r="G86" s="655">
        <v>-132197446</v>
      </c>
      <c r="I86" s="610"/>
    </row>
    <row r="87" spans="2:10" ht="15" customHeight="1">
      <c r="B87" s="654"/>
      <c r="C87" s="654"/>
      <c r="D87" s="654"/>
      <c r="E87" s="654"/>
      <c r="F87" s="655"/>
      <c r="G87" s="655"/>
      <c r="I87" s="610"/>
    </row>
    <row r="88" spans="2:10" ht="15" customHeight="1">
      <c r="B88" s="654" t="s">
        <v>510</v>
      </c>
      <c r="C88" s="654"/>
      <c r="D88" s="666"/>
      <c r="E88" s="666"/>
      <c r="F88" s="660">
        <v>0</v>
      </c>
      <c r="G88" s="660">
        <v>0</v>
      </c>
    </row>
    <row r="89" spans="2:10" ht="15" customHeight="1">
      <c r="B89" s="654"/>
      <c r="C89" s="654"/>
      <c r="D89" s="654"/>
      <c r="E89" s="654"/>
      <c r="F89" s="655"/>
      <c r="G89" s="660"/>
    </row>
    <row r="90" spans="2:10" ht="15" customHeight="1" thickBot="1">
      <c r="B90" s="654" t="s">
        <v>13</v>
      </c>
      <c r="C90" s="654"/>
      <c r="D90" s="654"/>
      <c r="E90" s="654"/>
      <c r="F90" s="671">
        <v>-262436322</v>
      </c>
      <c r="G90" s="671">
        <v>-132197446</v>
      </c>
      <c r="H90" s="672">
        <v>0</v>
      </c>
      <c r="I90" s="669">
        <v>0</v>
      </c>
      <c r="J90" s="673"/>
    </row>
    <row r="91" spans="2:10" ht="15" customHeight="1" thickTop="1">
      <c r="B91" s="674"/>
      <c r="F91" s="675"/>
    </row>
    <row r="92" spans="2:10" ht="15" customHeight="1">
      <c r="F92" s="675"/>
    </row>
    <row r="93" spans="2:10" ht="15" customHeight="1">
      <c r="B93" s="831" t="s">
        <v>448</v>
      </c>
      <c r="C93" s="831"/>
      <c r="D93" s="831"/>
      <c r="E93" s="831"/>
      <c r="F93" s="831"/>
      <c r="G93" s="831"/>
      <c r="J93" s="610"/>
    </row>
    <row r="94" spans="2:10" ht="15" customHeight="1">
      <c r="H94" s="677"/>
    </row>
    <row r="95" spans="2:10" ht="15" customHeight="1">
      <c r="H95" s="677"/>
    </row>
    <row r="96" spans="2:10" ht="15" customHeight="1">
      <c r="H96" s="677"/>
    </row>
    <row r="97" spans="2:11" ht="15" customHeight="1">
      <c r="H97" s="677"/>
    </row>
    <row r="98" spans="2:11" ht="15" customHeight="1">
      <c r="H98" s="677"/>
    </row>
    <row r="99" spans="2:11" s="242" customFormat="1" ht="16.8">
      <c r="B99" s="347" t="s">
        <v>1230</v>
      </c>
      <c r="D99" s="678" t="s">
        <v>1231</v>
      </c>
      <c r="F99" s="679"/>
      <c r="G99" s="680" t="s">
        <v>412</v>
      </c>
      <c r="K99" s="408"/>
    </row>
    <row r="100" spans="2:11" s="242" customFormat="1" ht="16.8">
      <c r="B100" s="681" t="s">
        <v>106</v>
      </c>
      <c r="D100" s="682" t="s">
        <v>259</v>
      </c>
      <c r="F100" s="683"/>
      <c r="G100" s="682" t="s">
        <v>258</v>
      </c>
      <c r="K100" s="408"/>
    </row>
    <row r="101" spans="2:11" s="150" customFormat="1" ht="15.6">
      <c r="B101" s="684"/>
    </row>
    <row r="108" spans="2:11">
      <c r="B108" s="685"/>
    </row>
    <row r="109" spans="2:11">
      <c r="B109" s="686"/>
    </row>
    <row r="110" spans="2:11">
      <c r="B110" s="687"/>
    </row>
  </sheetData>
  <mergeCells count="5">
    <mergeCell ref="B93:G93"/>
    <mergeCell ref="B3:I3"/>
    <mergeCell ref="B4:I4"/>
    <mergeCell ref="B5:I5"/>
    <mergeCell ref="B6:I6"/>
  </mergeCells>
  <hyperlinks>
    <hyperlink ref="I10" location="INDICE!A1" display="Índice" xr:uid="{546507BD-ABBE-4E1F-871D-6CF99634EE75}"/>
  </hyperlinks>
  <printOptions horizontalCentered="1"/>
  <pageMargins left="0.48" right="0.39" top="0.74803149606299213" bottom="0.74803149606299213"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B1:Q79"/>
  <sheetViews>
    <sheetView showGridLines="0" zoomScale="70" zoomScaleNormal="70" zoomScaleSheetLayoutView="80" workbookViewId="0">
      <selection activeCell="B12" sqref="B12:G12"/>
    </sheetView>
  </sheetViews>
  <sheetFormatPr baseColWidth="10" defaultColWidth="11.44140625" defaultRowHeight="15.6"/>
  <cols>
    <col min="1" max="1" width="1.88671875" style="149" customWidth="1"/>
    <col min="2" max="2" width="37.6640625" style="148" customWidth="1"/>
    <col min="3" max="4" width="16.6640625" style="149" customWidth="1"/>
    <col min="5" max="5" width="18.109375" style="149" bestFit="1" customWidth="1"/>
    <col min="6" max="11" width="16.6640625" style="149" customWidth="1"/>
    <col min="12" max="13" width="17.88671875" style="149" bestFit="1" customWidth="1"/>
    <col min="14" max="14" width="18.88671875" style="149" bestFit="1" customWidth="1"/>
    <col min="15" max="15" width="15.109375" style="149" bestFit="1" customWidth="1"/>
    <col min="16" max="16" width="15.44140625" style="149" bestFit="1" customWidth="1"/>
    <col min="17" max="17" width="21.88671875" style="149" bestFit="1" customWidth="1"/>
    <col min="18" max="16384" width="11.44140625" style="149"/>
  </cols>
  <sheetData>
    <row r="1" spans="2:16" s="152" customFormat="1" ht="10.199999999999999" customHeight="1">
      <c r="B1" s="230"/>
      <c r="C1" s="230"/>
      <c r="D1" s="230"/>
      <c r="E1" s="230"/>
      <c r="F1" s="230"/>
      <c r="G1" s="230"/>
      <c r="H1" s="230"/>
      <c r="I1" s="230"/>
      <c r="J1" s="230"/>
      <c r="K1" s="230"/>
      <c r="L1" s="230"/>
      <c r="O1" s="153"/>
      <c r="P1" s="153"/>
    </row>
    <row r="2" spans="2:16" s="152" customFormat="1" ht="18">
      <c r="B2" s="146"/>
      <c r="C2" s="146"/>
      <c r="D2" s="146"/>
      <c r="E2" s="146"/>
      <c r="F2" s="146"/>
      <c r="G2" s="146"/>
      <c r="H2" s="146"/>
      <c r="I2" s="146"/>
      <c r="J2" s="146"/>
      <c r="K2" s="146"/>
      <c r="L2" s="146"/>
      <c r="M2" s="146"/>
      <c r="N2" s="146"/>
      <c r="O2" s="146"/>
      <c r="P2" s="146"/>
    </row>
    <row r="3" spans="2:16" s="152" customFormat="1" ht="18">
      <c r="B3" s="804"/>
      <c r="C3" s="804"/>
      <c r="D3" s="804"/>
      <c r="E3" s="804"/>
      <c r="F3" s="804"/>
      <c r="G3" s="804"/>
      <c r="H3" s="804"/>
      <c r="I3" s="804"/>
      <c r="J3" s="804"/>
      <c r="K3" s="804"/>
      <c r="L3" s="804"/>
      <c r="M3" s="804"/>
      <c r="O3" s="153"/>
      <c r="P3" s="153"/>
    </row>
    <row r="4" spans="2:16" s="152" customFormat="1" ht="18">
      <c r="B4" s="804"/>
      <c r="C4" s="804"/>
      <c r="D4" s="804"/>
      <c r="E4" s="804"/>
      <c r="F4" s="804"/>
      <c r="G4" s="804"/>
      <c r="H4" s="804"/>
      <c r="I4" s="804"/>
      <c r="J4" s="804"/>
      <c r="K4" s="804"/>
      <c r="L4" s="804"/>
      <c r="M4" s="804"/>
      <c r="O4" s="153"/>
      <c r="P4" s="153"/>
    </row>
    <row r="5" spans="2:16" s="152" customFormat="1" ht="18">
      <c r="B5" s="804"/>
      <c r="C5" s="804"/>
      <c r="D5" s="804"/>
      <c r="E5" s="804"/>
      <c r="F5" s="804"/>
      <c r="G5" s="804"/>
      <c r="H5" s="804"/>
      <c r="I5" s="804"/>
      <c r="J5" s="804"/>
      <c r="K5" s="804"/>
      <c r="L5" s="804"/>
      <c r="M5" s="804"/>
      <c r="O5" s="153"/>
      <c r="P5" s="153"/>
    </row>
    <row r="6" spans="2:16" s="152" customFormat="1" ht="18">
      <c r="B6" s="804"/>
      <c r="C6" s="804"/>
      <c r="D6" s="804"/>
      <c r="E6" s="804"/>
      <c r="F6" s="804"/>
      <c r="G6" s="804"/>
      <c r="H6" s="804"/>
      <c r="I6" s="804"/>
      <c r="J6" s="804"/>
      <c r="K6" s="804"/>
      <c r="L6" s="804"/>
      <c r="M6" s="804"/>
      <c r="O6" s="153"/>
      <c r="P6" s="153"/>
    </row>
    <row r="7" spans="2:16" s="152" customFormat="1" ht="20.399999999999999" customHeight="1">
      <c r="B7" s="705"/>
      <c r="C7" s="705"/>
      <c r="D7" s="705"/>
      <c r="E7" s="705"/>
      <c r="F7" s="705"/>
      <c r="G7" s="705"/>
      <c r="H7" s="705"/>
      <c r="I7" s="705"/>
      <c r="J7" s="705"/>
      <c r="K7" s="705"/>
      <c r="L7" s="705"/>
      <c r="M7" s="705"/>
      <c r="N7" s="705"/>
      <c r="O7" s="705"/>
      <c r="P7" s="705"/>
    </row>
    <row r="8" spans="2:16" s="152" customFormat="1" ht="18.600000000000001" customHeight="1">
      <c r="B8" s="145"/>
      <c r="C8" s="145"/>
      <c r="D8" s="145"/>
      <c r="E8" s="145"/>
      <c r="F8" s="145"/>
      <c r="G8" s="145"/>
      <c r="H8" s="145"/>
      <c r="I8" s="145"/>
      <c r="J8" s="145"/>
      <c r="K8" s="145"/>
      <c r="L8" s="145"/>
      <c r="O8" s="153"/>
      <c r="P8" s="153"/>
    </row>
    <row r="9" spans="2:16" s="227" customFormat="1" ht="18">
      <c r="B9" s="835" t="s">
        <v>1409</v>
      </c>
      <c r="C9" s="835"/>
      <c r="D9" s="835"/>
      <c r="E9" s="835"/>
      <c r="F9" s="835"/>
      <c r="G9" s="835"/>
      <c r="H9" s="835"/>
      <c r="I9" s="835"/>
      <c r="J9" s="835"/>
      <c r="K9" s="835"/>
      <c r="L9" s="835"/>
      <c r="M9" s="835"/>
      <c r="N9" s="228" t="s">
        <v>1025</v>
      </c>
    </row>
    <row r="10" spans="2:16" s="229" customFormat="1" ht="16.8">
      <c r="B10" s="836" t="s">
        <v>413</v>
      </c>
      <c r="C10" s="836"/>
      <c r="D10" s="836"/>
      <c r="E10" s="836"/>
      <c r="F10" s="836"/>
      <c r="G10" s="836"/>
      <c r="H10" s="836"/>
      <c r="I10" s="836"/>
      <c r="J10" s="836"/>
      <c r="K10" s="836"/>
      <c r="L10" s="836"/>
      <c r="M10" s="836"/>
    </row>
    <row r="11" spans="2:16" s="229" customFormat="1" ht="16.8">
      <c r="B11" s="837" t="s">
        <v>1205</v>
      </c>
      <c r="C11" s="838"/>
      <c r="D11" s="838"/>
      <c r="E11" s="838"/>
      <c r="F11" s="838"/>
      <c r="G11" s="838"/>
      <c r="H11" s="838"/>
      <c r="I11" s="838"/>
      <c r="J11" s="838"/>
      <c r="K11" s="838"/>
      <c r="L11" s="838"/>
      <c r="M11" s="838"/>
    </row>
    <row r="12" spans="2:16" s="147" customFormat="1">
      <c r="B12" s="834" t="s">
        <v>410</v>
      </c>
      <c r="C12" s="834"/>
      <c r="D12" s="834"/>
      <c r="E12" s="834"/>
      <c r="F12" s="834"/>
      <c r="G12" s="834"/>
      <c r="H12" s="834"/>
      <c r="I12" s="834"/>
      <c r="J12" s="834"/>
      <c r="K12" s="834"/>
      <c r="L12" s="834"/>
      <c r="M12" s="834"/>
    </row>
    <row r="13" spans="2:16" s="147" customFormat="1">
      <c r="B13" s="216"/>
      <c r="C13" s="217"/>
      <c r="D13" s="217"/>
      <c r="E13" s="217"/>
      <c r="F13" s="217"/>
      <c r="G13" s="217"/>
      <c r="H13" s="217"/>
      <c r="I13" s="217"/>
      <c r="J13" s="217"/>
      <c r="K13" s="217"/>
      <c r="L13" s="217"/>
      <c r="M13" s="217"/>
    </row>
    <row r="14" spans="2:16" s="150" customFormat="1" ht="31.5" customHeight="1">
      <c r="B14" s="833" t="s">
        <v>54</v>
      </c>
      <c r="C14" s="833" t="s">
        <v>11</v>
      </c>
      <c r="D14" s="833"/>
      <c r="E14" s="833"/>
      <c r="F14" s="833" t="s">
        <v>401</v>
      </c>
      <c r="G14" s="833" t="s">
        <v>12</v>
      </c>
      <c r="H14" s="833"/>
      <c r="I14" s="833"/>
      <c r="J14" s="833" t="s">
        <v>128</v>
      </c>
      <c r="K14" s="833"/>
      <c r="L14" s="839" t="s">
        <v>22</v>
      </c>
      <c r="M14" s="839"/>
      <c r="N14" s="242"/>
    </row>
    <row r="15" spans="2:16" s="150" customFormat="1" ht="30" customHeight="1">
      <c r="B15" s="833"/>
      <c r="C15" s="728" t="s">
        <v>122</v>
      </c>
      <c r="D15" s="728" t="s">
        <v>123</v>
      </c>
      <c r="E15" s="728" t="s">
        <v>124</v>
      </c>
      <c r="F15" s="833"/>
      <c r="G15" s="728" t="s">
        <v>125</v>
      </c>
      <c r="H15" s="728" t="s">
        <v>126</v>
      </c>
      <c r="I15" s="728" t="s">
        <v>127</v>
      </c>
      <c r="J15" s="728" t="s">
        <v>129</v>
      </c>
      <c r="K15" s="728" t="s">
        <v>130</v>
      </c>
      <c r="L15" s="729">
        <v>44651</v>
      </c>
      <c r="M15" s="729">
        <v>44286</v>
      </c>
      <c r="N15" s="242"/>
    </row>
    <row r="16" spans="2:16" s="218" customFormat="1" ht="30" customHeight="1">
      <c r="B16" s="243" t="s">
        <v>404</v>
      </c>
      <c r="C16" s="244">
        <v>0</v>
      </c>
      <c r="D16" s="244">
        <v>0</v>
      </c>
      <c r="E16" s="245">
        <v>2500000000</v>
      </c>
      <c r="F16" s="245">
        <v>680771806</v>
      </c>
      <c r="G16" s="245">
        <v>2618753</v>
      </c>
      <c r="H16" s="245">
        <v>0</v>
      </c>
      <c r="I16" s="245">
        <v>135396</v>
      </c>
      <c r="J16" s="245">
        <v>-49005675</v>
      </c>
      <c r="K16" s="245">
        <v>-530402086</v>
      </c>
      <c r="L16" s="246">
        <v>2604118194</v>
      </c>
      <c r="M16" s="247">
        <v>3134520280</v>
      </c>
      <c r="N16" s="248"/>
      <c r="O16" s="219"/>
    </row>
    <row r="17" spans="2:17" s="218" customFormat="1" ht="30" customHeight="1">
      <c r="B17" s="249" t="s">
        <v>131</v>
      </c>
      <c r="C17" s="244"/>
      <c r="D17" s="244"/>
      <c r="E17" s="244"/>
      <c r="F17" s="244"/>
      <c r="G17" s="244"/>
      <c r="H17" s="244"/>
      <c r="I17" s="244"/>
      <c r="J17" s="244"/>
      <c r="K17" s="244"/>
      <c r="L17" s="246"/>
      <c r="M17" s="247"/>
      <c r="N17" s="250"/>
      <c r="P17" s="220"/>
    </row>
    <row r="18" spans="2:17" s="221" customFormat="1" ht="30" customHeight="1">
      <c r="B18" s="251" t="s">
        <v>406</v>
      </c>
      <c r="C18" s="244">
        <v>0</v>
      </c>
      <c r="D18" s="244">
        <v>0</v>
      </c>
      <c r="E18" s="244">
        <v>0</v>
      </c>
      <c r="F18" s="244">
        <v>0</v>
      </c>
      <c r="G18" s="244">
        <v>0</v>
      </c>
      <c r="H18" s="244">
        <v>0</v>
      </c>
      <c r="I18" s="244">
        <v>0</v>
      </c>
      <c r="J18" s="244">
        <v>0</v>
      </c>
      <c r="K18" s="244">
        <v>0</v>
      </c>
      <c r="L18" s="246">
        <v>0</v>
      </c>
      <c r="M18" s="247">
        <v>0</v>
      </c>
      <c r="N18" s="252"/>
      <c r="P18" s="222"/>
    </row>
    <row r="19" spans="2:17" s="221" customFormat="1" ht="30" customHeight="1">
      <c r="B19" s="251" t="s">
        <v>401</v>
      </c>
      <c r="C19" s="244">
        <v>0</v>
      </c>
      <c r="D19" s="244">
        <v>0</v>
      </c>
      <c r="E19" s="244">
        <v>0</v>
      </c>
      <c r="F19" s="244">
        <v>0</v>
      </c>
      <c r="G19" s="244">
        <v>0</v>
      </c>
      <c r="H19" s="244">
        <v>0</v>
      </c>
      <c r="I19" s="244">
        <v>0</v>
      </c>
      <c r="J19" s="244">
        <v>0</v>
      </c>
      <c r="K19" s="244">
        <v>0</v>
      </c>
      <c r="L19" s="246">
        <v>0</v>
      </c>
      <c r="M19" s="247">
        <v>0</v>
      </c>
      <c r="N19" s="252"/>
      <c r="P19" s="222"/>
    </row>
    <row r="20" spans="2:17" s="221" customFormat="1" ht="30" customHeight="1">
      <c r="B20" s="251" t="s">
        <v>433</v>
      </c>
      <c r="C20" s="244">
        <v>0</v>
      </c>
      <c r="D20" s="244">
        <v>0</v>
      </c>
      <c r="E20" s="244">
        <v>0</v>
      </c>
      <c r="F20" s="244">
        <v>0</v>
      </c>
      <c r="G20" s="244">
        <v>0</v>
      </c>
      <c r="H20" s="244">
        <v>0</v>
      </c>
      <c r="I20" s="244">
        <v>0</v>
      </c>
      <c r="J20" s="244">
        <v>-530402086</v>
      </c>
      <c r="K20" s="244">
        <v>530402086</v>
      </c>
      <c r="L20" s="246">
        <v>0</v>
      </c>
      <c r="M20" s="247">
        <v>0</v>
      </c>
      <c r="N20" s="252"/>
      <c r="P20" s="222"/>
    </row>
    <row r="21" spans="2:17" s="221" customFormat="1" ht="30" customHeight="1">
      <c r="B21" s="243" t="s">
        <v>55</v>
      </c>
      <c r="C21" s="244">
        <v>0</v>
      </c>
      <c r="D21" s="244"/>
      <c r="E21" s="244">
        <v>0</v>
      </c>
      <c r="F21" s="244">
        <v>0</v>
      </c>
      <c r="G21" s="244">
        <v>0</v>
      </c>
      <c r="H21" s="244">
        <v>0</v>
      </c>
      <c r="I21" s="244">
        <v>0</v>
      </c>
      <c r="J21" s="244">
        <v>0</v>
      </c>
      <c r="K21" s="244">
        <v>-262436322</v>
      </c>
      <c r="L21" s="246">
        <v>-262436322</v>
      </c>
      <c r="M21" s="247">
        <v>0</v>
      </c>
      <c r="N21" s="253"/>
      <c r="P21" s="222"/>
    </row>
    <row r="22" spans="2:17" s="221" customFormat="1" ht="30" customHeight="1">
      <c r="B22" s="249" t="s">
        <v>1206</v>
      </c>
      <c r="C22" s="245">
        <v>0</v>
      </c>
      <c r="D22" s="245">
        <v>0</v>
      </c>
      <c r="E22" s="245">
        <v>2500000000</v>
      </c>
      <c r="F22" s="245">
        <v>680771806</v>
      </c>
      <c r="G22" s="245">
        <v>2618753</v>
      </c>
      <c r="H22" s="245">
        <v>0</v>
      </c>
      <c r="I22" s="245">
        <v>135396</v>
      </c>
      <c r="J22" s="245">
        <v>-579407761</v>
      </c>
      <c r="K22" s="245">
        <v>-262436322</v>
      </c>
      <c r="L22" s="246">
        <v>2341681872</v>
      </c>
      <c r="M22" s="247">
        <v>0</v>
      </c>
      <c r="N22" s="254"/>
      <c r="O22" s="223"/>
    </row>
    <row r="23" spans="2:17" s="221" customFormat="1" ht="30" customHeight="1">
      <c r="B23" s="249" t="s">
        <v>1207</v>
      </c>
      <c r="C23" s="245">
        <v>0</v>
      </c>
      <c r="D23" s="245">
        <v>0</v>
      </c>
      <c r="E23" s="245">
        <v>2500000000</v>
      </c>
      <c r="F23" s="245">
        <v>680771806</v>
      </c>
      <c r="G23" s="245">
        <v>2618753</v>
      </c>
      <c r="H23" s="245">
        <v>0</v>
      </c>
      <c r="I23" s="245">
        <v>135396</v>
      </c>
      <c r="J23" s="245">
        <v>-49005675</v>
      </c>
      <c r="K23" s="245">
        <v>-132197446</v>
      </c>
      <c r="L23" s="246">
        <v>0</v>
      </c>
      <c r="M23" s="247">
        <v>3002322834</v>
      </c>
      <c r="N23" s="248">
        <v>0</v>
      </c>
      <c r="O23" s="224"/>
    </row>
    <row r="24" spans="2:17" ht="16.8">
      <c r="B24" s="255"/>
      <c r="C24" s="256"/>
      <c r="D24" s="256"/>
      <c r="E24" s="257"/>
      <c r="F24" s="258"/>
      <c r="G24" s="258"/>
      <c r="H24" s="258"/>
      <c r="I24" s="256"/>
      <c r="J24" s="256"/>
      <c r="K24" s="256"/>
      <c r="L24" s="256"/>
      <c r="M24" s="256"/>
      <c r="N24" s="256"/>
      <c r="Q24" s="226"/>
    </row>
    <row r="25" spans="2:17" ht="16.8">
      <c r="B25" s="832" t="s">
        <v>448</v>
      </c>
      <c r="C25" s="832"/>
      <c r="D25" s="832"/>
      <c r="E25" s="832"/>
      <c r="F25" s="832"/>
      <c r="G25" s="832"/>
      <c r="H25" s="832"/>
      <c r="I25" s="832"/>
      <c r="J25" s="832"/>
      <c r="K25" s="832"/>
      <c r="L25" s="832"/>
      <c r="M25" s="832"/>
      <c r="N25" s="256"/>
      <c r="Q25" s="226"/>
    </row>
    <row r="26" spans="2:17" ht="16.8">
      <c r="B26" s="255"/>
      <c r="C26" s="256"/>
      <c r="D26" s="256"/>
      <c r="E26" s="256"/>
      <c r="F26" s="256"/>
      <c r="G26" s="256"/>
      <c r="H26" s="256"/>
      <c r="I26" s="256"/>
      <c r="J26" s="256"/>
      <c r="K26" s="256"/>
      <c r="L26" s="256"/>
      <c r="M26" s="256"/>
      <c r="N26" s="256"/>
      <c r="Q26" s="226"/>
    </row>
    <row r="27" spans="2:17">
      <c r="Q27" s="226"/>
    </row>
    <row r="28" spans="2:17">
      <c r="Q28" s="226"/>
    </row>
    <row r="29" spans="2:17">
      <c r="Q29" s="226"/>
    </row>
    <row r="30" spans="2:17">
      <c r="Q30" s="226"/>
    </row>
    <row r="31" spans="2:17">
      <c r="Q31" s="226"/>
    </row>
    <row r="32" spans="2:17">
      <c r="L32" s="225"/>
      <c r="Q32" s="226"/>
    </row>
    <row r="33" spans="2:17">
      <c r="Q33" s="226"/>
    </row>
    <row r="34" spans="2:17" s="256" customFormat="1" ht="16.8">
      <c r="B34" s="557" t="s">
        <v>1230</v>
      </c>
      <c r="D34" s="558"/>
      <c r="F34" s="497"/>
      <c r="H34" s="558" t="s">
        <v>1231</v>
      </c>
      <c r="I34" s="558"/>
      <c r="J34" s="242"/>
      <c r="K34" s="229"/>
      <c r="M34" s="559" t="s">
        <v>412</v>
      </c>
    </row>
    <row r="35" spans="2:17" s="256" customFormat="1" ht="16.8">
      <c r="B35" s="517" t="s">
        <v>106</v>
      </c>
      <c r="D35" s="560"/>
      <c r="F35" s="561"/>
      <c r="H35" s="560" t="s">
        <v>259</v>
      </c>
      <c r="I35" s="560"/>
      <c r="J35" s="242"/>
      <c r="K35" s="229"/>
      <c r="M35" s="560" t="s">
        <v>258</v>
      </c>
    </row>
    <row r="44" spans="2:17">
      <c r="B44" s="613"/>
    </row>
    <row r="45" spans="2:17">
      <c r="B45" s="614"/>
    </row>
    <row r="46" spans="2:17">
      <c r="B46" s="615"/>
    </row>
    <row r="79" spans="4:4">
      <c r="D79" s="149">
        <v>0</v>
      </c>
    </row>
  </sheetData>
  <customSheetViews>
    <customSheetView guid="{B9F63820-5C32-455A-BC9D-0BE84D6B0867}" scale="80" showGridLines="0" state="hidden">
      <pane ySplit="7" topLeftCell="A8" activePane="bottomLeft" state="frozen"/>
      <selection pane="bottomLeft" sqref="A1:K15"/>
      <pageMargins left="0.75" right="0.75" top="1" bottom="1" header="0.5" footer="0.5"/>
      <pageSetup scale="47" orientation="portrait" r:id="rId1"/>
      <headerFooter alignWithMargins="0"/>
    </customSheetView>
    <customSheetView guid="{7015FC6D-0680-4B00-AA0E-B83DA1D0B666}" scale="80" showPageBreaks="1" showGridLines="0" printArea="1">
      <pane ySplit="7" topLeftCell="A8" activePane="bottomLeft" state="frozen"/>
      <selection pane="bottomLeft" activeCell="I11" sqref="I9:I11"/>
      <pageMargins left="0.75" right="0.75" top="1" bottom="1" header="0.5" footer="0.5"/>
      <pageSetup scale="47" orientation="portrait" r:id="rId2"/>
      <headerFooter alignWithMargins="0"/>
    </customSheetView>
    <customSheetView guid="{5FCC9217-B3E9-4B91-A943-5F21728EBEE9}" scale="80" showPageBreaks="1" showGridLines="0" printArea="1">
      <pane ySplit="7" topLeftCell="A47" activePane="bottomLeft" state="frozen"/>
      <selection pane="bottomLeft" activeCell="K71" sqref="K71"/>
      <pageMargins left="0.75" right="0.75" top="1" bottom="1" header="0.5" footer="0.5"/>
      <pageSetup scale="47" orientation="portrait" r:id="rId3"/>
      <headerFooter alignWithMargins="0"/>
    </customSheetView>
    <customSheetView guid="{F3648BCD-1CED-4BBB-AE63-37BDB925883F}" scale="80" showGridLines="0">
      <pane ySplit="7" topLeftCell="A8" activePane="bottomLeft" state="frozen"/>
      <selection pane="bottomLeft" activeCell="N12" sqref="N12"/>
      <pageMargins left="0.75" right="0.75" top="1" bottom="1" header="0.5" footer="0.5"/>
      <pageSetup scale="47" orientation="portrait" r:id="rId4"/>
      <headerFooter alignWithMargins="0"/>
    </customSheetView>
  </customSheetViews>
  <mergeCells count="16">
    <mergeCell ref="B3:M3"/>
    <mergeCell ref="B4:M4"/>
    <mergeCell ref="B5:M5"/>
    <mergeCell ref="B6:M6"/>
    <mergeCell ref="B25:M25"/>
    <mergeCell ref="F14:F15"/>
    <mergeCell ref="B12:G12"/>
    <mergeCell ref="H12:M12"/>
    <mergeCell ref="B9:M9"/>
    <mergeCell ref="B10:M10"/>
    <mergeCell ref="B11:M11"/>
    <mergeCell ref="C14:E14"/>
    <mergeCell ref="G14:I14"/>
    <mergeCell ref="J14:K14"/>
    <mergeCell ref="L14:M14"/>
    <mergeCell ref="B14:B15"/>
  </mergeCells>
  <hyperlinks>
    <hyperlink ref="N9" location="INDICE!A1" display="Índice" xr:uid="{83A0A79E-FAA2-4E1D-B7DB-DEF502477F8B}"/>
  </hyperlinks>
  <pageMargins left="0.25" right="0.25" top="0.75" bottom="0.75" header="0.3" footer="0.3"/>
  <pageSetup scale="47" orientation="portrait" r:id="rId5"/>
  <headerFooter alignWithMargins="0"/>
  <drawing r:id="rId6"/>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4.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qb9KqZCaa1DJH5SATEZkcI4y/J37EmJKXDweM8hKjtQ=</DigestValue>
    </Reference>
    <Reference Type="http://www.w3.org/2000/09/xmldsig#Object" URI="#idOfficeObject">
      <DigestMethod Algorithm="http://www.w3.org/2001/04/xmlenc#sha256"/>
      <DigestValue>aFAWoF/hyncZw1f/SIKVBj9fFRU/+Nqp778yjC+It94=</DigestValue>
    </Reference>
    <Reference Type="http://uri.etsi.org/01903#SignedProperties" URI="#idSignedProperties">
      <Transforms>
        <Transform Algorithm="http://www.w3.org/TR/2001/REC-xml-c14n-20010315"/>
      </Transforms>
      <DigestMethod Algorithm="http://www.w3.org/2001/04/xmlenc#sha256"/>
      <DigestValue>MVCKJas4HEfExOamgnXqXJucc/kzsmyr4/t6UGQQr80=</DigestValue>
    </Reference>
    <Reference Type="http://www.w3.org/2000/09/xmldsig#Object" URI="#idValidSigLnImg">
      <DigestMethod Algorithm="http://www.w3.org/2001/04/xmlenc#sha256"/>
      <DigestValue>Dsnde9iBKl5VoRp7H77E1o6JgVORknZrPKng2qkpMVg=</DigestValue>
    </Reference>
    <Reference Type="http://www.w3.org/2000/09/xmldsig#Object" URI="#idInvalidSigLnImg">
      <DigestMethod Algorithm="http://www.w3.org/2001/04/xmlenc#sha256"/>
      <DigestValue>HlQ5WVn5Notipxil7OmuIa8aPWbpk+MAyvjCVzzC8ZU=</DigestValue>
    </Reference>
  </SignedInfo>
  <SignatureValue>JPN9azt+/YQ/j8AU3admbgMqQ2A9Z+9Aqz4fkEqsCgd5LUpafEzMJDMA5k0FHtEl+4nvjKeSc+fK
Yna5OjmGda3wPJ6ojH0+CyA0KRcgKSXlXTJ1Z6PLb2W2VtKOKp7qVuniKSLo+g//A/sI5TmKtXBO
xYZIHVkDGfSf0o2dfAxzQXWQOcsdyBBsok+cz/9CYihgmfL0b5Zb83jp8lLfCD/S+mZ0Jmb+AOfO
h9Djou8Fe0mPWrnV8j1w5uXvgjkYTwKc0xf1g0j+VxIc0GPkcHC1j6yPkqxZnh2k7s6/S09BC9G1
WQpCQU4Tq967tkHil4XZWYmvL7DcSX7lKzYGJg==</SignatureValue>
  <KeyInfo>
    <X509Data>
      <X509Certificate>MIIIADCCBeigAwIBAgIIJABUBHAsPS0wDQYJKoZIhvcNAQELBQAwWzEXMBUGA1UEBRMOUlVDIDgwMDUwMTcyLTExGjAYBgNVBAMTEUNBLURPQ1VNRU5UQSBTLkEuMRcwFQYDVQQKEw5ET0NVTUVOVEEgUy5BLjELMAkGA1UEBhMCUFkwHhcNMjAxMTE2MTIxMjM5WhcNMjIxMTE2MTIyMjM5WjCBpzELMAkGA1UEBhMCUFkxFzAVBgNVBAQMDlZJQ0hJTkkgRlJBTkNPMRIwEAYDVQQFEwlDSTMxOTQwODcxFzAVBgNVBCoMDlNISVJMRVkgUkFRVUVMMRcwFQYDVQQKDA5QRVJTT05BIEZJU0lDQTERMA8GA1UECwwIRklSTUEgRjIxJjAkBgNVBAMMHVNISVJMRVkgUkFRVUVMIFZJQ0hJTkkgRlJBTkNPMIIBIjANBgkqhkiG9w0BAQEFAAOCAQ8AMIIBCgKCAQEAtQdmLambrtlMlx8HLygqladxM0PzS5v8GtvqI6gs/kTQzOF4mVU93nPWLr4wCLs8ZzYSdN1gQNPbof1qaX8QSYW8QtcceAJ6dCD6G66vWPrpvR8BxMEuooY+1IaO56HcDc3QUvIhKFWA22KOils06IcBhYPBMrmxfx07exKcpSFD1G6p/7ZMU6SqPHPg6FkE1xdTUjxvqxtWHdjIp1Jlszh6g5/j8QDqsQ5JWZpAizAegsPg20C+0wW5NP89krQ6aDI42LaBOvvyndkztY60iEe9vO4HTlUBEEloiCfAN/MtArpQICm1MysKiwjHG19uGIi/3jJeCJbhvYVK+zMwxwIDAQABo4IDeTCCA3UwDAYDVR0TAQH/BAIwADAOBgNVHQ8BAf8EBAMCBeAwKgYDVR0lAQH/BCAwHgYIKwYBBQUHAwEGCCsGAQUFBwMCBggrBgEFBQcDBDAdBgNVHQ4EFgQUJMHA2E1lHLJVrInzmC9z3WqROu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nN2aWNoaW5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ISAFPARZa8L8ANfBSWPQYnjmlBdQ8DPYBUm8iwGm9bhzjOhFZAv43qYORPJKP6MTfoX85HEpLJieAkuHKyn60X1Vkl2nDy7iE2hAYaBvj9wz/KYrRcwTuxtXo4T+Ajfeg1VaNree3MYDoCpMaSu3m/+2ihU2Uq1404gBRMZl/Z1Beig2sNuGbbgF9NEuj1Xi038okU6a2etSd8L0X79l9+SDnj/KwAwoqM1U7SWqlkfslnbeGNk41FH8u6cbvS0D2BHe+XAle93ts4F7X502pV6/oz8jb1omHz/j4cfOSlX6QE8qPYOUMmFWlA1T23FSeSAXfmt3CeBmBjUauoCzh21Y8lB0NGxRIu4fVOmIKDtw4vK79mrLcBfLmrI6YgSiimIVOML1Jmu47/q1IwNLKJtDW/LhGQ/qgYXnfyMXfkmJWqOJLp8H/6NlQEH1V0euS5KIWnSbo0PGrRFvNox7i5WcrYCg8mtaWC+WLF0iHJ1g2mrg9eiIuwRh87aeNSaJuEYY2qGmvaqq29xeMZPdmwM/jpN5hLz8C3vaHuujTk0oKOjQswIZYlIj7wlz+S/unM8mvtA4ZzCm7Yy8GyqA5HNpjAm0ErRAU3xY4ZX/aK1MlM8xOSDUMaPHPsCdodyJ69BB0Z7HH3uCerBmhmeaQW7XbhRePzlI/lvNl+5i8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8tS7IB59uLn35rv1faEyT6hqaztaJlQVZzGkyiSJDiY=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L7kNvGtbCuOdBJRR2WJp3tovlWwb0/2yvBUxIotRJ9M=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L7kNvGtbCuOdBJRR2WJp3tovlWwb0/2yvBUxIotRJ9M=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L7kNvGtbCuOdBJRR2WJp3tovlWwb0/2yvBUxIotRJ9M=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L7kNvGtbCuOdBJRR2WJp3tovlWwb0/2yvBUxIotRJ9M=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L7kNvGtbCuOdBJRR2WJp3tovlWwb0/2yvBUxIotRJ9M=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L7kNvGtbCuOdBJRR2WJp3tovlWwb0/2yvBUxIotRJ9M=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L7kNvGtbCuOdBJRR2WJp3tovlWwb0/2yvBUxIotRJ9M=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L7kNvGtbCuOdBJRR2WJp3tovlWwb0/2yvBUxIotRJ9M=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drawing1.xml?ContentType=application/vnd.openxmlformats-officedocument.drawing+xml">
        <DigestMethod Algorithm="http://www.w3.org/2001/04/xmlenc#sha256"/>
        <DigestValue>7gsOYwVUvSfgqoogJKJx61JZ+twWLXJphknuKbKY/+E=</DigestValue>
      </Reference>
      <Reference URI="/xl/drawings/drawing2.xml?ContentType=application/vnd.openxmlformats-officedocument.drawing+xml">
        <DigestMethod Algorithm="http://www.w3.org/2001/04/xmlenc#sha256"/>
        <DigestValue>oU3ETWogzrgsJ+9UxxFRPbnjTvN8MadFgWm5PTrtk4A=</DigestValue>
      </Reference>
      <Reference URI="/xl/drawings/drawing3.xml?ContentType=application/vnd.openxmlformats-officedocument.drawing+xml">
        <DigestMethod Algorithm="http://www.w3.org/2001/04/xmlenc#sha256"/>
        <DigestValue>61JVVY3zG9alvfk3CYQe0YtQJK9lxNSDPPZzp+TmTPM=</DigestValue>
      </Reference>
      <Reference URI="/xl/drawings/drawing4.xml?ContentType=application/vnd.openxmlformats-officedocument.drawing+xml">
        <DigestMethod Algorithm="http://www.w3.org/2001/04/xmlenc#sha256"/>
        <DigestValue>IMsfumgEYUY7Iw38stmkF7nlIxBv865nYFuWXGcg99M=</DigestValue>
      </Reference>
      <Reference URI="/xl/drawings/drawing5.xml?ContentType=application/vnd.openxmlformats-officedocument.drawing+xml">
        <DigestMethod Algorithm="http://www.w3.org/2001/04/xmlenc#sha256"/>
        <DigestValue>mywKs0uIC3ZkJo7R2ojFKiKIBGOCCesPi2H3eXBz0Jg=</DigestValue>
      </Reference>
      <Reference URI="/xl/drawings/drawing6.xml?ContentType=application/vnd.openxmlformats-officedocument.drawing+xml">
        <DigestMethod Algorithm="http://www.w3.org/2001/04/xmlenc#sha256"/>
        <DigestValue>HJLPjn0L39F3GMpg0R8c2VnRXWL2m1JGcJpDqdRgC5A=</DigestValue>
      </Reference>
      <Reference URI="/xl/drawings/drawing7.xml?ContentType=application/vnd.openxmlformats-officedocument.drawing+xml">
        <DigestMethod Algorithm="http://www.w3.org/2001/04/xmlenc#sha256"/>
        <DigestValue>xzpmdThVaYhigjRMncQyN4pwAlxM4zFa2DOavPqMx74=</DigestValue>
      </Reference>
      <Reference URI="/xl/drawings/drawing8.xml?ContentType=application/vnd.openxmlformats-officedocument.drawing+xml">
        <DigestMethod Algorithm="http://www.w3.org/2001/04/xmlenc#sha256"/>
        <DigestValue>+I+zgVihcd1ilnUPHHf8+2L0kPz9abLIny6aKrSYh+w=</DigestValue>
      </Reference>
      <Reference URI="/xl/drawings/drawing9.xml?ContentType=application/vnd.openxmlformats-officedocument.drawing+xml">
        <DigestMethod Algorithm="http://www.w3.org/2001/04/xmlenc#sha256"/>
        <DigestValue>6rymockwiOxb+5SSRwlrj9GEASh2WONFJqcyfBpiCJ0=</DigestValue>
      </Reference>
      <Reference URI="/xl/drawings/vmlDrawing1.vml?ContentType=application/vnd.openxmlformats-officedocument.vmlDrawing">
        <DigestMethod Algorithm="http://www.w3.org/2001/04/xmlenc#sha256"/>
        <DigestValue>P1UKBaBmZilzAgI7Fj4tkH5LjDvJ6VX8eP3Ft5X7FVQ=</DigestValue>
      </Reference>
      <Reference URI="/xl/media/image1.png?ContentType=image/png">
        <DigestMethod Algorithm="http://www.w3.org/2001/04/xmlenc#sha256"/>
        <DigestValue>/DS4yVVvgrHXGBEZgw3zJ8Sb2U2dp9Y8MD/ND+m4c2I=</DigestValue>
      </Reference>
      <Reference URI="/xl/media/image2.png?ContentType=image/png">
        <DigestMethod Algorithm="http://www.w3.org/2001/04/xmlenc#sha256"/>
        <DigestValue>5bw5kp4Vg3QyGd15e4u7aWIWaWqe0oC1qFb1arqBwBY=</DigestValue>
      </Reference>
      <Reference URI="/xl/media/image3.png?ContentType=image/png">
        <DigestMethod Algorithm="http://www.w3.org/2001/04/xmlenc#sha256"/>
        <DigestValue>ee8lauYuLnjg2Ij8oEl6o1zRs72EumhXKew1EBTCHbk=</DigestValue>
      </Reference>
      <Reference URI="/xl/media/image4.emf?ContentType=image/x-emf">
        <DigestMethod Algorithm="http://www.w3.org/2001/04/xmlenc#sha256"/>
        <DigestValue>K9VJgntVdlkOq+OOLKKxw3AHYCe7fVB7+D34Y8/XbBU=</DigestValue>
      </Reference>
      <Reference URI="/xl/media/image5.emf?ContentType=image/x-emf">
        <DigestMethod Algorithm="http://www.w3.org/2001/04/xmlenc#sha256"/>
        <DigestValue>UwMWEJcmysDWgpDZSjd0RqyKxv/V37+lxTAqlyby5Xo=</DigestValue>
      </Reference>
      <Reference URI="/xl/media/image6.emf?ContentType=image/x-emf">
        <DigestMethod Algorithm="http://www.w3.org/2001/04/xmlenc#sha256"/>
        <DigestValue>w430it/X4X2BsbgE23DEPwBBGp7MwPtUFTeM6Tl+7I0=</DigestValue>
      </Reference>
      <Reference URI="/xl/printerSettings/printerSettings1.bin?ContentType=application/vnd.openxmlformats-officedocument.spreadsheetml.printerSettings">
        <DigestMethod Algorithm="http://www.w3.org/2001/04/xmlenc#sha256"/>
        <DigestValue>nrwW2aOzrJ6w3s+3W+h5IvHukzB/6FZNl1merJBqyjs=</DigestValue>
      </Reference>
      <Reference URI="/xl/printerSettings/printerSettings10.bin?ContentType=application/vnd.openxmlformats-officedocument.spreadsheetml.printerSettings">
        <DigestMethod Algorithm="http://www.w3.org/2001/04/xmlenc#sha256"/>
        <DigestValue>eagKw4vkJta//EAXFo8pt3rkLlJe7nsQidLS/ebqtjQ=</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aKO8XWThzgvGlTVSu23kX37OoqtKGS6PBUkmhsicI1Y=</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TaA6KX/SRWPpmiasS8KGCRFI/mFTpQlGqiM07LbibG8=</DigestValue>
      </Reference>
      <Reference URI="/xl/printerSettings/printerSettings16.bin?ContentType=application/vnd.openxmlformats-officedocument.spreadsheetml.printerSettings">
        <DigestMethod Algorithm="http://www.w3.org/2001/04/xmlenc#sha256"/>
        <DigestValue>nrwW2aOzrJ6w3s+3W+h5IvHukzB/6FZNl1merJBqyjs=</DigestValue>
      </Reference>
      <Reference URI="/xl/printerSettings/printerSettings17.bin?ContentType=application/vnd.openxmlformats-officedocument.spreadsheetml.printerSettings">
        <DigestMethod Algorithm="http://www.w3.org/2001/04/xmlenc#sha256"/>
        <DigestValue>GyyR84UYFfbFvVrs+ip9vPggIMAXC0nxkmeUVNsGxCc=</DigestValue>
      </Reference>
      <Reference URI="/xl/printerSettings/printerSettings18.bin?ContentType=application/vnd.openxmlformats-officedocument.spreadsheetml.printerSettings">
        <DigestMethod Algorithm="http://www.w3.org/2001/04/xmlenc#sha256"/>
        <DigestValue>ZVxXhJn6XmjT/m1Dw2UhwYZPVXYMSYE+DUFTlsgHV4s=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eagKw4vkJta//EAXFo8pt3rkLlJe7nsQidLS/ebqtjQ=</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eagKw4vkJta//EAXFo8pt3rkLlJe7nsQidLS/ebqtjQ=</DigestValue>
      </Reference>
      <Reference URI="/xl/printerSettings/printerSettings22.bin?ContentType=application/vnd.openxmlformats-officedocument.spreadsheetml.printerSettings">
        <DigestMethod Algorithm="http://www.w3.org/2001/04/xmlenc#sha256"/>
        <DigestValue>hqnMLvZ6XBY2fH1KhK00vJXWuxlSZRWkoKrdKDrIF2Q=</DigestValue>
      </Reference>
      <Reference URI="/xl/printerSettings/printerSettings23.bin?ContentType=application/vnd.openxmlformats-officedocument.spreadsheetml.printerSettings">
        <DigestMethod Algorithm="http://www.w3.org/2001/04/xmlenc#sha256"/>
        <DigestValue>TRrCOIAvgyay9+dOHANtMRhI4Mlj24DaFIyKQoKcdPw=</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TRrCOIAvgyay9+dOHANtMRhI4Mlj24DaFIyKQoKcdPw=</DigestValue>
      </Reference>
      <Reference URI="/xl/printerSettings/printerSettings26.bin?ContentType=application/vnd.openxmlformats-officedocument.spreadsheetml.printerSettings">
        <DigestMethod Algorithm="http://www.w3.org/2001/04/xmlenc#sha256"/>
        <DigestValue>nrwW2aOzrJ6w3s+3W+h5IvHukzB/6FZNl1merJBqyjs=</DigestValue>
      </Reference>
      <Reference URI="/xl/printerSettings/printerSettings27.bin?ContentType=application/vnd.openxmlformats-officedocument.spreadsheetml.printerSettings">
        <DigestMethod Algorithm="http://www.w3.org/2001/04/xmlenc#sha256"/>
        <DigestValue>ZVxXhJn6XmjT/m1Dw2UhwYZPVXYMSYE+DUFTlsgHV4s=</DigestValue>
      </Reference>
      <Reference URI="/xl/printerSettings/printerSettings28.bin?ContentType=application/vnd.openxmlformats-officedocument.spreadsheetml.printerSettings">
        <DigestMethod Algorithm="http://www.w3.org/2001/04/xmlenc#sha256"/>
        <DigestValue>ZVxXhJn6XmjT/m1Dw2UhwYZPVXYMSYE+DUFTlsgHV4s=</DigestValue>
      </Reference>
      <Reference URI="/xl/printerSettings/printerSettings29.bin?ContentType=application/vnd.openxmlformats-officedocument.spreadsheetml.printerSettings">
        <DigestMethod Algorithm="http://www.w3.org/2001/04/xmlenc#sha256"/>
        <DigestValue>ZVxXhJn6XmjT/m1Dw2UhwYZPVXYMSYE+DUFTlsgHV4s=</DigestValue>
      </Reference>
      <Reference URI="/xl/printerSettings/printerSettings3.bin?ContentType=application/vnd.openxmlformats-officedocument.spreadsheetml.printerSettings">
        <DigestMethod Algorithm="http://www.w3.org/2001/04/xmlenc#sha256"/>
        <DigestValue>nrwW2aOzrJ6w3s+3W+h5IvHukzB/6FZNl1merJBqyjs=</DigestValue>
      </Reference>
      <Reference URI="/xl/printerSettings/printerSettings30.bin?ContentType=application/vnd.openxmlformats-officedocument.spreadsheetml.printerSettings">
        <DigestMethod Algorithm="http://www.w3.org/2001/04/xmlenc#sha256"/>
        <DigestValue>GyyR84UYFfbFvVrs+ip9vPggIMAXC0nxkmeUVNsGxCc=</DigestValue>
      </Reference>
      <Reference URI="/xl/printerSettings/printerSettings31.bin?ContentType=application/vnd.openxmlformats-officedocument.spreadsheetml.printerSettings">
        <DigestMethod Algorithm="http://www.w3.org/2001/04/xmlenc#sha256"/>
        <DigestValue>nrwW2aOzrJ6w3s+3W+h5IvHukzB/6FZNl1merJBqyjs=</DigestValue>
      </Reference>
      <Reference URI="/xl/printerSettings/printerSettings32.bin?ContentType=application/vnd.openxmlformats-officedocument.spreadsheetml.printerSettings">
        <DigestMethod Algorithm="http://www.w3.org/2001/04/xmlenc#sha256"/>
        <DigestValue>aKO8XWThzgvGlTVSu23kX37OoqtKGS6PBUkmhsicI1Y=</DigestValue>
      </Reference>
      <Reference URI="/xl/printerSettings/printerSettings33.bin?ContentType=application/vnd.openxmlformats-officedocument.spreadsheetml.printerSettings">
        <DigestMethod Algorithm="http://www.w3.org/2001/04/xmlenc#sha256"/>
        <DigestValue>aKO8XWThzgvGlTVSu23kX37OoqtKGS6PBUkmhsicI1Y=</DigestValue>
      </Reference>
      <Reference URI="/xl/printerSettings/printerSettings34.bin?ContentType=application/vnd.openxmlformats-officedocument.spreadsheetml.printerSettings">
        <DigestMethod Algorithm="http://www.w3.org/2001/04/xmlenc#sha256"/>
        <DigestValue>OGD3iF2+l78gTInlDCWFPycZVuHBpUE02raJ/Wr5XCI=</DigestValue>
      </Reference>
      <Reference URI="/xl/printerSettings/printerSettings35.bin?ContentType=application/vnd.openxmlformats-officedocument.spreadsheetml.printerSettings">
        <DigestMethod Algorithm="http://www.w3.org/2001/04/xmlenc#sha256"/>
        <DigestValue>s6l80irlBTW+uFk7nR5c7WcaDa2jSh3MPBgl0IjaDO0=</DigestValue>
      </Reference>
      <Reference URI="/xl/printerSettings/printerSettings36.bin?ContentType=application/vnd.openxmlformats-officedocument.spreadsheetml.printerSettings">
        <DigestMethod Algorithm="http://www.w3.org/2001/04/xmlenc#sha256"/>
        <DigestValue>MXec2D+WMU8itUC5NxoyllqwEi3fXNlaIfg2JySEdZE=</DigestValue>
      </Reference>
      <Reference URI="/xl/printerSettings/printerSettings4.bin?ContentType=application/vnd.openxmlformats-officedocument.spreadsheetml.printerSettings">
        <DigestMethod Algorithm="http://www.w3.org/2001/04/xmlenc#sha256"/>
        <DigestValue>HeMXh0BvJ5EJgLU/vDhAs8Wted+7ofJnylrfXHCWHDg=</DigestValue>
      </Reference>
      <Reference URI="/xl/printerSettings/printerSettings5.bin?ContentType=application/vnd.openxmlformats-officedocument.spreadsheetml.printerSettings">
        <DigestMethod Algorithm="http://www.w3.org/2001/04/xmlenc#sha256"/>
        <DigestValue>YE8L7X0odkmvBfLuwq0TSw4LKk7AsP9RKU8hniCLgyE=</DigestValue>
      </Reference>
      <Reference URI="/xl/printerSettings/printerSettings6.bin?ContentType=application/vnd.openxmlformats-officedocument.spreadsheetml.printerSettings">
        <DigestMethod Algorithm="http://www.w3.org/2001/04/xmlenc#sha256"/>
        <DigestValue>8ULINyTSns7e3+F/twyhXb2p4OEI5M6paxloUp/0tKM=</DigestValue>
      </Reference>
      <Reference URI="/xl/printerSettings/printerSettings7.bin?ContentType=application/vnd.openxmlformats-officedocument.spreadsheetml.printerSettings">
        <DigestMethod Algorithm="http://www.w3.org/2001/04/xmlenc#sha256"/>
        <DigestValue>8ULINyTSns7e3+F/twyhXb2p4OEI5M6paxloUp/0tKM=</DigestValue>
      </Reference>
      <Reference URI="/xl/printerSettings/printerSettings8.bin?ContentType=application/vnd.openxmlformats-officedocument.spreadsheetml.printerSettings">
        <DigestMethod Algorithm="http://www.w3.org/2001/04/xmlenc#sha256"/>
        <DigestValue>8ULINyTSns7e3+F/twyhXb2p4OEI5M6paxloUp/0tKM=</DigestValue>
      </Reference>
      <Reference URI="/xl/printerSettings/printerSettings9.bin?ContentType=application/vnd.openxmlformats-officedocument.spreadsheetml.printerSettings">
        <DigestMethod Algorithm="http://www.w3.org/2001/04/xmlenc#sha256"/>
        <DigestValue>8ULINyTSns7e3+F/twyhXb2p4OEI5M6paxloUp/0tKM=</DigestValue>
      </Reference>
      <Reference URI="/xl/sharedStrings.xml?ContentType=application/vnd.openxmlformats-officedocument.spreadsheetml.sharedStrings+xml">
        <DigestMethod Algorithm="http://www.w3.org/2001/04/xmlenc#sha256"/>
        <DigestValue>qnstd9ukNSq1CTXQCks9EjQWJVvAcIrOSvxIh65s8oQ=</DigestValue>
      </Reference>
      <Reference URI="/xl/styles.xml?ContentType=application/vnd.openxmlformats-officedocument.spreadsheetml.styles+xml">
        <DigestMethod Algorithm="http://www.w3.org/2001/04/xmlenc#sha256"/>
        <DigestValue>pSf92foB8+UtWvF0Q5P6OE3eC/Zke+D9zcpWqbDJq6E=</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nu9RnyvSDooeCqpDFTPjUsUvUjxa8Q6Oxabm6HQHK68=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cknFtSZ3+EJ83Ud8X2cw9Db8/heRLx4XT4zkWtcbQ9Q=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FfJIG/2Mwx7uIqn1GPADSDr4lE7C9ss3ZR/J1DdUfBw=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t0Z+oughAKUZQHPbNpNtF9RAOUcluPtBWgDJlL6U+bo=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zKYSgw8oeus/+/8wHS2d0ehRcGITkMJ0iQ96K+lPuao=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2VI4Yy/3g0DAhQomLYlxJjSBlPJGtBlvltX4wf15Hls=</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zgur8m8h3dHGUIjwiYWUwhCf0M5q1vRr8/fpz0BeqjQ=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/vdlEvtXkAWMLL2x93VsgyfLt+nG76hMvexCGWNP+yU=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b1za6+wKxSOn7mckzMEWtxhWwgG2EGZQU6lmB9eeZfY=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Vfwd3q6JoZRQl4XRQYCrXci0hbexTcx8ktmX1ddPPBQ=</DigestValue>
      </Reference>
      <Reference URI="/xl/worksheets/sheet1.xml?ContentType=application/vnd.openxmlformats-officedocument.spreadsheetml.worksheet+xml">
        <DigestMethod Algorithm="http://www.w3.org/2001/04/xmlenc#sha256"/>
        <DigestValue>KK3GRQ6wCQEOznFRmR8udeKXe62eTxfhi/RvB7RDHAc=</DigestValue>
      </Reference>
      <Reference URI="/xl/worksheets/sheet10.xml?ContentType=application/vnd.openxmlformats-officedocument.spreadsheetml.worksheet+xml">
        <DigestMethod Algorithm="http://www.w3.org/2001/04/xmlenc#sha256"/>
        <DigestValue>DHry5aJjOF8MZ/Ym+5h09wlevjq+eP2lBsIVr3d0Fg8=</DigestValue>
      </Reference>
      <Reference URI="/xl/worksheets/sheet11.xml?ContentType=application/vnd.openxmlformats-officedocument.spreadsheetml.worksheet+xml">
        <DigestMethod Algorithm="http://www.w3.org/2001/04/xmlenc#sha256"/>
        <DigestValue>b35QG5PzWYyAh1GE9SWutJvpKoG8jJspakS5w+W7qrU=</DigestValue>
      </Reference>
      <Reference URI="/xl/worksheets/sheet12.xml?ContentType=application/vnd.openxmlformats-officedocument.spreadsheetml.worksheet+xml">
        <DigestMethod Algorithm="http://www.w3.org/2001/04/xmlenc#sha256"/>
        <DigestValue>FWbIyWqEU0Qt0sBit2HaDbmgCbIfUOV6fo8REPIoieg=</DigestValue>
      </Reference>
      <Reference URI="/xl/worksheets/sheet13.xml?ContentType=application/vnd.openxmlformats-officedocument.spreadsheetml.worksheet+xml">
        <DigestMethod Algorithm="http://www.w3.org/2001/04/xmlenc#sha256"/>
        <DigestValue>nTqNO2wMQk7M+GJJRbSf2pCRfrf3pm9YbdDgcAnMXVY=</DigestValue>
      </Reference>
      <Reference URI="/xl/worksheets/sheet14.xml?ContentType=application/vnd.openxmlformats-officedocument.spreadsheetml.worksheet+xml">
        <DigestMethod Algorithm="http://www.w3.org/2001/04/xmlenc#sha256"/>
        <DigestValue>6AuiyCedRL7nJT6m3AbAMLVvkEs0gUYwbkF+uk3Y6Zo=</DigestValue>
      </Reference>
      <Reference URI="/xl/worksheets/sheet2.xml?ContentType=application/vnd.openxmlformats-officedocument.spreadsheetml.worksheet+xml">
        <DigestMethod Algorithm="http://www.w3.org/2001/04/xmlenc#sha256"/>
        <DigestValue>5sM7hQeV91i35xmXlU/mBnB+dgLJw8g+8mLHySdTA1Y=</DigestValue>
      </Reference>
      <Reference URI="/xl/worksheets/sheet3.xml?ContentType=application/vnd.openxmlformats-officedocument.spreadsheetml.worksheet+xml">
        <DigestMethod Algorithm="http://www.w3.org/2001/04/xmlenc#sha256"/>
        <DigestValue>4hAPQe1Mg91eo0ptlSBoPxpMzbvzCebRGJxHLyeLvMI=</DigestValue>
      </Reference>
      <Reference URI="/xl/worksheets/sheet4.xml?ContentType=application/vnd.openxmlformats-officedocument.spreadsheetml.worksheet+xml">
        <DigestMethod Algorithm="http://www.w3.org/2001/04/xmlenc#sha256"/>
        <DigestValue>ZHhOVAxbY11yjmEsmt0slMIEm8c9h7ScPyvLgxS+yGY=</DigestValue>
      </Reference>
      <Reference URI="/xl/worksheets/sheet5.xml?ContentType=application/vnd.openxmlformats-officedocument.spreadsheetml.worksheet+xml">
        <DigestMethod Algorithm="http://www.w3.org/2001/04/xmlenc#sha256"/>
        <DigestValue>suhu8O4kemvX/pBKV1g0TFzTFHhnwpPv+BcRoln6OO8=</DigestValue>
      </Reference>
      <Reference URI="/xl/worksheets/sheet6.xml?ContentType=application/vnd.openxmlformats-officedocument.spreadsheetml.worksheet+xml">
        <DigestMethod Algorithm="http://www.w3.org/2001/04/xmlenc#sha256"/>
        <DigestValue>7HelmFGkp00ZUCrffXAjYjtS39abAod0nzlZodSWSvY=</DigestValue>
      </Reference>
      <Reference URI="/xl/worksheets/sheet7.xml?ContentType=application/vnd.openxmlformats-officedocument.spreadsheetml.worksheet+xml">
        <DigestMethod Algorithm="http://www.w3.org/2001/04/xmlenc#sha256"/>
        <DigestValue>aX7e1SuPTvn21wp1ShmlRLOim7yCLpuKmtun8A2ItBI=</DigestValue>
      </Reference>
      <Reference URI="/xl/worksheets/sheet8.xml?ContentType=application/vnd.openxmlformats-officedocument.spreadsheetml.worksheet+xml">
        <DigestMethod Algorithm="http://www.w3.org/2001/04/xmlenc#sha256"/>
        <DigestValue>a4cWmRLu4KAnVuJzCrZ7KX2t1LUzEK5ShDq/hfmcr7U=</DigestValue>
      </Reference>
      <Reference URI="/xl/worksheets/sheet9.xml?ContentType=application/vnd.openxmlformats-officedocument.spreadsheetml.worksheet+xml">
        <DigestMethod Algorithm="http://www.w3.org/2001/04/xmlenc#sha256"/>
        <DigestValue>w/PdbzHhHQcOT06F/MO1TKmXXS1y4elHVKuIF4BKmp8=</DigestValue>
      </Reference>
    </Manifest>
    <SignatureProperties>
      <SignatureProperty Id="idSignatureTime" Target="#idPackageSignature">
        <mdssi:SignatureTime xmlns:mdssi="http://schemas.openxmlformats.org/package/2006/digital-signature">
          <mdssi:Format>YYYY-MM-DDThh:mm:ssTZD</mdssi:Format>
          <mdssi:Value>2022-05-16T19:55:52Z</mdssi:Value>
        </mdssi:SignatureTime>
      </SignatureProperty>
    </SignatureProperties>
  </Object>
  <Object Id="idOfficeObject">
    <SignatureProperties>
      <SignatureProperty Id="idOfficeV1Details" Target="#idPackageSignature">
        <SignatureInfoV1 xmlns="http://schemas.microsoft.com/office/2006/digsig">
          <SetupID>{1C28CB6F-5DEB-4757-94A9-F16934356255}</SetupID>
          <SignatureText>Shirley Vichini</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2022-05-16T19:55:52Z</xd:SigningTime>
          <xd:SigningCertificate>
            <xd:Cert>
              <xd:CertDigest>
                <DigestMethod Algorithm="http://www.w3.org/2001/04/xmlenc#sha256"/>
                <DigestValue>N0dKsT4EdoXsColTJVvLkxJ3DlWTfesK3f5a4JiEjKg=</DigestValue>
              </xd:CertDigest>
              <xd:IssuerSerial>
                <X509IssuerName>C=PY, O=DOCUMENTA S.A., CN=CA-DOCUMENTA S.A., SERIALNUMBER=RUC 80050172-1</X509IssuerName>
                <X509SerialNumber>2594165763403955501</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r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MLPr/n8AAAAws+v+fwAAnDqW6/5/AAAAAFs7/38AAOHOBuv+fwAAMBZbO/9/AACcOpbr/n8AAMgWAAAAAAAAQAAAwP5/AAAAAFs7/38AALHRBuv+fwAABAAAAAAAAAAwFls7/38AAJC0dQ3VAAAAnDqW6wAAAABIAAAAAAAAAJw6luv+fwAAqDOz6/5/AADAPpbr/n8AAAEAAAAAAAAAPmSW6/5/AAAAAFs7/38AAAAAAAAAAAAAAAAAANUAAADwuHUN1QAAADBlEsTJAgAAC6eSOf9/AABwtXUN1QAAAAm2dQ3VAAAAAAAAAAAAAAAAAAAAZHYACAAAAAAlAAAADAAAAAEAAAAYAAAADAAAAAAAAAASAAAADAAAAAEAAAAeAAAAGAAAAPUAAAAFAAAAMgEAABYAAAAlAAAADAAAAAEAAABUAAAAhAAAAPYAAAAFAAAAMAEAABUAAAABAAAAVVWPQSa0j0H2AAAABQAAAAkAAABMAAAAAAAAAAAAAAAAAAAA//////////9gAAAAMQA2AC8ANQ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IPBxwckCAAAAAAAAAAAAAAEAAADJAgAAiP61Of9/AAAAAAAAAAAAAIA/Wzv/fwAACQAAAAEAAAAJAAAAAAAAAAAAAAAAAAAAAAAAAAAAAACrd/w6u8gAABEAAAAAAAAAoEgJ2MkCAACwiCnSyQIAADBlEsTJAgAAcNR1DQAAAAAAAAAAAAAAAAcAAAAAAAAAAAAAAAAAAACs03UN1QAAAOnTdQ3VAAAA0beOOf9/AADobavr/n8AAAAA8OoAAAAAkDOz6/5/AABA03UN1QAAADBlEsTJAgAAC6eSOf9/AABQ03UN1QAAAOnTdQ3VAAAA8FH40ck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BPCyQIAAAIAAADRAgAAKAAAAAAAAACI/rU5/38AAAAAAAAAAAAAaJcl6f5/AAD/////AgAAAFCgCuXRAgAAAAAAAAAAAAAAAAAAAAAAAFsR/Dq7yAAAAAAAAAAAAAAAAAAA/n8AAOD///8AAAAAMGUSxMkCAAAYunUNAAAAAAAAAAAAAAAABgAAAAAAAAAAAAAAAAAAADy5dQ3VAAAAebl1DdUAAADRt445/38AAAEAAAAAAAAA4Kv75AAAAABIe0zp/n8AAFDKCuXRAgAAMGUSxMkCAAALp5I5/38AAOC4dQ3VAAAAebl1DdUAAADQJ//k0Q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KsAAABWAAAAMAAAADsAAAB8AAAAHAAAACEA8AAAAAAAAAAAAAAAgD8AAAAAAAAAAAAAgD8AAAAAAAAAAAAAAAAAAAAAAAAAAAAAAAAAAAAAAAAAACUAAAAMAAAAAAAAgCgAAAAMAAAABAAAAFIAAABwAQAABAAAAOz///8AAAAAAAAAAAAAAACQAQAAAAAAAQAAAABzAGUAZwBvAGUAIAB1AGkAAAAAAAAAAAAAAAAAAAAAAAAAAAAAAAAAAAAAAAAAAAAAAAAAAAAAAAAAAAAAAAAAAAAAABC7Jen+fwAAAAAAAP5/AAAQuyXp/n8AAIj+tTn/fwAAAAAAAAAAAAAAAAAAAAAAAIDJ++TRAgAAAAAAAAAAAAAAAAAAAAAAAAAAAAAAAAAAqxH8OrvIAADmapzo/n8AAMizJen+fwAA7P///wAAAAAwZRLEyQIAAIi6dQ0AAAAAAAAAAAAAAAAJAAAAAAAAAAAAAAAAAAAArLl1DdUAAADpuXUN1QAAANG3jjn/fwAAELsl6f5/AABkMqXoAAAAAODBdQ3VAAAAAAAAAAAAAAAwZRLEyQIAAAunkjn/fwAAULl1DdUAAADpuXUN1QAAALAvStbJAgAAAAAAAGR2AAgAAAAAJQAAAAwAAAAEAAAAGAAAAAwAAAAAAAAAEgAAAAwAAAABAAAAHgAAABgAAAAwAAAAOwAAAKwAAABXAAAAJQAAAAwAAAAEAAAAVAAAAKgAAAAxAAAAOwAAAKoAAABWAAAAAQAAAFVVj0EmtI9BMQAAADsAAAAPAAAATAAAAAAAAAAAAAAAAAAAAP//////////bAAAAFMAaABpAHIAbABlAHkAIABWAGkAYwBoAGkAbgBpAAAACwAAAAsAAAAFAAAABwAAAAUAAAAKAAAACgAAAAUAAAAMAAAABQAAAAkAAAALAAAABQAAAAsAAAAF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KgAAAAPAAAAYQAAAF0AAABxAAAAAQAAAFVVj0EmtI9BDwAAAGEAAAAPAAAATAAAAAAAAAAAAAAAAAAAAP//////////bAAAAFMAaABpAHIAbABlAHkAIABWAGkAYwBoAGkAbgBpAAAABwAAAAcAAAADAAAABQAAAAMAAAAHAAAABgAAAAQAAAAIAAAAAwAAAAYAAAAHAAAAAwAAAAcAAAAD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hAAAAA8AAAB2AAAATAAAAIYAAAABAAAAVVWPQSa0j0EPAAAAdgAAAAkAAABMAAAAAAAAAAAAAAAAAAAA//////////9gAAAAQwBvAG4AdABhAGQAbwByAGEAAAAIAAAACAAAAAcAAAAEAAAABwAAAAgAAAAIAAAABQAAAAcAAABLAAAAQAAAADAAAAAFAAAAIAAAAAEAAAABAAAAEAAAAAAAAAAAAAAAQAEAAKAAAAAAAAAAAAAAAEABAACgAAAAJQAAAAwAAAACAAAAJwAAABgAAAAFAAAAAAAAAP///wAAAAAAJQAAAAwAAAAFAAAATAAAAGQAAAAOAAAAiwAAACgBAACbAAAADgAAAIsAAAAbAQAAEQAAACEA8AAAAAAAAAAAAAAAgD8AAAAAAAAAAAAAgD8AAAAAAAAAAAAAAAAAAAAAAAAAAAAAAAAAAAAAAAAAACUAAAAMAAAAAAAAgCgAAAAMAAAABQAAACUAAAAMAAAAAQAAABgAAAAMAAAAAAAAABIAAAAMAAAAAQAAABYAAAAMAAAAAAAAAFQAAABIAQAADwAAAIsAAAAnAQAAmwAAAAEAAABVVY9BJrSPQQ8AAACLAAAAKgAAAEwAAAAEAAAADgAAAIsAAAApAQAAnAAAAKAAAABGAGkAcgBtAGEAZABvACAAcABvAHIAOgAgAFMASABJAFIATABFAFkAIABSAEEAUQBVAEUATAAgAFYASQBDAEgASQBOAEkAIABGAFIAQQBOAEMATwAGAAAAAwAAAAUAAAALAAAABwAAAAgAAAAIAAAABAAAAAgAAAAIAAAABQAAAAMAAAAEAAAABwAAAAkAAAADAAAACAAAAAYAAAAHAAAABwAAAAQAAAAIAAAACAAAAAoAAAAJAAAABwAAAAYAAAAEAAAACAAAAAMAAAAIAAAACQAAAAMAAAAKAAAAAwAAAAQAAAAGAAAACAAAAAgAAAAKAAAACAAAAAoAAAAWAAAADAAAAAAAAAAlAAAADAAAAAIAAAAOAAAAFAAAAAAAAAAQAAAAFAAAAA==</Object>
  <Object Id="idInvalidSigLnImg">AQAAAGwAAAAAAAAAAAAAAD8BAACfAAAAAAAAAAAAAABmFgAAOwsAACBFTUYAAAEAL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Aws+v+fwAAADCz6/5/AACcOpbr/n8AAAAAWzv/fwAA4c4G6/5/AAAwFls7/38AAJw6luv+fwAAyBYAAAAAAABAAADA/n8AAAAAWzv/fwAAsdEG6/5/AAAEAAAAAAAAADAWWzv/fwAAkLR1DdUAAACcOpbrAAAAAEgAAAAAAAAAnDqW6/5/AACoM7Pr/n8AAMA+luv+fwAAAQAAAAAAAAA+ZJbr/n8AAAAAWzv/fwAAAAAAAAAAAAAAAAAA1QAAAPC4dQ3VAAAAMGUSxMkCAAALp5I5/38AAHC1dQ3VAAAACbZ1DdU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g8HHByQIAAAAAAAAAAAAAAQAAAMkCAACI/rU5/38AAAAAAAAAAAAAgD9bO/9/AAAJAAAAAQAAAAkAAAAAAAAAAAAAAAAAAAAAAAAAAAAAAKt3/Dq7yAAAEQAAAAAAAACgSAnYyQIAALCIKdLJAgAAMGUSxMkCAABw1HUNAAAAAAAAAAAAAAAABwAAAAAAAAAAAAAAAAAAAKzTdQ3VAAAA6dN1DdUAAADRt445/38AAOhtq+v+fwAAAADw6gAAAACQM7Pr/n8AAEDTdQ3VAAAAMGUSxMkCAAALp5I5/38AAFDTdQ3VAAAA6dN1DdUAAADwUfjRyQI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E8LJAgAAAgAAANECAAAoAAAAAAAAAIj+tTn/fwAAAAAAAAAAAABolyXp/n8AAP////8CAAAAUKAK5dECAAAAAAAAAAAAAAAAAAAAAAAAWxH8OrvIAAAAAAAAAAAAAAAAAAD+fwAA4P///wAAAAAwZRLEyQIAABi6dQ0AAAAAAAAAAAAAAAAGAAAAAAAAAAAAAAAAAAAAPLl1DdUAAAB5uXUN1QAAANG3jjn/fwAAAQAAAAAAAADgq/vkAAAAAEh7TOn+fwAAUMoK5dECAAAwZRLEyQIAAAunkjn/fwAA4Lh1DdUAAAB5uXUN1QAAANAn/+TRAg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AAAELsl6f5/AAAAAAAA/n8AABC7Jen+fwAAiP61Of9/AAAAAAAAAAAAAAAAAAAAAAAAgMn75NECAAAAAAAAAAAAAAAAAAAAAAAAAAAAAAAAAACrEfw6u8gAAOZqnOj+fwAAyLMl6f5/AADs////AAAAADBlEsTJAgAAiLp1DQAAAAAAAAAAAAAAAAkAAAAAAAAAAAAAAAAAAACsuXUN1QAAAOm5dQ3VAAAA0beOOf9/AAAQuyXp/n8AAGQypegAAAAA4MF1DdUAAAAAAAAAAAAAADBlEsTJAgAAC6eSOf9/AABQuXUN1QAAAOm5dQ3VAAAAsC9K1skCAAAAAAAAZHYACAAAAAAlAAAADAAAAAQAAAAYAAAADAAAAAAAAAASAAAADAAAAAEAAAAeAAAAGAAAADAAAAA7AAAArAAAAFcAAAAlAAAADAAAAAQAAABUAAAAqAAAADEAAAA7AAAAqgAAAFYAAAABAAAAVVWPQSa0j0ExAAAAOwAAAA8AAABMAAAAAAAAAAAAAAAAAAAA//////////9sAAAAUwBoAGkAcgBsAGUAeQAgAFYAaQBjAGgAaQBuAGkAAAA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Sa0j0EPAAAAYQAAAA8AAABMAAAAAAAAAAAAAAAAAAAA//////////9sAAAAUwBoAGkAcgBsAGUAeQAgAFYAaQBjAGgAaQBuAGkAAAA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JrSPQQ8AAAB2AAAACQAAAEwAAAAAAAAAAAAAAAAAAAD//////////2AAAABDAG8AbgB0AGEAZABvAHIAYQAAAAgAAAAIAAAABwAAAAQAAAAHAAAACAAAAAgAAAAFAAAABw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EmtI9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fPdA3/z3OSlPtf+XWXUlB9MJ0O1Ps5yW7oJIQVHmeJE=</DigestValue>
    </Reference>
    <Reference Type="http://www.w3.org/2000/09/xmldsig#Object" URI="#idOfficeObject">
      <DigestMethod Algorithm="http://www.w3.org/2001/04/xmlenc#sha256"/>
      <DigestValue>ueLE7/EAfsa1cT1mmZ02WWF2GirmsyIQsemzd0DV8i0=</DigestValue>
    </Reference>
    <Reference Type="http://uri.etsi.org/01903#SignedProperties" URI="#idSignedProperties">
      <Transforms>
        <Transform Algorithm="http://www.w3.org/TR/2001/REC-xml-c14n-20010315"/>
      </Transforms>
      <DigestMethod Algorithm="http://www.w3.org/2001/04/xmlenc#sha256"/>
      <DigestValue>186jqU4/oN8nYKUbaWvObumaSwKnyFbkHJo1BSbfyNs=</DigestValue>
    </Reference>
    <Reference Type="http://www.w3.org/2000/09/xmldsig#Object" URI="#idValidSigLnImg">
      <DigestMethod Algorithm="http://www.w3.org/2001/04/xmlenc#sha256"/>
      <DigestValue>pbpllgdKOnhNVvZD/UoiydtRJyH698dL7Rnp6j+95eY=</DigestValue>
    </Reference>
    <Reference Type="http://www.w3.org/2000/09/xmldsig#Object" URI="#idInvalidSigLnImg">
      <DigestMethod Algorithm="http://www.w3.org/2001/04/xmlenc#sha256"/>
      <DigestValue>qQJnzOmxQBkXGhx0zJ34h1LcfgfZkc/EOAOfnvfQvHU=</DigestValue>
    </Reference>
  </SignedInfo>
  <SignatureValue>f7tcEvnDWb/8FfcpsTzqJY8X0B0me2qsfj1aAFTneyWeLH5+OXOSFEkM9TOvGM6k7I/enZs6G5Z1
sPOdhmstpu1u/NFuZ1xWoQyUTKsx9YPIfpP3ooshQ1YQO2lP9bUWSyAdnGQq8nRu+vWU7g2bdooP
XVZPAlRqkhBZo20RXp6NhQ94tX/mbyPE+ctPRZ+SBKDwtJqqtLD6RxnSY68X5ZVQ1tsorA0evEtJ
DrbxiCpxxC7f9H/NHsLEz8TE1xx5G6iVOmG61dDqHEDOBnRfGa47ccSAU/VSXYn/CpoGBlvMTuxS
h842AOKP4WlyTN/CKA+OxpKUcnyLAvvja4EO+Q==</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8tS7IB59uLn35rv1faEyT6hqaztaJlQVZzGkyiSJDiY=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L7kNvGtbCuOdBJRR2WJp3tovlWwb0/2yvBUxIotRJ9M=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L7kNvGtbCuOdBJRR2WJp3tovlWwb0/2yvBUxIotRJ9M=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L7kNvGtbCuOdBJRR2WJp3tovlWwb0/2yvBUxIotRJ9M=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L7kNvGtbCuOdBJRR2WJp3tovlWwb0/2yvBUxIotRJ9M=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L7kNvGtbCuOdBJRR2WJp3tovlWwb0/2yvBUxIotRJ9M=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L7kNvGtbCuOdBJRR2WJp3tovlWwb0/2yvBUxIotRJ9M=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L7kNvGtbCuOdBJRR2WJp3tovlWwb0/2yvBUxIotRJ9M=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L7kNvGtbCuOdBJRR2WJp3tovlWwb0/2yvBUxIotRJ9M=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drawing1.xml?ContentType=application/vnd.openxmlformats-officedocument.drawing+xml">
        <DigestMethod Algorithm="http://www.w3.org/2001/04/xmlenc#sha256"/>
        <DigestValue>7gsOYwVUvSfgqoogJKJx61JZ+twWLXJphknuKbKY/+E=</DigestValue>
      </Reference>
      <Reference URI="/xl/drawings/drawing2.xml?ContentType=application/vnd.openxmlformats-officedocument.drawing+xml">
        <DigestMethod Algorithm="http://www.w3.org/2001/04/xmlenc#sha256"/>
        <DigestValue>oU3ETWogzrgsJ+9UxxFRPbnjTvN8MadFgWm5PTrtk4A=</DigestValue>
      </Reference>
      <Reference URI="/xl/drawings/drawing3.xml?ContentType=application/vnd.openxmlformats-officedocument.drawing+xml">
        <DigestMethod Algorithm="http://www.w3.org/2001/04/xmlenc#sha256"/>
        <DigestValue>61JVVY3zG9alvfk3CYQe0YtQJK9lxNSDPPZzp+TmTPM=</DigestValue>
      </Reference>
      <Reference URI="/xl/drawings/drawing4.xml?ContentType=application/vnd.openxmlformats-officedocument.drawing+xml">
        <DigestMethod Algorithm="http://www.w3.org/2001/04/xmlenc#sha256"/>
        <DigestValue>IMsfumgEYUY7Iw38stmkF7nlIxBv865nYFuWXGcg99M=</DigestValue>
      </Reference>
      <Reference URI="/xl/drawings/drawing5.xml?ContentType=application/vnd.openxmlformats-officedocument.drawing+xml">
        <DigestMethod Algorithm="http://www.w3.org/2001/04/xmlenc#sha256"/>
        <DigestValue>mywKs0uIC3ZkJo7R2ojFKiKIBGOCCesPi2H3eXBz0Jg=</DigestValue>
      </Reference>
      <Reference URI="/xl/drawings/drawing6.xml?ContentType=application/vnd.openxmlformats-officedocument.drawing+xml">
        <DigestMethod Algorithm="http://www.w3.org/2001/04/xmlenc#sha256"/>
        <DigestValue>HJLPjn0L39F3GMpg0R8c2VnRXWL2m1JGcJpDqdRgC5A=</DigestValue>
      </Reference>
      <Reference URI="/xl/drawings/drawing7.xml?ContentType=application/vnd.openxmlformats-officedocument.drawing+xml">
        <DigestMethod Algorithm="http://www.w3.org/2001/04/xmlenc#sha256"/>
        <DigestValue>xzpmdThVaYhigjRMncQyN4pwAlxM4zFa2DOavPqMx74=</DigestValue>
      </Reference>
      <Reference URI="/xl/drawings/drawing8.xml?ContentType=application/vnd.openxmlformats-officedocument.drawing+xml">
        <DigestMethod Algorithm="http://www.w3.org/2001/04/xmlenc#sha256"/>
        <DigestValue>+I+zgVihcd1ilnUPHHf8+2L0kPz9abLIny6aKrSYh+w=</DigestValue>
      </Reference>
      <Reference URI="/xl/drawings/drawing9.xml?ContentType=application/vnd.openxmlformats-officedocument.drawing+xml">
        <DigestMethod Algorithm="http://www.w3.org/2001/04/xmlenc#sha256"/>
        <DigestValue>6rymockwiOxb+5SSRwlrj9GEASh2WONFJqcyfBpiCJ0=</DigestValue>
      </Reference>
      <Reference URI="/xl/drawings/vmlDrawing1.vml?ContentType=application/vnd.openxmlformats-officedocument.vmlDrawing">
        <DigestMethod Algorithm="http://www.w3.org/2001/04/xmlenc#sha256"/>
        <DigestValue>P1UKBaBmZilzAgI7Fj4tkH5LjDvJ6VX8eP3Ft5X7FVQ=</DigestValue>
      </Reference>
      <Reference URI="/xl/media/image1.png?ContentType=image/png">
        <DigestMethod Algorithm="http://www.w3.org/2001/04/xmlenc#sha256"/>
        <DigestValue>/DS4yVVvgrHXGBEZgw3zJ8Sb2U2dp9Y8MD/ND+m4c2I=</DigestValue>
      </Reference>
      <Reference URI="/xl/media/image2.png?ContentType=image/png">
        <DigestMethod Algorithm="http://www.w3.org/2001/04/xmlenc#sha256"/>
        <DigestValue>5bw5kp4Vg3QyGd15e4u7aWIWaWqe0oC1qFb1arqBwBY=</DigestValue>
      </Reference>
      <Reference URI="/xl/media/image3.png?ContentType=image/png">
        <DigestMethod Algorithm="http://www.w3.org/2001/04/xmlenc#sha256"/>
        <DigestValue>ee8lauYuLnjg2Ij8oEl6o1zRs72EumhXKew1EBTCHbk=</DigestValue>
      </Reference>
      <Reference URI="/xl/media/image4.emf?ContentType=image/x-emf">
        <DigestMethod Algorithm="http://www.w3.org/2001/04/xmlenc#sha256"/>
        <DigestValue>K9VJgntVdlkOq+OOLKKxw3AHYCe7fVB7+D34Y8/XbBU=</DigestValue>
      </Reference>
      <Reference URI="/xl/media/image5.emf?ContentType=image/x-emf">
        <DigestMethod Algorithm="http://www.w3.org/2001/04/xmlenc#sha256"/>
        <DigestValue>UwMWEJcmysDWgpDZSjd0RqyKxv/V37+lxTAqlyby5Xo=</DigestValue>
      </Reference>
      <Reference URI="/xl/media/image6.emf?ContentType=image/x-emf">
        <DigestMethod Algorithm="http://www.w3.org/2001/04/xmlenc#sha256"/>
        <DigestValue>w430it/X4X2BsbgE23DEPwBBGp7MwPtUFTeM6Tl+7I0=</DigestValue>
      </Reference>
      <Reference URI="/xl/printerSettings/printerSettings1.bin?ContentType=application/vnd.openxmlformats-officedocument.spreadsheetml.printerSettings">
        <DigestMethod Algorithm="http://www.w3.org/2001/04/xmlenc#sha256"/>
        <DigestValue>nrwW2aOzrJ6w3s+3W+h5IvHukzB/6FZNl1merJBqyjs=</DigestValue>
      </Reference>
      <Reference URI="/xl/printerSettings/printerSettings10.bin?ContentType=application/vnd.openxmlformats-officedocument.spreadsheetml.printerSettings">
        <DigestMethod Algorithm="http://www.w3.org/2001/04/xmlenc#sha256"/>
        <DigestValue>eagKw4vkJta//EAXFo8pt3rkLlJe7nsQidLS/ebqtjQ=</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aKO8XWThzgvGlTVSu23kX37OoqtKGS6PBUkmhsicI1Y=</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TaA6KX/SRWPpmiasS8KGCRFI/mFTpQlGqiM07LbibG8=</DigestValue>
      </Reference>
      <Reference URI="/xl/printerSettings/printerSettings16.bin?ContentType=application/vnd.openxmlformats-officedocument.spreadsheetml.printerSettings">
        <DigestMethod Algorithm="http://www.w3.org/2001/04/xmlenc#sha256"/>
        <DigestValue>nrwW2aOzrJ6w3s+3W+h5IvHukzB/6FZNl1merJBqyjs=</DigestValue>
      </Reference>
      <Reference URI="/xl/printerSettings/printerSettings17.bin?ContentType=application/vnd.openxmlformats-officedocument.spreadsheetml.printerSettings">
        <DigestMethod Algorithm="http://www.w3.org/2001/04/xmlenc#sha256"/>
        <DigestValue>GyyR84UYFfbFvVrs+ip9vPggIMAXC0nxkmeUVNsGxCc=</DigestValue>
      </Reference>
      <Reference URI="/xl/printerSettings/printerSettings18.bin?ContentType=application/vnd.openxmlformats-officedocument.spreadsheetml.printerSettings">
        <DigestMethod Algorithm="http://www.w3.org/2001/04/xmlenc#sha256"/>
        <DigestValue>ZVxXhJn6XmjT/m1Dw2UhwYZPVXYMSYE+DUFTlsgHV4s=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eagKw4vkJta//EAXFo8pt3rkLlJe7nsQidLS/ebqtjQ=</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eagKw4vkJta//EAXFo8pt3rkLlJe7nsQidLS/ebqtjQ=</DigestValue>
      </Reference>
      <Reference URI="/xl/printerSettings/printerSettings22.bin?ContentType=application/vnd.openxmlformats-officedocument.spreadsheetml.printerSettings">
        <DigestMethod Algorithm="http://www.w3.org/2001/04/xmlenc#sha256"/>
        <DigestValue>hqnMLvZ6XBY2fH1KhK00vJXWuxlSZRWkoKrdKDrIF2Q=</DigestValue>
      </Reference>
      <Reference URI="/xl/printerSettings/printerSettings23.bin?ContentType=application/vnd.openxmlformats-officedocument.spreadsheetml.printerSettings">
        <DigestMethod Algorithm="http://www.w3.org/2001/04/xmlenc#sha256"/>
        <DigestValue>TRrCOIAvgyay9+dOHANtMRhI4Mlj24DaFIyKQoKcdPw=</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TRrCOIAvgyay9+dOHANtMRhI4Mlj24DaFIyKQoKcdPw=</DigestValue>
      </Reference>
      <Reference URI="/xl/printerSettings/printerSettings26.bin?ContentType=application/vnd.openxmlformats-officedocument.spreadsheetml.printerSettings">
        <DigestMethod Algorithm="http://www.w3.org/2001/04/xmlenc#sha256"/>
        <DigestValue>nrwW2aOzrJ6w3s+3W+h5IvHukzB/6FZNl1merJBqyjs=</DigestValue>
      </Reference>
      <Reference URI="/xl/printerSettings/printerSettings27.bin?ContentType=application/vnd.openxmlformats-officedocument.spreadsheetml.printerSettings">
        <DigestMethod Algorithm="http://www.w3.org/2001/04/xmlenc#sha256"/>
        <DigestValue>ZVxXhJn6XmjT/m1Dw2UhwYZPVXYMSYE+DUFTlsgHV4s=</DigestValue>
      </Reference>
      <Reference URI="/xl/printerSettings/printerSettings28.bin?ContentType=application/vnd.openxmlformats-officedocument.spreadsheetml.printerSettings">
        <DigestMethod Algorithm="http://www.w3.org/2001/04/xmlenc#sha256"/>
        <DigestValue>ZVxXhJn6XmjT/m1Dw2UhwYZPVXYMSYE+DUFTlsgHV4s=</DigestValue>
      </Reference>
      <Reference URI="/xl/printerSettings/printerSettings29.bin?ContentType=application/vnd.openxmlformats-officedocument.spreadsheetml.printerSettings">
        <DigestMethod Algorithm="http://www.w3.org/2001/04/xmlenc#sha256"/>
        <DigestValue>ZVxXhJn6XmjT/m1Dw2UhwYZPVXYMSYE+DUFTlsgHV4s=</DigestValue>
      </Reference>
      <Reference URI="/xl/printerSettings/printerSettings3.bin?ContentType=application/vnd.openxmlformats-officedocument.spreadsheetml.printerSettings">
        <DigestMethod Algorithm="http://www.w3.org/2001/04/xmlenc#sha256"/>
        <DigestValue>nrwW2aOzrJ6w3s+3W+h5IvHukzB/6FZNl1merJBqyjs=</DigestValue>
      </Reference>
      <Reference URI="/xl/printerSettings/printerSettings30.bin?ContentType=application/vnd.openxmlformats-officedocument.spreadsheetml.printerSettings">
        <DigestMethod Algorithm="http://www.w3.org/2001/04/xmlenc#sha256"/>
        <DigestValue>GyyR84UYFfbFvVrs+ip9vPggIMAXC0nxkmeUVNsGxCc=</DigestValue>
      </Reference>
      <Reference URI="/xl/printerSettings/printerSettings31.bin?ContentType=application/vnd.openxmlformats-officedocument.spreadsheetml.printerSettings">
        <DigestMethod Algorithm="http://www.w3.org/2001/04/xmlenc#sha256"/>
        <DigestValue>nrwW2aOzrJ6w3s+3W+h5IvHukzB/6FZNl1merJBqyjs=</DigestValue>
      </Reference>
      <Reference URI="/xl/printerSettings/printerSettings32.bin?ContentType=application/vnd.openxmlformats-officedocument.spreadsheetml.printerSettings">
        <DigestMethod Algorithm="http://www.w3.org/2001/04/xmlenc#sha256"/>
        <DigestValue>aKO8XWThzgvGlTVSu23kX37OoqtKGS6PBUkmhsicI1Y=</DigestValue>
      </Reference>
      <Reference URI="/xl/printerSettings/printerSettings33.bin?ContentType=application/vnd.openxmlformats-officedocument.spreadsheetml.printerSettings">
        <DigestMethod Algorithm="http://www.w3.org/2001/04/xmlenc#sha256"/>
        <DigestValue>aKO8XWThzgvGlTVSu23kX37OoqtKGS6PBUkmhsicI1Y=</DigestValue>
      </Reference>
      <Reference URI="/xl/printerSettings/printerSettings34.bin?ContentType=application/vnd.openxmlformats-officedocument.spreadsheetml.printerSettings">
        <DigestMethod Algorithm="http://www.w3.org/2001/04/xmlenc#sha256"/>
        <DigestValue>OGD3iF2+l78gTInlDCWFPycZVuHBpUE02raJ/Wr5XCI=</DigestValue>
      </Reference>
      <Reference URI="/xl/printerSettings/printerSettings35.bin?ContentType=application/vnd.openxmlformats-officedocument.spreadsheetml.printerSettings">
        <DigestMethod Algorithm="http://www.w3.org/2001/04/xmlenc#sha256"/>
        <DigestValue>s6l80irlBTW+uFk7nR5c7WcaDa2jSh3MPBgl0IjaDO0=</DigestValue>
      </Reference>
      <Reference URI="/xl/printerSettings/printerSettings36.bin?ContentType=application/vnd.openxmlformats-officedocument.spreadsheetml.printerSettings">
        <DigestMethod Algorithm="http://www.w3.org/2001/04/xmlenc#sha256"/>
        <DigestValue>MXec2D+WMU8itUC5NxoyllqwEi3fXNlaIfg2JySEdZE=</DigestValue>
      </Reference>
      <Reference URI="/xl/printerSettings/printerSettings4.bin?ContentType=application/vnd.openxmlformats-officedocument.spreadsheetml.printerSettings">
        <DigestMethod Algorithm="http://www.w3.org/2001/04/xmlenc#sha256"/>
        <DigestValue>HeMXh0BvJ5EJgLU/vDhAs8Wted+7ofJnylrfXHCWHDg=</DigestValue>
      </Reference>
      <Reference URI="/xl/printerSettings/printerSettings5.bin?ContentType=application/vnd.openxmlformats-officedocument.spreadsheetml.printerSettings">
        <DigestMethod Algorithm="http://www.w3.org/2001/04/xmlenc#sha256"/>
        <DigestValue>YE8L7X0odkmvBfLuwq0TSw4LKk7AsP9RKU8hniCLgyE=</DigestValue>
      </Reference>
      <Reference URI="/xl/printerSettings/printerSettings6.bin?ContentType=application/vnd.openxmlformats-officedocument.spreadsheetml.printerSettings">
        <DigestMethod Algorithm="http://www.w3.org/2001/04/xmlenc#sha256"/>
        <DigestValue>8ULINyTSns7e3+F/twyhXb2p4OEI5M6paxloUp/0tKM=</DigestValue>
      </Reference>
      <Reference URI="/xl/printerSettings/printerSettings7.bin?ContentType=application/vnd.openxmlformats-officedocument.spreadsheetml.printerSettings">
        <DigestMethod Algorithm="http://www.w3.org/2001/04/xmlenc#sha256"/>
        <DigestValue>8ULINyTSns7e3+F/twyhXb2p4OEI5M6paxloUp/0tKM=</DigestValue>
      </Reference>
      <Reference URI="/xl/printerSettings/printerSettings8.bin?ContentType=application/vnd.openxmlformats-officedocument.spreadsheetml.printerSettings">
        <DigestMethod Algorithm="http://www.w3.org/2001/04/xmlenc#sha256"/>
        <DigestValue>8ULINyTSns7e3+F/twyhXb2p4OEI5M6paxloUp/0tKM=</DigestValue>
      </Reference>
      <Reference URI="/xl/printerSettings/printerSettings9.bin?ContentType=application/vnd.openxmlformats-officedocument.spreadsheetml.printerSettings">
        <DigestMethod Algorithm="http://www.w3.org/2001/04/xmlenc#sha256"/>
        <DigestValue>8ULINyTSns7e3+F/twyhXb2p4OEI5M6paxloUp/0tKM=</DigestValue>
      </Reference>
      <Reference URI="/xl/sharedStrings.xml?ContentType=application/vnd.openxmlformats-officedocument.spreadsheetml.sharedStrings+xml">
        <DigestMethod Algorithm="http://www.w3.org/2001/04/xmlenc#sha256"/>
        <DigestValue>qnstd9ukNSq1CTXQCks9EjQWJVvAcIrOSvxIh65s8oQ=</DigestValue>
      </Reference>
      <Reference URI="/xl/styles.xml?ContentType=application/vnd.openxmlformats-officedocument.spreadsheetml.styles+xml">
        <DigestMethod Algorithm="http://www.w3.org/2001/04/xmlenc#sha256"/>
        <DigestValue>pSf92foB8+UtWvF0Q5P6OE3eC/Zke+D9zcpWqbDJq6E=</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nu9RnyvSDooeCqpDFTPjUsUvUjxa8Q6Oxabm6HQHK68=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cknFtSZ3+EJ83Ud8X2cw9Db8/heRLx4XT4zkWtcbQ9Q=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FfJIG/2Mwx7uIqn1GPADSDr4lE7C9ss3ZR/J1DdUfBw=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t0Z+oughAKUZQHPbNpNtF9RAOUcluPtBWgDJlL6U+bo=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zKYSgw8oeus/+/8wHS2d0ehRcGITkMJ0iQ96K+lPuao=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2VI4Yy/3g0DAhQomLYlxJjSBlPJGtBlvltX4wf15Hls=</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zgur8m8h3dHGUIjwiYWUwhCf0M5q1vRr8/fpz0BeqjQ=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/vdlEvtXkAWMLL2x93VsgyfLt+nG76hMvexCGWNP+yU=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b1za6+wKxSOn7mckzMEWtxhWwgG2EGZQU6lmB9eeZfY=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Vfwd3q6JoZRQl4XRQYCrXci0hbexTcx8ktmX1ddPPBQ=</DigestValue>
      </Reference>
      <Reference URI="/xl/worksheets/sheet1.xml?ContentType=application/vnd.openxmlformats-officedocument.spreadsheetml.worksheet+xml">
        <DigestMethod Algorithm="http://www.w3.org/2001/04/xmlenc#sha256"/>
        <DigestValue>KK3GRQ6wCQEOznFRmR8udeKXe62eTxfhi/RvB7RDHAc=</DigestValue>
      </Reference>
      <Reference URI="/xl/worksheets/sheet10.xml?ContentType=application/vnd.openxmlformats-officedocument.spreadsheetml.worksheet+xml">
        <DigestMethod Algorithm="http://www.w3.org/2001/04/xmlenc#sha256"/>
        <DigestValue>DHry5aJjOF8MZ/Ym+5h09wlevjq+eP2lBsIVr3d0Fg8=</DigestValue>
      </Reference>
      <Reference URI="/xl/worksheets/sheet11.xml?ContentType=application/vnd.openxmlformats-officedocument.spreadsheetml.worksheet+xml">
        <DigestMethod Algorithm="http://www.w3.org/2001/04/xmlenc#sha256"/>
        <DigestValue>b35QG5PzWYyAh1GE9SWutJvpKoG8jJspakS5w+W7qrU=</DigestValue>
      </Reference>
      <Reference URI="/xl/worksheets/sheet12.xml?ContentType=application/vnd.openxmlformats-officedocument.spreadsheetml.worksheet+xml">
        <DigestMethod Algorithm="http://www.w3.org/2001/04/xmlenc#sha256"/>
        <DigestValue>FWbIyWqEU0Qt0sBit2HaDbmgCbIfUOV6fo8REPIoieg=</DigestValue>
      </Reference>
      <Reference URI="/xl/worksheets/sheet13.xml?ContentType=application/vnd.openxmlformats-officedocument.spreadsheetml.worksheet+xml">
        <DigestMethod Algorithm="http://www.w3.org/2001/04/xmlenc#sha256"/>
        <DigestValue>nTqNO2wMQk7M+GJJRbSf2pCRfrf3pm9YbdDgcAnMXVY=</DigestValue>
      </Reference>
      <Reference URI="/xl/worksheets/sheet14.xml?ContentType=application/vnd.openxmlformats-officedocument.spreadsheetml.worksheet+xml">
        <DigestMethod Algorithm="http://www.w3.org/2001/04/xmlenc#sha256"/>
        <DigestValue>6AuiyCedRL7nJT6m3AbAMLVvkEs0gUYwbkF+uk3Y6Zo=</DigestValue>
      </Reference>
      <Reference URI="/xl/worksheets/sheet2.xml?ContentType=application/vnd.openxmlformats-officedocument.spreadsheetml.worksheet+xml">
        <DigestMethod Algorithm="http://www.w3.org/2001/04/xmlenc#sha256"/>
        <DigestValue>5sM7hQeV91i35xmXlU/mBnB+dgLJw8g+8mLHySdTA1Y=</DigestValue>
      </Reference>
      <Reference URI="/xl/worksheets/sheet3.xml?ContentType=application/vnd.openxmlformats-officedocument.spreadsheetml.worksheet+xml">
        <DigestMethod Algorithm="http://www.w3.org/2001/04/xmlenc#sha256"/>
        <DigestValue>4hAPQe1Mg91eo0ptlSBoPxpMzbvzCebRGJxHLyeLvMI=</DigestValue>
      </Reference>
      <Reference URI="/xl/worksheets/sheet4.xml?ContentType=application/vnd.openxmlformats-officedocument.spreadsheetml.worksheet+xml">
        <DigestMethod Algorithm="http://www.w3.org/2001/04/xmlenc#sha256"/>
        <DigestValue>ZHhOVAxbY11yjmEsmt0slMIEm8c9h7ScPyvLgxS+yGY=</DigestValue>
      </Reference>
      <Reference URI="/xl/worksheets/sheet5.xml?ContentType=application/vnd.openxmlformats-officedocument.spreadsheetml.worksheet+xml">
        <DigestMethod Algorithm="http://www.w3.org/2001/04/xmlenc#sha256"/>
        <DigestValue>suhu8O4kemvX/pBKV1g0TFzTFHhnwpPv+BcRoln6OO8=</DigestValue>
      </Reference>
      <Reference URI="/xl/worksheets/sheet6.xml?ContentType=application/vnd.openxmlformats-officedocument.spreadsheetml.worksheet+xml">
        <DigestMethod Algorithm="http://www.w3.org/2001/04/xmlenc#sha256"/>
        <DigestValue>7HelmFGkp00ZUCrffXAjYjtS39abAod0nzlZodSWSvY=</DigestValue>
      </Reference>
      <Reference URI="/xl/worksheets/sheet7.xml?ContentType=application/vnd.openxmlformats-officedocument.spreadsheetml.worksheet+xml">
        <DigestMethod Algorithm="http://www.w3.org/2001/04/xmlenc#sha256"/>
        <DigestValue>aX7e1SuPTvn21wp1ShmlRLOim7yCLpuKmtun8A2ItBI=</DigestValue>
      </Reference>
      <Reference URI="/xl/worksheets/sheet8.xml?ContentType=application/vnd.openxmlformats-officedocument.spreadsheetml.worksheet+xml">
        <DigestMethod Algorithm="http://www.w3.org/2001/04/xmlenc#sha256"/>
        <DigestValue>a4cWmRLu4KAnVuJzCrZ7KX2t1LUzEK5ShDq/hfmcr7U=</DigestValue>
      </Reference>
      <Reference URI="/xl/worksheets/sheet9.xml?ContentType=application/vnd.openxmlformats-officedocument.spreadsheetml.worksheet+xml">
        <DigestMethod Algorithm="http://www.w3.org/2001/04/xmlenc#sha256"/>
        <DigestValue>w/PdbzHhHQcOT06F/MO1TKmXXS1y4elHVKuIF4BKmp8=</DigestValue>
      </Reference>
    </Manifest>
    <SignatureProperties>
      <SignatureProperty Id="idSignatureTime" Target="#idPackageSignature">
        <mdssi:SignatureTime xmlns:mdssi="http://schemas.openxmlformats.org/package/2006/digital-signature">
          <mdssi:Format>YYYY-MM-DDThh:mm:ssTZD</mdssi:Format>
          <mdssi:Value>2022-05-16T20:32:00Z</mdssi:Value>
        </mdssi:SignatureTime>
      </SignatureProperty>
    </SignatureProperties>
  </Object>
  <Object Id="idOfficeObject">
    <SignatureProperties>
      <SignatureProperty Id="idOfficeV1Details" Target="#idPackageSignature">
        <SignatureInfoV1 xmlns="http://schemas.microsoft.com/office/2006/digsig">
          <SetupID>{4E58CABB-0C18-4461-BD82-996386627CB0}</SetupID>
          <SignatureText>Jonathan Rivas F.</SignatureText>
          <SignatureImage/>
          <SignatureComments/>
          <WindowsVersion>10.0</WindowsVersion>
          <OfficeVersion>16.0.15128/23</OfficeVersion>
          <ApplicationVersion>16.0.15128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2022-05-16T20:32:00Z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v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MMhw+X8AAAAwyHD5fwAATDurcPl/AAAAAO24+X8AAJHRG3D5fwAAMBbtuPl/AABMO6tw+X8AAMgWAAAAAAAAQAAAwPl/AAAAAO24+X8AAGHUG3D5fwAABAAAAAAAAAAwFu24+X8AADC37wcyAAAATDurcAAAAABIAAAAAAAAAEw7q3D5fwAAqDPIcPl/AACAP6tw+X8AAAEAAAAAAAAA/mSrcPl/AAAAAO24+X8AAAAAAAAAAAAAAAAAAAAAAAAAAAAAAAAAAOCm/tskAgAAC6eztvl/AAAQuO8HMgAAAKm47wcyAAAAAAAAAAAAAAAAAAAAZHYACAAAAAAlAAAADAAAAAEAAAAYAAAADAAAAAAAAAASAAAADAAAAAEAAAAeAAAAGAAAAMMAAAAEAAAA9wAAABEAAAAlAAAADAAAAAEAAABUAAAAhAAAAMQAAAAEAAAA9QAAABAAAAABAAAA0XbJQVUVykHEAAAABAAAAAkAAABMAAAAAAAAAAAAAAAAAAAA//////////9gAAAAMQA2AC8ANQ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QObe2SQCAAAAAAAAAAAAAAEAAAAkAgAAiP7Wtvl/AAAAAAAAAAAAAIA/7bj5fwAACQAAAAEAAAAJAAAAAAAAAAAAAAAAAAAAAAAAAAAAAADzUdd1KukAABEAAAAAAAAAMGIz6CQCAADQpzrqJAIAAOCm/tskAgAAENfvBwAAAAAAAAAAAAAAAAcAAAAAAAAAAAAAAAAAAABM1u8HMgAAAInW7wcyAAAA0bevtvl/AAAAAAAAAAAAADBLE6kAAAAAMGIz6CQCAAAAAAAAAAAAAOCm/tskAgAAC6eztvl/AADw1e8HMgAAAInW7wcyAAAAcGJS7SQ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vZJAIAAAIAAAAkAgAAKAAAAAAAAACI/ta2+X8AAAAAAAAAAAAAODNUV/l/AAD/////AgAAAOAks/QkAgAAAAAAAAAAAAAAAAAAAAAAABPf1nUq6QAAAAAAAAAAAAAAAAAA+X8AAOD///8AAAAA4Kb+2yQCAACIYe4HAAAAAAAAAAAAAAAABgAAAAAAAAAAAAAAAAAAAKxg7gcyAAAA6WDuBzIAAADRt6+2+X8AAAEAAAAAAAAAMF0X9QAAAABYantX+X8AAAAys/QkAgAA4Kb+2yQCAAALp7O2+X8AAFBg7gcyAAAA6WDuBzIAAACATFLtJA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CA8VVf5fwAAAAAAAPl/AAAgPFVX+X8AAIj+1rb5fwAAAAAAAAAAAAAAAAAAAAAAAGBpF/UkAgAAAAAAAAAAAAAAAAAAAAAAAAAAAAAAAAAAg9zWdSrpAAC2fctW+X8AAOA0VVf5fwAA8P///wAAAADgpv7bJAIAAPhh7gcAAAAAAAAAAAAAAAAJAAAAAAAAAAAAAAAAAAAAHGHuBzIAAABZYe4HMgAAANG3r7b5fwAAIDxVV/l/AAD0sddWAAAAAFBp7gcyAAAAAAAAAAAAAADgpv7bJAIAAAuns7b5fwAAwGDuBzIAAABZYe4HMgAAAOBtGPUk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NAAAAAKAAAAUAAAAIIAAABcAAAAAQAAANF2yUFVFcpBCgAAAFAAAAAWAAAATAAAAAAAAAAAAAAAAAAAAP//////////eAAAAEoAbwBuAGEAdABoAGEAbgAgAFIAaQB2AGEAcwAgAEYAdQBlAG4AdABlAHMABAAAAAcAAAAHAAAABgAAAAQAAAAHAAAABgAAAAcAAAADAAAABwAAAAMAAAAFAAAABgAAAAUAAAADAAAABgAAAAcAAAAGAAAABwAAAAQ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D8AAABsAAAAAQAAANF2yUFVFcpBCgAAAGAAAAAKAAAATAAAAAAAAAAAAAAAAAAAAP//////////YAAAAFAAcgBlAHMAaQBkAGUAbgB0AGUABgAAAAQAAAAGAAAABQAAAAMAAAAHAAAABgAAAAcAAAAE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Object Id="idInvalidSigLnImg">AQAAAGwAAAAAAAAAAAAAAP8AAAB/AAAAAAAAAAAAAAAvGQAAogwAACBFTUYAAAEALCE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MMhw+X8AAAAwyHD5fwAATDurcPl/AAAAAO24+X8AAJHRG3D5fwAAMBbtuPl/AABMO6tw+X8AAMgWAAAAAAAAQAAAwPl/AAAAAO24+X8AAGHUG3D5fwAABAAAAAAAAAAwFu24+X8AADC37wcyAAAATDurcAAAAABIAAAAAAAAAEw7q3D5fwAAqDPIcPl/AACAP6tw+X8AAAEAAAAAAAAA/mSrcPl/AAAAAO24+X8AAAAAAAAAAAAAAAAAAAAAAAAAAAAAAAAAAOCm/tskAgAAC6eztvl/AAAQuO8HMgAAAKm47wcy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QObe2SQCAAAAAAAAAAAAAAEAAAAkAgAAiP7Wtvl/AAAAAAAAAAAAAIA/7bj5fwAACQAAAAEAAAAJAAAAAAAAAAAAAAAAAAAAAAAAAAAAAADzUdd1KukAABEAAAAAAAAAMGIz6CQCAADQpzrqJAIAAOCm/tskAgAAENfvBwAAAAAAAAAAAAAAAAcAAAAAAAAAAAAAAAAAAABM1u8HMgAAAInW7wcyAAAA0bevtvl/AAAAAAAAAAAAADBLE6kAAAAAMGIz6CQCAAAAAAAAAAAAAOCm/tskAgAAC6eztvl/AADw1e8HMgAAAInW7wcyAAAAcGJS7SQ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vZJAIAAAIAAAAkAgAAKAAAAAAAAACI/ta2+X8AAAAAAAAAAAAAODNUV/l/AAD/////AgAAAOAks/QkAgAAAAAAAAAAAAAAAAAAAAAAABPf1nUq6QAAAAAAAAAAAAAAAAAA+X8AAOD///8AAAAA4Kb+2yQCAACIYe4HAAAAAAAAAAAAAAAABgAAAAAAAAAAAAAAAAAAAKxg7gcyAAAA6WDuBzIAAADRt6+2+X8AAAEAAAAAAAAAMF0X9QAAAABYantX+X8AAAAys/QkAgAA4Kb+2yQCAAALp7O2+X8AAFBg7gcyAAAA6WDuBzIAAACATFLtJA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EAAABHAAAAKQAAADMAAAB5AAAAFQAAACEA8AAAAAAAAAAAAAAAgD8AAAAAAAAAAAAAgD8AAAAAAAAAAAAAAAAAAAAAAAAAAAAAAAAAAAAAAAAAACUAAAAMAAAAAAAAgCgAAAAMAAAABAAAAFIAAABwAQAABAAAAPD///8AAAAAAAAAAAAAAACQAQAAAAAAAQAAAABzAGUAZwBvAGUAIAB1AGkAAAAAAAAAAAAAAAAAAAAAAAAAAAAAAAAAAAAAAAAAAAAAAAAAAAAAAAAAAAAAAAAAAAAAACA8VVf5fwAAAAAAAPl/AAAgPFVX+X8AAIj+1rb5fwAAAAAAAAAAAAAAAAAAAAAAAGBpF/UkAgAAAAAAAAAAAAAAAAAAAAAAAAAAAAAAAAAAg9zWdSrpAAC2fctW+X8AAOA0VVf5fwAA8P///wAAAADgpv7bJAIAAPhh7gcAAAAAAAAAAAAAAAAJAAAAAAAAAAAAAAAAAAAAHGHuBzIAAABZYe4HMgAAANG3r7b5fwAAIDxVV/l/AAD0sddWAAAAAFBp7gcyAAAAAAAAAAAAAADgpv7bJAIAAAuns7b5fwAAwGDuBzIAAABZYe4HMgAAAOBtGPUkAgAAAAAAAGR2AAgAAAAAJQAAAAwAAAAEAAAAGAAAAAwAAAAAAAAAEgAAAAwAAAABAAAAHgAAABgAAAApAAAAMwAAAKIAAABIAAAAJQAAAAwAAAAEAAAAVAAAALQAAAAqAAAAMwAAAKAAAABHAAAAAQAAANF2yUFVFcpBKgAAADMAAAARAAAATAAAAAAAAAAAAAAAAAAAAP//////////cAAAAEoAbwBuAGEAdABoAGEAbgAgAFIAaQB2AGEAcwAgAEYALgAAAAYAAAAJAAAACQAAAAgAAAAFAAAACQAAAAgAAAAJAAAABAAAAAoAAAAEAAAACAAAAAgAAAAHAAAABAAAAAg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NAAAAAKAAAAUAAAAIIAAABcAAAAAQAAANF2yUFVFcpBCgAAAFAAAAAWAAAATAAAAAAAAAAAAAAAAAAAAP//////////eAAAAEoAbwBuAGEAdABoAGEAbgAgAFIAaQB2AGEAcwAgAEYAdQBlAG4AdABlAHMABAAAAAcAAAAHAAAABgAAAAQAAAAHAAAABgAAAAcAAAADAAAABwAAAAMAAAAFAAAABgAAAAUAAAADAAAABgAAAAcAAAAGAAAABwAAAAQ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D8AAABsAAAAAQAAANF2yUFVFcpBCgAAAGAAAAAKAAAATAAAAAAAAAAAAAAAAAAAAP//////////YAAAAFAAcgBlAHMAaQBkAGUAbgB0AGUABgAAAAQAAAAGAAAABQAAAAMAAAAHAAAABgAAAAcAAAAEAAAABgAAAEsAAABAAAAAMAAAAAUAAAAgAAAAAQAAAAEAAAAQAAAAAAAAAAAAAAAAAQAAgAAAAAAAAAAAAAAAAAEAAIAAAAAlAAAADAAAAAIAAAAnAAAAGAAAAAUAAAAAAAAA////AAAAAAAlAAAADAAAAAUAAABMAAAAZAAAAAkAAABwAAAA2gAAAHwAAAAJAAAAcAAAANIAAAANAAAAIQDwAAAAAAAAAAAAAACAPwAAAAAAAAAAAACAPwAAAAAAAAAAAAAAAAAAAAAAAAAAAAAAAAAAAAAAAAAAJQAAAAwAAAAAAACAKAAAAAwAAAAFAAAAJQAAAAwAAAABAAAAGAAAAAwAAAAAAAAAEgAAAAwAAAABAAAAFgAAAAwAAAAAAAAAVAAAACABAAAKAAAAcAAAANkAAAB8AAAAAQAAANF2yUFVFcpBCgAAAHAAAAAjAAAATAAAAAQAAAAJAAAAcAAAANsAAAB9AAAAlAAAAEYAaQByAG0AYQBkAG8AIABwAG8AcgA6ACAASgBPAE4AQQBUAEgAQQBOACAAUgBJAFYAQQBTACAARgBVAEUATgBUAEUAUwAAAAYAAAADAAAABAAAAAkAAAAGAAAABwAAAAcAAAADAAAABwAAAAcAAAAEAAAAAwAAAAMAAAAEAAAACQAAAAgAAAAHAAAABgAAAAgAAAAHAAAACAAAAAMAAAAHAAAAAwAAAAcAAAAHAAAABgAAAAMAAAAGAAAACAAAAAYAAAAIAAAABgAAAAYAAAAG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ck1ynZuteLb58Njmesekw4M4sWrMJRKGRF6NPmw77ps=</DigestValue>
    </Reference>
    <Reference Type="http://www.w3.org/2000/09/xmldsig#Object" URI="#idOfficeObject">
      <DigestMethod Algorithm="http://www.w3.org/2001/04/xmlenc#sha256"/>
      <DigestValue>wVVYGrWXNSrBfmQJ8LgYlUSkV11VCf3KcImBVYmbwIQ=</DigestValue>
    </Reference>
    <Reference Type="http://uri.etsi.org/01903#SignedProperties" URI="#idSignedProperties">
      <Transforms>
        <Transform Algorithm="http://www.w3.org/TR/2001/REC-xml-c14n-20010315"/>
      </Transforms>
      <DigestMethod Algorithm="http://www.w3.org/2001/04/xmlenc#sha256"/>
      <DigestValue>BOqDWNEiJmyLEbYmL8TmVP7/tvRTiqGdwipXNRwS9EI=</DigestValue>
    </Reference>
    <Reference Type="http://www.w3.org/2000/09/xmldsig#Object" URI="#idValidSigLnImg">
      <DigestMethod Algorithm="http://www.w3.org/2001/04/xmlenc#sha256"/>
      <DigestValue>EI0XLInJVA6cjeeW1aUMRbr/eM5XXKGy5eQComgGrBQ=</DigestValue>
    </Reference>
    <Reference Type="http://www.w3.org/2000/09/xmldsig#Object" URI="#idInvalidSigLnImg">
      <DigestMethod Algorithm="http://www.w3.org/2001/04/xmlenc#sha256"/>
      <DigestValue>oxu2UmbY73m2Cd7OMyyku0WLaCsOLRVEx6cdw1JwlIM=</DigestValue>
    </Reference>
  </SignedInfo>
  <SignatureValue>k/S9ANOVKnU2OuKaFW2KKdYwGdQ9+CtA6R+lbPSbWUiUfqdI0OeiU3wPmcbsn27+ASvt8l+wZozJ
ThJ0TOxzXeT6mS7PRa8GQCs6CnOmkGtALdgAOogHo5KOo0YNyhf47de5iweBtFHq7DKE76DQIJjQ
wS5NInOAcqylPHqyg5OAT+jusl8n6DdVAqLwEIGA7sqqvWAIE5a4kHXCwwYk8SnJUPYD9q5dkZUn
6wqIjas/eQz+p6ra8KTU7NwBIO+78ZMS5yqmF3iKxsWfC8ZxuEgToSQoVq5KFxsed7LBw66UEesF
j/t5LFHEhC5BMq1A40yQYgJHEElBRomC9japIQ==</SignatureValue>
  <KeyInfo>
    <X509Data>
      <X509Certificate>MIID8jCCAtqgAwIBAgIQcu40oC4aOKRCxdg7+OK8zjANBgkqhkiG9w0BAQsFADB4MXYwEQYKCZImiZPyLGQBGRYDbmV0MBUGCgmSJomT8ixkARkWB3dpbmRvd3MwHQYDVQQDExZNUy1Pcmdhbml6YXRpb24tQWNjZXNzMCsGA1UECxMkODJkYmFjYTQtM2U4MS00NmNhLTljNzMtMDk1MGMxZWFjYTk3MB4XDTIyMDQyNzEyNDkyNFoXDTMyMDQyNzEzMTkyNFowLzEtMCsGA1UEAxMkYjk4MjY4YzYtZGQ2Ni00ZTgzLWFkYTgtNjE2OTliMDdjMzQyMIIBIjANBgkqhkiG9w0BAQEFAAOCAQ8AMIIBCgKCAQEAwanPPxSMyTKZvGgyHnLY2/OfP4rz67QPrdKjaCmMXwjrKFqPwDoRhSgjvhub31KXTtxZWmNmA89boP23MFvK+huFztBsuYOCCagwMOC+sPiPd+uaR2uCqcNMXnyDmVPUZIISRf6bsd2YNphSY5UNhtDrDTxI4XCeR0Fl32ozWumwUs6To0iNkqrBSeJB7t7ncOmvHTzZceO57ziwM8hzsmZAD78bqEKz2l1PfVV5TBLtMKDCJo4r+S6qq6uLdPghpDW1mRrQB267icumNvA3Osue5wX+rfo7ztcm2uFhw26VpuArtO8AeITP0NBQDDx3Qt54vDQHeFaUGZ+HmczuYQIDAQABo4HAMIG9MAwGA1UdEwEB/wQCMAAwFgYDVR0lAQH/BAwwCgYIKwYBBQUHAwIwIgYLKoZIhvcUAQWCHAIEEwSBEMZogrlm3YNOrahhaZsHw0IwIgYLKoZIhvcUAQWCHAMEEwSBEET0LmPy56xMnCAPKGanV7owIgYLKoZIhvcUAQWCHAUEEwSBENIz2KsHo89MhZuopqQ2rTswFAYLKoZIhvcUAQWCHAgEBQSBAlNBMBMGCyqGSIb3FAEFghwHBAQEgQEwMA0GCSqGSIb3DQEBCwUAA4IBAQADgikTb7LXng8WXCvhh/We0E2AKYcJ25wNfUZHlpqb7GTExXR1/kk8Rd8B3ZHFidjnvMx7+wZXwqyZ5yZYHjDehVYE7dl7TXdeIvX1SSh0D7nR9A6UTqDotCEsJyeL5noOwEJLeHdO017MKeuXEIAKYpLXqqWH+LLfjToTBUqqgSsUVujeI9yWw2EieqHYyuaLDxNFwY+vQ4Q8Qo3JAGS8UlD28sIiuKkiLmctDiUoylor0KBZC/g2hp+Ee3sOH1JoR/AYm+YHvsSrY4YGFezkwg6AAXfBq7dbqGRvsfMjJfDAuJiyqNOFiaWmFmablcjIEoC+l332IRxzLQSsqow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8tS7IB59uLn35rv1faEyT6hqaztaJlQVZzGkyiSJDiY=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L7kNvGtbCuOdBJRR2WJp3tovlWwb0/2yvBUxIotRJ9M=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L7kNvGtbCuOdBJRR2WJp3tovlWwb0/2yvBUxIotRJ9M=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L7kNvGtbCuOdBJRR2WJp3tovlWwb0/2yvBUxIotRJ9M=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L7kNvGtbCuOdBJRR2WJp3tovlWwb0/2yvBUxIotRJ9M=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L7kNvGtbCuOdBJRR2WJp3tovlWwb0/2yvBUxIotRJ9M=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L7kNvGtbCuOdBJRR2WJp3tovlWwb0/2yvBUxIotRJ9M=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L7kNvGtbCuOdBJRR2WJp3tovlWwb0/2yvBUxIotRJ9M=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L7kNvGtbCuOdBJRR2WJp3tovlWwb0/2yvBUxIotRJ9M=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drawing1.xml?ContentType=application/vnd.openxmlformats-officedocument.drawing+xml">
        <DigestMethod Algorithm="http://www.w3.org/2001/04/xmlenc#sha256"/>
        <DigestValue>7gsOYwVUvSfgqoogJKJx61JZ+twWLXJphknuKbKY/+E=</DigestValue>
      </Reference>
      <Reference URI="/xl/drawings/drawing2.xml?ContentType=application/vnd.openxmlformats-officedocument.drawing+xml">
        <DigestMethod Algorithm="http://www.w3.org/2001/04/xmlenc#sha256"/>
        <DigestValue>oU3ETWogzrgsJ+9UxxFRPbnjTvN8MadFgWm5PTrtk4A=</DigestValue>
      </Reference>
      <Reference URI="/xl/drawings/drawing3.xml?ContentType=application/vnd.openxmlformats-officedocument.drawing+xml">
        <DigestMethod Algorithm="http://www.w3.org/2001/04/xmlenc#sha256"/>
        <DigestValue>61JVVY3zG9alvfk3CYQe0YtQJK9lxNSDPPZzp+TmTPM=</DigestValue>
      </Reference>
      <Reference URI="/xl/drawings/drawing4.xml?ContentType=application/vnd.openxmlformats-officedocument.drawing+xml">
        <DigestMethod Algorithm="http://www.w3.org/2001/04/xmlenc#sha256"/>
        <DigestValue>IMsfumgEYUY7Iw38stmkF7nlIxBv865nYFuWXGcg99M=</DigestValue>
      </Reference>
      <Reference URI="/xl/drawings/drawing5.xml?ContentType=application/vnd.openxmlformats-officedocument.drawing+xml">
        <DigestMethod Algorithm="http://www.w3.org/2001/04/xmlenc#sha256"/>
        <DigestValue>mywKs0uIC3ZkJo7R2ojFKiKIBGOCCesPi2H3eXBz0Jg=</DigestValue>
      </Reference>
      <Reference URI="/xl/drawings/drawing6.xml?ContentType=application/vnd.openxmlformats-officedocument.drawing+xml">
        <DigestMethod Algorithm="http://www.w3.org/2001/04/xmlenc#sha256"/>
        <DigestValue>HJLPjn0L39F3GMpg0R8c2VnRXWL2m1JGcJpDqdRgC5A=</DigestValue>
      </Reference>
      <Reference URI="/xl/drawings/drawing7.xml?ContentType=application/vnd.openxmlformats-officedocument.drawing+xml">
        <DigestMethod Algorithm="http://www.w3.org/2001/04/xmlenc#sha256"/>
        <DigestValue>xzpmdThVaYhigjRMncQyN4pwAlxM4zFa2DOavPqMx74=</DigestValue>
      </Reference>
      <Reference URI="/xl/drawings/drawing8.xml?ContentType=application/vnd.openxmlformats-officedocument.drawing+xml">
        <DigestMethod Algorithm="http://www.w3.org/2001/04/xmlenc#sha256"/>
        <DigestValue>+I+zgVihcd1ilnUPHHf8+2L0kPz9abLIny6aKrSYh+w=</DigestValue>
      </Reference>
      <Reference URI="/xl/drawings/drawing9.xml?ContentType=application/vnd.openxmlformats-officedocument.drawing+xml">
        <DigestMethod Algorithm="http://www.w3.org/2001/04/xmlenc#sha256"/>
        <DigestValue>6rymockwiOxb+5SSRwlrj9GEASh2WONFJqcyfBpiCJ0=</DigestValue>
      </Reference>
      <Reference URI="/xl/drawings/vmlDrawing1.vml?ContentType=application/vnd.openxmlformats-officedocument.vmlDrawing">
        <DigestMethod Algorithm="http://www.w3.org/2001/04/xmlenc#sha256"/>
        <DigestValue>P1UKBaBmZilzAgI7Fj4tkH5LjDvJ6VX8eP3Ft5X7FVQ=</DigestValue>
      </Reference>
      <Reference URI="/xl/media/image1.png?ContentType=image/png">
        <DigestMethod Algorithm="http://www.w3.org/2001/04/xmlenc#sha256"/>
        <DigestValue>/DS4yVVvgrHXGBEZgw3zJ8Sb2U2dp9Y8MD/ND+m4c2I=</DigestValue>
      </Reference>
      <Reference URI="/xl/media/image2.png?ContentType=image/png">
        <DigestMethod Algorithm="http://www.w3.org/2001/04/xmlenc#sha256"/>
        <DigestValue>5bw5kp4Vg3QyGd15e4u7aWIWaWqe0oC1qFb1arqBwBY=</DigestValue>
      </Reference>
      <Reference URI="/xl/media/image3.png?ContentType=image/png">
        <DigestMethod Algorithm="http://www.w3.org/2001/04/xmlenc#sha256"/>
        <DigestValue>ee8lauYuLnjg2Ij8oEl6o1zRs72EumhXKew1EBTCHbk=</DigestValue>
      </Reference>
      <Reference URI="/xl/media/image4.emf?ContentType=image/x-emf">
        <DigestMethod Algorithm="http://www.w3.org/2001/04/xmlenc#sha256"/>
        <DigestValue>K9VJgntVdlkOq+OOLKKxw3AHYCe7fVB7+D34Y8/XbBU=</DigestValue>
      </Reference>
      <Reference URI="/xl/media/image5.emf?ContentType=image/x-emf">
        <DigestMethod Algorithm="http://www.w3.org/2001/04/xmlenc#sha256"/>
        <DigestValue>UwMWEJcmysDWgpDZSjd0RqyKxv/V37+lxTAqlyby5Xo=</DigestValue>
      </Reference>
      <Reference URI="/xl/media/image6.emf?ContentType=image/x-emf">
        <DigestMethod Algorithm="http://www.w3.org/2001/04/xmlenc#sha256"/>
        <DigestValue>w430it/X4X2BsbgE23DEPwBBGp7MwPtUFTeM6Tl+7I0=</DigestValue>
      </Reference>
      <Reference URI="/xl/printerSettings/printerSettings1.bin?ContentType=application/vnd.openxmlformats-officedocument.spreadsheetml.printerSettings">
        <DigestMethod Algorithm="http://www.w3.org/2001/04/xmlenc#sha256"/>
        <DigestValue>nrwW2aOzrJ6w3s+3W+h5IvHukzB/6FZNl1merJBqyjs=</DigestValue>
      </Reference>
      <Reference URI="/xl/printerSettings/printerSettings10.bin?ContentType=application/vnd.openxmlformats-officedocument.spreadsheetml.printerSettings">
        <DigestMethod Algorithm="http://www.w3.org/2001/04/xmlenc#sha256"/>
        <DigestValue>eagKw4vkJta//EAXFo8pt3rkLlJe7nsQidLS/ebqtjQ=</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aKO8XWThzgvGlTVSu23kX37OoqtKGS6PBUkmhsicI1Y=</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TaA6KX/SRWPpmiasS8KGCRFI/mFTpQlGqiM07LbibG8=</DigestValue>
      </Reference>
      <Reference URI="/xl/printerSettings/printerSettings16.bin?ContentType=application/vnd.openxmlformats-officedocument.spreadsheetml.printerSettings">
        <DigestMethod Algorithm="http://www.w3.org/2001/04/xmlenc#sha256"/>
        <DigestValue>nrwW2aOzrJ6w3s+3W+h5IvHukzB/6FZNl1merJBqyjs=</DigestValue>
      </Reference>
      <Reference URI="/xl/printerSettings/printerSettings17.bin?ContentType=application/vnd.openxmlformats-officedocument.spreadsheetml.printerSettings">
        <DigestMethod Algorithm="http://www.w3.org/2001/04/xmlenc#sha256"/>
        <DigestValue>GyyR84UYFfbFvVrs+ip9vPggIMAXC0nxkmeUVNsGxCc=</DigestValue>
      </Reference>
      <Reference URI="/xl/printerSettings/printerSettings18.bin?ContentType=application/vnd.openxmlformats-officedocument.spreadsheetml.printerSettings">
        <DigestMethod Algorithm="http://www.w3.org/2001/04/xmlenc#sha256"/>
        <DigestValue>ZVxXhJn6XmjT/m1Dw2UhwYZPVXYMSYE+DUFTlsgHV4s=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eagKw4vkJta//EAXFo8pt3rkLlJe7nsQidLS/ebqtjQ=</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eagKw4vkJta//EAXFo8pt3rkLlJe7nsQidLS/ebqtjQ=</DigestValue>
      </Reference>
      <Reference URI="/xl/printerSettings/printerSettings22.bin?ContentType=application/vnd.openxmlformats-officedocument.spreadsheetml.printerSettings">
        <DigestMethod Algorithm="http://www.w3.org/2001/04/xmlenc#sha256"/>
        <DigestValue>hqnMLvZ6XBY2fH1KhK00vJXWuxlSZRWkoKrdKDrIF2Q=</DigestValue>
      </Reference>
      <Reference URI="/xl/printerSettings/printerSettings23.bin?ContentType=application/vnd.openxmlformats-officedocument.spreadsheetml.printerSettings">
        <DigestMethod Algorithm="http://www.w3.org/2001/04/xmlenc#sha256"/>
        <DigestValue>TRrCOIAvgyay9+dOHANtMRhI4Mlj24DaFIyKQoKcdPw=</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TRrCOIAvgyay9+dOHANtMRhI4Mlj24DaFIyKQoKcdPw=</DigestValue>
      </Reference>
      <Reference URI="/xl/printerSettings/printerSettings26.bin?ContentType=application/vnd.openxmlformats-officedocument.spreadsheetml.printerSettings">
        <DigestMethod Algorithm="http://www.w3.org/2001/04/xmlenc#sha256"/>
        <DigestValue>nrwW2aOzrJ6w3s+3W+h5IvHukzB/6FZNl1merJBqyjs=</DigestValue>
      </Reference>
      <Reference URI="/xl/printerSettings/printerSettings27.bin?ContentType=application/vnd.openxmlformats-officedocument.spreadsheetml.printerSettings">
        <DigestMethod Algorithm="http://www.w3.org/2001/04/xmlenc#sha256"/>
        <DigestValue>ZVxXhJn6XmjT/m1Dw2UhwYZPVXYMSYE+DUFTlsgHV4s=</DigestValue>
      </Reference>
      <Reference URI="/xl/printerSettings/printerSettings28.bin?ContentType=application/vnd.openxmlformats-officedocument.spreadsheetml.printerSettings">
        <DigestMethod Algorithm="http://www.w3.org/2001/04/xmlenc#sha256"/>
        <DigestValue>ZVxXhJn6XmjT/m1Dw2UhwYZPVXYMSYE+DUFTlsgHV4s=</DigestValue>
      </Reference>
      <Reference URI="/xl/printerSettings/printerSettings29.bin?ContentType=application/vnd.openxmlformats-officedocument.spreadsheetml.printerSettings">
        <DigestMethod Algorithm="http://www.w3.org/2001/04/xmlenc#sha256"/>
        <DigestValue>ZVxXhJn6XmjT/m1Dw2UhwYZPVXYMSYE+DUFTlsgHV4s=</DigestValue>
      </Reference>
      <Reference URI="/xl/printerSettings/printerSettings3.bin?ContentType=application/vnd.openxmlformats-officedocument.spreadsheetml.printerSettings">
        <DigestMethod Algorithm="http://www.w3.org/2001/04/xmlenc#sha256"/>
        <DigestValue>nrwW2aOzrJ6w3s+3W+h5IvHukzB/6FZNl1merJBqyjs=</DigestValue>
      </Reference>
      <Reference URI="/xl/printerSettings/printerSettings30.bin?ContentType=application/vnd.openxmlformats-officedocument.spreadsheetml.printerSettings">
        <DigestMethod Algorithm="http://www.w3.org/2001/04/xmlenc#sha256"/>
        <DigestValue>GyyR84UYFfbFvVrs+ip9vPggIMAXC0nxkmeUVNsGxCc=</DigestValue>
      </Reference>
      <Reference URI="/xl/printerSettings/printerSettings31.bin?ContentType=application/vnd.openxmlformats-officedocument.spreadsheetml.printerSettings">
        <DigestMethod Algorithm="http://www.w3.org/2001/04/xmlenc#sha256"/>
        <DigestValue>nrwW2aOzrJ6w3s+3W+h5IvHukzB/6FZNl1merJBqyjs=</DigestValue>
      </Reference>
      <Reference URI="/xl/printerSettings/printerSettings32.bin?ContentType=application/vnd.openxmlformats-officedocument.spreadsheetml.printerSettings">
        <DigestMethod Algorithm="http://www.w3.org/2001/04/xmlenc#sha256"/>
        <DigestValue>aKO8XWThzgvGlTVSu23kX37OoqtKGS6PBUkmhsicI1Y=</DigestValue>
      </Reference>
      <Reference URI="/xl/printerSettings/printerSettings33.bin?ContentType=application/vnd.openxmlformats-officedocument.spreadsheetml.printerSettings">
        <DigestMethod Algorithm="http://www.w3.org/2001/04/xmlenc#sha256"/>
        <DigestValue>aKO8XWThzgvGlTVSu23kX37OoqtKGS6PBUkmhsicI1Y=</DigestValue>
      </Reference>
      <Reference URI="/xl/printerSettings/printerSettings34.bin?ContentType=application/vnd.openxmlformats-officedocument.spreadsheetml.printerSettings">
        <DigestMethod Algorithm="http://www.w3.org/2001/04/xmlenc#sha256"/>
        <DigestValue>OGD3iF2+l78gTInlDCWFPycZVuHBpUE02raJ/Wr5XCI=</DigestValue>
      </Reference>
      <Reference URI="/xl/printerSettings/printerSettings35.bin?ContentType=application/vnd.openxmlformats-officedocument.spreadsheetml.printerSettings">
        <DigestMethod Algorithm="http://www.w3.org/2001/04/xmlenc#sha256"/>
        <DigestValue>s6l80irlBTW+uFk7nR5c7WcaDa2jSh3MPBgl0IjaDO0=</DigestValue>
      </Reference>
      <Reference URI="/xl/printerSettings/printerSettings36.bin?ContentType=application/vnd.openxmlformats-officedocument.spreadsheetml.printerSettings">
        <DigestMethod Algorithm="http://www.w3.org/2001/04/xmlenc#sha256"/>
        <DigestValue>MXec2D+WMU8itUC5NxoyllqwEi3fXNlaIfg2JySEdZE=</DigestValue>
      </Reference>
      <Reference URI="/xl/printerSettings/printerSettings4.bin?ContentType=application/vnd.openxmlformats-officedocument.spreadsheetml.printerSettings">
        <DigestMethod Algorithm="http://www.w3.org/2001/04/xmlenc#sha256"/>
        <DigestValue>HeMXh0BvJ5EJgLU/vDhAs8Wted+7ofJnylrfXHCWHDg=</DigestValue>
      </Reference>
      <Reference URI="/xl/printerSettings/printerSettings5.bin?ContentType=application/vnd.openxmlformats-officedocument.spreadsheetml.printerSettings">
        <DigestMethod Algorithm="http://www.w3.org/2001/04/xmlenc#sha256"/>
        <DigestValue>YE8L7X0odkmvBfLuwq0TSw4LKk7AsP9RKU8hniCLgyE=</DigestValue>
      </Reference>
      <Reference URI="/xl/printerSettings/printerSettings6.bin?ContentType=application/vnd.openxmlformats-officedocument.spreadsheetml.printerSettings">
        <DigestMethod Algorithm="http://www.w3.org/2001/04/xmlenc#sha256"/>
        <DigestValue>8ULINyTSns7e3+F/twyhXb2p4OEI5M6paxloUp/0tKM=</DigestValue>
      </Reference>
      <Reference URI="/xl/printerSettings/printerSettings7.bin?ContentType=application/vnd.openxmlformats-officedocument.spreadsheetml.printerSettings">
        <DigestMethod Algorithm="http://www.w3.org/2001/04/xmlenc#sha256"/>
        <DigestValue>8ULINyTSns7e3+F/twyhXb2p4OEI5M6paxloUp/0tKM=</DigestValue>
      </Reference>
      <Reference URI="/xl/printerSettings/printerSettings8.bin?ContentType=application/vnd.openxmlformats-officedocument.spreadsheetml.printerSettings">
        <DigestMethod Algorithm="http://www.w3.org/2001/04/xmlenc#sha256"/>
        <DigestValue>8ULINyTSns7e3+F/twyhXb2p4OEI5M6paxloUp/0tKM=</DigestValue>
      </Reference>
      <Reference URI="/xl/printerSettings/printerSettings9.bin?ContentType=application/vnd.openxmlformats-officedocument.spreadsheetml.printerSettings">
        <DigestMethod Algorithm="http://www.w3.org/2001/04/xmlenc#sha256"/>
        <DigestValue>8ULINyTSns7e3+F/twyhXb2p4OEI5M6paxloUp/0tKM=</DigestValue>
      </Reference>
      <Reference URI="/xl/sharedStrings.xml?ContentType=application/vnd.openxmlformats-officedocument.spreadsheetml.sharedStrings+xml">
        <DigestMethod Algorithm="http://www.w3.org/2001/04/xmlenc#sha256"/>
        <DigestValue>qnstd9ukNSq1CTXQCks9EjQWJVvAcIrOSvxIh65s8oQ=</DigestValue>
      </Reference>
      <Reference URI="/xl/styles.xml?ContentType=application/vnd.openxmlformats-officedocument.spreadsheetml.styles+xml">
        <DigestMethod Algorithm="http://www.w3.org/2001/04/xmlenc#sha256"/>
        <DigestValue>pSf92foB8+UtWvF0Q5P6OE3eC/Zke+D9zcpWqbDJq6E=</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nu9RnyvSDooeCqpDFTPjUsUvUjxa8Q6Oxabm6HQHK68=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cknFtSZ3+EJ83Ud8X2cw9Db8/heRLx4XT4zkWtcbQ9Q=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FfJIG/2Mwx7uIqn1GPADSDr4lE7C9ss3ZR/J1DdUfBw=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t0Z+oughAKUZQHPbNpNtF9RAOUcluPtBWgDJlL6U+bo=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zKYSgw8oeus/+/8wHS2d0ehRcGITkMJ0iQ96K+lPuao=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2VI4Yy/3g0DAhQomLYlxJjSBlPJGtBlvltX4wf15Hls=</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zgur8m8h3dHGUIjwiYWUwhCf0M5q1vRr8/fpz0BeqjQ=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/vdlEvtXkAWMLL2x93VsgyfLt+nG76hMvexCGWNP+yU=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b1za6+wKxSOn7mckzMEWtxhWwgG2EGZQU6lmB9eeZfY=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Vfwd3q6JoZRQl4XRQYCrXci0hbexTcx8ktmX1ddPPBQ=</DigestValue>
      </Reference>
      <Reference URI="/xl/worksheets/sheet1.xml?ContentType=application/vnd.openxmlformats-officedocument.spreadsheetml.worksheet+xml">
        <DigestMethod Algorithm="http://www.w3.org/2001/04/xmlenc#sha256"/>
        <DigestValue>KK3GRQ6wCQEOznFRmR8udeKXe62eTxfhi/RvB7RDHAc=</DigestValue>
      </Reference>
      <Reference URI="/xl/worksheets/sheet10.xml?ContentType=application/vnd.openxmlformats-officedocument.spreadsheetml.worksheet+xml">
        <DigestMethod Algorithm="http://www.w3.org/2001/04/xmlenc#sha256"/>
        <DigestValue>DHry5aJjOF8MZ/Ym+5h09wlevjq+eP2lBsIVr3d0Fg8=</DigestValue>
      </Reference>
      <Reference URI="/xl/worksheets/sheet11.xml?ContentType=application/vnd.openxmlformats-officedocument.spreadsheetml.worksheet+xml">
        <DigestMethod Algorithm="http://www.w3.org/2001/04/xmlenc#sha256"/>
        <DigestValue>b35QG5PzWYyAh1GE9SWutJvpKoG8jJspakS5w+W7qrU=</DigestValue>
      </Reference>
      <Reference URI="/xl/worksheets/sheet12.xml?ContentType=application/vnd.openxmlformats-officedocument.spreadsheetml.worksheet+xml">
        <DigestMethod Algorithm="http://www.w3.org/2001/04/xmlenc#sha256"/>
        <DigestValue>FWbIyWqEU0Qt0sBit2HaDbmgCbIfUOV6fo8REPIoieg=</DigestValue>
      </Reference>
      <Reference URI="/xl/worksheets/sheet13.xml?ContentType=application/vnd.openxmlformats-officedocument.spreadsheetml.worksheet+xml">
        <DigestMethod Algorithm="http://www.w3.org/2001/04/xmlenc#sha256"/>
        <DigestValue>nTqNO2wMQk7M+GJJRbSf2pCRfrf3pm9YbdDgcAnMXVY=</DigestValue>
      </Reference>
      <Reference URI="/xl/worksheets/sheet14.xml?ContentType=application/vnd.openxmlformats-officedocument.spreadsheetml.worksheet+xml">
        <DigestMethod Algorithm="http://www.w3.org/2001/04/xmlenc#sha256"/>
        <DigestValue>6AuiyCedRL7nJT6m3AbAMLVvkEs0gUYwbkF+uk3Y6Zo=</DigestValue>
      </Reference>
      <Reference URI="/xl/worksheets/sheet2.xml?ContentType=application/vnd.openxmlformats-officedocument.spreadsheetml.worksheet+xml">
        <DigestMethod Algorithm="http://www.w3.org/2001/04/xmlenc#sha256"/>
        <DigestValue>5sM7hQeV91i35xmXlU/mBnB+dgLJw8g+8mLHySdTA1Y=</DigestValue>
      </Reference>
      <Reference URI="/xl/worksheets/sheet3.xml?ContentType=application/vnd.openxmlformats-officedocument.spreadsheetml.worksheet+xml">
        <DigestMethod Algorithm="http://www.w3.org/2001/04/xmlenc#sha256"/>
        <DigestValue>4hAPQe1Mg91eo0ptlSBoPxpMzbvzCebRGJxHLyeLvMI=</DigestValue>
      </Reference>
      <Reference URI="/xl/worksheets/sheet4.xml?ContentType=application/vnd.openxmlformats-officedocument.spreadsheetml.worksheet+xml">
        <DigestMethod Algorithm="http://www.w3.org/2001/04/xmlenc#sha256"/>
        <DigestValue>ZHhOVAxbY11yjmEsmt0slMIEm8c9h7ScPyvLgxS+yGY=</DigestValue>
      </Reference>
      <Reference URI="/xl/worksheets/sheet5.xml?ContentType=application/vnd.openxmlformats-officedocument.spreadsheetml.worksheet+xml">
        <DigestMethod Algorithm="http://www.w3.org/2001/04/xmlenc#sha256"/>
        <DigestValue>suhu8O4kemvX/pBKV1g0TFzTFHhnwpPv+BcRoln6OO8=</DigestValue>
      </Reference>
      <Reference URI="/xl/worksheets/sheet6.xml?ContentType=application/vnd.openxmlformats-officedocument.spreadsheetml.worksheet+xml">
        <DigestMethod Algorithm="http://www.w3.org/2001/04/xmlenc#sha256"/>
        <DigestValue>7HelmFGkp00ZUCrffXAjYjtS39abAod0nzlZodSWSvY=</DigestValue>
      </Reference>
      <Reference URI="/xl/worksheets/sheet7.xml?ContentType=application/vnd.openxmlformats-officedocument.spreadsheetml.worksheet+xml">
        <DigestMethod Algorithm="http://www.w3.org/2001/04/xmlenc#sha256"/>
        <DigestValue>aX7e1SuPTvn21wp1ShmlRLOim7yCLpuKmtun8A2ItBI=</DigestValue>
      </Reference>
      <Reference URI="/xl/worksheets/sheet8.xml?ContentType=application/vnd.openxmlformats-officedocument.spreadsheetml.worksheet+xml">
        <DigestMethod Algorithm="http://www.w3.org/2001/04/xmlenc#sha256"/>
        <DigestValue>a4cWmRLu4KAnVuJzCrZ7KX2t1LUzEK5ShDq/hfmcr7U=</DigestValue>
      </Reference>
      <Reference URI="/xl/worksheets/sheet9.xml?ContentType=application/vnd.openxmlformats-officedocument.spreadsheetml.worksheet+xml">
        <DigestMethod Algorithm="http://www.w3.org/2001/04/xmlenc#sha256"/>
        <DigestValue>w/PdbzHhHQcOT06F/MO1TKmXXS1y4elHVKuIF4BKmp8=</DigestValue>
      </Reference>
    </Manifest>
    <SignatureProperties>
      <SignatureProperty Id="idSignatureTime" Target="#idPackageSignature">
        <mdssi:SignatureTime xmlns:mdssi="http://schemas.openxmlformats.org/package/2006/digital-signature">
          <mdssi:Format>YYYY-MM-DDThh:mm:ssTZD</mdssi:Format>
          <mdssi:Value>2022-05-16T20:33:43Z</mdssi:Value>
        </mdssi:SignatureTime>
      </SignatureProperty>
    </SignatureProperties>
  </Object>
  <Object Id="idOfficeObject">
    <SignatureProperties>
      <SignatureProperty Id="idOfficeV1Details" Target="#idPackageSignature">
        <SignatureInfoV1 xmlns="http://schemas.microsoft.com/office/2006/digsig">
          <SetupID>{E5B1160E-63A4-4C18-B9B3-937A73147239}</SetupID>
          <SignatureText>Ivo Rojnica</SignatureText>
          <SignatureImage/>
          <SignatureComments/>
          <WindowsVersion>10.0</WindowsVersion>
          <OfficeVersion>16.0.15128/23</OfficeVersion>
          <ApplicationVersion>16.0.15128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2022-05-16T20:33:43Z</xd:SigningTime>
          <xd:SigningCertificate>
            <xd:Cert>
              <xd:CertDigest>
                <DigestMethod Algorithm="http://www.w3.org/2001/04/xmlenc#sha256"/>
                <DigestValue>S3OHA4n1j0gf5ShmbQ+WA6PREExoIT2YIZp/xb4XSQQ=</DigestValue>
              </xd:CertDigest>
              <xd:IssuerSerial>
                <X509IssuerName>DC=net + DC=windows + CN=MS-Organization-Access + OU=82dbaca4-3e81-46ca-9c73-0950c1eaca97</X509IssuerName>
                <X509SerialNumber>152768825547885100661472735059798834382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QualifyingProperties>
  </Object>
  <Object Id="idValidSigLnImg">AQAAAGwAAAAAAAAAAAAAACsBAAB/AAAAAAAAAAAAAACDHQAAogwAACBFTUYAAAEA9BsAAKoAAAAGAAAAAAAAAAAAAAAAAAAAVgUAAAADAABYAQAAwgAAAAAAAAAAAAAAAAAAAMA/BQDQ9QIACgAAABAAAAAAAAAAAAAAAEsAAAAQAAAAAAAAAAUAAAAeAAAAGAAAAAAAAAAAAAAALAEAAIAAAAAnAAAAGAAAAAEAAAAAAAAAAAAAAAAAAAAlAAAADAAAAAEAAABMAAAAZAAAAAAAAAAAAAAAKwEAAH8AAAAAAAAAAAAAACw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rAQAAfwAAAAAAAAAAAAAALAEAAIAAAAAhAPAAAAAAAAAAAAAAAIA/AAAAAAAAAAAAAIA/AAAAAAAAAAAAAAAAAAAAAAAAAAAAAAAAAAAAAAAAAAAlAAAADAAAAAAAAIAoAAAADAAAAAEAAAAnAAAAGAAAAAEAAAAAAAAA8PDwAAAAAAAlAAAADAAAAAEAAABMAAAAZAAAAAAAAAAAAAAAKwEAAH8AAAAAAAAAAAAAACwBAACAAAAAIQDwAAAAAAAAAAAAAACAPwAAAAAAAAAAAACAPwAAAAAAAAAAAAAAAAAAAAAAAAAAAAAAAAAAAAAAAAAAJQAAAAwAAAAAAACAKAAAAAwAAAABAAAAJwAAABgAAAABAAAAAAAAAPDw8AAAAAAAJQAAAAwAAAABAAAATAAAAGQAAAAAAAAAAAAAACsBAAB/AAAAAAAAAAAAAAAsAQAAgAAAACEA8AAAAAAAAAAAAAAAgD8AAAAAAAAAAAAAgD8AAAAAAAAAAAAAAAAAAAAAAAAAAAAAAAAAAAAAAAAAACUAAAAMAAAAAAAAgCgAAAAMAAAAAQAAACcAAAAYAAAAAQAAAAAAAADw8PAAAAAAACUAAAAMAAAAAQAAAEwAAABkAAAAAAAAAAAAAAArAQAAfwAAAAAAAAAAAAAALAEAAIAAAAAhAPAAAAAAAAAAAAAAAIA/AAAAAAAAAAAAAIA/AAAAAAAAAAAAAAAAAAAAAAAAAAAAAAAAAAAAAAAAAAAlAAAADAAAAAAAAIAoAAAADAAAAAEAAAAnAAAAGAAAAAEAAAAAAAAA////AAAAAAAlAAAADAAAAAEAAABMAAAAZAAAAAAAAAAAAAAAKwEAAH8AAAAAAAAAAAAAACwBAACAAAAAIQDwAAAAAAAAAAAAAACAPwAAAAAAAAAAAACAPwAAAAAAAAAAAAAAAAAAAAAAAAAAAAAAAAAAAAAAAAAAJQAAAAwAAAAAAACAKAAAAAwAAAABAAAAJwAAABgAAAABAAAAAAAAAP///wAAAAAAJQAAAAwAAAABAAAATAAAAGQAAAAAAAAAAAAAACsBAAB/AAAAAAAAAAAAAAAs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MMhw+X8AAAAwyHD5fwAATDurcPl/AAAAAO24+X8AAJHRG3D5fwAAMBbtuPl/AABMO6tw+X8AAMgWAAAAAAAAQAAAwPl/AAAAAO24+X8AAGHUG3D5fwAABAAAAAAAAAAwFu24+X8AADC37wcyAAAATDurcAAAAABIAAAAAAAAAEw7q3D5fwAAqDPIcPl/AACAP6tw+X8AAAEAAAAAAAAA/mSrcPl/AAAAAO24+X8AAAAAAAAAAAAAAAAAAAAAAAAAAAAAAAAAAOCm/tskAgAAC6eztvl/AAAQuO8HMgAAAKm47wcyAAAAAAAAAAAAAAAAAAAAZHYACAAAAAAlAAAADAAAAAEAAAAYAAAADAAAAAAAAAASAAAADAAAAAEAAAAeAAAAGAAAAMMAAAAEAAAA9wAAABEAAAAlAAAADAAAAAEAAABUAAAAhAAAAMQAAAAEAAAA9QAAABAAAAABAAAA0XbJQVUVykHEAAAABAAAAAkAAABMAAAAAAAAAAAAAAAAAAAA//////////9gAAAAMQA2AC8ANQAvADIAMAAyADIAAAAGAAAABgAAAAQAAAAGAAAABAAAAAYAAAAGAAAABgAAAAYAAABLAAAAQAAAADAAAAAFAAAAIAAAAAEAAAABAAAAEAAAAAAAAAAAAAAALAEAAIAAAAAAAAAAAAAAACwBAACAAAAAUgAAAHABAAACAAAAEAAAAAcAAAAAAAAAAAAAALwCAAAAAAAAAQICIlMAeQBzAHQAZQBtAAAAAAAAAAAAAAAAAAAAAAAAAAAAAAAAAAAAAAAAAAAAAAAAAAAAAAAAAAAAAAAAAAAAAAAAAAAAQObe2SQCAAAAAAAAAAAAAAEAAAAkAgAAiP7Wtvl/AAAAAAAAAAAAAIA/7bj5fwAACQAAAAEAAAAJAAAAAAAAAAAAAAAAAAAAAAAAAAAAAADzUdd1KukAABEAAAAAAAAAMGIz6CQCAADQpzrqJAIAAOCm/tskAgAAENfvBwAAAAAAAAAAAAAAAAcAAAAAAAAAAAAAAAAAAABM1u8HMgAAAInW7wcyAAAA0bevtvl/AAAAAAAAAAAAADBLE6kAAAAAMGIz6CQCAAAAAAAAAAAAAOCm/tskAgAAC6eztvl/AADw1e8HMgAAAInW7wcyAAAAcGJS7SQ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vZJAIAAAIAAAAkAgAAKAAAAAAAAACI/ta2+X8AAAAAAAAAAAAAODNUV/l/AAD/////AgAAAOAks/QkAgAAAAAAAAAAAAAAAAAAAAAAABPf1nUq6QAAAAAAAAAAAAAAAAAA+X8AAOD///8AAAAA4Kb+2yQCAACIYe4HAAAAAAAAAAAAAAAABgAAAAAAAAAAAAAAAAAAAKxg7gcyAAAA6WDuBzIAAADRt6+2+X8AAAEAAAAAAAAAMF0X9QAAAABYantX+X8AAAAys/QkAgAA4Kb+2yQCAAALp7O2+X8AAFBg7gcyAAAA6WDuBzIAAACATFLtJA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HY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CA8VVf5fwAAAAAAAPl/AAAgPFVX+X8AAIj+1rb5fwAAAAAAAAAAAAAAAAAAAAAAAGBpF/UkAgAAAAAAAAAAAAAAAAAAAAAAAAAAAAAAAAAAg9zWdSrpAAC2fctW+X8AAOA0VVf5fwAA8P///wAAAADgpv7bJAIAAPhh7gcAAAAAAAAAAAAAAAAJAAAAAAAAAAAAAAAAAAAAHGHuBzIAAABZYe4HMgAAANG3r7b5fwAAIDxVV/l/AAD0sddWAAAAAFBp7gcyAAAAAAAAAAAAAADgpv7bJAIAAAuns7b5fwAAwGDuBzIAAABZYe4HMgAAAOBtGPUkAgAAAAAAAGR2AAgAAAAAJQAAAAwAAAAEAAAAGAAAAAwAAAAAAAAAEgAAAAwAAAABAAAAHgAAABgAAAApAAAAMwAAAHcAAABIAAAAJQAAAAwAAAAEAAAAVAAAAJAAAAAqAAAAMwAAAHUAAABHAAAAAQAAANF2yUFVFcpBKgAAADMAAAALAAAATAAAAAAAAAAAAAAAAAAAAP//////////ZAAAAEkAdgBvACAAUgBvAGoAbgBpAGMAYQAAAAQAAAAIAAAACQAAAAQAAAAKAAAACQAAAAQAAAAJAAAABAAAAAcAAAAIAAAASwAAAEAAAAAwAAAABQAAACAAAAABAAAAAQAAABAAAAAAAAAAAAAAACwBAACAAAAAAAAAAAAAAAAsAQAAgAAAACUAAAAMAAAAAgAAACcAAAAYAAAABQAAAAAAAAD///8AAAAAACUAAAAMAAAABQAAAEwAAABkAAAAAAAAAFAAAAArAQAAfAAAAAAAAABQAAAAL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MAAAAAKAAAAUAAAAG0AAABcAAAAAQAAANF2yUFVFcpBCgAAAFAAAAATAAAATAAAAAAAAAAAAAAAAAAAAP//////////dAAAAEkAdgBvACAARQBzAHQAZQBiAGEAbgAgAFIAbwBqAG4AaQBjAGEAAAADAAAABQAAAAcAAAADAAAABgAAAAUAAAAEAAAABgAAAAcAAAAGAAAABwAAAAMAAAAHAAAABwAAAAMAAAAHAAAAAwAAAAUAAAAGAAAASwAAAEAAAAAwAAAABQAAACAAAAABAAAAAQAAABAAAAAAAAAAAAAAACwBAACAAAAAAAAAAAAAAAAs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0XbJQVUVykEKAAAAYAAAAA4AAABMAAAAAAAAAAAAAAAAAAAA//////////9oAAAAVgBpAGMAZQBwAHIAZQBzAGkAZABlAG4AdABlAAcAAAADAAAABQAAAAYAAAAHAAAABAAAAAYAAAAFAAAAAwAAAAcAAAAGAAAABwAAAAQAAAAGAAAASwAAAEAAAAAwAAAABQAAACAAAAABAAAAAQAAABAAAAAAAAAAAAAAACwBAACAAAAAAAAAAAAAAAAsAQAAgAAAACUAAAAMAAAAAgAAACcAAAAYAAAABQAAAAAAAAD///8AAAAAACUAAAAMAAAABQAAAEwAAABkAAAACQAAAHAAAAAiAQAAfAAAAAkAAABwAAAAGgEAAA0AAAAhAPAAAAAAAAAAAAAAAIA/AAAAAAAAAAAAAIA/AAAAAAAAAAAAAAAAAAAAAAAAAAAAAAAAAAAAAAAAAAAlAAAADAAAAAAAAIAoAAAADAAAAAUAAAAlAAAADAAAAAEAAAAYAAAADAAAAAAAAAASAAAADAAAAAEAAAAWAAAADAAAAAAAAABUAAAAdAEAAAoAAABwAAAAIQEAAHwAAAABAAAA0XbJQVUVykEKAAAAcAAAADEAAABMAAAABAAAAAkAAABwAAAAIwEAAH0AAACwAAAARgBpAHIAbQBhAGQAbwAgAHAAbwByADoAIABiADkAOAAyADYAOABjADYALQBkAGQANgA2AC0ANABlADgAMwAtAGEAZABhADgALQA2ADEANgA5ADkAYgAwADcAYwAzADQAMgAAAAYAAAADAAAABAAAAAkAAAAGAAAABwAAAAcAAAADAAAABwAAAAcAAAAEAAAAAwAAAAMAAAAHAAAABgAAAAYAAAAGAAAABgAAAAYAAAAFAAAABgAAAAQAAAAHAAAABwAAAAYAAAAGAAAABAAAAAYAAAAGAAAABgAAAAYAAAAEAAAABgAAAAcAAAAGAAAABgAAAAQAAAAGAAAABgAAAAYAAAAGAAAABgAAAAcAAAAGAAAABgAAAAUAAAAGAAAABgAAAAYAAAAWAAAADAAAAAAAAAAlAAAADAAAAAIAAAAOAAAAFAAAAAAAAAAQAAAAFAAAAA==</Object>
  <Object Id="idInvalidSigLnImg">AQAAAGwAAAAAAAAAAAAAACsBAAB/AAAAAAAAAAAAAACDHQAAogwAACBFTUYAAAEAZCEAALEAAAAGAAAAAAAAAAAAAAAAAAAAVgUAAAADAABYAQAAwgAAAAAAAAAAAAAAAAAAAMA/BQDQ9QIACgAAABAAAAAAAAAAAAAAAEsAAAAQAAAAAAAAAAUAAAAeAAAAGAAAAAAAAAAAAAAALAEAAIAAAAAnAAAAGAAAAAEAAAAAAAAAAAAAAAAAAAAlAAAADAAAAAEAAABMAAAAZAAAAAAAAAAAAAAAKwEAAH8AAAAAAAAAAAAAACw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rAQAAfwAAAAAAAAAAAAAALAEAAIAAAAAhAPAAAAAAAAAAAAAAAIA/AAAAAAAAAAAAAIA/AAAAAAAAAAAAAAAAAAAAAAAAAAAAAAAAAAAAAAAAAAAlAAAADAAAAAAAAIAoAAAADAAAAAEAAAAnAAAAGAAAAAEAAAAAAAAA8PDwAAAAAAAlAAAADAAAAAEAAABMAAAAZAAAAAAAAAAAAAAAKwEAAH8AAAAAAAAAAAAAACwBAACAAAAAIQDwAAAAAAAAAAAAAACAPwAAAAAAAAAAAACAPwAAAAAAAAAAAAAAAAAAAAAAAAAAAAAAAAAAAAAAAAAAJQAAAAwAAAAAAACAKAAAAAwAAAABAAAAJwAAABgAAAABAAAAAAAAAPDw8AAAAAAAJQAAAAwAAAABAAAATAAAAGQAAAAAAAAAAAAAACsBAAB/AAAAAAAAAAAAAAAsAQAAgAAAACEA8AAAAAAAAAAAAAAAgD8AAAAAAAAAAAAAgD8AAAAAAAAAAAAAAAAAAAAAAAAAAAAAAAAAAAAAAAAAACUAAAAMAAAAAAAAgCgAAAAMAAAAAQAAACcAAAAYAAAAAQAAAAAAAADw8PAAAAAAACUAAAAMAAAAAQAAAEwAAABkAAAAAAAAAAAAAAArAQAAfwAAAAAAAAAAAAAALAEAAIAAAAAhAPAAAAAAAAAAAAAAAIA/AAAAAAAAAAAAAIA/AAAAAAAAAAAAAAAAAAAAAAAAAAAAAAAAAAAAAAAAAAAlAAAADAAAAAAAAIAoAAAADAAAAAEAAAAnAAAAGAAAAAEAAAAAAAAA////AAAAAAAlAAAADAAAAAEAAABMAAAAZAAAAAAAAAAAAAAAKwEAAH8AAAAAAAAAAAAAACwBAACAAAAAIQDwAAAAAAAAAAAAAACAPwAAAAAAAAAAAACAPwAAAAAAAAAAAAAAAAAAAAAAAAAAAAAAAAAAAAAAAAAAJQAAAAwAAAAAAACAKAAAAAwAAAABAAAAJwAAABgAAAABAAAAAAAAAP///wAAAAAAJQAAAAwAAAABAAAATAAAAGQAAAAAAAAAAAAAACsBAAB/AAAAAAAAAAAAAAAs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MMhw+X8AAAAwyHD5fwAATDurcPl/AAAAAO24+X8AAJHRG3D5fwAAMBbtuPl/AABMO6tw+X8AAMgWAAAAAAAAQAAAwPl/AAAAAO24+X8AAGHUG3D5fwAABAAAAAAAAAAwFu24+X8AADC37wcyAAAATDurcAAAAABIAAAAAAAAAEw7q3D5fwAAqDPIcPl/AACAP6tw+X8AAAEAAAAAAAAA/mSrcPl/AAAAAO24+X8AAAAAAAAAAAAAAAAAAAAAAAAAAAAAAAAAAOCm/tskAgAAC6eztvl/AAAQuO8HMgAAAKm47wcy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LAEAAIAAAAAAAAAAAAAAACwBAACAAAAAUgAAAHABAAACAAAAEAAAAAcAAAAAAAAAAAAAALwCAAAAAAAAAQICIlMAeQBzAHQAZQBtAAAAAAAAAAAAAAAAAAAAAAAAAAAAAAAAAAAAAAAAAAAAAAAAAAAAAAAAAAAAAAAAAAAAAAAAAAAAQObe2SQCAAAAAAAAAAAAAAEAAAAkAgAAiP7Wtvl/AAAAAAAAAAAAAIA/7bj5fwAACQAAAAEAAAAJAAAAAAAAAAAAAAAAAAAAAAAAAAAAAADzUdd1KukAABEAAAAAAAAAMGIz6CQCAADQpzrqJAIAAOCm/tskAgAAENfvBwAAAAAAAAAAAAAAAAcAAAAAAAAAAAAAAAAAAABM1u8HMgAAAInW7wcyAAAA0bevtvl/AAAAAAAAAAAAADBLE6kAAAAAMGIz6CQCAAAAAAAAAAAAAOCm/tskAgAAC6eztvl/AADw1e8HMgAAAInW7wcyAAAAcGJS7SQ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vZJAIAAAIAAAAkAgAAKAAAAAAAAACI/ta2+X8AAAAAAAAAAAAAODNUV/l/AAD/////AgAAAOAks/QkAgAAAAAAAAAAAAAAAAAAAAAAABPf1nUq6QAAAAAAAAAAAAAAAAAA+X8AAOD///8AAAAA4Kb+2yQCAACIYe4HAAAAAAAAAAAAAAAABgAAAAAAAAAAAAAAAAAAAKxg7gcyAAAA6WDuBzIAAADRt6+2+X8AAAEAAAAAAAAAMF0X9QAAAABYantX+X8AAAAys/QkAgAA4Kb+2yQCAAALp7O2+X8AAFBg7gcyAAAA6WDuBzIAAACATFLtJAI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HY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CA8VVf5fwAAAAAAAPl/AAAgPFVX+X8AAIj+1rb5fwAAAAAAAAAAAAAAAAAAAAAAAGBpF/UkAgAAAAAAAAAAAAAAAAAAAAAAAAAAAAAAAAAAg9zWdSrpAAC2fctW+X8AAOA0VVf5fwAA8P///wAAAADgpv7bJAIAAPhh7gcAAAAAAAAAAAAAAAAJAAAAAAAAAAAAAAAAAAAAHGHuBzIAAABZYe4HMgAAANG3r7b5fwAAIDxVV/l/AAD0sddWAAAAAFBp7gcyAAAAAAAAAAAAAADgpv7bJAIAAAuns7b5fwAAwGDuBzIAAABZYe4HMgAAAOBtGPUkAgAAAAAAAGR2AAgAAAAAJQAAAAwAAAAEAAAAGAAAAAwAAAAAAAAAEgAAAAwAAAABAAAAHgAAABgAAAApAAAAMwAAAHcAAABIAAAAJQAAAAwAAAAEAAAAVAAAAJAAAAAqAAAAMwAAAHUAAABHAAAAAQAAANF2yUFVFcpBKgAAADMAAAALAAAATAAAAAAAAAAAAAAAAAAAAP//////////ZAAAAEkAdgBvACAAUgBvAGoAbgBpAGMAYQAAAAQAAAAIAAAACQAAAAQAAAAKAAAACQAAAAQAAAAJAAAABAAAAAcAAAAIAAAASwAAAEAAAAAwAAAABQAAACAAAAABAAAAAQAAABAAAAAAAAAAAAAAACwBAACAAAAAAAAAAAAAAAAsAQAAgAAAACUAAAAMAAAAAgAAACcAAAAYAAAABQAAAAAAAAD///8AAAAAACUAAAAMAAAABQAAAEwAAABkAAAAAAAAAFAAAAArAQAAfAAAAAAAAABQAAAAL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MAAAAAKAAAAUAAAAG0AAABcAAAAAQAAANF2yUFVFcpBCgAAAFAAAAATAAAATAAAAAAAAAAAAAAAAAAAAP//////////dAAAAEkAdgBvACAARQBzAHQAZQBiAGEAbgAgAFIAbwBqAG4AaQBjAGEAAAADAAAABQAAAAcAAAADAAAABgAAAAUAAAAEAAAABgAAAAcAAAAGAAAABwAAAAMAAAAHAAAABwAAAAMAAAAHAAAAAwAAAAUAAAAGAAAASwAAAEAAAAAwAAAABQAAACAAAAABAAAAAQAAABAAAAAAAAAAAAAAACwBAACAAAAAAAAAAAAAAAAs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0XbJQVUVykEKAAAAYAAAAA4AAABMAAAAAAAAAAAAAAAAAAAA//////////9oAAAAVgBpAGMAZQBwAHIAZQBzAGkAZABlAG4AdABlAAcAAAADAAAABQAAAAYAAAAHAAAABAAAAAYAAAAFAAAAAwAAAAcAAAAGAAAABwAAAAQAAAAGAAAASwAAAEAAAAAwAAAABQAAACAAAAABAAAAAQAAABAAAAAAAAAAAAAAACwBAACAAAAAAAAAAAAAAAAsAQAAgAAAACUAAAAMAAAAAgAAACcAAAAYAAAABQAAAAAAAAD///8AAAAAACUAAAAMAAAABQAAAEwAAABkAAAACQAAAHAAAAAiAQAAfAAAAAkAAABwAAAAGgEAAA0AAAAhAPAAAAAAAAAAAAAAAIA/AAAAAAAAAAAAAIA/AAAAAAAAAAAAAAAAAAAAAAAAAAAAAAAAAAAAAAAAAAAlAAAADAAAAAAAAIAoAAAADAAAAAUAAAAlAAAADAAAAAEAAAAYAAAADAAAAAAAAAASAAAADAAAAAEAAAAWAAAADAAAAAAAAABUAAAAdAEAAAoAAABwAAAAIQEAAHwAAAABAAAA0XbJQVUVykEKAAAAcAAAADEAAABMAAAABAAAAAkAAABwAAAAIwEAAH0AAACwAAAARgBpAHIAbQBhAGQAbwAgAHAAbwByADoAIABiADkAOAAyADYAOABjADYALQBkAGQANgA2AC0ANABlADgAMwAtAGEAZABhADgALQA2ADEANgA5ADkAYgAwADcAYwAzADQAMgAAAAYAAAADAAAABAAAAAkAAAAGAAAABwAAAAcAAAADAAAABwAAAAcAAAAEAAAAAwAAAAMAAAAHAAAABgAAAAYAAAAGAAAABgAAAAYAAAAFAAAABgAAAAQAAAAHAAAABwAAAAYAAAAGAAAABAAAAAYAAAAGAAAABgAAAAYAAAAEAAAABgAAAAcAAAAGAAAABgAAAAQAAAAGAAAABgAAAAYAAAAGAAAABgAAAAcAAAAGAAAABgAAAAUAAAAGAAAABgAAAAY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EMSEngagementItemInfo xmlns="http://schemas.microsoft.com/DAEMSEngagementItemInfoXML">
  <EngagementID>5000006715</EngagementID>
  <LogicalEMSServerID>-109903338106937214</LogicalEMSServerID>
  <WorkingPaperID>3851766724900000821</WorkingPaperID>
</DAEMSEngagementItemInfo>
</file>

<file path=customXml/itemProps1.xml><?xml version="1.0" encoding="utf-8"?>
<ds:datastoreItem xmlns:ds="http://schemas.openxmlformats.org/officeDocument/2006/customXml" ds:itemID="{3BE64B72-DB74-4EE8-9C0E-F8DEB5B03877}">
  <ds:schemaRefs>
    <ds:schemaRef ds:uri="http://schemas.microsoft.com/DAEMSEngagementItemInfo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6</vt:i4>
      </vt:variant>
    </vt:vector>
  </HeadingPairs>
  <TitlesOfParts>
    <vt:vector size="20" baseType="lpstr">
      <vt:lpstr>Índice</vt:lpstr>
      <vt:lpstr>IG</vt:lpstr>
      <vt:lpstr>BG 2021</vt:lpstr>
      <vt:lpstr>BG 032021</vt:lpstr>
      <vt:lpstr>BG 032022</vt:lpstr>
      <vt:lpstr>CA EFE</vt:lpstr>
      <vt:lpstr>BG</vt:lpstr>
      <vt:lpstr>EERR</vt:lpstr>
      <vt:lpstr>VPN</vt:lpstr>
      <vt:lpstr>EFE</vt:lpstr>
      <vt:lpstr>Nota 1 a Nota 4</vt:lpstr>
      <vt:lpstr>Clasificaciones</vt:lpstr>
      <vt:lpstr>Nota 5</vt:lpstr>
      <vt:lpstr>Nota 6 a Nota 12</vt:lpstr>
      <vt:lpstr>BG!Área_de_impresión</vt:lpstr>
      <vt:lpstr>EERR!Área_de_impresión</vt:lpstr>
      <vt:lpstr>'Nota 5'!Área_de_impresión</vt:lpstr>
      <vt:lpstr>'Nota 6 a Nota 12'!Área_de_impresión</vt:lpstr>
      <vt:lpstr>VPN!Área_de_impresión</vt:lpstr>
      <vt:lpstr>'Nota 5'!OLE_LINK1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Shirley Vichini</cp:lastModifiedBy>
  <cp:lastPrinted>2022-05-15T23:56:57Z</cp:lastPrinted>
  <dcterms:created xsi:type="dcterms:W3CDTF">2016-08-27T16:35:25Z</dcterms:created>
  <dcterms:modified xsi:type="dcterms:W3CDTF">2022-05-16T19:55:45Z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2022-03-30T01:53:32Z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216ceaeb-752b-4373-b942-b7da27b430b1</vt:lpwstr>
  </property>
  <property fmtid="{D5CDD505-2E9C-101B-9397-08002B2CF9AE}" pid="8" name="MSIP_Label_ea60d57e-af5b-4752-ac57-3e4f28ca11dc_ContentBits">
    <vt:lpwstr>0</vt:lpwstr>
  </property>
</Properties>
</file>