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9.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_xmlsignatures/sig1.xml" ContentType="application/vnd.openxmlformats-package.digital-signature-xmlsignature+xml"/>
  <Override PartName="/_xmlsignatures/sig4.xml" ContentType="application/vnd.openxmlformats-package.digital-signature-xmlsignature+xml"/>
  <Override PartName="/docProps/core.xml" ContentType="application/vnd.openxmlformats-package.core-properties+xml"/>
  <Override PartName="/docProps/app.xml" ContentType="application/vnd.openxmlformats-officedocument.extended-properties+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C:\Users\WILLIAMK\Desktop\"/>
    </mc:Choice>
  </mc:AlternateContent>
  <xr:revisionPtr revIDLastSave="0" documentId="8_{56FD6936-648A-42EC-AB15-82F866321AD7}" xr6:coauthVersionLast="47" xr6:coauthVersionMax="47" xr10:uidLastSave="{00000000-0000-0000-0000-000000000000}"/>
  <bookViews>
    <workbookView xWindow="30" yWindow="0" windowWidth="20460" windowHeight="10920" tabRatio="936" firstSheet="4" activeTab="4" xr2:uid="{00000000-000D-0000-FFFF-FFFF00000000}"/>
  </bookViews>
  <sheets>
    <sheet name="Índice" sheetId="1" r:id="rId1"/>
    <sheet name="Información general" sheetId="2" r:id="rId2"/>
    <sheet name="EERR 122020" sheetId="17" state="hidden" r:id="rId3"/>
    <sheet name="BG 032021" sheetId="25" state="hidden" r:id="rId4"/>
    <sheet name="Balance General" sheetId="20" r:id="rId5"/>
    <sheet name="Variación Patrimonio Neto" sheetId="23" r:id="rId6"/>
    <sheet name="Estado de Resultados" sheetId="6" r:id="rId7"/>
    <sheet name="CA FE" sheetId="22" state="hidden" r:id="rId8"/>
    <sheet name="Flujo de Efectivo" sheetId="21" r:id="rId9"/>
    <sheet name="Notas 1 a Nota 4" sheetId="10" r:id="rId10"/>
    <sheet name="Nota 5 - Inc. 5.a a 5.d" sheetId="24" r:id="rId11"/>
    <sheet name="Nota 5 - Inc. 5.e" sheetId="12" r:id="rId12"/>
    <sheet name="Cartera Propia" sheetId="19" state="hidden" r:id="rId13"/>
    <sheet name="BG 032022" sheetId="3" state="hidden" r:id="rId14"/>
    <sheet name="BG 2021" sheetId="16" state="hidden" r:id="rId15"/>
    <sheet name="Clasificación" sheetId="4" state="hidden" r:id="rId16"/>
    <sheet name="Nota 5 - Inc. 5.f a 5aa" sheetId="13" r:id="rId17"/>
    <sheet name="Nota 6 a Nota 12" sheetId="14" r:id="rId18"/>
  </sheets>
  <externalReferences>
    <externalReference r:id="rId19"/>
  </externalReferences>
  <definedNames>
    <definedName name="\a" localSheetId="3">#REF!</definedName>
    <definedName name="\a" localSheetId="2">#REF!</definedName>
    <definedName name="\a" localSheetId="10">#REF!</definedName>
    <definedName name="\a" localSheetId="5">#REF!</definedName>
    <definedName name="\a">#REF!</definedName>
    <definedName name="_____DAT23" localSheetId="2">#REF!</definedName>
    <definedName name="_____DAT23">#REF!</definedName>
    <definedName name="_____DAT24" localSheetId="2">#REF!</definedName>
    <definedName name="_____DAT24">#REF!</definedName>
    <definedName name="____DAT23">#REF!</definedName>
    <definedName name="____DAT24">#REF!</definedName>
    <definedName name="___DAT1">#REF!</definedName>
    <definedName name="___DAT12">#REF!</definedName>
    <definedName name="___DAT13">#REF!</definedName>
    <definedName name="___DAT14">#REF!</definedName>
    <definedName name="___DAT15">#REF!</definedName>
    <definedName name="___DAT16">#REF!</definedName>
    <definedName name="___DAT17">#REF!</definedName>
    <definedName name="___DAT18">#REF!</definedName>
    <definedName name="___DAT19">#REF!</definedName>
    <definedName name="___DAT2">#REF!</definedName>
    <definedName name="___DAT20">#REF!</definedName>
    <definedName name="___DAT22">#REF!</definedName>
    <definedName name="___DAT23">#REF!</definedName>
    <definedName name="___DAT24">#REF!</definedName>
    <definedName name="___DAT3">#REF!</definedName>
    <definedName name="___DAT4">#REF!</definedName>
    <definedName name="___DAT5">#REF!</definedName>
    <definedName name="___DAT6">#REF!</definedName>
    <definedName name="___DAT7">#REF!</definedName>
    <definedName name="___DAT8">#REF!</definedName>
    <definedName name="__DAT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19">#REF!</definedName>
    <definedName name="__DAT2">#REF!</definedName>
    <definedName name="__DAT20">#REF!</definedName>
    <definedName name="__DAT22">#REF!</definedName>
    <definedName name="__DAT23" localSheetId="5">#REF!</definedName>
    <definedName name="__DAT23">#REF!</definedName>
    <definedName name="__DAT24" localSheetId="5">#REF!</definedName>
    <definedName name="__DAT24">#REF!</definedName>
    <definedName name="__DAT3">#REF!</definedName>
    <definedName name="__DAT4">#REF!</definedName>
    <definedName name="__DAT5">#REF!</definedName>
    <definedName name="__DAT6">#REF!</definedName>
    <definedName name="__DAT7">#REF!</definedName>
    <definedName name="__DAT8">#REF!</definedName>
    <definedName name="__RSE1">#REF!</definedName>
    <definedName name="__RSE2">#REF!</definedName>
    <definedName name="_DAT1">#REF!</definedName>
    <definedName name="_DAT12">#REF!</definedName>
    <definedName name="_DAT13" localSheetId="5">#REF!</definedName>
    <definedName name="_DAT13">#REF!</definedName>
    <definedName name="_DAT14" localSheetId="5">#REF!</definedName>
    <definedName name="_DAT14">#REF!</definedName>
    <definedName name="_DAT15">#REF!</definedName>
    <definedName name="_DAT16">#REF!</definedName>
    <definedName name="_DAT17" localSheetId="5">#REF!</definedName>
    <definedName name="_DAT17">#REF!</definedName>
    <definedName name="_DAT18" localSheetId="5">#REF!</definedName>
    <definedName name="_DAT18">#REF!</definedName>
    <definedName name="_DAT19" localSheetId="5">#REF!</definedName>
    <definedName name="_DAT19">#REF!</definedName>
    <definedName name="_DAT2">#REF!</definedName>
    <definedName name="_DAT20" localSheetId="5">#REF!</definedName>
    <definedName name="_DAT20">#REF!</definedName>
    <definedName name="_DAT22" localSheetId="5">#REF!</definedName>
    <definedName name="_DAT22">#REF!</definedName>
    <definedName name="_DAT23" localSheetId="5">#REF!</definedName>
    <definedName name="_DAT23">#REF!</definedName>
    <definedName name="_DAT24" localSheetId="5">#REF!</definedName>
    <definedName name="_DAT24">#REF!</definedName>
    <definedName name="_DAT3" localSheetId="5">#REF!</definedName>
    <definedName name="_DAT3">#REF!</definedName>
    <definedName name="_DAT4" localSheetId="5">#REF!</definedName>
    <definedName name="_DAT4">#REF!</definedName>
    <definedName name="_DAT5" localSheetId="5">#REF!</definedName>
    <definedName name="_DAT5">#REF!</definedName>
    <definedName name="_DAT6">#REF!</definedName>
    <definedName name="_DAT7">#REF!</definedName>
    <definedName name="_DAT8">#REF!</definedName>
    <definedName name="_xlnm._FilterDatabase" localSheetId="3" hidden="1">'BG 032021'!$A$6:$E$6</definedName>
    <definedName name="_xlnm._FilterDatabase" localSheetId="13" hidden="1">'BG 032022'!$A$310:$WVM$571</definedName>
    <definedName name="_xlnm._FilterDatabase" localSheetId="14" hidden="1">'BG 2021'!$A$4:$D$134</definedName>
    <definedName name="_xlnm._FilterDatabase" localSheetId="7" hidden="1">'CA FE'!$B$3:$WWJ$1258</definedName>
    <definedName name="_xlnm._FilterDatabase" localSheetId="12" hidden="1">'Cartera Propia'!$8:$34</definedName>
    <definedName name="_xlnm._FilterDatabase" localSheetId="15" hidden="1">Clasificación!$A$4:$R$1480</definedName>
    <definedName name="_Key1" localSheetId="2" hidden="1">#REF!</definedName>
    <definedName name="_Key1" localSheetId="5" hidden="1">#REF!</definedName>
    <definedName name="_Key1" hidden="1">#REF!</definedName>
    <definedName name="_Key2" localSheetId="5" hidden="1">#REF!</definedName>
    <definedName name="_Key2" hidden="1">#REF!</definedName>
    <definedName name="_Order1" hidden="1">255</definedName>
    <definedName name="_Order2" hidden="1">255</definedName>
    <definedName name="_Parse_In" localSheetId="2" hidden="1">#REF!</definedName>
    <definedName name="_Parse_In" localSheetId="5" hidden="1">#REF!</definedName>
    <definedName name="_Parse_In" hidden="1">#REF!</definedName>
    <definedName name="_Parse_Out" localSheetId="2" hidden="1">#REF!</definedName>
    <definedName name="_Parse_Out" localSheetId="5" hidden="1">#REF!</definedName>
    <definedName name="_Parse_Out" hidden="1">#REF!</definedName>
    <definedName name="_RSE1" localSheetId="2">#REF!</definedName>
    <definedName name="_RSE1">#REF!</definedName>
    <definedName name="_RSE2">#REF!</definedName>
    <definedName name="_TPy530231">#REF!</definedName>
    <definedName name="a" localSheetId="3" hidden="1">{#N/A,#N/A,FALSE,"Aging Summary";#N/A,#N/A,FALSE,"Ratio Analysis";#N/A,#N/A,FALSE,"Test 120 Day Accts";#N/A,#N/A,FALSE,"Tickmarks"}</definedName>
    <definedName name="a" localSheetId="2" hidden="1">{#N/A,#N/A,FALSE,"Aging Summary";#N/A,#N/A,FALSE,"Ratio Analysis";#N/A,#N/A,FALSE,"Test 120 Day Accts";#N/A,#N/A,FALSE,"Tickmarks"}</definedName>
    <definedName name="a" localSheetId="6" hidden="1">{#N/A,#N/A,FALSE,"Aging Summary";#N/A,#N/A,FALSE,"Ratio Analysis";#N/A,#N/A,FALSE,"Test 120 Day Accts";#N/A,#N/A,FALSE,"Tickmarks"}</definedName>
    <definedName name="a" localSheetId="8" hidden="1">{#N/A,#N/A,FALSE,"Aging Summary";#N/A,#N/A,FALSE,"Ratio Analysis";#N/A,#N/A,FALSE,"Test 120 Day Accts";#N/A,#N/A,FALSE,"Tickmarks"}</definedName>
    <definedName name="a" localSheetId="10" hidden="1">{#N/A,#N/A,FALSE,"Aging Summary";#N/A,#N/A,FALSE,"Ratio Analysis";#N/A,#N/A,FALSE,"Test 120 Day Accts";#N/A,#N/A,FALSE,"Tickmarks"}</definedName>
    <definedName name="A" localSheetId="5">#REF!</definedName>
    <definedName name="a" hidden="1">{#N/A,#N/A,FALSE,"Aging Summary";#N/A,#N/A,FALSE,"Ratio Analysis";#N/A,#N/A,FALSE,"Test 120 Day Accts";#N/A,#N/A,FALSE,"Tickmarks"}</definedName>
    <definedName name="A_impresión_IM" localSheetId="2">#REF!</definedName>
    <definedName name="A_impresión_IM" localSheetId="5">#REF!</definedName>
    <definedName name="A_impresión_IM">#REF!</definedName>
    <definedName name="aakdkadk" localSheetId="2" hidden="1">#REF!</definedName>
    <definedName name="aakdkadk" hidden="1">#REF!</definedName>
    <definedName name="Acceso_Ganado" localSheetId="2">#REF!</definedName>
    <definedName name="Acceso_Ganado">#REF!</definedName>
    <definedName name="acctascomb">#REF!</definedName>
    <definedName name="acctashold1">#REF!</definedName>
    <definedName name="acctashold2">#REF!</definedName>
    <definedName name="acctasnorte">#REF!</definedName>
    <definedName name="acctassur">#REF!</definedName>
    <definedName name="ADV_PROM" localSheetId="5">#REF!</definedName>
    <definedName name="ADV_PROM">#REF!</definedName>
    <definedName name="APSUMMARY">#REF!</definedName>
    <definedName name="AR_Balance">#REF!</definedName>
    <definedName name="ARA_Threshold">#REF!</definedName>
    <definedName name="_xlnm.Print_Area" localSheetId="6">'Estado de Resultados'!$A$1:$H$88</definedName>
    <definedName name="_xlnm.Print_Area" localSheetId="10">'Nota 5 - Inc. 5.a a 5.d'!$A$1:$I$106</definedName>
    <definedName name="_xlnm.Print_Area" localSheetId="11">'Nota 5 - Inc. 5.e'!$A$1:$I$109</definedName>
    <definedName name="_xlnm.Print_Area" localSheetId="16">'Nota 5 - Inc. 5.f a 5aa'!$A$1:$I$261</definedName>
    <definedName name="_xlnm.Print_Area" localSheetId="17">'Nota 6 a Nota 12'!$A$1:$I$53</definedName>
    <definedName name="_xlnm.Print_Area" localSheetId="9">'Notas 1 a Nota 4'!$A$6:$L$115</definedName>
    <definedName name="_xlnm.Print_Area" localSheetId="5">'Variación Patrimonio Neto'!$B$5:$L$32</definedName>
    <definedName name="Area_de_impresión2" localSheetId="3">#REF!</definedName>
    <definedName name="Area_de_impresión2" localSheetId="2">#REF!</definedName>
    <definedName name="Area_de_impresión2" localSheetId="5">#REF!</definedName>
    <definedName name="Area_de_impresión2">#REF!</definedName>
    <definedName name="Area_de_impresión3" localSheetId="2">#REF!</definedName>
    <definedName name="Area_de_impresión3" localSheetId="5">#REF!</definedName>
    <definedName name="Area_de_impresión3">#REF!</definedName>
    <definedName name="ARGENTINA" localSheetId="2">#REF!</definedName>
    <definedName name="ARGENTINA" localSheetId="5">#REF!</definedName>
    <definedName name="ARGENTINA">#REF!</definedName>
    <definedName name="ARP_Threshold">#REF!</definedName>
    <definedName name="Array">#REF!</definedName>
    <definedName name="AS2DocOpenMode" hidden="1">"AS2DocumentEdit"</definedName>
    <definedName name="AS2HasNoAutoHeaderFooter" hidden="1">" "</definedName>
    <definedName name="AS2ReportLS" hidden="1">1</definedName>
    <definedName name="AS2StaticLS" localSheetId="2" hidden="1">#REF!</definedName>
    <definedName name="AS2StaticLS" localSheetId="5" hidden="1">#REF!</definedName>
    <definedName name="AS2StaticLS" hidden="1">#REF!</definedName>
    <definedName name="AS2SyncStepLS" hidden="1">0</definedName>
    <definedName name="AS2TickmarkLS" localSheetId="2" hidden="1">#REF!</definedName>
    <definedName name="AS2TickmarkLS" localSheetId="5" hidden="1">#REF!</definedName>
    <definedName name="AS2TickmarkLS" hidden="1">#REF!</definedName>
    <definedName name="AS2VersionLS" hidden="1">300</definedName>
    <definedName name="assssssssssssssssssssssssssssssssssssssssss" localSheetId="2" hidden="1">#REF!</definedName>
    <definedName name="assssssssssssssssssssssssssssssssssssssssss" hidden="1">#REF!</definedName>
    <definedName name="B" localSheetId="2">#REF!</definedName>
    <definedName name="B" localSheetId="5">#REF!</definedName>
    <definedName name="B">#REF!</definedName>
    <definedName name="_xlnm.Database" localSheetId="2">#REF!</definedName>
    <definedName name="_xlnm.Database" localSheetId="5">#REF!</definedName>
    <definedName name="_xlnm.Database">#REF!</definedName>
    <definedName name="basemeta" localSheetId="5">#REF!</definedName>
    <definedName name="basemeta">#REF!</definedName>
    <definedName name="basenueva" localSheetId="5">#REF!</definedName>
    <definedName name="basenueva">#REF!</definedName>
    <definedName name="BB">#REF!</definedName>
    <definedName name="BCDE" localSheetId="3" hidden="1">{#N/A,#N/A,FALSE,"Aging Summary";#N/A,#N/A,FALSE,"Ratio Analysis";#N/A,#N/A,FALSE,"Test 120 Day Accts";#N/A,#N/A,FALSE,"Tickmarks"}</definedName>
    <definedName name="BCDE" localSheetId="2" hidden="1">{#N/A,#N/A,FALSE,"Aging Summary";#N/A,#N/A,FALSE,"Ratio Analysis";#N/A,#N/A,FALSE,"Test 120 Day Accts";#N/A,#N/A,FALSE,"Tickmarks"}</definedName>
    <definedName name="BCDE" localSheetId="8" hidden="1">{#N/A,#N/A,FALSE,"Aging Summary";#N/A,#N/A,FALSE,"Ratio Analysis";#N/A,#N/A,FALSE,"Test 120 Day Accts";#N/A,#N/A,FALSE,"Tickmarks"}</definedName>
    <definedName name="BCDE" localSheetId="10" hidden="1">{#N/A,#N/A,FALSE,"Aging Summary";#N/A,#N/A,FALSE,"Ratio Analysis";#N/A,#N/A,FALSE,"Test 120 Day Accts";#N/A,#N/A,FALSE,"Tickmarks"}</definedName>
    <definedName name="BCDE" localSheetId="5" hidden="1">{#N/A,#N/A,FALSE,"Aging Summary";#N/A,#N/A,FALSE,"Ratio Analysis";#N/A,#N/A,FALSE,"Test 120 Day Accts";#N/A,#N/A,FALSE,"Tickmarks"}</definedName>
    <definedName name="BCDE" hidden="1">{#N/A,#N/A,FALSE,"Aging Summary";#N/A,#N/A,FALSE,"Ratio Analysis";#N/A,#N/A,FALSE,"Test 120 Day Accts";#N/A,#N/A,FALSE,"Tickmarks"}</definedName>
    <definedName name="BG_Del" hidden="1">15</definedName>
    <definedName name="BG_Ins" hidden="1">4</definedName>
    <definedName name="BG_Mod" hidden="1">6</definedName>
    <definedName name="BIHSIEJFIUDHFSKFVHJSF" hidden="1">#REF!</definedName>
    <definedName name="bjhgugydrfshdxhcfi" hidden="1">#REF!</definedName>
    <definedName name="BRASIL" localSheetId="2">#REF!</definedName>
    <definedName name="BRASIL" localSheetId="5">#REF!</definedName>
    <definedName name="BRASIL">#REF!</definedName>
    <definedName name="bsusocomb1">#REF!</definedName>
    <definedName name="bsusonorte1">#REF!</definedName>
    <definedName name="bsusosur1">#REF!</definedName>
    <definedName name="BuiltIn_Print_Area" localSheetId="5">#REF!</definedName>
    <definedName name="BuiltIn_Print_Area">#REF!</definedName>
    <definedName name="BuiltIn_Print_Area___0___0___0___0___0" localSheetId="5">#REF!</definedName>
    <definedName name="BuiltIn_Print_Area___0___0___0___0___0">#REF!</definedName>
    <definedName name="BuiltIn_Print_Area___0___0___0___0___0___0___0___0" localSheetId="5">#REF!</definedName>
    <definedName name="BuiltIn_Print_Area___0___0___0___0___0___0___0___0">#REF!</definedName>
    <definedName name="canal" localSheetId="5">#REF!</definedName>
    <definedName name="canal">#REF!</definedName>
    <definedName name="Capitali">#REF!</definedName>
    <definedName name="CC" localSheetId="5">#REF!</definedName>
    <definedName name="CC">#REF!</definedName>
    <definedName name="cdrogtos">#REF!</definedName>
    <definedName name="cdrogtoscomb">#REF!</definedName>
    <definedName name="cdrogtoshold">#REF!</definedName>
    <definedName name="CdroGtosHYP">#REF!</definedName>
    <definedName name="cdrogtosnorte">#REF!</definedName>
    <definedName name="CdroGtosSAP">#REF!</definedName>
    <definedName name="cdrogtossur">#REF!</definedName>
    <definedName name="chart1" localSheetId="5">#REF!</definedName>
    <definedName name="chart1">#REF!</definedName>
    <definedName name="cliente" localSheetId="5">#REF!</definedName>
    <definedName name="cliente">#REF!</definedName>
    <definedName name="cliente2" localSheetId="5">#REF!</definedName>
    <definedName name="cliente2">#REF!</definedName>
    <definedName name="Clientes" localSheetId="5">#REF!</definedName>
    <definedName name="Clientes">#REF!</definedName>
    <definedName name="Clients_Population_Total" localSheetId="5">#REF!</definedName>
    <definedName name="Clients_Population_Total">#REF!</definedName>
    <definedName name="cndsuuuuuuuuuuuuuuuuuuuuuuuuuuuuuuuuuuuuuuuuuuuuuuuuuuuuu" hidden="1">#REF!</definedName>
    <definedName name="co" localSheetId="5">#REF!</definedName>
    <definedName name="co">#REF!</definedName>
    <definedName name="COMPAÑIAS" localSheetId="5">#REF!</definedName>
    <definedName name="COMPAÑIAS">#REF!</definedName>
    <definedName name="Compilacion">#REF!</definedName>
    <definedName name="complacu" localSheetId="5">#REF!</definedName>
    <definedName name="complacu">#REF!</definedName>
    <definedName name="complemes" localSheetId="5">#REF!</definedName>
    <definedName name="complemes">#REF!</definedName>
    <definedName name="Computed_Sample_Population_Total" localSheetId="5">#REF!</definedName>
    <definedName name="Computed_Sample_Population_Total">#REF!</definedName>
    <definedName name="COST_MP" localSheetId="5">#REF!</definedName>
    <definedName name="COST_MP">#REF!</definedName>
    <definedName name="crin0010">#REF!</definedName>
    <definedName name="Customer">#REF!</definedName>
    <definedName name="customerld">#REF!</definedName>
    <definedName name="CustomerPCS">#REF!</definedName>
    <definedName name="CY_Accounts_Receivable" localSheetId="5">#REF!</definedName>
    <definedName name="CY_Administration" localSheetId="5">#REF!</definedName>
    <definedName name="CY_Administration">#REF!</definedName>
    <definedName name="CY_Cash" localSheetId="5">#REF!</definedName>
    <definedName name="CY_Cash_Div_Dec" localSheetId="5">#REF!</definedName>
    <definedName name="CY_CASH_DIVIDENDS_DECLARED__per_common_share" localSheetId="5">#REF!</definedName>
    <definedName name="CY_Common_Equity" localSheetId="5">#REF!</definedName>
    <definedName name="CY_Cost_of_Sales" localSheetId="5">#REF!</definedName>
    <definedName name="CY_Current_Liabilities" localSheetId="5">#REF!</definedName>
    <definedName name="CY_Depreciation" localSheetId="5">#REF!</definedName>
    <definedName name="CY_Disc._Ops." localSheetId="5">#REF!</definedName>
    <definedName name="CY_Disc_mnth">#REF!</definedName>
    <definedName name="CY_Disc_pd">#REF!</definedName>
    <definedName name="CY_Discounts">#REF!</definedName>
    <definedName name="CY_Earnings_per_share" localSheetId="5">#REF!</definedName>
    <definedName name="CY_Extraord." localSheetId="5">#REF!</definedName>
    <definedName name="CY_Gross_Profit" localSheetId="5">#REF!</definedName>
    <definedName name="CY_INC_AFT_TAX" localSheetId="5">#REF!</definedName>
    <definedName name="CY_INC_BEF_EXTRAORD" localSheetId="5">#REF!</definedName>
    <definedName name="CY_Inc_Bef_Tax" localSheetId="5">#REF!</definedName>
    <definedName name="CY_Intangible_Assets" localSheetId="5">#REF!</definedName>
    <definedName name="CY_Intangible_Assets">#REF!</definedName>
    <definedName name="CY_Interest_Expense" localSheetId="5">#REF!</definedName>
    <definedName name="CY_Inventory" localSheetId="5">#REF!</definedName>
    <definedName name="CY_LIABIL_EQUITY" localSheetId="5">#REF!</definedName>
    <definedName name="CY_LIABIL_EQUITY">#REF!</definedName>
    <definedName name="CY_Long_term_Debt__excl_Dfd_Taxes" localSheetId="5">#REF!</definedName>
    <definedName name="CY_LT_Debt" localSheetId="5">#REF!</definedName>
    <definedName name="CY_Market_Value_of_Equity" localSheetId="5">#REF!</definedName>
    <definedName name="CY_Marketable_Sec" localSheetId="5">#REF!</definedName>
    <definedName name="CY_Marketable_Sec">#REF!</definedName>
    <definedName name="CY_NET_INCOME" localSheetId="5">#REF!</definedName>
    <definedName name="CY_NET_PROFIT">#REF!</definedName>
    <definedName name="CY_Net_Revenue" localSheetId="5">#REF!</definedName>
    <definedName name="CY_Operating_Income" localSheetId="5">#REF!</definedName>
    <definedName name="CY_Operating_Income">#REF!</definedName>
    <definedName name="CY_Other" localSheetId="5">#REF!</definedName>
    <definedName name="CY_Other">#REF!</definedName>
    <definedName name="CY_Other_Curr_Assets" localSheetId="5">#REF!</definedName>
    <definedName name="CY_Other_Curr_Assets">#REF!</definedName>
    <definedName name="CY_Other_LT_Assets" localSheetId="5">#REF!</definedName>
    <definedName name="CY_Other_LT_Assets">#REF!</definedName>
    <definedName name="CY_Other_LT_Liabilities" localSheetId="5">#REF!</definedName>
    <definedName name="CY_Other_LT_Liabilities">#REF!</definedName>
    <definedName name="CY_Preferred_Stock" localSheetId="5">#REF!</definedName>
    <definedName name="CY_Preferred_Stock">#REF!</definedName>
    <definedName name="CY_QUICK_ASSETS" localSheetId="5">#REF!</definedName>
    <definedName name="CY_Ret_mnth">#REF!</definedName>
    <definedName name="CY_Ret_pd">#REF!</definedName>
    <definedName name="CY_Retained_Earnings" localSheetId="5">#REF!</definedName>
    <definedName name="CY_Retained_Earnings">#REF!</definedName>
    <definedName name="CY_Returns">#REF!</definedName>
    <definedName name="CY_Selling" localSheetId="5">#REF!</definedName>
    <definedName name="CY_Selling">#REF!</definedName>
    <definedName name="CY_Tangible_Assets" localSheetId="5">#REF!</definedName>
    <definedName name="CY_Tangible_Assets">#REF!</definedName>
    <definedName name="CY_Tangible_Net_Worth" localSheetId="5">#REF!</definedName>
    <definedName name="CY_Taxes" localSheetId="5">#REF!</definedName>
    <definedName name="CY_TOTAL_ASSETS" localSheetId="5">#REF!</definedName>
    <definedName name="CY_TOTAL_CURR_ASSETS" localSheetId="5">#REF!</definedName>
    <definedName name="CY_TOTAL_DEBT" localSheetId="5">#REF!</definedName>
    <definedName name="CY_TOTAL_EQUITY" localSheetId="5">#REF!</definedName>
    <definedName name="CY_Trade_Payables" localSheetId="5">#REF!</definedName>
    <definedName name="CY_Weighted_Average" localSheetId="5">#REF!</definedName>
    <definedName name="CY_Working_Capital" localSheetId="5">#REF!</definedName>
    <definedName name="CY_Year_Income_Statement" localSheetId="5">#REF!</definedName>
    <definedName name="da" localSheetId="3" hidden="1">{#N/A,#N/A,FALSE,"Aging Summary";#N/A,#N/A,FALSE,"Ratio Analysis";#N/A,#N/A,FALSE,"Test 120 Day Accts";#N/A,#N/A,FALSE,"Tickmarks"}</definedName>
    <definedName name="da" localSheetId="2" hidden="1">{#N/A,#N/A,FALSE,"Aging Summary";#N/A,#N/A,FALSE,"Ratio Analysis";#N/A,#N/A,FALSE,"Test 120 Day Accts";#N/A,#N/A,FALSE,"Tickmarks"}</definedName>
    <definedName name="da" localSheetId="6" hidden="1">{#N/A,#N/A,FALSE,"Aging Summary";#N/A,#N/A,FALSE,"Ratio Analysis";#N/A,#N/A,FALSE,"Test 120 Day Accts";#N/A,#N/A,FALSE,"Tickmarks"}</definedName>
    <definedName name="da" localSheetId="8" hidden="1">{#N/A,#N/A,FALSE,"Aging Summary";#N/A,#N/A,FALSE,"Ratio Analysis";#N/A,#N/A,FALSE,"Test 120 Day Accts";#N/A,#N/A,FALSE,"Tickmarks"}</definedName>
    <definedName name="da" localSheetId="10" hidden="1">{#N/A,#N/A,FALSE,"Aging Summary";#N/A,#N/A,FALSE,"Ratio Analysis";#N/A,#N/A,FALSE,"Test 120 Day Accts";#N/A,#N/A,FALSE,"Tickmarks"}</definedName>
    <definedName name="da" localSheetId="5" hidden="1">{#N/A,#N/A,FALSE,"Aging Summary";#N/A,#N/A,FALSE,"Ratio Analysis";#N/A,#N/A,FALSE,"Test 120 Day Accts";#N/A,#N/A,FALSE,"Tickmarks"}</definedName>
    <definedName name="da" hidden="1">{#N/A,#N/A,FALSE,"Aging Summary";#N/A,#N/A,FALSE,"Ratio Analysis";#N/A,#N/A,FALSE,"Test 120 Day Accts";#N/A,#N/A,FALSE,"Tickmarks"}</definedName>
    <definedName name="DAFDFAD" localSheetId="3" hidden="1">{#N/A,#N/A,FALSE,"VOL"}</definedName>
    <definedName name="DAFDFAD" localSheetId="2" hidden="1">{#N/A,#N/A,FALSE,"VOL"}</definedName>
    <definedName name="DAFDFAD" localSheetId="6" hidden="1">{#N/A,#N/A,FALSE,"VOL"}</definedName>
    <definedName name="DAFDFAD" localSheetId="8" hidden="1">{#N/A,#N/A,FALSE,"VOL"}</definedName>
    <definedName name="DAFDFAD" localSheetId="10" hidden="1">{#N/A,#N/A,FALSE,"VOL"}</definedName>
    <definedName name="DAFDFAD" localSheetId="5" hidden="1">{#N/A,#N/A,FALSE,"VOL"}</definedName>
    <definedName name="DAFDFAD" hidden="1">{#N/A,#N/A,FALSE,"VOL"}</definedName>
    <definedName name="DASA" localSheetId="2">#REF!</definedName>
    <definedName name="DASA" localSheetId="5">#REF!</definedName>
    <definedName name="DASA">#REF!</definedName>
    <definedName name="data" localSheetId="2">#REF!</definedName>
    <definedName name="data" localSheetId="5">#REF!</definedName>
    <definedName name="data">#REF!</definedName>
    <definedName name="DATA1" localSheetId="2">#REF!</definedName>
    <definedName name="DATA1">#REF!</definedName>
    <definedName name="DATA10">#REF!</definedName>
    <definedName name="DATA11">#REF!</definedName>
    <definedName name="DATA12">#REF!</definedName>
    <definedName name="DATA13">#REF!</definedName>
    <definedName name="DATA14">#REF!</definedName>
    <definedName name="DATA2">#REF!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datos" localSheetId="5">#REF!</definedName>
    <definedName name="datos">#REF!</definedName>
    <definedName name="Definición">#REF!</definedName>
    <definedName name="desc" localSheetId="5">#REF!</definedName>
    <definedName name="desc">#REF!</definedName>
    <definedName name="detaacu" localSheetId="5">#REF!</definedName>
    <definedName name="detaacu">#REF!</definedName>
    <definedName name="detames" localSheetId="5">#REF!</definedName>
    <definedName name="detames">#REF!</definedName>
    <definedName name="dgh">#REF!</definedName>
    <definedName name="Diferencias_de_redondeo">#REF!</definedName>
    <definedName name="Disagg_AR_Balance">#REF!</definedName>
    <definedName name="Disaggregations_SRD">#REF!</definedName>
    <definedName name="Disc_Allowance">#REF!</definedName>
    <definedName name="Dist" localSheetId="5">#REF!</definedName>
    <definedName name="Dist">#REF!</definedName>
    <definedName name="distribuidores" localSheetId="5">#REF!</definedName>
    <definedName name="distribuidores">#REF!</definedName>
    <definedName name="Dollar_Threshold" localSheetId="5">#REF!</definedName>
    <definedName name="Dollar_Threshold">#REF!</definedName>
    <definedName name="dtt" hidden="1">#REF!</definedName>
    <definedName name="Edesa" localSheetId="5">#REF!</definedName>
    <definedName name="Edesa">#REF!</definedName>
    <definedName name="Enriputo" localSheetId="5">#REF!</definedName>
    <definedName name="Enriputo">#REF!</definedName>
    <definedName name="eoafh">#REF!</definedName>
    <definedName name="eoafn">#REF!</definedName>
    <definedName name="eoafs">#REF!</definedName>
    <definedName name="est" localSheetId="5">#REF!</definedName>
    <definedName name="est">#REF!</definedName>
    <definedName name="ESTBF" localSheetId="5">#REF!</definedName>
    <definedName name="ESTBF">#REF!</definedName>
    <definedName name="ESTIMADO" localSheetId="5">#REF!</definedName>
    <definedName name="ESTIMADO">#REF!</definedName>
    <definedName name="EV__LASTREFTIME__" hidden="1">38972.3597337963</definedName>
    <definedName name="EX" localSheetId="2">#REF!</definedName>
    <definedName name="EX" localSheetId="5">#REF!</definedName>
    <definedName name="EX">#REF!</definedName>
    <definedName name="Excel_BuiltIn__FilterDatabase_1_1" localSheetId="2">#REF!</definedName>
    <definedName name="Excel_BuiltIn__FilterDatabase_1_1">#REF!</definedName>
    <definedName name="Excel_BuiltIn_Print_Area_6_1_1_1">"$'OMNI 2007'.$#REF!$#REF!:$#REF!$#REF!"</definedName>
    <definedName name="fdg">#REF!</definedName>
    <definedName name="fds">#REF!</definedName>
    <definedName name="ffffff" hidden="1">"AS2DocumentBrowse"</definedName>
    <definedName name="fgg">#REF!</definedName>
    <definedName name="fnjrjkkkkkkkkkkkkkkkk" hidden="1">#REF!</definedName>
    <definedName name="GA">#REF!</definedName>
    <definedName name="gald">#REF!</definedName>
    <definedName name="GAPCS">#REF!</definedName>
    <definedName name="GASTOS" localSheetId="5">#REF!</definedName>
    <definedName name="GASTOS">#REF!</definedName>
    <definedName name="grandes3">#REF!</definedName>
    <definedName name="histor" localSheetId="5">#REF!</definedName>
    <definedName name="histor">#REF!</definedName>
    <definedName name="hjkhjficjnkdhfoikds" hidden="1">#REF!</definedName>
    <definedName name="Hola">#REF!</definedName>
    <definedName name="in" hidden="1">#REF!</definedName>
    <definedName name="INT">#REF!</definedName>
    <definedName name="intangcomb">#REF!</definedName>
    <definedName name="intanghold">#REF!</definedName>
    <definedName name="intangnorte">#REF!</definedName>
    <definedName name="intangsur">#REF!</definedName>
    <definedName name="Interval" localSheetId="5">#REF!</definedName>
    <definedName name="Interval">#REF!</definedName>
    <definedName name="jhhj" hidden="1">#REF!</definedName>
    <definedName name="jjee">#REF!</definedName>
    <definedName name="jkkj" hidden="1">#REF!</definedName>
    <definedName name="junio">#REF!</definedName>
    <definedName name="JYGJHSDSJDFD" hidden="1">#REF!</definedName>
    <definedName name="K2_WBEVMODE" hidden="1">-1</definedName>
    <definedName name="kdkdk">#REF!</definedName>
    <definedName name="kfdg">#REF!</definedName>
    <definedName name="kfg">#REF!</definedName>
    <definedName name="Leadsheet">#REF!</definedName>
    <definedName name="liq" localSheetId="3" hidden="1">{#N/A,#N/A,FALSE,"VOL"}</definedName>
    <definedName name="liq" localSheetId="2" hidden="1">{#N/A,#N/A,FALSE,"VOL"}</definedName>
    <definedName name="liq" localSheetId="6" hidden="1">{#N/A,#N/A,FALSE,"VOL"}</definedName>
    <definedName name="liq" localSheetId="8" hidden="1">{#N/A,#N/A,FALSE,"VOL"}</definedName>
    <definedName name="liq" localSheetId="10" hidden="1">{#N/A,#N/A,FALSE,"VOL"}</definedName>
    <definedName name="liq" localSheetId="5" hidden="1">{#N/A,#N/A,FALSE,"VOL"}</definedName>
    <definedName name="liq" hidden="1">{#N/A,#N/A,FALSE,"VOL"}</definedName>
    <definedName name="listasuper" localSheetId="2">#REF!</definedName>
    <definedName name="listasuper" localSheetId="5">#REF!</definedName>
    <definedName name="listasuper">#REF!</definedName>
    <definedName name="Maintenance" localSheetId="2">#REF!</definedName>
    <definedName name="Maintenance">#REF!</definedName>
    <definedName name="maintenanceld" localSheetId="2">#REF!</definedName>
    <definedName name="maintenanceld">#REF!</definedName>
    <definedName name="MaintenancePCS">#REF!</definedName>
    <definedName name="marca" localSheetId="5">#REF!</definedName>
    <definedName name="marca">#REF!</definedName>
    <definedName name="Marcas" localSheetId="5">#REF!</definedName>
    <definedName name="Marcas">#REF!</definedName>
    <definedName name="Minimis">#REF!</definedName>
    <definedName name="MKT">#REF!</definedName>
    <definedName name="mktld">#REF!</definedName>
    <definedName name="MKTPCS">#REF!</definedName>
    <definedName name="MP" localSheetId="5">#REF!</definedName>
    <definedName name="MP">#REF!</definedName>
    <definedName name="MP_AR_Balance">#REF!</definedName>
    <definedName name="MP_SRD">#REF!</definedName>
    <definedName name="Muestrini" hidden="1">3</definedName>
    <definedName name="ncjdbjfkw" hidden="1">#REF!</definedName>
    <definedName name="NDJFDOVFD" hidden="1">#REF!</definedName>
    <definedName name="Networ">#REF!</definedName>
    <definedName name="Network">#REF!</definedName>
    <definedName name="networkld">#REF!</definedName>
    <definedName name="NetworkPCS">#REF!</definedName>
    <definedName name="new" localSheetId="3" hidden="1">{#N/A,#N/A,FALSE,"Aging Summary";#N/A,#N/A,FALSE,"Ratio Analysis";#N/A,#N/A,FALSE,"Test 120 Day Accts";#N/A,#N/A,FALSE,"Tickmarks"}</definedName>
    <definedName name="new" localSheetId="2" hidden="1">{#N/A,#N/A,FALSE,"Aging Summary";#N/A,#N/A,FALSE,"Ratio Analysis";#N/A,#N/A,FALSE,"Test 120 Day Accts";#N/A,#N/A,FALSE,"Tickmarks"}</definedName>
    <definedName name="new" localSheetId="8" hidden="1">{#N/A,#N/A,FALSE,"Aging Summary";#N/A,#N/A,FALSE,"Ratio Analysis";#N/A,#N/A,FALSE,"Test 120 Day Accts";#N/A,#N/A,FALSE,"Tickmarks"}</definedName>
    <definedName name="new" localSheetId="10" hidden="1">{#N/A,#N/A,FALSE,"Aging Summary";#N/A,#N/A,FALSE,"Ratio Analysis";#N/A,#N/A,FALSE,"Test 120 Day Accts";#N/A,#N/A,FALSE,"Tickmarks"}</definedName>
    <definedName name="new" localSheetId="5" hidden="1">{#N/A,#N/A,FALSE,"Aging Summary";#N/A,#N/A,FALSE,"Ratio Analysis";#N/A,#N/A,FALSE,"Test 120 Day Accts";#N/A,#N/A,FALSE,"Tickmarks"}</definedName>
    <definedName name="new" hidden="1">{#N/A,#N/A,FALSE,"Aging Summary";#N/A,#N/A,FALSE,"Ratio Analysis";#N/A,#N/A,FALSE,"Test 120 Day Accts";#N/A,#N/A,FALSE,"Tickmarks"}</definedName>
    <definedName name="ngughuiyhuhhhhhhhhhhhhhhhhhh" hidden="1">#REF!</definedName>
    <definedName name="njkhoikh" hidden="1">#REF!</definedName>
    <definedName name="nmm" localSheetId="3" hidden="1">{#N/A,#N/A,FALSE,"VOL"}</definedName>
    <definedName name="nmm" localSheetId="2" hidden="1">{#N/A,#N/A,FALSE,"VOL"}</definedName>
    <definedName name="nmm" localSheetId="6" hidden="1">{#N/A,#N/A,FALSE,"VOL"}</definedName>
    <definedName name="nmm" localSheetId="8" hidden="1">{#N/A,#N/A,FALSE,"VOL"}</definedName>
    <definedName name="nmm" localSheetId="10" hidden="1">{#N/A,#N/A,FALSE,"VOL"}</definedName>
    <definedName name="nmm" localSheetId="5" hidden="1">{#N/A,#N/A,FALSE,"VOL"}</definedName>
    <definedName name="nmm" hidden="1">{#N/A,#N/A,FALSE,"VOL"}</definedName>
    <definedName name="NO" localSheetId="3" hidden="1">{#N/A,#N/A,FALSE,"VOL"}</definedName>
    <definedName name="NO" localSheetId="2" hidden="1">{#N/A,#N/A,FALSE,"VOL"}</definedName>
    <definedName name="NO" localSheetId="6" hidden="1">{#N/A,#N/A,FALSE,"VOL"}</definedName>
    <definedName name="NO" localSheetId="8" hidden="1">{#N/A,#N/A,FALSE,"VOL"}</definedName>
    <definedName name="NO" localSheetId="10" hidden="1">{#N/A,#N/A,FALSE,"VOL"}</definedName>
    <definedName name="NO" localSheetId="5" hidden="1">{#N/A,#N/A,FALSE,"VOL"}</definedName>
    <definedName name="NO" hidden="1">{#N/A,#N/A,FALSE,"VOL"}</definedName>
    <definedName name="NonTop_Stratum_Value" localSheetId="2">#REF!</definedName>
    <definedName name="NonTop_Stratum_Value" localSheetId="5">#REF!</definedName>
    <definedName name="NonTop_Stratum_Value">#REF!</definedName>
    <definedName name="Number_of_Selections" localSheetId="2">#REF!</definedName>
    <definedName name="Number_of_Selections">#REF!</definedName>
    <definedName name="Numof_Selections2" localSheetId="2">#REF!</definedName>
    <definedName name="Numof_Selections2">#REF!</definedName>
    <definedName name="ñfdsl">#REF!</definedName>
    <definedName name="ññ">#REF!</definedName>
    <definedName name="OLE_LINK1" localSheetId="10">'Nota 5 - Inc. 5.a a 5.d'!$B$19</definedName>
    <definedName name="OLE_LINK1" localSheetId="11">'Nota 5 - Inc. 5.e'!#REF!</definedName>
    <definedName name="OLE_LINK1" localSheetId="16">'Nota 5 - Inc. 5.f a 5aa'!#REF!</definedName>
    <definedName name="OLE_LINK1" localSheetId="17">'Nota 6 a Nota 12'!#REF!</definedName>
    <definedName name="OPPROD" localSheetId="3">#REF!</definedName>
    <definedName name="OPPROD" localSheetId="2">#REF!</definedName>
    <definedName name="OPPROD" localSheetId="5">#REF!</definedName>
    <definedName name="OPPROD">#REF!</definedName>
    <definedName name="opt" localSheetId="2">#REF!</definedName>
    <definedName name="opt">#REF!</definedName>
    <definedName name="optr">#REF!</definedName>
    <definedName name="Others">#REF!</definedName>
    <definedName name="othersld">#REF!</definedName>
    <definedName name="OthersPCS">#REF!</definedName>
    <definedName name="PARAGUAY" localSheetId="5">#REF!</definedName>
    <definedName name="PARAGUAY">#REF!</definedName>
    <definedName name="participa" localSheetId="5">#REF!</definedName>
    <definedName name="participa">#REF!</definedName>
    <definedName name="Partidas_seleccionadas_test_de_">#REF!</definedName>
    <definedName name="Partidas_Selecionadas">#REF!</definedName>
    <definedName name="Percent_Threshold" localSheetId="5">#REF!</definedName>
    <definedName name="Percent_Threshold">#REF!</definedName>
    <definedName name="PL_Dollar_Threshold" localSheetId="5">#REF!</definedName>
    <definedName name="PL_Dollar_Threshold">#REF!</definedName>
    <definedName name="PL_Percent_Threshold" localSheetId="5">#REF!</definedName>
    <definedName name="PL_Percent_Threshold">#REF!</definedName>
    <definedName name="pmoslpcomb1">#REF!</definedName>
    <definedName name="pmoslpcomb2">#REF!</definedName>
    <definedName name="pmoslpnorte1">#REF!</definedName>
    <definedName name="pmoslpnorte2">#REF!</definedName>
    <definedName name="pmoslpsur1">#REF!</definedName>
    <definedName name="pmoslpsur2">#REF!</definedName>
    <definedName name="POLYAR" localSheetId="5">#REF!</definedName>
    <definedName name="POLYAR">#REF!</definedName>
    <definedName name="potir">#REF!</definedName>
    <definedName name="ppc" localSheetId="5">#REF!</definedName>
    <definedName name="ppc">#REF!</definedName>
    <definedName name="pr" localSheetId="5">#REF!</definedName>
    <definedName name="pr">#REF!</definedName>
    <definedName name="previs">#REF!</definedName>
    <definedName name="PS_Test_de_Gastos">#REF!</definedName>
    <definedName name="PY_Accounts_Receivable" localSheetId="5">#REF!</definedName>
    <definedName name="PY_Administration" localSheetId="5">#REF!</definedName>
    <definedName name="PY_Administration">#REF!</definedName>
    <definedName name="PY_Cash" localSheetId="5">#REF!</definedName>
    <definedName name="PY_Cash_Div_Dec" localSheetId="5">#REF!</definedName>
    <definedName name="PY_CASH_DIVIDENDS_DECLARED__per_common_share" localSheetId="5">#REF!</definedName>
    <definedName name="PY_Common_Equity" localSheetId="5">#REF!</definedName>
    <definedName name="PY_Cost_of_Sales" localSheetId="5">#REF!</definedName>
    <definedName name="PY_Current_Liabilities" localSheetId="5">#REF!</definedName>
    <definedName name="PY_Depreciation" localSheetId="5">#REF!</definedName>
    <definedName name="PY_Disc._Ops." localSheetId="5">#REF!</definedName>
    <definedName name="PY_Disc_allow">#REF!</definedName>
    <definedName name="PY_Disc_mnth">#REF!</definedName>
    <definedName name="PY_Disc_pd">#REF!</definedName>
    <definedName name="PY_Discounts">#REF!</definedName>
    <definedName name="PY_Earnings_per_share" localSheetId="5">#REF!</definedName>
    <definedName name="PY_Extraord." localSheetId="5">#REF!</definedName>
    <definedName name="PY_Gross_Profit" localSheetId="5">#REF!</definedName>
    <definedName name="PY_INC_AFT_TAX" localSheetId="5">#REF!</definedName>
    <definedName name="PY_INC_BEF_EXTRAORD" localSheetId="5">#REF!</definedName>
    <definedName name="PY_Inc_Bef_Tax" localSheetId="5">#REF!</definedName>
    <definedName name="PY_Intangible_Assets" localSheetId="5">#REF!</definedName>
    <definedName name="PY_Intangible_Assets">#REF!</definedName>
    <definedName name="PY_Interest_Expense" localSheetId="5">#REF!</definedName>
    <definedName name="PY_Inventory" localSheetId="5">#REF!</definedName>
    <definedName name="PY_LIABIL_EQUITY" localSheetId="5">#REF!</definedName>
    <definedName name="PY_LIABIL_EQUITY">#REF!</definedName>
    <definedName name="PY_Long_term_Debt__excl_Dfd_Taxes" localSheetId="5">#REF!</definedName>
    <definedName name="PY_LT_Debt" localSheetId="5">#REF!</definedName>
    <definedName name="PY_Market_Value_of_Equity" localSheetId="5">#REF!</definedName>
    <definedName name="PY_Marketable_Sec" localSheetId="5">#REF!</definedName>
    <definedName name="PY_Marketable_Sec">#REF!</definedName>
    <definedName name="PY_NET_INCOME" localSheetId="5">#REF!</definedName>
    <definedName name="PY_NET_PROFIT">#REF!</definedName>
    <definedName name="PY_Net_Revenue" localSheetId="5">#REF!</definedName>
    <definedName name="PY_Operating_Inc" localSheetId="5">#REF!</definedName>
    <definedName name="PY_Operating_Inc">#REF!</definedName>
    <definedName name="PY_Operating_Income" localSheetId="5">#REF!</definedName>
    <definedName name="PY_Operating_Income">#REF!</definedName>
    <definedName name="PY_Other_Curr_Assets" localSheetId="5">#REF!</definedName>
    <definedName name="PY_Other_Curr_Assets">#REF!</definedName>
    <definedName name="PY_Other_Exp" localSheetId="5">#REF!</definedName>
    <definedName name="PY_Other_Exp">#REF!</definedName>
    <definedName name="PY_Other_LT_Assets" localSheetId="5">#REF!</definedName>
    <definedName name="PY_Other_LT_Assets">#REF!</definedName>
    <definedName name="PY_Other_LT_Liabilities" localSheetId="5">#REF!</definedName>
    <definedName name="PY_Other_LT_Liabilities">#REF!</definedName>
    <definedName name="PY_Preferred_Stock" localSheetId="5">#REF!</definedName>
    <definedName name="PY_Preferred_Stock">#REF!</definedName>
    <definedName name="PY_QUICK_ASSETS" localSheetId="5">#REF!</definedName>
    <definedName name="PY_Ret_allow">#REF!</definedName>
    <definedName name="PY_Ret_mnth">#REF!</definedName>
    <definedName name="PY_Ret_pd">#REF!</definedName>
    <definedName name="PY_Retained_Earnings" localSheetId="5">#REF!</definedName>
    <definedName name="PY_Retained_Earnings">#REF!</definedName>
    <definedName name="PY_Returns">#REF!</definedName>
    <definedName name="PY_Selling" localSheetId="5">#REF!</definedName>
    <definedName name="PY_Selling">#REF!</definedName>
    <definedName name="PY_Tangible_Assets" localSheetId="5">#REF!</definedName>
    <definedName name="PY_Tangible_Assets">#REF!</definedName>
    <definedName name="PY_Tangible_Net_Worth" localSheetId="5">#REF!</definedName>
    <definedName name="PY_Taxes" localSheetId="5">#REF!</definedName>
    <definedName name="PY_TOTAL_ASSETS" localSheetId="5">#REF!</definedName>
    <definedName name="PY_TOTAL_CURR_ASSETS" localSheetId="5">#REF!</definedName>
    <definedName name="PY_TOTAL_DEBT" localSheetId="5">#REF!</definedName>
    <definedName name="PY_TOTAL_EQUITY" localSheetId="5">#REF!</definedName>
    <definedName name="PY_Trade_Payables" localSheetId="5">#REF!</definedName>
    <definedName name="PY_Weighted_Average" localSheetId="5">#REF!</definedName>
    <definedName name="PY_Working_Capital" localSheetId="5">#REF!</definedName>
    <definedName name="PY_Year_Income_Statement" localSheetId="5">#REF!</definedName>
    <definedName name="PY2_Accounts_Receivable" localSheetId="5">#REF!</definedName>
    <definedName name="PY2_Administration" localSheetId="5">#REF!</definedName>
    <definedName name="PY2_Cash" localSheetId="5">#REF!</definedName>
    <definedName name="PY2_Cash_Div_Dec" localSheetId="5">#REF!</definedName>
    <definedName name="PY2_CASH_DIVIDENDS_DECLARED__per_common_share" localSheetId="5">#REF!</definedName>
    <definedName name="PY2_Common_Equity" localSheetId="5">#REF!</definedName>
    <definedName name="PY2_Cost_of_Sales" localSheetId="5">#REF!</definedName>
    <definedName name="PY2_Current_Liabilities" localSheetId="5">#REF!</definedName>
    <definedName name="PY2_Depreciation" localSheetId="5">#REF!</definedName>
    <definedName name="PY2_Disc._Ops." localSheetId="5">#REF!</definedName>
    <definedName name="PY2_Earnings_per_share" localSheetId="5">#REF!</definedName>
    <definedName name="PY2_Extraord." localSheetId="5">#REF!</definedName>
    <definedName name="PY2_Gross_Profit" localSheetId="5">#REF!</definedName>
    <definedName name="PY2_INC_AFT_TAX" localSheetId="5">#REF!</definedName>
    <definedName name="PY2_INC_BEF_EXTRAORD" localSheetId="5">#REF!</definedName>
    <definedName name="PY2_Inc_Bef_Tax" localSheetId="5">#REF!</definedName>
    <definedName name="PY2_Intangible_Assets" localSheetId="5">#REF!</definedName>
    <definedName name="PY2_Interest_Expense" localSheetId="5">#REF!</definedName>
    <definedName name="PY2_Inventory" localSheetId="5">#REF!</definedName>
    <definedName name="PY2_LIABIL_EQUITY" localSheetId="5">#REF!</definedName>
    <definedName name="PY2_Long_term_Debt__excl_Dfd_Taxes" localSheetId="5">#REF!</definedName>
    <definedName name="PY2_LT_Debt" localSheetId="5">#REF!</definedName>
    <definedName name="PY2_Market_Value_of_Equity" localSheetId="5">#REF!</definedName>
    <definedName name="PY2_Marketable_Sec" localSheetId="5">#REF!</definedName>
    <definedName name="PY2_NET_INCOME" localSheetId="5">#REF!</definedName>
    <definedName name="PY2_Net_Revenue" localSheetId="5">#REF!</definedName>
    <definedName name="PY2_Operating_Inc" localSheetId="5">#REF!</definedName>
    <definedName name="PY2_Operating_Income" localSheetId="5">#REF!</definedName>
    <definedName name="PY2_Other_Curr_Assets" localSheetId="5">#REF!</definedName>
    <definedName name="PY2_Other_Exp." localSheetId="5">#REF!</definedName>
    <definedName name="PY2_Other_LT_Assets" localSheetId="5">#REF!</definedName>
    <definedName name="PY2_Other_LT_Liabilities" localSheetId="5">#REF!</definedName>
    <definedName name="PY2_Preferred_Stock" localSheetId="5">#REF!</definedName>
    <definedName name="PY2_QUICK_ASSETS" localSheetId="5">#REF!</definedName>
    <definedName name="PY2_Retained_Earnings" localSheetId="5">#REF!</definedName>
    <definedName name="PY2_Selling" localSheetId="5">#REF!</definedName>
    <definedName name="PY2_Tangible_Assets" localSheetId="5">#REF!</definedName>
    <definedName name="PY2_Tangible_Net_Worth" localSheetId="5">#REF!</definedName>
    <definedName name="PY2_Taxes" localSheetId="5">#REF!</definedName>
    <definedName name="PY2_TOTAL_ASSETS" localSheetId="5">#REF!</definedName>
    <definedName name="PY2_TOTAL_CURR_ASSETS" localSheetId="5">#REF!</definedName>
    <definedName name="PY2_TOTAL_DEBT" localSheetId="5">#REF!</definedName>
    <definedName name="PY2_TOTAL_EQUITY" localSheetId="5">#REF!</definedName>
    <definedName name="PY2_Trade_Payables" localSheetId="5">#REF!</definedName>
    <definedName name="PY2_Weighted_Average" localSheetId="5">#REF!</definedName>
    <definedName name="PY2_Working_Capital" localSheetId="5">#REF!</definedName>
    <definedName name="PY2_Year_Income_Statement" localSheetId="5">#REF!</definedName>
    <definedName name="PY3_Accounts_Receivable" localSheetId="5">#REF!</definedName>
    <definedName name="PY3_Administration" localSheetId="5">#REF!</definedName>
    <definedName name="PY3_Cash" localSheetId="5">#REF!</definedName>
    <definedName name="PY3_Common_Equity" localSheetId="5">#REF!</definedName>
    <definedName name="PY3_Cost_of_Sales" localSheetId="5">#REF!</definedName>
    <definedName name="PY3_Current_Liabilities" localSheetId="5">#REF!</definedName>
    <definedName name="PY3_Depreciation" localSheetId="5">#REF!</definedName>
    <definedName name="PY3_Disc._Ops." localSheetId="5">#REF!</definedName>
    <definedName name="PY3_Extraord." localSheetId="5">#REF!</definedName>
    <definedName name="PY3_Gross_Profit" localSheetId="5">#REF!</definedName>
    <definedName name="PY3_INC_AFT_TAX" localSheetId="5">#REF!</definedName>
    <definedName name="PY3_INC_BEF_EXTRAORD" localSheetId="5">#REF!</definedName>
    <definedName name="PY3_Inc_Bef_Tax" localSheetId="5">#REF!</definedName>
    <definedName name="PY3_Intangible_Assets" localSheetId="5">#REF!</definedName>
    <definedName name="PY3_Intangible_Assets">#REF!</definedName>
    <definedName name="PY3_Interest_Expense" localSheetId="5">#REF!</definedName>
    <definedName name="PY3_Inventory" localSheetId="5">#REF!</definedName>
    <definedName name="PY3_LIABIL_EQUITY" localSheetId="5">#REF!</definedName>
    <definedName name="PY3_Long_term_Debt__excl_Dfd_Taxes" localSheetId="5">#REF!</definedName>
    <definedName name="PY3_Marketable_Sec" localSheetId="5">#REF!</definedName>
    <definedName name="PY3_Marketable_Sec">#REF!</definedName>
    <definedName name="PY3_NET_INCOME" localSheetId="5">#REF!</definedName>
    <definedName name="PY3_Net_Revenue" localSheetId="5">#REF!</definedName>
    <definedName name="PY3_Operating_Inc" localSheetId="5">#REF!</definedName>
    <definedName name="PY3_Other_Curr_Assets" localSheetId="5">#REF!</definedName>
    <definedName name="PY3_Other_Curr_Assets">#REF!</definedName>
    <definedName name="PY3_Other_Exp." localSheetId="5">#REF!</definedName>
    <definedName name="PY3_Other_LT_Assets" localSheetId="5">#REF!</definedName>
    <definedName name="PY3_Other_LT_Assets">#REF!</definedName>
    <definedName name="PY3_Other_LT_Liabilities" localSheetId="5">#REF!</definedName>
    <definedName name="PY3_Other_LT_Liabilities">#REF!</definedName>
    <definedName name="PY3_Preferred_Stock" localSheetId="5">#REF!</definedName>
    <definedName name="PY3_Preferred_Stock">#REF!</definedName>
    <definedName name="PY3_QUICK_ASSETS" localSheetId="5">#REF!</definedName>
    <definedName name="PY3_Retained_Earnings" localSheetId="5">#REF!</definedName>
    <definedName name="PY3_Retained_Earnings">#REF!</definedName>
    <definedName name="PY3_Selling" localSheetId="5">#REF!</definedName>
    <definedName name="PY3_Tangible_Assets" localSheetId="5">#REF!</definedName>
    <definedName name="PY3_Tangible_Assets">#REF!</definedName>
    <definedName name="PY3_Taxes" localSheetId="5">#REF!</definedName>
    <definedName name="PY3_TOTAL_ASSETS" localSheetId="5">#REF!</definedName>
    <definedName name="PY3_TOTAL_CURR_ASSETS" localSheetId="5">#REF!</definedName>
    <definedName name="PY3_TOTAL_DEBT" localSheetId="5">#REF!</definedName>
    <definedName name="PY3_TOTAL_EQUITY" localSheetId="5">#REF!</definedName>
    <definedName name="PY3_Trade_Payables" localSheetId="5">#REF!</definedName>
    <definedName name="PY3_Year_Income_Statement" localSheetId="5">#REF!</definedName>
    <definedName name="PY4_Accounts_Receivable" localSheetId="5">#REF!</definedName>
    <definedName name="PY4_Administration" localSheetId="5">#REF!</definedName>
    <definedName name="PY4_Cash" localSheetId="5">#REF!</definedName>
    <definedName name="PY4_Common_Equity" localSheetId="5">#REF!</definedName>
    <definedName name="PY4_Cost_of_Sales" localSheetId="5">#REF!</definedName>
    <definedName name="PY4_Current_Liabilities" localSheetId="5">#REF!</definedName>
    <definedName name="PY4_Depreciation" localSheetId="5">#REF!</definedName>
    <definedName name="PY4_Disc._Ops." localSheetId="5">#REF!</definedName>
    <definedName name="PY4_Extraord." localSheetId="5">#REF!</definedName>
    <definedName name="PY4_Gross_Profit" localSheetId="5">#REF!</definedName>
    <definedName name="PY4_INC_AFT_TAX" localSheetId="5">#REF!</definedName>
    <definedName name="PY4_INC_BEF_EXTRAORD" localSheetId="5">#REF!</definedName>
    <definedName name="PY4_Inc_Bef_Tax" localSheetId="5">#REF!</definedName>
    <definedName name="PY4_Intangible_Assets" localSheetId="5">#REF!</definedName>
    <definedName name="PY4_Intangible_Assets">#REF!</definedName>
    <definedName name="PY4_Interest_Expense" localSheetId="5">#REF!</definedName>
    <definedName name="PY4_Inventory" localSheetId="5">#REF!</definedName>
    <definedName name="PY4_LIABIL_EQUITY" localSheetId="5">#REF!</definedName>
    <definedName name="PY4_Long_term_Debt__excl_Dfd_Taxes" localSheetId="5">#REF!</definedName>
    <definedName name="PY4_Marketable_Sec" localSheetId="5">#REF!</definedName>
    <definedName name="PY4_Marketable_Sec">#REF!</definedName>
    <definedName name="PY4_NET_INCOME" localSheetId="5">#REF!</definedName>
    <definedName name="PY4_Net_Revenue" localSheetId="5">#REF!</definedName>
    <definedName name="PY4_Operating_Inc" localSheetId="5">#REF!</definedName>
    <definedName name="PY4_Other_Cur_Assets" localSheetId="5">#REF!</definedName>
    <definedName name="PY4_Other_Cur_Assets">#REF!</definedName>
    <definedName name="PY4_Other_Exp." localSheetId="5">#REF!</definedName>
    <definedName name="PY4_Other_LT_Assets" localSheetId="5">#REF!</definedName>
    <definedName name="PY4_Other_LT_Assets">#REF!</definedName>
    <definedName name="PY4_Other_LT_Liabilities" localSheetId="5">#REF!</definedName>
    <definedName name="PY4_Other_LT_Liabilities">#REF!</definedName>
    <definedName name="PY4_Preferred_Stock" localSheetId="5">#REF!</definedName>
    <definedName name="PY4_Preferred_Stock">#REF!</definedName>
    <definedName name="PY4_QUICK_ASSETS" localSheetId="5">#REF!</definedName>
    <definedName name="PY4_Retained_Earnings" localSheetId="5">#REF!</definedName>
    <definedName name="PY4_Retained_Earnings">#REF!</definedName>
    <definedName name="PY4_Selling" localSheetId="5">#REF!</definedName>
    <definedName name="PY4_Tangible_Assets" localSheetId="5">#REF!</definedName>
    <definedName name="PY4_Tangible_Assets">#REF!</definedName>
    <definedName name="PY4_Taxes" localSheetId="5">#REF!</definedName>
    <definedName name="PY4_TOTAL_ASSETS" localSheetId="5">#REF!</definedName>
    <definedName name="PY4_TOTAL_CURR_ASSETS" localSheetId="5">#REF!</definedName>
    <definedName name="PY4_TOTAL_DEBT" localSheetId="5">#REF!</definedName>
    <definedName name="PY4_TOTAL_EQUITY" localSheetId="5">#REF!</definedName>
    <definedName name="PY4_Trade_Payables" localSheetId="5">#REF!</definedName>
    <definedName name="PY4_Year_Income_Statement" localSheetId="5">#REF!</definedName>
    <definedName name="PY5_Accounts_Receivable" localSheetId="5">#REF!</definedName>
    <definedName name="PY5_Accounts_Receivable">#REF!</definedName>
    <definedName name="PY5_Administration" localSheetId="5">#REF!</definedName>
    <definedName name="PY5_Cash" localSheetId="5">#REF!</definedName>
    <definedName name="PY5_Common_Equity" localSheetId="5">#REF!</definedName>
    <definedName name="PY5_Cost_of_Sales" localSheetId="5">#REF!</definedName>
    <definedName name="PY5_Current_Liabilities" localSheetId="5">#REF!</definedName>
    <definedName name="PY5_Depreciation" localSheetId="5">#REF!</definedName>
    <definedName name="PY5_Disc._Ops." localSheetId="5">#REF!</definedName>
    <definedName name="PY5_Extraord." localSheetId="5">#REF!</definedName>
    <definedName name="PY5_Gross_Profit" localSheetId="5">#REF!</definedName>
    <definedName name="PY5_INC_AFT_TAX" localSheetId="5">#REF!</definedName>
    <definedName name="PY5_INC_BEF_EXTRAORD" localSheetId="5">#REF!</definedName>
    <definedName name="PY5_Inc_Bef_Tax" localSheetId="5">#REF!</definedName>
    <definedName name="PY5_Intangible_Assets" localSheetId="5">#REF!</definedName>
    <definedName name="PY5_Intangible_Assets">#REF!</definedName>
    <definedName name="PY5_Interest_Expense" localSheetId="5">#REF!</definedName>
    <definedName name="PY5_Inventory" localSheetId="5">#REF!</definedName>
    <definedName name="PY5_Inventory">#REF!</definedName>
    <definedName name="PY5_LIABIL_EQUITY" localSheetId="5">#REF!</definedName>
    <definedName name="PY5_Long_term_Debt__excl_Dfd_Taxes" localSheetId="5">#REF!</definedName>
    <definedName name="PY5_Marketable_Sec" localSheetId="5">#REF!</definedName>
    <definedName name="PY5_Marketable_Sec">#REF!</definedName>
    <definedName name="PY5_NET_INCOME" localSheetId="5">#REF!</definedName>
    <definedName name="PY5_Net_Revenue" localSheetId="5">#REF!</definedName>
    <definedName name="PY5_Operating_Inc" localSheetId="5">#REF!</definedName>
    <definedName name="PY5_Other_Curr_Assets" localSheetId="5">#REF!</definedName>
    <definedName name="PY5_Other_Curr_Assets">#REF!</definedName>
    <definedName name="PY5_Other_Exp." localSheetId="5">#REF!</definedName>
    <definedName name="PY5_Other_LT_Assets" localSheetId="5">#REF!</definedName>
    <definedName name="PY5_Other_LT_Assets">#REF!</definedName>
    <definedName name="PY5_Other_LT_Liabilities" localSheetId="5">#REF!</definedName>
    <definedName name="PY5_Other_LT_Liabilities">#REF!</definedName>
    <definedName name="PY5_Preferred_Stock" localSheetId="5">#REF!</definedName>
    <definedName name="PY5_Preferred_Stock">#REF!</definedName>
    <definedName name="PY5_QUICK_ASSETS" localSheetId="5">#REF!</definedName>
    <definedName name="PY5_Retained_Earnings" localSheetId="5">#REF!</definedName>
    <definedName name="PY5_Retained_Earnings">#REF!</definedName>
    <definedName name="PY5_Selling" localSheetId="5">#REF!</definedName>
    <definedName name="PY5_Tangible_Assets" localSheetId="5">#REF!</definedName>
    <definedName name="PY5_Tangible_Assets">#REF!</definedName>
    <definedName name="PY5_Taxes" localSheetId="5">#REF!</definedName>
    <definedName name="PY5_TOTAL_ASSETS" localSheetId="5">#REF!</definedName>
    <definedName name="PY5_TOTAL_CURR_ASSETS" localSheetId="5">#REF!</definedName>
    <definedName name="PY5_TOTAL_DEBT" localSheetId="5">#REF!</definedName>
    <definedName name="PY5_TOTAL_EQUITY" localSheetId="5">#REF!</definedName>
    <definedName name="PY5_Trade_Payables" localSheetId="5">#REF!</definedName>
    <definedName name="PY5_Year_Income_Statement" localSheetId="5">#REF!</definedName>
    <definedName name="QGPL_CLTESLB">#REF!</definedName>
    <definedName name="quarter" localSheetId="5">#REF!</definedName>
    <definedName name="quarter">#REF!</definedName>
    <definedName name="R_Factor" localSheetId="5">#REF!</definedName>
    <definedName name="R_Factor">#REF!</definedName>
    <definedName name="R_Factor_AR_Balance">#REF!</definedName>
    <definedName name="R_Factor_SRD">#REF!</definedName>
    <definedName name="Ret_Allowance">#REF!</definedName>
    <definedName name="roie">#REF!</definedName>
    <definedName name="rr" localSheetId="3" hidden="1">{#N/A,#N/A,FALSE,"VOL"}</definedName>
    <definedName name="rr" localSheetId="10" hidden="1">{#N/A,#N/A,FALSE,"VOL"}</definedName>
    <definedName name="rr" localSheetId="5" hidden="1">{#N/A,#N/A,FALSE,"VOL"}</definedName>
    <definedName name="rr" hidden="1">{#N/A,#N/A,FALSE,"VOL"}</definedName>
    <definedName name="rt" localSheetId="2">#REF!</definedName>
    <definedName name="rt">#REF!</definedName>
    <definedName name="rte" localSheetId="2">#REF!</definedName>
    <definedName name="rte">#REF!</definedName>
    <definedName name="S_AcctDes" localSheetId="2">#REF!</definedName>
    <definedName name="S_AcctDes">#REF!</definedName>
    <definedName name="S_Adjust">#REF!</definedName>
    <definedName name="S_AJE_Tot">#REF!</definedName>
    <definedName name="S_CompNum">#REF!</definedName>
    <definedName name="S_CY_Beg">#REF!</definedName>
    <definedName name="S_CY_End">#REF!</definedName>
    <definedName name="S_Diff_Amt">#REF!</definedName>
    <definedName name="S_Diff_Pct">#REF!</definedName>
    <definedName name="S_GrpNum">#REF!</definedName>
    <definedName name="S_Headings">#REF!</definedName>
    <definedName name="S_KeyValue">#REF!</definedName>
    <definedName name="S_PY_End">#REF!</definedName>
    <definedName name="S_RJE_Tot">#REF!</definedName>
    <definedName name="S_RowNum">#REF!</definedName>
    <definedName name="Sales">#REF!</definedName>
    <definedName name="salesld">#REF!</definedName>
    <definedName name="SalesPCS">#REF!</definedName>
    <definedName name="SAPBEXrevision" localSheetId="5" hidden="1">1</definedName>
    <definedName name="SAPBEXrevision" hidden="1">3</definedName>
    <definedName name="SAPBEXsysID" hidden="1">"PLW"</definedName>
    <definedName name="SAPBEXwbID" localSheetId="5" hidden="1">"0B3C5WPQ1PKHTD1CRY997L2MI"</definedName>
    <definedName name="SAPBEXwbID" hidden="1">"14RHU0IXG8KL7C7PJMON454VM"</definedName>
    <definedName name="sdfnlsd" hidden="1">#REF!</definedName>
    <definedName name="sectores">#REF!</definedName>
    <definedName name="sedal" localSheetId="2">#REF!</definedName>
    <definedName name="sedal" localSheetId="5">#REF!</definedName>
    <definedName name="sedal">#REF!</definedName>
    <definedName name="Selection_Remainder" localSheetId="5">#REF!</definedName>
    <definedName name="Selection_Remainder">#REF!</definedName>
    <definedName name="sku" localSheetId="5">#REF!</definedName>
    <definedName name="sku">#REF!</definedName>
    <definedName name="skus" localSheetId="5">#REF!</definedName>
    <definedName name="skus">#REF!</definedName>
    <definedName name="Starting_Point" localSheetId="5">#REF!</definedName>
    <definedName name="Starting_Point">#REF!</definedName>
    <definedName name="STKDIARIO" localSheetId="5">#REF!</definedName>
    <definedName name="STKDIARIO">#REF!</definedName>
    <definedName name="STKDIARIOPX01" localSheetId="5">#REF!</definedName>
    <definedName name="STKDIARIOPX01">#REF!</definedName>
    <definedName name="STKDIARIOPX04" localSheetId="5">#REF!</definedName>
    <definedName name="STKDIARIOPX04">#REF!</definedName>
    <definedName name="Suma_de_ABR_U_3">#REF!</definedName>
    <definedName name="SUMMARY" localSheetId="5">#REF!</definedName>
    <definedName name="SUMMARY">#REF!</definedName>
    <definedName name="super" localSheetId="5">#REF!</definedName>
    <definedName name="super">#REF!</definedName>
    <definedName name="tablasun" localSheetId="5">#REF!</definedName>
    <definedName name="tablasun">#REF!</definedName>
    <definedName name="TbPy530159">#REF!</definedName>
    <definedName name="Tech">#REF!</definedName>
    <definedName name="techld">#REF!</definedName>
    <definedName name="TechPCS">#REF!</definedName>
    <definedName name="Test_de_Gastos_Mayores">#REF!</definedName>
    <definedName name="TEST0" localSheetId="5">#REF!</definedName>
    <definedName name="TEST0">#REF!</definedName>
    <definedName name="TEST1" localSheetId="5">#REF!</definedName>
    <definedName name="TEST1">#REF!</definedName>
    <definedName name="TEST10">#REF!</definedName>
    <definedName name="TEST11">#REF!</definedName>
    <definedName name="TEST12">#REF!</definedName>
    <definedName name="TEST13">#REF!</definedName>
    <definedName name="TEST14">#REF!</definedName>
    <definedName name="TEST15">#REF!</definedName>
    <definedName name="TEST16">#REF!</definedName>
    <definedName name="TEST17">#REF!</definedName>
    <definedName name="TEST18">#REF!</definedName>
    <definedName name="TEST19">#REF!</definedName>
    <definedName name="TEST20">#REF!</definedName>
    <definedName name="TEST21">#REF!</definedName>
    <definedName name="TEST22">#REF!</definedName>
    <definedName name="TEST23">#REF!</definedName>
    <definedName name="TEST24">#REF!</definedName>
    <definedName name="TEST25">#REF!</definedName>
    <definedName name="TEST26">#REF!</definedName>
    <definedName name="TEST27">#REF!</definedName>
    <definedName name="TEST28">#REF!</definedName>
    <definedName name="TEST29">#REF!</definedName>
    <definedName name="TEST30">#REF!</definedName>
    <definedName name="TEST31">#REF!</definedName>
    <definedName name="TEST32">#REF!</definedName>
    <definedName name="TEST33">#REF!</definedName>
    <definedName name="TEST34">#REF!</definedName>
    <definedName name="TEST35">#REF!</definedName>
    <definedName name="TEST36">#REF!</definedName>
    <definedName name="TEST6">#REF!</definedName>
    <definedName name="TEST7">#REF!</definedName>
    <definedName name="TEST8">#REF!</definedName>
    <definedName name="TEST9">#REF!</definedName>
    <definedName name="TESTKEYS" localSheetId="5">#REF!</definedName>
    <definedName name="TESTKEYS">#REF!</definedName>
    <definedName name="TextRefCopy1">#REF!</definedName>
    <definedName name="TextRefCopy10" localSheetId="5">#REF!</definedName>
    <definedName name="TextRefCopy10">#REF!</definedName>
    <definedName name="TextRefCopy100" localSheetId="5">#REF!</definedName>
    <definedName name="TextRefCopy100">#REF!</definedName>
    <definedName name="TextRefCopy102" localSheetId="5">#REF!</definedName>
    <definedName name="TextRefCopy102">#REF!</definedName>
    <definedName name="TextRefCopy103" localSheetId="5">#REF!</definedName>
    <definedName name="TextRefCopy103">#REF!</definedName>
    <definedName name="TextRefCopy104" localSheetId="5">#REF!</definedName>
    <definedName name="TextRefCopy104">#REF!</definedName>
    <definedName name="TextRefCopy105" localSheetId="5">#REF!</definedName>
    <definedName name="TextRefCopy105">#REF!</definedName>
    <definedName name="TextRefCopy107" localSheetId="5">#REF!</definedName>
    <definedName name="TextRefCopy107">#REF!</definedName>
    <definedName name="TextRefCopy108" localSheetId="5">#REF!</definedName>
    <definedName name="TextRefCopy108">#REF!</definedName>
    <definedName name="TextRefCopy109" localSheetId="5">#REF!</definedName>
    <definedName name="TextRefCopy109">#REF!</definedName>
    <definedName name="TextRefCopy11" localSheetId="5">#REF!</definedName>
    <definedName name="TextRefCopy111">#REF!</definedName>
    <definedName name="TextRefCopy112" localSheetId="5">#REF!</definedName>
    <definedName name="TextRefCopy112">#REF!</definedName>
    <definedName name="TextRefCopy113" localSheetId="5">#REF!</definedName>
    <definedName name="TextRefCopy113">#REF!</definedName>
    <definedName name="TextRefCopy114">#REF!</definedName>
    <definedName name="TextRefCopy116" localSheetId="5">#REF!</definedName>
    <definedName name="TextRefCopy116">#REF!</definedName>
    <definedName name="TextRefCopy118" localSheetId="5">#REF!</definedName>
    <definedName name="TextRefCopy118">#REF!</definedName>
    <definedName name="TextRefCopy119" localSheetId="5">#REF!</definedName>
    <definedName name="TextRefCopy119">#REF!</definedName>
    <definedName name="TextRefCopy12" localSheetId="5">#REF!</definedName>
    <definedName name="TextRefCopy120" localSheetId="5">#REF!</definedName>
    <definedName name="TextRefCopy120">#REF!</definedName>
    <definedName name="TextRefCopy121" localSheetId="5">#REF!</definedName>
    <definedName name="TextRefCopy121">#REF!</definedName>
    <definedName name="TextRefCopy122">#REF!</definedName>
    <definedName name="TextRefCopy123">#REF!</definedName>
    <definedName name="TextRefCopy127" localSheetId="5">#REF!</definedName>
    <definedName name="TextRefCopy127">#REF!</definedName>
    <definedName name="TextRefCopy13" localSheetId="5">#REF!</definedName>
    <definedName name="TextRefCopy14" localSheetId="5">#REF!</definedName>
    <definedName name="TextRefCopy15" localSheetId="5">#REF!</definedName>
    <definedName name="TextRefCopy169">#REF!</definedName>
    <definedName name="TextRefCopy171">#REF!</definedName>
    <definedName name="TextRefCopy172">#REF!</definedName>
    <definedName name="TextRefCopy173">#REF!</definedName>
    <definedName name="TextRefCopy175">#REF!</definedName>
    <definedName name="TextRefCopy177">#REF!</definedName>
    <definedName name="TextRefCopy178">#REF!</definedName>
    <definedName name="TextRefCopy29">#REF!</definedName>
    <definedName name="TextRefCopy3" localSheetId="5">#REF!</definedName>
    <definedName name="TextRefCopy3">#REF!</definedName>
    <definedName name="TextRefCopy30">#REF!</definedName>
    <definedName name="TextRefCopy31">#REF!</definedName>
    <definedName name="TextRefCopy32">#REF!</definedName>
    <definedName name="TextRefCopy35">#REF!</definedName>
    <definedName name="TextRefCopy37">#REF!</definedName>
    <definedName name="TextRefCopy38">#REF!</definedName>
    <definedName name="TextRefCopy39">#REF!</definedName>
    <definedName name="TextRefCopy4" localSheetId="5">#REF!</definedName>
    <definedName name="TextRefCopy4">#REF!</definedName>
    <definedName name="TextRefCopy41">#REF!</definedName>
    <definedName name="TextRefCopy42" localSheetId="5">#REF!</definedName>
    <definedName name="TextRefCopy42">#REF!</definedName>
    <definedName name="TextRefCopy43" localSheetId="5">#REF!</definedName>
    <definedName name="TextRefCopy44" localSheetId="5">#REF!</definedName>
    <definedName name="TextRefCopy44">#REF!</definedName>
    <definedName name="TextRefCopy46">#REF!</definedName>
    <definedName name="TextRefCopy53" localSheetId="5">#REF!</definedName>
    <definedName name="TextRefCopy53">#REF!</definedName>
    <definedName name="TextRefCopy54" localSheetId="5">#REF!</definedName>
    <definedName name="TextRefCopy54">#REF!</definedName>
    <definedName name="TextRefCopy55" localSheetId="5">#REF!</definedName>
    <definedName name="TextRefCopy55">#REF!</definedName>
    <definedName name="TextRefCopy56" localSheetId="5">#REF!</definedName>
    <definedName name="TextRefCopy56">#REF!</definedName>
    <definedName name="TextRefCopy6">#REF!</definedName>
    <definedName name="TextRefCopy63" localSheetId="5">#REF!</definedName>
    <definedName name="TextRefCopy63">#REF!</definedName>
    <definedName name="TextRefCopy65" localSheetId="5">#REF!</definedName>
    <definedName name="TextRefCopy65">#REF!</definedName>
    <definedName name="TextRefCopy66" localSheetId="5">#REF!</definedName>
    <definedName name="TextRefCopy66">#REF!</definedName>
    <definedName name="TextRefCopy67" localSheetId="5">#REF!</definedName>
    <definedName name="TextRefCopy67">#REF!</definedName>
    <definedName name="TextRefCopy68" localSheetId="5">#REF!</definedName>
    <definedName name="TextRefCopy68">#REF!</definedName>
    <definedName name="TextRefCopy7" localSheetId="5">#REF!</definedName>
    <definedName name="TextRefCopy7">#REF!</definedName>
    <definedName name="TextRefCopy70" localSheetId="5">#REF!</definedName>
    <definedName name="TextRefCopy70">#REF!</definedName>
    <definedName name="TextRefCopy71" localSheetId="5">#REF!</definedName>
    <definedName name="TextRefCopy71">#REF!</definedName>
    <definedName name="TextRefCopy73" localSheetId="5">#REF!</definedName>
    <definedName name="TextRefCopy73">#REF!</definedName>
    <definedName name="TextRefCopy75" localSheetId="5">#REF!</definedName>
    <definedName name="TextRefCopy75">#REF!</definedName>
    <definedName name="TextRefCopy77" localSheetId="5">#REF!</definedName>
    <definedName name="TextRefCopy77">#REF!</definedName>
    <definedName name="TextRefCopy79" localSheetId="5">#REF!</definedName>
    <definedName name="TextRefCopy79">#REF!</definedName>
    <definedName name="TextRefCopy8" localSheetId="5">#REF!</definedName>
    <definedName name="TextRefCopy8">#REF!</definedName>
    <definedName name="TextRefCopy80" localSheetId="5">#REF!</definedName>
    <definedName name="TextRefCopy80">#REF!</definedName>
    <definedName name="TextRefCopy82" localSheetId="5">#REF!</definedName>
    <definedName name="TextRefCopy82">#REF!</definedName>
    <definedName name="TextRefCopy85" localSheetId="5">#REF!</definedName>
    <definedName name="TextRefCopy86" localSheetId="5">#REF!</definedName>
    <definedName name="TextRefCopy88" localSheetId="5">#REF!</definedName>
    <definedName name="TextRefCopy89" localSheetId="5">#REF!</definedName>
    <definedName name="TextRefCopy90" localSheetId="5">#REF!</definedName>
    <definedName name="TextRefCopy91" localSheetId="5">#REF!</definedName>
    <definedName name="TextRefCopy92" localSheetId="5">#REF!</definedName>
    <definedName name="TextRefCopy93" localSheetId="5">#REF!</definedName>
    <definedName name="TextRefCopy97" localSheetId="5">#REF!</definedName>
    <definedName name="TextRefCopy97">#REF!</definedName>
    <definedName name="TextRefCopy98">#REF!</definedName>
    <definedName name="TextRefCopyRangeCount" localSheetId="5" hidden="1">12</definedName>
    <definedName name="TextRefCopyRangeCount" hidden="1">1</definedName>
    <definedName name="TítuloDeColumna1">#REF!</definedName>
    <definedName name="Top_Stratum_Number" localSheetId="5">#REF!</definedName>
    <definedName name="Top_Stratum_Number">#REF!</definedName>
    <definedName name="Top_Stratum_Value" localSheetId="2">#REF!</definedName>
    <definedName name="Top_Stratum_Value" localSheetId="5">#REF!</definedName>
    <definedName name="Top_Stratum_Value">#REF!</definedName>
    <definedName name="Total_Amount">#REF!</definedName>
    <definedName name="Total_Number_Selections" localSheetId="5">#REF!</definedName>
    <definedName name="Total_Number_Selections">#REF!</definedName>
    <definedName name="tp" localSheetId="5">#REF!</definedName>
    <definedName name="tp">#REF!</definedName>
    <definedName name="Unidades" localSheetId="5">#REF!</definedName>
    <definedName name="Unidades">#REF!</definedName>
    <definedName name="URUGUAY" localSheetId="5">#REF!</definedName>
    <definedName name="URUGUAY">#REF!</definedName>
    <definedName name="vencidos">#REF!</definedName>
    <definedName name="vigencia" localSheetId="5">#REF!</definedName>
    <definedName name="vigencia">#REF!</definedName>
    <definedName name="vpphold">#REF!</definedName>
    <definedName name="VTADIAR" localSheetId="5">#REF!</definedName>
    <definedName name="VTADIAR">#REF!</definedName>
    <definedName name="VTO">#REF!</definedName>
    <definedName name="vtoañoc">#REF!</definedName>
    <definedName name="vtoañon">#REF!</definedName>
    <definedName name="vtoaños">#REF!</definedName>
    <definedName name="VTOSN">#REF!</definedName>
    <definedName name="WDSD" hidden="1">#REF!</definedName>
    <definedName name="wrn.Aging._.and._.Trend._.Analysis." localSheetId="3" hidden="1">{#N/A,#N/A,FALSE,"Aging Summary";#N/A,#N/A,FALSE,"Ratio Analysis";#N/A,#N/A,FALSE,"Test 120 Day Accts";#N/A,#N/A,FALSE,"Tickmarks"}</definedName>
    <definedName name="wrn.Aging._.and._.Trend._.Analysis." localSheetId="2" hidden="1">{#N/A,#N/A,FALSE,"Aging Summary";#N/A,#N/A,FALSE,"Ratio Analysis";#N/A,#N/A,FALSE,"Test 120 Day Accts";#N/A,#N/A,FALSE,"Tickmarks"}</definedName>
    <definedName name="wrn.Aging._.and._.Trend._.Analysis." localSheetId="6" hidden="1">{#N/A,#N/A,FALSE,"Aging Summary";#N/A,#N/A,FALSE,"Ratio Analysis";#N/A,#N/A,FALSE,"Test 120 Day Accts";#N/A,#N/A,FALSE,"Tickmarks"}</definedName>
    <definedName name="wrn.Aging._.and._.Trend._.Analysis." localSheetId="8" hidden="1">{#N/A,#N/A,FALSE,"Aging Summary";#N/A,#N/A,FALSE,"Ratio Analysis";#N/A,#N/A,FALSE,"Test 120 Day Accts";#N/A,#N/A,FALSE,"Tickmarks"}</definedName>
    <definedName name="wrn.Aging._.and._.Trend._.Analysis." localSheetId="10" hidden="1">{#N/A,#N/A,FALSE,"Aging Summary";#N/A,#N/A,FALSE,"Ratio Analysis";#N/A,#N/A,FALSE,"Test 120 Day Accts";#N/A,#N/A,FALSE,"Tickmarks"}</definedName>
    <definedName name="wrn.Aging._.and._.Trend._.Analysis." localSheetId="5"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Volumen." localSheetId="3" hidden="1">{#N/A,#N/A,FALSE,"VOL"}</definedName>
    <definedName name="wrn.Volumen." localSheetId="2" hidden="1">{#N/A,#N/A,FALSE,"VOL"}</definedName>
    <definedName name="wrn.Volumen." localSheetId="6" hidden="1">{#N/A,#N/A,FALSE,"VOL"}</definedName>
    <definedName name="wrn.Volumen." localSheetId="8" hidden="1">{#N/A,#N/A,FALSE,"VOL"}</definedName>
    <definedName name="wrn.Volumen." localSheetId="10" hidden="1">{#N/A,#N/A,FALSE,"VOL"}</definedName>
    <definedName name="wrn.Volumen." localSheetId="5" hidden="1">{#N/A,#N/A,FALSE,"VOL"}</definedName>
    <definedName name="wrn.Volumen." hidden="1">{#N/A,#N/A,FALSE,"VOL"}</definedName>
    <definedName name="xdc">#REF!</definedName>
    <definedName name="XREF_COLUMN_1" hidden="1">#REF!</definedName>
    <definedName name="XREF_COLUMN_10" hidden="1">#REF!</definedName>
    <definedName name="XREF_COLUMN_11" localSheetId="5" hidden="1">'Variación Patrimonio Neto'!#REF!</definedName>
    <definedName name="XREF_COLUMN_12" localSheetId="3" hidden="1">#REF!</definedName>
    <definedName name="XREF_COLUMN_12" localSheetId="2" hidden="1">#REF!</definedName>
    <definedName name="XREF_COLUMN_12" localSheetId="5" hidden="1">'Variación Patrimonio Neto'!#REF!</definedName>
    <definedName name="XREF_COLUMN_12" hidden="1">#REF!</definedName>
    <definedName name="XREF_COLUMN_13" localSheetId="3" hidden="1">#REF!</definedName>
    <definedName name="XREF_COLUMN_13" localSheetId="2" hidden="1">#REF!</definedName>
    <definedName name="XREF_COLUMN_13" localSheetId="5" hidden="1">'Variación Patrimonio Neto'!#REF!</definedName>
    <definedName name="XREF_COLUMN_13" hidden="1">#REF!</definedName>
    <definedName name="XREF_COLUMN_14" localSheetId="3" hidden="1">#REF!</definedName>
    <definedName name="XREF_COLUMN_14" localSheetId="2" hidden="1">#REF!</definedName>
    <definedName name="XREF_COLUMN_14" localSheetId="5" hidden="1">'Variación Patrimonio Neto'!$Q:$Q</definedName>
    <definedName name="XREF_COLUMN_14" hidden="1">#REF!</definedName>
    <definedName name="XREF_COLUMN_15" localSheetId="2" hidden="1">#REF!</definedName>
    <definedName name="XREF_COLUMN_15" localSheetId="5" hidden="1">#REF!</definedName>
    <definedName name="XREF_COLUMN_15" hidden="1">#REF!</definedName>
    <definedName name="XREF_COLUMN_17" localSheetId="5" hidden="1">#REF!</definedName>
    <definedName name="XREF_COLUMN_17" hidden="1">#REF!</definedName>
    <definedName name="XREF_COLUMN_2" hidden="1">#REF!</definedName>
    <definedName name="XREF_COLUMN_24" hidden="1">#REF!</definedName>
    <definedName name="XREF_COLUMN_4" localSheetId="5" hidden="1">#REF!</definedName>
    <definedName name="XREF_COLUMN_5" localSheetId="5" hidden="1">'Variación Patrimonio Neto'!$D:$D</definedName>
    <definedName name="XREF_COLUMN_7" localSheetId="3" hidden="1">#REF!</definedName>
    <definedName name="XREF_COLUMN_7" localSheetId="2" hidden="1">#REF!</definedName>
    <definedName name="XREF_COLUMN_7" hidden="1">#REF!</definedName>
    <definedName name="XREF_COLUMN_9" localSheetId="2" hidden="1">#REF!</definedName>
    <definedName name="XREF_COLUMN_9" hidden="1">#REF!</definedName>
    <definedName name="XRefActiveRow" localSheetId="5" hidden="1">#REF!</definedName>
    <definedName name="XRefActiveRow" hidden="1">#REF!</definedName>
    <definedName name="XRefColumnsCount" localSheetId="5" hidden="1">14</definedName>
    <definedName name="XRefColumnsCount" hidden="1">2</definedName>
    <definedName name="XRefCopy1" localSheetId="2" hidden="1">#REF!</definedName>
    <definedName name="XRefCopy1" localSheetId="5" hidden="1">#REF!</definedName>
    <definedName name="XRefCopy1" hidden="1">#REF!</definedName>
    <definedName name="XRefCopy10" localSheetId="5" hidden="1">#REF!</definedName>
    <definedName name="XRefCopy100" localSheetId="2" hidden="1">#REF!</definedName>
    <definedName name="XRefCopy100" localSheetId="5" hidden="1">#REF!</definedName>
    <definedName name="XRefCopy100" hidden="1">#REF!</definedName>
    <definedName name="XRefCopy100Row" localSheetId="2" hidden="1">#REF!</definedName>
    <definedName name="XRefCopy100Row" localSheetId="5" hidden="1">#REF!</definedName>
    <definedName name="XRefCopy100Row" hidden="1">#REF!</definedName>
    <definedName name="XRefCopy101" localSheetId="5" hidden="1">#REF!</definedName>
    <definedName name="XRefCopy101" hidden="1">#REF!</definedName>
    <definedName name="XRefCopy101Row" localSheetId="5" hidden="1">#REF!</definedName>
    <definedName name="XRefCopy101Row" hidden="1">#REF!</definedName>
    <definedName name="XRefCopy102" localSheetId="5" hidden="1">#REF!</definedName>
    <definedName name="XRefCopy102" hidden="1">#REF!</definedName>
    <definedName name="XRefCopy102Row" localSheetId="5" hidden="1">#REF!</definedName>
    <definedName name="XRefCopy102Row" hidden="1">#REF!</definedName>
    <definedName name="XRefCopy103" localSheetId="5" hidden="1">#REF!</definedName>
    <definedName name="XRefCopy103" hidden="1">#REF!</definedName>
    <definedName name="XRefCopy103Row" localSheetId="5" hidden="1">#REF!</definedName>
    <definedName name="XRefCopy103Row" hidden="1">#REF!</definedName>
    <definedName name="XRefCopy104" localSheetId="5" hidden="1">#REF!</definedName>
    <definedName name="XRefCopy104" hidden="1">#REF!</definedName>
    <definedName name="XRefCopy104Row" localSheetId="5" hidden="1">#REF!</definedName>
    <definedName name="XRefCopy104Row" hidden="1">#REF!</definedName>
    <definedName name="XRefCopy105" hidden="1">#REF!</definedName>
    <definedName name="XRefCopy105Row" localSheetId="5" hidden="1">#REF!</definedName>
    <definedName name="XRefCopy105Row" hidden="1">#REF!</definedName>
    <definedName name="XRefCopy106" hidden="1">#REF!</definedName>
    <definedName name="XRefCopy106Row" localSheetId="5" hidden="1">#REF!</definedName>
    <definedName name="XRefCopy106Row" hidden="1">#REF!</definedName>
    <definedName name="XRefCopy107" hidden="1">#REF!</definedName>
    <definedName name="XRefCopy107Row" localSheetId="5" hidden="1">#REF!</definedName>
    <definedName name="XRefCopy107Row" hidden="1">#REF!</definedName>
    <definedName name="XRefCopy108" hidden="1">#REF!</definedName>
    <definedName name="XRefCopy108Row" localSheetId="5" hidden="1">#REF!</definedName>
    <definedName name="XRefCopy108Row" hidden="1">#REF!</definedName>
    <definedName name="XRefCopy109" hidden="1">#REF!</definedName>
    <definedName name="XRefCopy109Row" localSheetId="5" hidden="1">#REF!</definedName>
    <definedName name="XRefCopy109Row" hidden="1">#REF!</definedName>
    <definedName name="XRefCopy10Row" localSheetId="5" hidden="1">#REF!</definedName>
    <definedName name="XRefCopy10Row" hidden="1">#REF!</definedName>
    <definedName name="XRefCopy11" localSheetId="5" hidden="1">#REF!</definedName>
    <definedName name="XRefCopy110Row" localSheetId="5" hidden="1">#REF!</definedName>
    <definedName name="XRefCopy110Row" hidden="1">#REF!</definedName>
    <definedName name="XRefCopy111Row" localSheetId="5" hidden="1">#REF!</definedName>
    <definedName name="XRefCopy111Row" hidden="1">#REF!</definedName>
    <definedName name="XRefCopy112" hidden="1">#REF!</definedName>
    <definedName name="XRefCopy112Row" localSheetId="5" hidden="1">#REF!</definedName>
    <definedName name="XRefCopy112Row" hidden="1">#REF!</definedName>
    <definedName name="XRefCopy113" hidden="1">#REF!</definedName>
    <definedName name="XRefCopy113Row" localSheetId="5" hidden="1">#REF!</definedName>
    <definedName name="XRefCopy113Row" hidden="1">#REF!</definedName>
    <definedName name="XRefCopy114" hidden="1">#REF!</definedName>
    <definedName name="XRefCopy114Row" localSheetId="5" hidden="1">#REF!</definedName>
    <definedName name="XRefCopy114Row" hidden="1">#REF!</definedName>
    <definedName name="XRefCopy115" hidden="1">#REF!</definedName>
    <definedName name="XRefCopy115Row" localSheetId="5" hidden="1">#REF!</definedName>
    <definedName name="XRefCopy115Row" hidden="1">#REF!</definedName>
    <definedName name="XRefCopy116" hidden="1">#REF!</definedName>
    <definedName name="XRefCopy116Row" localSheetId="5" hidden="1">#REF!</definedName>
    <definedName name="XRefCopy116Row" hidden="1">#REF!</definedName>
    <definedName name="XRefCopy117" hidden="1">#REF!</definedName>
    <definedName name="XRefCopy117Row" localSheetId="5" hidden="1">#REF!</definedName>
    <definedName name="XRefCopy117Row" hidden="1">#REF!</definedName>
    <definedName name="XRefCopy118" localSheetId="5" hidden="1">#REF!</definedName>
    <definedName name="XRefCopy118" hidden="1">#REF!</definedName>
    <definedName name="XRefCopy118Row" localSheetId="5" hidden="1">#REF!</definedName>
    <definedName name="XRefCopy118Row" hidden="1">#REF!</definedName>
    <definedName name="XRefCopy119" localSheetId="5" hidden="1">#REF!</definedName>
    <definedName name="XRefCopy119" hidden="1">#REF!</definedName>
    <definedName name="XRefCopy119Row" localSheetId="5" hidden="1">#REF!</definedName>
    <definedName name="XRefCopy119Row" hidden="1">#REF!</definedName>
    <definedName name="XRefCopy11Row" localSheetId="5" hidden="1">#REF!</definedName>
    <definedName name="XRefCopy11Row" hidden="1">#REF!</definedName>
    <definedName name="XRefCopy12" hidden="1">#REF!</definedName>
    <definedName name="XRefCopy120" localSheetId="5" hidden="1">#REF!</definedName>
    <definedName name="XRefCopy120" hidden="1">#REF!</definedName>
    <definedName name="XRefCopy120Row" localSheetId="5" hidden="1">#REF!</definedName>
    <definedName name="XRefCopy120Row" hidden="1">#REF!</definedName>
    <definedName name="XRefCopy121" localSheetId="5" hidden="1">#REF!</definedName>
    <definedName name="XRefCopy121" hidden="1">#REF!</definedName>
    <definedName name="XRefCopy121Row" localSheetId="5" hidden="1">#REF!</definedName>
    <definedName name="XRefCopy121Row" hidden="1">#REF!</definedName>
    <definedName name="XRefCopy122" localSheetId="5" hidden="1">#REF!</definedName>
    <definedName name="XRefCopy122" hidden="1">#REF!</definedName>
    <definedName name="XRefCopy122Row" localSheetId="5" hidden="1">#REF!</definedName>
    <definedName name="XRefCopy122Row" hidden="1">#REF!</definedName>
    <definedName name="XRefCopy123" hidden="1">#REF!</definedName>
    <definedName name="XRefCopy123Row" localSheetId="5" hidden="1">#REF!</definedName>
    <definedName name="XRefCopy123Row" hidden="1">#REF!</definedName>
    <definedName name="XRefCopy124" hidden="1">#REF!</definedName>
    <definedName name="XRefCopy124Row" localSheetId="5" hidden="1">#REF!</definedName>
    <definedName name="XRefCopy124Row" hidden="1">#REF!</definedName>
    <definedName name="XRefCopy125" hidden="1">#REF!</definedName>
    <definedName name="XRefCopy125Row" localSheetId="5" hidden="1">#REF!</definedName>
    <definedName name="XRefCopy125Row" hidden="1">#REF!</definedName>
    <definedName name="XRefCopy126" hidden="1">#REF!</definedName>
    <definedName name="XRefCopy126Row" localSheetId="5" hidden="1">#REF!</definedName>
    <definedName name="XRefCopy126Row" hidden="1">#REF!</definedName>
    <definedName name="XRefCopy127" hidden="1">#REF!</definedName>
    <definedName name="XRefCopy127Row" localSheetId="5" hidden="1">#REF!</definedName>
    <definedName name="XRefCopy127Row" hidden="1">#REF!</definedName>
    <definedName name="XRefCopy128" hidden="1">#REF!</definedName>
    <definedName name="XRefCopy129" hidden="1">#REF!</definedName>
    <definedName name="XRefCopy129Row" localSheetId="5" hidden="1">#REF!</definedName>
    <definedName name="XRefCopy129Row" hidden="1">#REF!</definedName>
    <definedName name="XRefCopy12Row" localSheetId="5" hidden="1">#REF!</definedName>
    <definedName name="XRefCopy12Row" hidden="1">#REF!</definedName>
    <definedName name="XRefCopy13" localSheetId="5" hidden="1">#REF!</definedName>
    <definedName name="XRefCopy130" hidden="1">#REF!</definedName>
    <definedName name="XRefCopy130Row" localSheetId="5" hidden="1">#REF!</definedName>
    <definedName name="XRefCopy130Row" hidden="1">#REF!</definedName>
    <definedName name="XRefCopy131" hidden="1">#REF!</definedName>
    <definedName name="XRefCopy131Row" localSheetId="5" hidden="1">#REF!</definedName>
    <definedName name="XRefCopy131Row" hidden="1">#REF!</definedName>
    <definedName name="XRefCopy132" localSheetId="5" hidden="1">#REF!</definedName>
    <definedName name="XRefCopy132" hidden="1">#REF!</definedName>
    <definedName name="XRefCopy132Row" localSheetId="5" hidden="1">#REF!</definedName>
    <definedName name="XRefCopy132Row" hidden="1">#REF!</definedName>
    <definedName name="XRefCopy133" localSheetId="5" hidden="1">#REF!</definedName>
    <definedName name="XRefCopy133" hidden="1">#REF!</definedName>
    <definedName name="XRefCopy133Row" localSheetId="5" hidden="1">#REF!</definedName>
    <definedName name="XRefCopy133Row" hidden="1">#REF!</definedName>
    <definedName name="XRefCopy134" hidden="1">#REF!</definedName>
    <definedName name="XRefCopy134Row" localSheetId="5" hidden="1">#REF!</definedName>
    <definedName name="XRefCopy134Row" hidden="1">#REF!</definedName>
    <definedName name="XRefCopy135" hidden="1">#REF!</definedName>
    <definedName name="XRefCopy135Row" localSheetId="5" hidden="1">#REF!</definedName>
    <definedName name="XRefCopy135Row" hidden="1">#REF!</definedName>
    <definedName name="XRefCopy136" hidden="1">#REF!</definedName>
    <definedName name="XRefCopy136Row" localSheetId="5" hidden="1">#REF!</definedName>
    <definedName name="XRefCopy136Row" hidden="1">#REF!</definedName>
    <definedName name="XRefCopy137" hidden="1">#REF!</definedName>
    <definedName name="XRefCopy137Row" localSheetId="5" hidden="1">#REF!</definedName>
    <definedName name="XRefCopy137Row" hidden="1">#REF!</definedName>
    <definedName name="XRefCopy138" hidden="1">#REF!</definedName>
    <definedName name="XRefCopy138Row" localSheetId="5" hidden="1">#REF!</definedName>
    <definedName name="XRefCopy138Row" hidden="1">#REF!</definedName>
    <definedName name="XRefCopy139" hidden="1">#REF!</definedName>
    <definedName name="XRefCopy139Row" localSheetId="5" hidden="1">#REF!</definedName>
    <definedName name="XRefCopy139Row" hidden="1">#REF!</definedName>
    <definedName name="XRefCopy13Row" localSheetId="5" hidden="1">#REF!</definedName>
    <definedName name="XRefCopy13Row" hidden="1">#REF!</definedName>
    <definedName name="XRefCopy140" hidden="1">#REF!</definedName>
    <definedName name="XRefCopy140Row" localSheetId="5" hidden="1">#REF!</definedName>
    <definedName name="XRefCopy140Row" hidden="1">#REF!</definedName>
    <definedName name="XRefCopy141Row" localSheetId="5" hidden="1">#REF!</definedName>
    <definedName name="XRefCopy141Row" hidden="1">#REF!</definedName>
    <definedName name="XRefCopy142" localSheetId="5" hidden="1">#REF!</definedName>
    <definedName name="XRefCopy142Row" localSheetId="5" hidden="1">#REF!</definedName>
    <definedName name="XRefCopy142Row" hidden="1">#REF!</definedName>
    <definedName name="XRefCopy143" localSheetId="5" hidden="1">#REF!</definedName>
    <definedName name="XRefCopy143Row" localSheetId="5" hidden="1">#REF!</definedName>
    <definedName name="XRefCopy143Row" hidden="1">#REF!</definedName>
    <definedName name="XRefCopy144Row" localSheetId="5" hidden="1">#REF!</definedName>
    <definedName name="XRefCopy144Row" hidden="1">#REF!</definedName>
    <definedName name="XRefCopy145Row" localSheetId="5" hidden="1">#REF!</definedName>
    <definedName name="XRefCopy145Row" hidden="1">#REF!</definedName>
    <definedName name="XRefCopy146" localSheetId="5" hidden="1">#REF!</definedName>
    <definedName name="XRefCopy146Row" localSheetId="5" hidden="1">#REF!</definedName>
    <definedName name="XRefCopy146Row" hidden="1">#REF!</definedName>
    <definedName name="XRefCopy147" localSheetId="5" hidden="1">#REF!</definedName>
    <definedName name="XRefCopy147Row" localSheetId="5" hidden="1">#REF!</definedName>
    <definedName name="XRefCopy147Row" hidden="1">#REF!</definedName>
    <definedName name="XRefCopy148" localSheetId="5" hidden="1">#REF!</definedName>
    <definedName name="XRefCopy148Row" localSheetId="5" hidden="1">#REF!</definedName>
    <definedName name="XRefCopy148Row" hidden="1">#REF!</definedName>
    <definedName name="XRefCopy149" localSheetId="5" hidden="1">#REF!</definedName>
    <definedName name="XRefCopy149" hidden="1">#REF!</definedName>
    <definedName name="XRefCopy149Row" localSheetId="5" hidden="1">#REF!</definedName>
    <definedName name="XRefCopy149Row" hidden="1">#REF!</definedName>
    <definedName name="XRefCopy14Row" hidden="1">#REF!</definedName>
    <definedName name="XRefCopy150" localSheetId="5" hidden="1">#REF!</definedName>
    <definedName name="XRefCopy150" hidden="1">#REF!</definedName>
    <definedName name="XRefCopy150Row" localSheetId="5" hidden="1">#REF!</definedName>
    <definedName name="XRefCopy150Row" hidden="1">#REF!</definedName>
    <definedName name="XRefCopy151" localSheetId="5" hidden="1">#REF!</definedName>
    <definedName name="XRefCopy151" hidden="1">#REF!</definedName>
    <definedName name="XRefCopy151Row" localSheetId="5" hidden="1">#REF!</definedName>
    <definedName name="XRefCopy151Row" hidden="1">#REF!</definedName>
    <definedName name="XRefCopy152" localSheetId="5" hidden="1">#REF!</definedName>
    <definedName name="XRefCopy152" hidden="1">#REF!</definedName>
    <definedName name="XRefCopy152Row" localSheetId="5" hidden="1">#REF!</definedName>
    <definedName name="XRefCopy152Row" hidden="1">#REF!</definedName>
    <definedName name="XRefCopy153" localSheetId="5" hidden="1">#REF!</definedName>
    <definedName name="XRefCopy153" hidden="1">#REF!</definedName>
    <definedName name="XRefCopy153Row" localSheetId="5" hidden="1">#REF!</definedName>
    <definedName name="XRefCopy153Row" hidden="1">#REF!</definedName>
    <definedName name="XRefCopy154" localSheetId="5" hidden="1">#REF!</definedName>
    <definedName name="XRefCopy154" hidden="1">#REF!</definedName>
    <definedName name="XRefCopy154Row" localSheetId="5" hidden="1">#REF!</definedName>
    <definedName name="XRefCopy154Row" hidden="1">#REF!</definedName>
    <definedName name="XRefCopy155" localSheetId="5" hidden="1">#REF!</definedName>
    <definedName name="XRefCopy155" hidden="1">#REF!</definedName>
    <definedName name="XRefCopy155Row" localSheetId="5" hidden="1">#REF!</definedName>
    <definedName name="XRefCopy155Row" hidden="1">#REF!</definedName>
    <definedName name="XRefCopy156" localSheetId="5" hidden="1">#REF!</definedName>
    <definedName name="XRefCopy156" hidden="1">#REF!</definedName>
    <definedName name="XRefCopy156Row" localSheetId="5" hidden="1">#REF!</definedName>
    <definedName name="XRefCopy156Row" hidden="1">#REF!</definedName>
    <definedName name="XRefCopy157" localSheetId="5" hidden="1">#REF!</definedName>
    <definedName name="XRefCopy157" hidden="1">#REF!</definedName>
    <definedName name="XRefCopy157Row" localSheetId="5" hidden="1">#REF!</definedName>
    <definedName name="XRefCopy157Row" hidden="1">#REF!</definedName>
    <definedName name="XRefCopy158" localSheetId="5" hidden="1">#REF!</definedName>
    <definedName name="XRefCopy158" hidden="1">#REF!</definedName>
    <definedName name="XRefCopy158Row" localSheetId="5" hidden="1">#REF!</definedName>
    <definedName name="XRefCopy158Row" hidden="1">#REF!</definedName>
    <definedName name="XRefCopy159" localSheetId="5" hidden="1">#REF!</definedName>
    <definedName name="XRefCopy159" hidden="1">#REF!</definedName>
    <definedName name="XRefCopy159Row" localSheetId="5" hidden="1">#REF!</definedName>
    <definedName name="XRefCopy159Row" hidden="1">#REF!</definedName>
    <definedName name="XRefCopy15Row" localSheetId="5" hidden="1">#REF!</definedName>
    <definedName name="XRefCopy160" localSheetId="5" hidden="1">#REF!</definedName>
    <definedName name="XRefCopy160" hidden="1">#REF!</definedName>
    <definedName name="XRefCopy160Row" localSheetId="5" hidden="1">#REF!</definedName>
    <definedName name="XRefCopy160Row" hidden="1">#REF!</definedName>
    <definedName name="XRefCopy161" localSheetId="5" hidden="1">#REF!</definedName>
    <definedName name="XRefCopy161" hidden="1">#REF!</definedName>
    <definedName name="XRefCopy161Row" localSheetId="5" hidden="1">#REF!</definedName>
    <definedName name="XRefCopy161Row" hidden="1">#REF!</definedName>
    <definedName name="XRefCopy162" localSheetId="5" hidden="1">#REF!</definedName>
    <definedName name="XRefCopy162" hidden="1">#REF!</definedName>
    <definedName name="XRefCopy162Row" localSheetId="5" hidden="1">#REF!</definedName>
    <definedName name="XRefCopy162Row" hidden="1">#REF!</definedName>
    <definedName name="XRefCopy163" localSheetId="5" hidden="1">#REF!</definedName>
    <definedName name="XRefCopy163" hidden="1">#REF!</definedName>
    <definedName name="XRefCopy163Row" localSheetId="5" hidden="1">#REF!</definedName>
    <definedName name="XRefCopy163Row" hidden="1">#REF!</definedName>
    <definedName name="XRefCopy164" localSheetId="5" hidden="1">#REF!</definedName>
    <definedName name="XRefCopy164" hidden="1">#REF!</definedName>
    <definedName name="XRefCopy164Row" localSheetId="5" hidden="1">#REF!</definedName>
    <definedName name="XRefCopy164Row" hidden="1">#REF!</definedName>
    <definedName name="XRefCopy165" localSheetId="5" hidden="1">#REF!</definedName>
    <definedName name="XRefCopy165" hidden="1">#REF!</definedName>
    <definedName name="XRefCopy165Row" hidden="1">#REF!</definedName>
    <definedName name="XRefCopy166" localSheetId="5" hidden="1">#REF!</definedName>
    <definedName name="XRefCopy166" hidden="1">#REF!</definedName>
    <definedName name="XRefCopy166Row" hidden="1">#REF!</definedName>
    <definedName name="XRefCopy167" localSheetId="5" hidden="1">#REF!</definedName>
    <definedName name="XRefCopy167" hidden="1">#REF!</definedName>
    <definedName name="XRefCopy167Row" hidden="1">#REF!</definedName>
    <definedName name="XRefCopy168" hidden="1">#REF!</definedName>
    <definedName name="XRefCopy168Row" hidden="1">#REF!</definedName>
    <definedName name="XRefCopy169" hidden="1">#REF!</definedName>
    <definedName name="XRefCopy169Row" hidden="1">#REF!</definedName>
    <definedName name="XRefCopy16Row" localSheetId="5" hidden="1">#REF!</definedName>
    <definedName name="XRefCopy16Row" hidden="1">#REF!</definedName>
    <definedName name="XRefCopy17" hidden="1">#REF!</definedName>
    <definedName name="XRefCopy170" hidden="1">#REF!</definedName>
    <definedName name="XRefCopy170Row" hidden="1">#REF!</definedName>
    <definedName name="XRefCopy171" hidden="1">#REF!</definedName>
    <definedName name="XRefCopy171Row" hidden="1">#REF!</definedName>
    <definedName name="XRefCopy172" hidden="1">#REF!</definedName>
    <definedName name="XRefCopy172Row" hidden="1">#REF!</definedName>
    <definedName name="XRefCopy173" hidden="1">#REF!</definedName>
    <definedName name="XRefCopy173Row" hidden="1">#REF!</definedName>
    <definedName name="XRefCopy174" hidden="1">#REF!</definedName>
    <definedName name="XRefCopy174Row" hidden="1">#REF!</definedName>
    <definedName name="XRefCopy175" hidden="1">#REF!</definedName>
    <definedName name="XRefCopy175Row" hidden="1">#REF!</definedName>
    <definedName name="XRefCopy176" hidden="1">#REF!</definedName>
    <definedName name="XRefCopy176Row" hidden="1">#REF!</definedName>
    <definedName name="XRefCopy177" hidden="1">#REF!</definedName>
    <definedName name="XRefCopy177Row" hidden="1">#REF!</definedName>
    <definedName name="XRefCopy178" hidden="1">#REF!</definedName>
    <definedName name="XRefCopy178Row" hidden="1">#REF!</definedName>
    <definedName name="XRefCopy179" hidden="1">#REF!</definedName>
    <definedName name="XRefCopy179Row" hidden="1">#REF!</definedName>
    <definedName name="XRefCopy17Row" localSheetId="5" hidden="1">#REF!</definedName>
    <definedName name="XRefCopy17Row" hidden="1">#REF!</definedName>
    <definedName name="XRefCopy180" hidden="1">#REF!</definedName>
    <definedName name="XRefCopy180Row" hidden="1">#REF!</definedName>
    <definedName name="XRefCopy181" hidden="1">#REF!</definedName>
    <definedName name="XRefCopy181Row" hidden="1">#REF!</definedName>
    <definedName name="XRefCopy182" hidden="1">#REF!</definedName>
    <definedName name="XRefCopy182Row" hidden="1">#REF!</definedName>
    <definedName name="XRefCopy183" hidden="1">#REF!</definedName>
    <definedName name="XRefCopy183Row" hidden="1">#REF!</definedName>
    <definedName name="XRefCopy184" hidden="1">#REF!</definedName>
    <definedName name="XRefCopy184Row" hidden="1">#REF!</definedName>
    <definedName name="XRefCopy185" hidden="1">#REF!</definedName>
    <definedName name="XRefCopy185Row" hidden="1">#REF!</definedName>
    <definedName name="XRefCopy186" hidden="1">#REF!</definedName>
    <definedName name="XRefCopy186Row" hidden="1">#REF!</definedName>
    <definedName name="XRefCopy187" hidden="1">#REF!</definedName>
    <definedName name="XRefCopy187Row" hidden="1">#REF!</definedName>
    <definedName name="XRefCopy188" hidden="1">#REF!</definedName>
    <definedName name="XRefCopy188Row" hidden="1">#REF!</definedName>
    <definedName name="XRefCopy189" hidden="1">#REF!</definedName>
    <definedName name="XRefCopy189Row" hidden="1">#REF!</definedName>
    <definedName name="XRefCopy18Row" localSheetId="5" hidden="1">#REF!</definedName>
    <definedName name="XRefCopy190" hidden="1">#REF!</definedName>
    <definedName name="XRefCopy190Row" hidden="1">#REF!</definedName>
    <definedName name="XRefCopy191" hidden="1">#REF!</definedName>
    <definedName name="XRefCopy191Row" hidden="1">#REF!</definedName>
    <definedName name="XRefCopy192" hidden="1">#REF!</definedName>
    <definedName name="XRefCopy192Row" hidden="1">#REF!</definedName>
    <definedName name="XRefCopy193" hidden="1">#REF!</definedName>
    <definedName name="XRefCopy193Row" hidden="1">#REF!</definedName>
    <definedName name="XRefCopy194" hidden="1">#REF!</definedName>
    <definedName name="XRefCopy194Row" hidden="1">#REF!</definedName>
    <definedName name="XRefCopy195" hidden="1">#REF!</definedName>
    <definedName name="XRefCopy195Row" hidden="1">#REF!</definedName>
    <definedName name="XRefCopy196" hidden="1">#REF!</definedName>
    <definedName name="XRefCopy196Row" hidden="1">#REF!</definedName>
    <definedName name="XRefCopy197" hidden="1">#REF!</definedName>
    <definedName name="XRefCopy197Row" hidden="1">#REF!</definedName>
    <definedName name="XRefCopy198" hidden="1">#REF!</definedName>
    <definedName name="XRefCopy198Row" hidden="1">#REF!</definedName>
    <definedName name="XRefCopy199" hidden="1">#REF!</definedName>
    <definedName name="XRefCopy199Row" hidden="1">#REF!</definedName>
    <definedName name="XRefCopy19Row" localSheetId="5" hidden="1">#REF!</definedName>
    <definedName name="XRefCopy19Row" hidden="1">#REF!</definedName>
    <definedName name="XRefCopy1Row" localSheetId="5" hidden="1">#REF!</definedName>
    <definedName name="XRefCopy1Row" hidden="1">#REF!</definedName>
    <definedName name="XRefCopy2" localSheetId="5" hidden="1">#REF!</definedName>
    <definedName name="XRefCopy2" hidden="1">#REF!</definedName>
    <definedName name="XRefCopy20" localSheetId="5" hidden="1">#REF!</definedName>
    <definedName name="XRefCopy200" hidden="1">#REF!</definedName>
    <definedName name="XRefCopy200Row" hidden="1">#REF!</definedName>
    <definedName name="XRefCopy201" hidden="1">#REF!</definedName>
    <definedName name="XRefCopy201Row" hidden="1">#REF!</definedName>
    <definedName name="XRefCopy202" hidden="1">#REF!</definedName>
    <definedName name="XRefCopy202Row" hidden="1">#REF!</definedName>
    <definedName name="XRefCopy203" hidden="1">#REF!</definedName>
    <definedName name="XRefCopy203Row" hidden="1">#REF!</definedName>
    <definedName name="XRefCopy204" hidden="1">#REF!</definedName>
    <definedName name="XRefCopy204Row" hidden="1">#REF!</definedName>
    <definedName name="XRefCopy205" hidden="1">#REF!</definedName>
    <definedName name="XRefCopy205Row" hidden="1">#REF!</definedName>
    <definedName name="XRefCopy206" hidden="1">#REF!</definedName>
    <definedName name="XRefCopy206Row" hidden="1">#REF!</definedName>
    <definedName name="XRefCopy207" hidden="1">#REF!</definedName>
    <definedName name="XRefCopy207Row" hidden="1">#REF!</definedName>
    <definedName name="XRefCopy208" hidden="1">#REF!</definedName>
    <definedName name="XRefCopy208Row" hidden="1">#REF!</definedName>
    <definedName name="XRefCopy209" hidden="1">#REF!</definedName>
    <definedName name="XRefCopy209Row" hidden="1">#REF!</definedName>
    <definedName name="XRefCopy20Row" localSheetId="5" hidden="1">#REF!</definedName>
    <definedName name="XRefCopy20Row" hidden="1">#REF!</definedName>
    <definedName name="XRefCopy210" hidden="1">#REF!</definedName>
    <definedName name="XRefCopy210Row" hidden="1">#REF!</definedName>
    <definedName name="XRefCopy211" hidden="1">#REF!</definedName>
    <definedName name="XRefCopy211Row" hidden="1">#REF!</definedName>
    <definedName name="XRefCopy212" hidden="1">#REF!</definedName>
    <definedName name="XRefCopy212Row" hidden="1">#REF!</definedName>
    <definedName name="XRefCopy213" hidden="1">#REF!</definedName>
    <definedName name="XRefCopy213Row" hidden="1">#REF!</definedName>
    <definedName name="XRefCopy214" hidden="1">#REF!</definedName>
    <definedName name="XRefCopy214Row" hidden="1">#REF!</definedName>
    <definedName name="XRefCopy215" hidden="1">#REF!</definedName>
    <definedName name="XRefCopy215Row" hidden="1">#REF!</definedName>
    <definedName name="XRefCopy216" hidden="1">#REF!</definedName>
    <definedName name="XRefCopy216Row" hidden="1">#REF!</definedName>
    <definedName name="XRefCopy217" hidden="1">#REF!</definedName>
    <definedName name="XRefCopy217Row" hidden="1">#REF!</definedName>
    <definedName name="XRefCopy218" hidden="1">#REF!</definedName>
    <definedName name="XRefCopy218Row" hidden="1">#REF!</definedName>
    <definedName name="XRefCopy219" hidden="1">#REF!</definedName>
    <definedName name="XRefCopy219Row" hidden="1">#REF!</definedName>
    <definedName name="XRefCopy21Row" localSheetId="5" hidden="1">#REF!</definedName>
    <definedName name="XRefCopy21Row" hidden="1">#REF!</definedName>
    <definedName name="XRefCopy220" hidden="1">#REF!</definedName>
    <definedName name="XRefCopy220Row" hidden="1">#REF!</definedName>
    <definedName name="XRefCopy221" hidden="1">#REF!</definedName>
    <definedName name="XRefCopy221Row" hidden="1">#REF!</definedName>
    <definedName name="XRefCopy222" hidden="1">#REF!</definedName>
    <definedName name="XRefCopy222Row" hidden="1">#REF!</definedName>
    <definedName name="XRefCopy223" hidden="1">#REF!</definedName>
    <definedName name="XRefCopy224" hidden="1">#REF!</definedName>
    <definedName name="XRefCopy224Row" hidden="1">#REF!</definedName>
    <definedName name="XRefCopy225" hidden="1">#REF!</definedName>
    <definedName name="XRefCopy225Row" hidden="1">#REF!</definedName>
    <definedName name="XRefCopy226" hidden="1">#REF!</definedName>
    <definedName name="XRefCopy226Row" hidden="1">#REF!</definedName>
    <definedName name="XRefCopy227" hidden="1">#REF!</definedName>
    <definedName name="XRefCopy227Row" hidden="1">#REF!</definedName>
    <definedName name="XRefCopy228" hidden="1">#REF!</definedName>
    <definedName name="XRefCopy228Row" hidden="1">#REF!</definedName>
    <definedName name="XRefCopy229" hidden="1">#REF!</definedName>
    <definedName name="XRefCopy229Row" hidden="1">#REF!</definedName>
    <definedName name="XRefCopy22Row" localSheetId="5" hidden="1">#REF!</definedName>
    <definedName name="XRefCopy22Row" hidden="1">#REF!</definedName>
    <definedName name="XRefCopy230" hidden="1">#REF!</definedName>
    <definedName name="XRefCopy230Row" hidden="1">#REF!</definedName>
    <definedName name="XRefCopy231" hidden="1">#REF!</definedName>
    <definedName name="XRefCopy231Row" hidden="1">#REF!</definedName>
    <definedName name="XRefCopy232" hidden="1">#REF!</definedName>
    <definedName name="XRefCopy232Row" hidden="1">#REF!</definedName>
    <definedName name="XRefCopy233" hidden="1">#REF!</definedName>
    <definedName name="XRefCopy233Row" hidden="1">#REF!</definedName>
    <definedName name="XRefCopy234" hidden="1">#REF!</definedName>
    <definedName name="XRefCopy234Row" hidden="1">#REF!</definedName>
    <definedName name="XRefCopy235" hidden="1">#REF!</definedName>
    <definedName name="XRefCopy235Row" hidden="1">#REF!</definedName>
    <definedName name="XRefCopy236" hidden="1">#REF!</definedName>
    <definedName name="XRefCopy236Row" hidden="1">#REF!</definedName>
    <definedName name="XRefCopy237" hidden="1">#REF!</definedName>
    <definedName name="XRefCopy237Row" hidden="1">#REF!</definedName>
    <definedName name="XRefCopy238" hidden="1">#REF!</definedName>
    <definedName name="XRefCopy238Row" hidden="1">#REF!</definedName>
    <definedName name="XRefCopy239" hidden="1">#REF!</definedName>
    <definedName name="XRefCopy239Row" hidden="1">#REF!</definedName>
    <definedName name="XRefCopy23Row" localSheetId="5" hidden="1">#REF!</definedName>
    <definedName name="XRefCopy23Row" hidden="1">#REF!</definedName>
    <definedName name="XRefCopy240" hidden="1">#REF!</definedName>
    <definedName name="XRefCopy240Row" hidden="1">#REF!</definedName>
    <definedName name="XRefCopy241" hidden="1">#REF!</definedName>
    <definedName name="XRefCopy241Row" hidden="1">#REF!</definedName>
    <definedName name="XRefCopy242" hidden="1">#REF!</definedName>
    <definedName name="XRefCopy242Row" hidden="1">#REF!</definedName>
    <definedName name="XRefCopy243" hidden="1">#REF!</definedName>
    <definedName name="XRefCopy243Row" hidden="1">#REF!</definedName>
    <definedName name="XRefCopy244" hidden="1">#REF!</definedName>
    <definedName name="XRefCopy244Row" hidden="1">#REF!</definedName>
    <definedName name="XRefCopy245" hidden="1">#REF!</definedName>
    <definedName name="XRefCopy245Row" hidden="1">#REF!</definedName>
    <definedName name="XRefCopy246" hidden="1">#REF!</definedName>
    <definedName name="XRefCopy246Row" hidden="1">#REF!</definedName>
    <definedName name="XRefCopy247" hidden="1">#REF!</definedName>
    <definedName name="XRefCopy247Row" hidden="1">#REF!</definedName>
    <definedName name="XRefCopy248" hidden="1">#REF!</definedName>
    <definedName name="XRefCopy248Row" hidden="1">#REF!</definedName>
    <definedName name="XRefCopy249" hidden="1">#REF!</definedName>
    <definedName name="XRefCopy249Row" hidden="1">#REF!</definedName>
    <definedName name="XRefCopy24Row" localSheetId="5" hidden="1">#REF!</definedName>
    <definedName name="XRefCopy24Row" hidden="1">#REF!</definedName>
    <definedName name="XRefCopy250" hidden="1">#REF!</definedName>
    <definedName name="XRefCopy250Row" hidden="1">#REF!</definedName>
    <definedName name="XRefCopy251" hidden="1">#REF!</definedName>
    <definedName name="XRefCopy251Row" hidden="1">#REF!</definedName>
    <definedName name="XRefCopy252" hidden="1">#REF!</definedName>
    <definedName name="XRefCopy252Row" hidden="1">#REF!</definedName>
    <definedName name="XRefCopy253" hidden="1">#REF!</definedName>
    <definedName name="XRefCopy253Row" hidden="1">#REF!</definedName>
    <definedName name="XRefCopy254" hidden="1">#REF!</definedName>
    <definedName name="XRefCopy254Row" hidden="1">#REF!</definedName>
    <definedName name="XRefCopy255" hidden="1">#REF!</definedName>
    <definedName name="XRefCopy255Row" hidden="1">#REF!</definedName>
    <definedName name="XRefCopy256" hidden="1">#REF!</definedName>
    <definedName name="XRefCopy256Row" hidden="1">#REF!</definedName>
    <definedName name="XRefCopy257" hidden="1">#REF!</definedName>
    <definedName name="XRefCopy257Row" hidden="1">#REF!</definedName>
    <definedName name="XRefCopy258" hidden="1">#REF!</definedName>
    <definedName name="XRefCopy258Row" hidden="1">#REF!</definedName>
    <definedName name="XRefCopy259" hidden="1">#REF!</definedName>
    <definedName name="XRefCopy259Row" hidden="1">#REF!</definedName>
    <definedName name="XRefCopy25Row" localSheetId="5" hidden="1">#REF!</definedName>
    <definedName name="XRefCopy25Row" hidden="1">#REF!</definedName>
    <definedName name="XRefCopy260" hidden="1">#REF!</definedName>
    <definedName name="XRefCopy260Row" hidden="1">#REF!</definedName>
    <definedName name="XRefCopy261" hidden="1">#REF!</definedName>
    <definedName name="XRefCopy261Row" hidden="1">#REF!</definedName>
    <definedName name="XRefCopy262" hidden="1">#REF!</definedName>
    <definedName name="XRefCopy262Row" hidden="1">#REF!</definedName>
    <definedName name="XRefCopy263" hidden="1">#REF!</definedName>
    <definedName name="XRefCopy263Row" hidden="1">#REF!</definedName>
    <definedName name="XRefCopy264" hidden="1">#REF!</definedName>
    <definedName name="XRefCopy264Row" hidden="1">#REF!</definedName>
    <definedName name="XRefCopy265" hidden="1">#REF!</definedName>
    <definedName name="XRefCopy265Row" hidden="1">#REF!</definedName>
    <definedName name="XRefCopy266" hidden="1">#REF!</definedName>
    <definedName name="XRefCopy266Row" hidden="1">#REF!</definedName>
    <definedName name="XRefCopy267" hidden="1">#REF!</definedName>
    <definedName name="XRefCopy267Row" hidden="1">#REF!</definedName>
    <definedName name="XRefCopy268" hidden="1">#REF!</definedName>
    <definedName name="XRefCopy268Row" hidden="1">#REF!</definedName>
    <definedName name="XRefCopy269" hidden="1">#REF!</definedName>
    <definedName name="XRefCopy269Row" hidden="1">#REF!</definedName>
    <definedName name="XRefCopy26Row" localSheetId="5" hidden="1">#REF!</definedName>
    <definedName name="XRefCopy26Row" hidden="1">#REF!</definedName>
    <definedName name="XRefCopy270" hidden="1">#REF!</definedName>
    <definedName name="XRefCopy270Row" hidden="1">#REF!</definedName>
    <definedName name="XRefCopy271" hidden="1">#REF!</definedName>
    <definedName name="XRefCopy271Row" hidden="1">#REF!</definedName>
    <definedName name="XRefCopy272" hidden="1">#REF!</definedName>
    <definedName name="XRefCopy272Row" hidden="1">#REF!</definedName>
    <definedName name="XRefCopy273" hidden="1">#REF!</definedName>
    <definedName name="XRefCopy273Row" hidden="1">#REF!</definedName>
    <definedName name="XRefCopy274" hidden="1">#REF!</definedName>
    <definedName name="XRefCopy274Row" hidden="1">#REF!</definedName>
    <definedName name="XRefCopy275" hidden="1">#REF!</definedName>
    <definedName name="XRefCopy275Row" hidden="1">#REF!</definedName>
    <definedName name="XRefCopy276" hidden="1">#REF!</definedName>
    <definedName name="XRefCopy276Row" hidden="1">#REF!</definedName>
    <definedName name="XRefCopy277" hidden="1">#REF!</definedName>
    <definedName name="XRefCopy277Row" hidden="1">#REF!</definedName>
    <definedName name="XRefCopy278" hidden="1">#REF!</definedName>
    <definedName name="XRefCopy278Row" hidden="1">#REF!</definedName>
    <definedName name="XRefCopy279" hidden="1">#REF!</definedName>
    <definedName name="XRefCopy279Row" hidden="1">#REF!</definedName>
    <definedName name="XRefCopy27Row" localSheetId="5" hidden="1">#REF!</definedName>
    <definedName name="XRefCopy27Row" hidden="1">#REF!</definedName>
    <definedName name="XRefCopy280" hidden="1">#REF!</definedName>
    <definedName name="XRefCopy280Row" hidden="1">#REF!</definedName>
    <definedName name="XRefCopy281" hidden="1">#REF!</definedName>
    <definedName name="XRefCopy281Row" hidden="1">#REF!</definedName>
    <definedName name="XRefCopy282" hidden="1">#REF!</definedName>
    <definedName name="XRefCopy282Row" hidden="1">#REF!</definedName>
    <definedName name="XRefCopy283" hidden="1">#REF!</definedName>
    <definedName name="XRefCopy283Row" hidden="1">#REF!</definedName>
    <definedName name="XRefCopy284" hidden="1">#REF!</definedName>
    <definedName name="XRefCopy284Row" hidden="1">#REF!</definedName>
    <definedName name="XRefCopy285" hidden="1">#REF!</definedName>
    <definedName name="XRefCopy285Row" hidden="1">#REF!</definedName>
    <definedName name="XRefCopy286" hidden="1">#REF!</definedName>
    <definedName name="XRefCopy286Row" hidden="1">#REF!</definedName>
    <definedName name="XRefCopy287" hidden="1">#REF!</definedName>
    <definedName name="XRefCopy287Row" hidden="1">#REF!</definedName>
    <definedName name="XRefCopy288" hidden="1">#REF!</definedName>
    <definedName name="XRefCopy288Row" hidden="1">#REF!</definedName>
    <definedName name="XRefCopy289" hidden="1">#REF!</definedName>
    <definedName name="XRefCopy289Row" hidden="1">#REF!</definedName>
    <definedName name="XRefCopy28Row" localSheetId="5" hidden="1">#REF!</definedName>
    <definedName name="XRefCopy28Row" hidden="1">#REF!</definedName>
    <definedName name="XRefCopy290" hidden="1">#REF!</definedName>
    <definedName name="XRefCopy290Row" hidden="1">#REF!</definedName>
    <definedName name="XRefCopy291" hidden="1">#REF!</definedName>
    <definedName name="XRefCopy291Row" hidden="1">#REF!</definedName>
    <definedName name="XRefCopy292" hidden="1">#REF!</definedName>
    <definedName name="XRefCopy292Row" hidden="1">#REF!</definedName>
    <definedName name="XRefCopy29Row" localSheetId="5" hidden="1">#REF!</definedName>
    <definedName name="XRefCopy29Row" hidden="1">#REF!</definedName>
    <definedName name="XRefCopy2Row" localSheetId="5" hidden="1">#REF!</definedName>
    <definedName name="XRefCopy2Row" hidden="1">#REF!</definedName>
    <definedName name="XRefCopy30Row" localSheetId="5" hidden="1">#REF!</definedName>
    <definedName name="XRefCopy30Row" hidden="1">#REF!</definedName>
    <definedName name="XRefCopy31Row" localSheetId="5" hidden="1">#REF!</definedName>
    <definedName name="XRefCopy31Row" hidden="1">#REF!</definedName>
    <definedName name="XRefCopy32Row" localSheetId="5" hidden="1">#REF!</definedName>
    <definedName name="XRefCopy32Row" hidden="1">#REF!</definedName>
    <definedName name="XRefCopy33Row" localSheetId="5" hidden="1">#REF!</definedName>
    <definedName name="XRefCopy33Row" hidden="1">#REF!</definedName>
    <definedName name="XRefCopy34Row" localSheetId="5" hidden="1">#REF!</definedName>
    <definedName name="XRefCopy34Row" hidden="1">#REF!</definedName>
    <definedName name="XRefCopy35Row" localSheetId="5" hidden="1">#REF!</definedName>
    <definedName name="XRefCopy35Row" hidden="1">#REF!</definedName>
    <definedName name="XRefCopy36Row" localSheetId="5" hidden="1">#REF!</definedName>
    <definedName name="XRefCopy36Row" hidden="1">#REF!</definedName>
    <definedName name="XRefCopy37Row" localSheetId="5" hidden="1">#REF!</definedName>
    <definedName name="XRefCopy37Row" hidden="1">#REF!</definedName>
    <definedName name="XRefCopy38Row" localSheetId="5" hidden="1">#REF!</definedName>
    <definedName name="XRefCopy38Row" hidden="1">#REF!</definedName>
    <definedName name="XRefCopy39Row" localSheetId="5" hidden="1">#REF!</definedName>
    <definedName name="XRefCopy39Row" hidden="1">#REF!</definedName>
    <definedName name="XRefCopy3Row" localSheetId="5" hidden="1">#REF!</definedName>
    <definedName name="XRefCopy40Row" localSheetId="5" hidden="1">#REF!</definedName>
    <definedName name="XRefCopy40Row" hidden="1">#REF!</definedName>
    <definedName name="XRefCopy41Row" localSheetId="5" hidden="1">#REF!</definedName>
    <definedName name="XRefCopy41Row" hidden="1">#REF!</definedName>
    <definedName name="XRefCopy42Row" localSheetId="5" hidden="1">#REF!</definedName>
    <definedName name="XRefCopy42Row" hidden="1">#REF!</definedName>
    <definedName name="XRefCopy43Row" localSheetId="5" hidden="1">#REF!</definedName>
    <definedName name="XRefCopy43Row" hidden="1">#REF!</definedName>
    <definedName name="XRefCopy44Row" localSheetId="5" hidden="1">#REF!</definedName>
    <definedName name="XRefCopy44Row" hidden="1">#REF!</definedName>
    <definedName name="XRefCopy45Row" localSheetId="5" hidden="1">#REF!</definedName>
    <definedName name="XRefCopy45Row" hidden="1">#REF!</definedName>
    <definedName name="XRefCopy46Row" localSheetId="5" hidden="1">#REF!</definedName>
    <definedName name="XRefCopy46Row" hidden="1">#REF!</definedName>
    <definedName name="XRefCopy47Row" localSheetId="5" hidden="1">#REF!</definedName>
    <definedName name="XRefCopy47Row" hidden="1">#REF!</definedName>
    <definedName name="XRefCopy48Row" localSheetId="5" hidden="1">#REF!</definedName>
    <definedName name="XRefCopy48Row" hidden="1">#REF!</definedName>
    <definedName name="XRefCopy49Row" localSheetId="5" hidden="1">#REF!</definedName>
    <definedName name="XRefCopy49Row" hidden="1">#REF!</definedName>
    <definedName name="XRefCopy4Row" localSheetId="5" hidden="1">#REF!</definedName>
    <definedName name="XRefCopy50Row" localSheetId="5" hidden="1">#REF!</definedName>
    <definedName name="XRefCopy50Row" hidden="1">#REF!</definedName>
    <definedName name="XRefCopy51Row" localSheetId="5" hidden="1">#REF!</definedName>
    <definedName name="XRefCopy51Row" hidden="1">#REF!</definedName>
    <definedName name="XRefCopy52Row" localSheetId="5" hidden="1">#REF!</definedName>
    <definedName name="XRefCopy52Row" hidden="1">#REF!</definedName>
    <definedName name="XRefCopy53" localSheetId="5" hidden="1">#REF!</definedName>
    <definedName name="XRefCopy53" hidden="1">#REF!</definedName>
    <definedName name="XRefCopy53Row" localSheetId="5" hidden="1">#REF!</definedName>
    <definedName name="XRefCopy53Row" hidden="1">#REF!</definedName>
    <definedName name="XRefCopy54" hidden="1">#REF!</definedName>
    <definedName name="XRefCopy54Row" localSheetId="5" hidden="1">#REF!</definedName>
    <definedName name="XRefCopy54Row" hidden="1">#REF!</definedName>
    <definedName name="XRefCopy55" hidden="1">#REF!</definedName>
    <definedName name="XRefCopy55Row" localSheetId="5" hidden="1">#REF!</definedName>
    <definedName name="XRefCopy55Row" hidden="1">#REF!</definedName>
    <definedName name="XRefCopy56" hidden="1">#REF!</definedName>
    <definedName name="XRefCopy56Row" localSheetId="5" hidden="1">#REF!</definedName>
    <definedName name="XRefCopy56Row" hidden="1">#REF!</definedName>
    <definedName name="XRefCopy57" hidden="1">#REF!</definedName>
    <definedName name="XRefCopy57Row" localSheetId="5" hidden="1">#REF!</definedName>
    <definedName name="XRefCopy57Row" hidden="1">#REF!</definedName>
    <definedName name="XRefCopy58" hidden="1">#REF!</definedName>
    <definedName name="XRefCopy58Row" localSheetId="5" hidden="1">#REF!</definedName>
    <definedName name="XRefCopy58Row" hidden="1">#REF!</definedName>
    <definedName name="XRefCopy59" hidden="1">#REF!</definedName>
    <definedName name="XRefCopy59Row" localSheetId="5" hidden="1">#REF!</definedName>
    <definedName name="XRefCopy59Row" hidden="1">#REF!</definedName>
    <definedName name="XRefCopy60" hidden="1">#REF!</definedName>
    <definedName name="XRefCopy60Row" localSheetId="5" hidden="1">#REF!</definedName>
    <definedName name="XRefCopy60Row" hidden="1">#REF!</definedName>
    <definedName name="XRefCopy61" hidden="1">#REF!</definedName>
    <definedName name="XRefCopy61Row" localSheetId="5" hidden="1">#REF!</definedName>
    <definedName name="XRefCopy61Row" hidden="1">#REF!</definedName>
    <definedName name="XRefCopy62" hidden="1">#REF!</definedName>
    <definedName name="XRefCopy62Row" localSheetId="5" hidden="1">#REF!</definedName>
    <definedName name="XRefCopy62Row" hidden="1">#REF!</definedName>
    <definedName name="XRefCopy63" hidden="1">#REF!</definedName>
    <definedName name="XRefCopy63Row" localSheetId="5" hidden="1">#REF!</definedName>
    <definedName name="XRefCopy63Row" hidden="1">#REF!</definedName>
    <definedName name="XRefCopy64" hidden="1">#REF!</definedName>
    <definedName name="XRefCopy64Row" localSheetId="5" hidden="1">#REF!</definedName>
    <definedName name="XRefCopy64Row" hidden="1">#REF!</definedName>
    <definedName name="XRefCopy65" hidden="1">#REF!</definedName>
    <definedName name="XRefCopy65Row" localSheetId="5" hidden="1">#REF!</definedName>
    <definedName name="XRefCopy65Row" hidden="1">#REF!</definedName>
    <definedName name="XRefCopy66" hidden="1">#REF!</definedName>
    <definedName name="XRefCopy66Row" localSheetId="5" hidden="1">#REF!</definedName>
    <definedName name="XRefCopy66Row" hidden="1">#REF!</definedName>
    <definedName name="XRefCopy67" hidden="1">#REF!</definedName>
    <definedName name="XRefCopy67Row" localSheetId="5" hidden="1">#REF!</definedName>
    <definedName name="XRefCopy67Row" hidden="1">#REF!</definedName>
    <definedName name="XRefCopy68" hidden="1">#REF!</definedName>
    <definedName name="XRefCopy68Row" localSheetId="5" hidden="1">#REF!</definedName>
    <definedName name="XRefCopy68Row" hidden="1">#REF!</definedName>
    <definedName name="XRefCopy69" hidden="1">#REF!</definedName>
    <definedName name="XRefCopy69Row" localSheetId="5" hidden="1">#REF!</definedName>
    <definedName name="XRefCopy69Row" hidden="1">#REF!</definedName>
    <definedName name="XRefCopy7" localSheetId="5" hidden="1">'Variación Patrimonio Neto'!#REF!</definedName>
    <definedName name="XRefCopy70" localSheetId="3" hidden="1">#REF!</definedName>
    <definedName name="XRefCopy70" localSheetId="2" hidden="1">#REF!</definedName>
    <definedName name="XRefCopy70" hidden="1">#REF!</definedName>
    <definedName name="XRefCopy70Row" localSheetId="2" hidden="1">#REF!</definedName>
    <definedName name="XRefCopy70Row" localSheetId="5" hidden="1">#REF!</definedName>
    <definedName name="XRefCopy70Row" hidden="1">#REF!</definedName>
    <definedName name="XRefCopy71" hidden="1">#REF!</definedName>
    <definedName name="XRefCopy71Row" localSheetId="5" hidden="1">#REF!</definedName>
    <definedName name="XRefCopy71Row" hidden="1">#REF!</definedName>
    <definedName name="XRefCopy72" hidden="1">#REF!</definedName>
    <definedName name="XRefCopy72Row" localSheetId="5" hidden="1">#REF!</definedName>
    <definedName name="XRefCopy72Row" hidden="1">#REF!</definedName>
    <definedName name="XRefCopy73" hidden="1">#REF!</definedName>
    <definedName name="XRefCopy73Row" localSheetId="5" hidden="1">#REF!</definedName>
    <definedName name="XRefCopy73Row" hidden="1">#REF!</definedName>
    <definedName name="XRefCopy74" hidden="1">#REF!</definedName>
    <definedName name="XRefCopy74Row" localSheetId="5" hidden="1">#REF!</definedName>
    <definedName name="XRefCopy74Row" hidden="1">#REF!</definedName>
    <definedName name="XRefCopy75" localSheetId="3" hidden="1">#REF!</definedName>
    <definedName name="XRefCopy75" localSheetId="2" hidden="1">#REF!</definedName>
    <definedName name="XRefCopy75" localSheetId="5" hidden="1">'Variación Patrimonio Neto'!#REF!</definedName>
    <definedName name="XRefCopy75" hidden="1">#REF!</definedName>
    <definedName name="XRefCopy75Row" localSheetId="2" hidden="1">#REF!</definedName>
    <definedName name="XRefCopy75Row" localSheetId="5" hidden="1">#REF!</definedName>
    <definedName name="XRefCopy75Row" hidden="1">#REF!</definedName>
    <definedName name="XRefCopy76" localSheetId="3" hidden="1">#REF!</definedName>
    <definedName name="XRefCopy76" localSheetId="2" hidden="1">#REF!</definedName>
    <definedName name="XRefCopy76" localSheetId="5" hidden="1">'Variación Patrimonio Neto'!#REF!</definedName>
    <definedName name="XRefCopy76" hidden="1">#REF!</definedName>
    <definedName name="XRefCopy76Row" localSheetId="2" hidden="1">#REF!</definedName>
    <definedName name="XRefCopy76Row" localSheetId="5" hidden="1">#REF!</definedName>
    <definedName name="XRefCopy76Row" hidden="1">#REF!</definedName>
    <definedName name="XRefCopy77" hidden="1">#REF!</definedName>
    <definedName name="XRefCopy77Row" localSheetId="5" hidden="1">#REF!</definedName>
    <definedName name="XRefCopy77Row" hidden="1">#REF!</definedName>
    <definedName name="XRefCopy78" hidden="1">#REF!</definedName>
    <definedName name="XRefCopy78Row" localSheetId="5" hidden="1">#REF!</definedName>
    <definedName name="XRefCopy78Row" hidden="1">#REF!</definedName>
    <definedName name="XRefCopy79" hidden="1">#REF!</definedName>
    <definedName name="XRefCopy79Row" localSheetId="5" hidden="1">#REF!</definedName>
    <definedName name="XRefCopy79Row" hidden="1">#REF!</definedName>
    <definedName name="XRefCopy7Row" localSheetId="5" hidden="1">#REF!</definedName>
    <definedName name="XRefCopy7Row" hidden="1">#REF!</definedName>
    <definedName name="XRefCopy8" localSheetId="5" hidden="1">'Variación Patrimonio Neto'!#REF!</definedName>
    <definedName name="XRefCopy80Row" localSheetId="3" hidden="1">#REF!</definedName>
    <definedName name="XRefCopy80Row" localSheetId="2" hidden="1">#REF!</definedName>
    <definedName name="XRefCopy80Row" localSheetId="5" hidden="1">#REF!</definedName>
    <definedName name="XRefCopy80Row" hidden="1">#REF!</definedName>
    <definedName name="XRefCopy81Row" localSheetId="5" hidden="1">#REF!</definedName>
    <definedName name="XRefCopy81Row" hidden="1">#REF!</definedName>
    <definedName name="XRefCopy82Row" localSheetId="5" hidden="1">#REF!</definedName>
    <definedName name="XRefCopy82Row" hidden="1">#REF!</definedName>
    <definedName name="XRefCopy83Row" localSheetId="5" hidden="1">#REF!</definedName>
    <definedName name="XRefCopy83Row" hidden="1">#REF!</definedName>
    <definedName name="XRefCopy84Row" localSheetId="5" hidden="1">#REF!</definedName>
    <definedName name="XRefCopy84Row" hidden="1">#REF!</definedName>
    <definedName name="XRefCopy85" hidden="1">#REF!</definedName>
    <definedName name="XRefCopy85Row" localSheetId="5" hidden="1">#REF!</definedName>
    <definedName name="XRefCopy85Row" hidden="1">#REF!</definedName>
    <definedName name="XRefCopy86" hidden="1">#REF!</definedName>
    <definedName name="XRefCopy86Row" localSheetId="5" hidden="1">#REF!</definedName>
    <definedName name="XRefCopy86Row" hidden="1">#REF!</definedName>
    <definedName name="XRefCopy87" hidden="1">#REF!</definedName>
    <definedName name="XRefCopy87Row" localSheetId="5" hidden="1">#REF!</definedName>
    <definedName name="XRefCopy87Row" hidden="1">#REF!</definedName>
    <definedName name="XRefCopy88" hidden="1">#REF!</definedName>
    <definedName name="XRefCopy88Row" localSheetId="5" hidden="1">#REF!</definedName>
    <definedName name="XRefCopy88Row" hidden="1">#REF!</definedName>
    <definedName name="XRefCopy89" hidden="1">#REF!</definedName>
    <definedName name="XRefCopy89Row" localSheetId="5" hidden="1">#REF!</definedName>
    <definedName name="XRefCopy89Row" hidden="1">#REF!</definedName>
    <definedName name="XRefCopy8Row" localSheetId="5" hidden="1">#REF!</definedName>
    <definedName name="XRefCopy8Row" hidden="1">#REF!</definedName>
    <definedName name="XRefCopy9" localSheetId="5" hidden="1">'Variación Patrimonio Neto'!#REF!</definedName>
    <definedName name="XRefCopy90" localSheetId="3" hidden="1">#REF!</definedName>
    <definedName name="XRefCopy90" localSheetId="2" hidden="1">#REF!</definedName>
    <definedName name="XRefCopy90" hidden="1">#REF!</definedName>
    <definedName name="XRefCopy90Row" localSheetId="2" hidden="1">#REF!</definedName>
    <definedName name="XRefCopy90Row" localSheetId="5" hidden="1">#REF!</definedName>
    <definedName name="XRefCopy90Row" hidden="1">#REF!</definedName>
    <definedName name="XRefCopy91" hidden="1">#REF!</definedName>
    <definedName name="XRefCopy91Row" localSheetId="5" hidden="1">#REF!</definedName>
    <definedName name="XRefCopy91Row" hidden="1">#REF!</definedName>
    <definedName name="XRefCopy92" localSheetId="5" hidden="1">#REF!</definedName>
    <definedName name="XRefCopy92" hidden="1">#REF!</definedName>
    <definedName name="XRefCopy92Row" localSheetId="5" hidden="1">#REF!</definedName>
    <definedName name="XRefCopy92Row" hidden="1">#REF!</definedName>
    <definedName name="XRefCopy93" localSheetId="5" hidden="1">#REF!</definedName>
    <definedName name="XRefCopy93" hidden="1">#REF!</definedName>
    <definedName name="XRefCopy93Row" localSheetId="5" hidden="1">#REF!</definedName>
    <definedName name="XRefCopy93Row" hidden="1">#REF!</definedName>
    <definedName name="XRefCopy94" localSheetId="5" hidden="1">#REF!</definedName>
    <definedName name="XRefCopy94" hidden="1">#REF!</definedName>
    <definedName name="XRefCopy94Row" localSheetId="5" hidden="1">#REF!</definedName>
    <definedName name="XRefCopy94Row" hidden="1">#REF!</definedName>
    <definedName name="XRefCopy95" hidden="1">#REF!</definedName>
    <definedName name="XRefCopy95Row" localSheetId="5" hidden="1">#REF!</definedName>
    <definedName name="XRefCopy95Row" hidden="1">#REF!</definedName>
    <definedName name="XRefCopy96" hidden="1">#REF!</definedName>
    <definedName name="XRefCopy96Row" localSheetId="5" hidden="1">#REF!</definedName>
    <definedName name="XRefCopy96Row" hidden="1">#REF!</definedName>
    <definedName name="XRefCopy97" hidden="1">#REF!</definedName>
    <definedName name="XRefCopy97Row" localSheetId="5" hidden="1">#REF!</definedName>
    <definedName name="XRefCopy97Row" hidden="1">#REF!</definedName>
    <definedName name="XRefCopy98" hidden="1">#REF!</definedName>
    <definedName name="XRefCopy98Row" localSheetId="5" hidden="1">#REF!</definedName>
    <definedName name="XRefCopy98Row" hidden="1">#REF!</definedName>
    <definedName name="XRefCopy99" hidden="1">#REF!</definedName>
    <definedName name="XRefCopy99Row" localSheetId="5" hidden="1">#REF!</definedName>
    <definedName name="XRefCopy99Row" hidden="1">#REF!</definedName>
    <definedName name="XRefCopy9Row" localSheetId="5" hidden="1">#REF!</definedName>
    <definedName name="XRefCopy9Row" hidden="1">#REF!</definedName>
    <definedName name="XRefCopyRangeCount" localSheetId="5" hidden="1">76</definedName>
    <definedName name="XRefCopyRangeCount" hidden="1">4</definedName>
    <definedName name="XRefPaste1" hidden="1">#REF!</definedName>
    <definedName name="XRefPaste10" hidden="1">#REF!</definedName>
    <definedName name="XRefPaste100" localSheetId="2" hidden="1">#REF!</definedName>
    <definedName name="XRefPaste100" localSheetId="5" hidden="1">#REF!</definedName>
    <definedName name="XRefPaste100" hidden="1">#REF!</definedName>
    <definedName name="XRefPaste100Row" localSheetId="5" hidden="1">#REF!</definedName>
    <definedName name="XRefPaste100Row" hidden="1">#REF!</definedName>
    <definedName name="XRefPaste101" localSheetId="5" hidden="1">#REF!</definedName>
    <definedName name="XRefPaste101" hidden="1">#REF!</definedName>
    <definedName name="XRefPaste101Row" localSheetId="5" hidden="1">#REF!</definedName>
    <definedName name="XRefPaste101Row" hidden="1">#REF!</definedName>
    <definedName name="XRefPaste102" localSheetId="5" hidden="1">#REF!</definedName>
    <definedName name="XRefPaste102" hidden="1">#REF!</definedName>
    <definedName name="XRefPaste102Row" localSheetId="5" hidden="1">#REF!</definedName>
    <definedName name="XRefPaste102Row" hidden="1">#REF!</definedName>
    <definedName name="XRefPaste103" localSheetId="5" hidden="1">#REF!</definedName>
    <definedName name="XRefPaste103" hidden="1">#REF!</definedName>
    <definedName name="XRefPaste103Row" localSheetId="5" hidden="1">#REF!</definedName>
    <definedName name="XRefPaste103Row" hidden="1">#REF!</definedName>
    <definedName name="XRefPaste104" localSheetId="5" hidden="1">#REF!</definedName>
    <definedName name="XRefPaste104" hidden="1">#REF!</definedName>
    <definedName name="XRefPaste104Row" localSheetId="5" hidden="1">#REF!</definedName>
    <definedName name="XRefPaste104Row" hidden="1">#REF!</definedName>
    <definedName name="XRefPaste105" localSheetId="5" hidden="1">#REF!</definedName>
    <definedName name="XRefPaste105" hidden="1">#REF!</definedName>
    <definedName name="XRefPaste105Row" localSheetId="5" hidden="1">#REF!</definedName>
    <definedName name="XRefPaste105Row" hidden="1">#REF!</definedName>
    <definedName name="XRefPaste106" localSheetId="5" hidden="1">#REF!</definedName>
    <definedName name="XRefPaste106" hidden="1">#REF!</definedName>
    <definedName name="XRefPaste106Row" localSheetId="5" hidden="1">#REF!</definedName>
    <definedName name="XRefPaste106Row" hidden="1">#REF!</definedName>
    <definedName name="XRefPaste107" localSheetId="5" hidden="1">#REF!</definedName>
    <definedName name="XRefPaste107" hidden="1">#REF!</definedName>
    <definedName name="XRefPaste107Row" localSheetId="5" hidden="1">#REF!</definedName>
    <definedName name="XRefPaste107Row" hidden="1">#REF!</definedName>
    <definedName name="XRefPaste108" localSheetId="5" hidden="1">#REF!</definedName>
    <definedName name="XRefPaste108" hidden="1">#REF!</definedName>
    <definedName name="XRefPaste108Row" localSheetId="5" hidden="1">#REF!</definedName>
    <definedName name="XRefPaste108Row" hidden="1">#REF!</definedName>
    <definedName name="XRefPaste109" localSheetId="5" hidden="1">#REF!</definedName>
    <definedName name="XRefPaste109" hidden="1">#REF!</definedName>
    <definedName name="XRefPaste109Row" localSheetId="5" hidden="1">#REF!</definedName>
    <definedName name="XRefPaste109Row" hidden="1">#REF!</definedName>
    <definedName name="XRefPaste10Row" localSheetId="5" hidden="1">#REF!</definedName>
    <definedName name="XRefPaste10Row" hidden="1">#REF!</definedName>
    <definedName name="XRefPaste11" hidden="1">#REF!</definedName>
    <definedName name="XRefPaste110" localSheetId="5" hidden="1">#REF!</definedName>
    <definedName name="XRefPaste110" hidden="1">#REF!</definedName>
    <definedName name="XRefPaste110Row" localSheetId="5" hidden="1">#REF!</definedName>
    <definedName name="XRefPaste110Row" hidden="1">#REF!</definedName>
    <definedName name="XRefPaste111" localSheetId="5" hidden="1">#REF!</definedName>
    <definedName name="XRefPaste111" hidden="1">#REF!</definedName>
    <definedName name="XRefPaste111Row" localSheetId="5" hidden="1">#REF!</definedName>
    <definedName name="XRefPaste111Row" hidden="1">#REF!</definedName>
    <definedName name="XRefPaste112" localSheetId="5" hidden="1">#REF!</definedName>
    <definedName name="XRefPaste112" hidden="1">#REF!</definedName>
    <definedName name="XRefPaste112Row" localSheetId="5" hidden="1">#REF!</definedName>
    <definedName name="XRefPaste112Row" hidden="1">#REF!</definedName>
    <definedName name="XRefPaste113" localSheetId="5" hidden="1">#REF!</definedName>
    <definedName name="XRefPaste113" hidden="1">#REF!</definedName>
    <definedName name="XRefPaste113Row" localSheetId="5" hidden="1">#REF!</definedName>
    <definedName name="XRefPaste113Row" hidden="1">#REF!</definedName>
    <definedName name="XRefPaste114" localSheetId="5" hidden="1">#REF!</definedName>
    <definedName name="XRefPaste114" hidden="1">#REF!</definedName>
    <definedName name="XRefPaste114Row" localSheetId="5" hidden="1">#REF!</definedName>
    <definedName name="XRefPaste114Row" hidden="1">#REF!</definedName>
    <definedName name="XRefPaste115" localSheetId="5" hidden="1">#REF!</definedName>
    <definedName name="XRefPaste115" hidden="1">#REF!</definedName>
    <definedName name="XRefPaste115Row" localSheetId="5" hidden="1">#REF!</definedName>
    <definedName name="XRefPaste115Row" hidden="1">#REF!</definedName>
    <definedName name="XRefPaste116" localSheetId="5" hidden="1">#REF!</definedName>
    <definedName name="XRefPaste116" hidden="1">#REF!</definedName>
    <definedName name="XRefPaste116Row" localSheetId="5" hidden="1">#REF!</definedName>
    <definedName name="XRefPaste116Row" hidden="1">#REF!</definedName>
    <definedName name="XRefPaste117" localSheetId="5" hidden="1">#REF!</definedName>
    <definedName name="XRefPaste117" hidden="1">#REF!</definedName>
    <definedName name="XRefPaste117Row" localSheetId="5" hidden="1">#REF!</definedName>
    <definedName name="XRefPaste117Row" hidden="1">#REF!</definedName>
    <definedName name="XRefPaste118" localSheetId="5" hidden="1">#REF!</definedName>
    <definedName name="XRefPaste118" hidden="1">#REF!</definedName>
    <definedName name="XRefPaste118Row" localSheetId="5" hidden="1">#REF!</definedName>
    <definedName name="XRefPaste118Row" hidden="1">#REF!</definedName>
    <definedName name="XRefPaste119" localSheetId="5" hidden="1">#REF!</definedName>
    <definedName name="XRefPaste119" hidden="1">#REF!</definedName>
    <definedName name="XRefPaste119Row" localSheetId="5" hidden="1">#REF!</definedName>
    <definedName name="XRefPaste119Row" hidden="1">#REF!</definedName>
    <definedName name="XRefPaste11Row" localSheetId="5" hidden="1">#REF!</definedName>
    <definedName name="XRefPaste11Row" hidden="1">#REF!</definedName>
    <definedName name="XRefPaste12" localSheetId="5" hidden="1">#REF!</definedName>
    <definedName name="XRefPaste12" hidden="1">#REF!</definedName>
    <definedName name="XRefPaste120" localSheetId="5" hidden="1">#REF!</definedName>
    <definedName name="XRefPaste120" hidden="1">#REF!</definedName>
    <definedName name="XRefPaste120Row" localSheetId="5" hidden="1">#REF!</definedName>
    <definedName name="XRefPaste120Row" hidden="1">#REF!</definedName>
    <definedName name="XRefPaste121" localSheetId="5" hidden="1">#REF!</definedName>
    <definedName name="XRefPaste121" hidden="1">#REF!</definedName>
    <definedName name="XRefPaste121Row" localSheetId="5" hidden="1">#REF!</definedName>
    <definedName name="XRefPaste121Row" hidden="1">#REF!</definedName>
    <definedName name="XRefPaste122" localSheetId="5" hidden="1">#REF!</definedName>
    <definedName name="XRefPaste122" hidden="1">#REF!</definedName>
    <definedName name="XRefPaste122Row" localSheetId="5" hidden="1">#REF!</definedName>
    <definedName name="XRefPaste122Row" hidden="1">#REF!</definedName>
    <definedName name="XRefPaste123" localSheetId="5" hidden="1">#REF!</definedName>
    <definedName name="XRefPaste123" hidden="1">#REF!</definedName>
    <definedName name="XRefPaste123Row" localSheetId="5" hidden="1">#REF!</definedName>
    <definedName name="XRefPaste123Row" hidden="1">#REF!</definedName>
    <definedName name="XRefPaste124" localSheetId="5" hidden="1">#REF!</definedName>
    <definedName name="XRefPaste124" hidden="1">#REF!</definedName>
    <definedName name="XRefPaste124Row" localSheetId="5" hidden="1">#REF!</definedName>
    <definedName name="XRefPaste124Row" hidden="1">#REF!</definedName>
    <definedName name="XRefPaste125" localSheetId="5" hidden="1">#REF!</definedName>
    <definedName name="XRefPaste125" hidden="1">#REF!</definedName>
    <definedName name="XRefPaste125Row" localSheetId="5" hidden="1">#REF!</definedName>
    <definedName name="XRefPaste125Row" hidden="1">#REF!</definedName>
    <definedName name="XRefPaste126" localSheetId="5" hidden="1">#REF!</definedName>
    <definedName name="XRefPaste126" hidden="1">#REF!</definedName>
    <definedName name="XRefPaste126Row" localSheetId="5" hidden="1">#REF!</definedName>
    <definedName name="XRefPaste126Row" hidden="1">#REF!</definedName>
    <definedName name="XRefPaste127" localSheetId="5" hidden="1">#REF!</definedName>
    <definedName name="XRefPaste127" hidden="1">#REF!</definedName>
    <definedName name="XRefPaste127Row" localSheetId="5" hidden="1">#REF!</definedName>
    <definedName name="XRefPaste127Row" hidden="1">#REF!</definedName>
    <definedName name="XRefPaste128" localSheetId="5" hidden="1">#REF!</definedName>
    <definedName name="XRefPaste128" hidden="1">#REF!</definedName>
    <definedName name="XRefPaste128Row" localSheetId="5" hidden="1">#REF!</definedName>
    <definedName name="XRefPaste128Row" hidden="1">#REF!</definedName>
    <definedName name="XRefPaste129" localSheetId="5" hidden="1">#REF!</definedName>
    <definedName name="XRefPaste129" hidden="1">#REF!</definedName>
    <definedName name="XRefPaste129Row" localSheetId="5" hidden="1">#REF!</definedName>
    <definedName name="XRefPaste129Row" hidden="1">#REF!</definedName>
    <definedName name="XRefPaste12Row" localSheetId="5" hidden="1">#REF!</definedName>
    <definedName name="XRefPaste12Row" hidden="1">#REF!</definedName>
    <definedName name="XRefPaste130" localSheetId="5" hidden="1">#REF!</definedName>
    <definedName name="XRefPaste130" hidden="1">#REF!</definedName>
    <definedName name="XRefPaste130Row" localSheetId="5" hidden="1">#REF!</definedName>
    <definedName name="XRefPaste130Row" hidden="1">#REF!</definedName>
    <definedName name="XRefPaste131" localSheetId="5" hidden="1">#REF!</definedName>
    <definedName name="XRefPaste131" hidden="1">#REF!</definedName>
    <definedName name="XRefPaste131Row" localSheetId="5" hidden="1">#REF!</definedName>
    <definedName name="XRefPaste131Row" hidden="1">#REF!</definedName>
    <definedName name="XRefPaste132" localSheetId="5" hidden="1">#REF!</definedName>
    <definedName name="XRefPaste132" hidden="1">#REF!</definedName>
    <definedName name="XRefPaste132Row" localSheetId="5" hidden="1">#REF!</definedName>
    <definedName name="XRefPaste132Row" hidden="1">#REF!</definedName>
    <definedName name="XRefPaste133" localSheetId="5" hidden="1">#REF!</definedName>
    <definedName name="XRefPaste133" hidden="1">#REF!</definedName>
    <definedName name="XRefPaste133Row" localSheetId="5" hidden="1">#REF!</definedName>
    <definedName name="XRefPaste133Row" hidden="1">#REF!</definedName>
    <definedName name="XRefPaste134" localSheetId="5" hidden="1">#REF!</definedName>
    <definedName name="XRefPaste134" hidden="1">#REF!</definedName>
    <definedName name="XRefPaste134Row" localSheetId="5" hidden="1">#REF!</definedName>
    <definedName name="XRefPaste134Row" hidden="1">#REF!</definedName>
    <definedName name="XRefPaste135" localSheetId="5" hidden="1">#REF!</definedName>
    <definedName name="XRefPaste135" hidden="1">#REF!</definedName>
    <definedName name="XRefPaste135Row" localSheetId="5" hidden="1">#REF!</definedName>
    <definedName name="XRefPaste135Row" hidden="1">#REF!</definedName>
    <definedName name="XRefPaste136" localSheetId="5" hidden="1">#REF!</definedName>
    <definedName name="XRefPaste136" hidden="1">#REF!</definedName>
    <definedName name="XRefPaste136Row" localSheetId="5" hidden="1">#REF!</definedName>
    <definedName name="XRefPaste136Row" hidden="1">#REF!</definedName>
    <definedName name="XRefPaste137" localSheetId="5" hidden="1">#REF!</definedName>
    <definedName name="XRefPaste137" hidden="1">#REF!</definedName>
    <definedName name="XRefPaste137Row" localSheetId="5" hidden="1">#REF!</definedName>
    <definedName name="XRefPaste137Row" hidden="1">#REF!</definedName>
    <definedName name="XRefPaste138" localSheetId="5" hidden="1">#REF!</definedName>
    <definedName name="XRefPaste138" hidden="1">#REF!</definedName>
    <definedName name="XRefPaste138Row" localSheetId="5" hidden="1">#REF!</definedName>
    <definedName name="XRefPaste138Row" hidden="1">#REF!</definedName>
    <definedName name="XRefPaste139" localSheetId="5" hidden="1">#REF!</definedName>
    <definedName name="XRefPaste139" hidden="1">#REF!</definedName>
    <definedName name="XRefPaste139Row" localSheetId="5" hidden="1">#REF!</definedName>
    <definedName name="XRefPaste139Row" hidden="1">#REF!</definedName>
    <definedName name="XRefPaste13Row" localSheetId="5" hidden="1">#REF!</definedName>
    <definedName name="XRefPaste13Row" hidden="1">#REF!</definedName>
    <definedName name="XRefPaste14" localSheetId="5" hidden="1">#REF!</definedName>
    <definedName name="XRefPaste140" localSheetId="5" hidden="1">#REF!</definedName>
    <definedName name="XRefPaste140" hidden="1">#REF!</definedName>
    <definedName name="XRefPaste140Row" localSheetId="5" hidden="1">#REF!</definedName>
    <definedName name="XRefPaste140Row" hidden="1">#REF!</definedName>
    <definedName name="XRefPaste141" localSheetId="5" hidden="1">#REF!</definedName>
    <definedName name="XRefPaste141" hidden="1">#REF!</definedName>
    <definedName name="XRefPaste141Row" localSheetId="5" hidden="1">#REF!</definedName>
    <definedName name="XRefPaste141Row" hidden="1">#REF!</definedName>
    <definedName name="XRefPaste142" localSheetId="5" hidden="1">#REF!</definedName>
    <definedName name="XRefPaste142" hidden="1">#REF!</definedName>
    <definedName name="XRefPaste142Row" localSheetId="5" hidden="1">#REF!</definedName>
    <definedName name="XRefPaste142Row" hidden="1">#REF!</definedName>
    <definedName name="XRefPaste143" localSheetId="5" hidden="1">#REF!</definedName>
    <definedName name="XRefPaste143" hidden="1">#REF!</definedName>
    <definedName name="XRefPaste143Row" localSheetId="5" hidden="1">#REF!</definedName>
    <definedName name="XRefPaste143Row" hidden="1">#REF!</definedName>
    <definedName name="XRefPaste144" localSheetId="5" hidden="1">#REF!</definedName>
    <definedName name="XRefPaste144" hidden="1">#REF!</definedName>
    <definedName name="XRefPaste144Row" localSheetId="5" hidden="1">#REF!</definedName>
    <definedName name="XRefPaste144Row" hidden="1">#REF!</definedName>
    <definedName name="XRefPaste145" localSheetId="5" hidden="1">#REF!</definedName>
    <definedName name="XRefPaste145" hidden="1">#REF!</definedName>
    <definedName name="XRefPaste145Row" localSheetId="5" hidden="1">#REF!</definedName>
    <definedName name="XRefPaste145Row" hidden="1">#REF!</definedName>
    <definedName name="XRefPaste146" localSheetId="5" hidden="1">#REF!</definedName>
    <definedName name="XRefPaste146" hidden="1">#REF!</definedName>
    <definedName name="XRefPaste146Row" localSheetId="5" hidden="1">#REF!</definedName>
    <definedName name="XRefPaste146Row" hidden="1">#REF!</definedName>
    <definedName name="XRefPaste147" localSheetId="5" hidden="1">#REF!</definedName>
    <definedName name="XRefPaste147" hidden="1">#REF!</definedName>
    <definedName name="XRefPaste147Row" localSheetId="5" hidden="1">#REF!</definedName>
    <definedName name="XRefPaste147Row" hidden="1">#REF!</definedName>
    <definedName name="XRefPaste148" localSheetId="5" hidden="1">#REF!</definedName>
    <definedName name="XRefPaste148" hidden="1">#REF!</definedName>
    <definedName name="XRefPaste148Row" localSheetId="5" hidden="1">#REF!</definedName>
    <definedName name="XRefPaste148Row" hidden="1">#REF!</definedName>
    <definedName name="XRefPaste14Row" localSheetId="5" hidden="1">#REF!</definedName>
    <definedName name="XRefPaste14Row" hidden="1">#REF!</definedName>
    <definedName name="XRefPaste15" hidden="1">#REF!</definedName>
    <definedName name="XRefPaste15Row" localSheetId="5" hidden="1">#REF!</definedName>
    <definedName name="XRefPaste15Row" hidden="1">#REF!</definedName>
    <definedName name="XRefPaste16" hidden="1">#REF!</definedName>
    <definedName name="XRefPaste16Row" localSheetId="5" hidden="1">#REF!</definedName>
    <definedName name="XRefPaste17" hidden="1">#REF!</definedName>
    <definedName name="XRefPaste17Row" localSheetId="5" hidden="1">#REF!</definedName>
    <definedName name="XRefPaste17Row" hidden="1">#REF!</definedName>
    <definedName name="XRefPaste18" localSheetId="3" hidden="1">#REF!</definedName>
    <definedName name="XRefPaste18" localSheetId="2" hidden="1">#REF!</definedName>
    <definedName name="XRefPaste18" localSheetId="5" hidden="1">'Variación Patrimonio Neto'!#REF!</definedName>
    <definedName name="XRefPaste18" hidden="1">#REF!</definedName>
    <definedName name="XRefPaste18Row" localSheetId="2" hidden="1">#REF!</definedName>
    <definedName name="XRefPaste18Row" localSheetId="5" hidden="1">#REF!</definedName>
    <definedName name="XRefPaste18Row" hidden="1">#REF!</definedName>
    <definedName name="XRefPaste19" localSheetId="5" hidden="1">#REF!</definedName>
    <definedName name="XRefPaste19" hidden="1">#REF!</definedName>
    <definedName name="XRefPaste19Row" localSheetId="5" hidden="1">#REF!</definedName>
    <definedName name="XRefPaste19Row" hidden="1">#REF!</definedName>
    <definedName name="XRefPaste1Row" localSheetId="5" hidden="1">#REF!</definedName>
    <definedName name="XRefPaste1Row" hidden="1">#REF!</definedName>
    <definedName name="XRefPaste20" localSheetId="5" hidden="1">#REF!</definedName>
    <definedName name="XRefPaste20" hidden="1">#REF!</definedName>
    <definedName name="XRefPaste20Row" localSheetId="5" hidden="1">#REF!</definedName>
    <definedName name="XRefPaste21" localSheetId="5" hidden="1">#REF!</definedName>
    <definedName name="XRefPaste21" hidden="1">#REF!</definedName>
    <definedName name="XRefPaste21Row" localSheetId="5" hidden="1">#REF!</definedName>
    <definedName name="XRefPaste21Row" hidden="1">#REF!</definedName>
    <definedName name="XRefPaste22" localSheetId="5" hidden="1">#REF!</definedName>
    <definedName name="XRefPaste22" hidden="1">#REF!</definedName>
    <definedName name="XRefPaste22Row" localSheetId="5" hidden="1">#REF!</definedName>
    <definedName name="XRefPaste23" localSheetId="5" hidden="1">#REF!</definedName>
    <definedName name="XRefPaste23" hidden="1">#REF!</definedName>
    <definedName name="XRefPaste23Row" localSheetId="5" hidden="1">#REF!</definedName>
    <definedName name="XRefPaste24" localSheetId="5" hidden="1">#REF!</definedName>
    <definedName name="XRefPaste24" hidden="1">#REF!</definedName>
    <definedName name="XRefPaste24Row" localSheetId="5" hidden="1">#REF!</definedName>
    <definedName name="XRefPaste24Row" hidden="1">#REF!</definedName>
    <definedName name="XRefPaste25" localSheetId="5" hidden="1">#REF!</definedName>
    <definedName name="XRefPaste25" hidden="1">#REF!</definedName>
    <definedName name="XRefPaste25Row" localSheetId="5" hidden="1">#REF!</definedName>
    <definedName name="XRefPaste25Row" hidden="1">#REF!</definedName>
    <definedName name="XRefPaste26" localSheetId="5" hidden="1">#REF!</definedName>
    <definedName name="XRefPaste26" hidden="1">#REF!</definedName>
    <definedName name="XRefPaste26Row" localSheetId="5" hidden="1">#REF!</definedName>
    <definedName name="XRefPaste26Row" hidden="1">#REF!</definedName>
    <definedName name="XRefPaste27" localSheetId="5" hidden="1">#REF!</definedName>
    <definedName name="XRefPaste27" hidden="1">#REF!</definedName>
    <definedName name="XRefPaste27Row" localSheetId="5" hidden="1">#REF!</definedName>
    <definedName name="XRefPaste27Row" hidden="1">#REF!</definedName>
    <definedName name="XRefPaste28" localSheetId="5" hidden="1">#REF!</definedName>
    <definedName name="XRefPaste28" hidden="1">#REF!</definedName>
    <definedName name="XRefPaste28Row" localSheetId="5" hidden="1">#REF!</definedName>
    <definedName name="XRefPaste28Row" hidden="1">#REF!</definedName>
    <definedName name="XRefPaste29" localSheetId="5" hidden="1">#REF!</definedName>
    <definedName name="XRefPaste29" hidden="1">#REF!</definedName>
    <definedName name="XRefPaste29Row" localSheetId="5" hidden="1">#REF!</definedName>
    <definedName name="XRefPaste29Row" hidden="1">#REF!</definedName>
    <definedName name="XRefPaste2Row" localSheetId="5" hidden="1">#REF!</definedName>
    <definedName name="XRefPaste2Row" hidden="1">#REF!</definedName>
    <definedName name="XRefPaste30" localSheetId="5" hidden="1">#REF!</definedName>
    <definedName name="XRefPaste30" hidden="1">#REF!</definedName>
    <definedName name="XRefPaste30Row" localSheetId="5" hidden="1">#REF!</definedName>
    <definedName name="XRefPaste31" localSheetId="5" hidden="1">#REF!</definedName>
    <definedName name="XRefPaste31" hidden="1">#REF!</definedName>
    <definedName name="XRefPaste31Row" localSheetId="5" hidden="1">#REF!</definedName>
    <definedName name="XRefPaste32" localSheetId="5" hidden="1">#REF!</definedName>
    <definedName name="XRefPaste32" hidden="1">#REF!</definedName>
    <definedName name="XRefPaste32Row" localSheetId="5" hidden="1">#REF!</definedName>
    <definedName name="XRefPaste32Row" hidden="1">#REF!</definedName>
    <definedName name="XRefPaste33" hidden="1">#REF!</definedName>
    <definedName name="XRefPaste33Row" localSheetId="5" hidden="1">#REF!</definedName>
    <definedName name="XRefPaste33Row" hidden="1">#REF!</definedName>
    <definedName name="XRefPaste34" localSheetId="5" hidden="1">#REF!</definedName>
    <definedName name="XRefPaste34" hidden="1">#REF!</definedName>
    <definedName name="XRefPaste34Row" localSheetId="5" hidden="1">#REF!</definedName>
    <definedName name="XRefPaste34Row" hidden="1">#REF!</definedName>
    <definedName name="XRefPaste35" hidden="1">#REF!</definedName>
    <definedName name="XRefPaste35Row" localSheetId="5" hidden="1">#REF!</definedName>
    <definedName name="XRefPaste35Row" hidden="1">#REF!</definedName>
    <definedName name="XRefPaste36" localSheetId="5" hidden="1">#REF!</definedName>
    <definedName name="XRefPaste36" hidden="1">#REF!</definedName>
    <definedName name="XRefPaste36Row" localSheetId="5" hidden="1">#REF!</definedName>
    <definedName name="XRefPaste36Row" hidden="1">#REF!</definedName>
    <definedName name="XRefPaste37" localSheetId="5" hidden="1">#REF!</definedName>
    <definedName name="XRefPaste37" hidden="1">#REF!</definedName>
    <definedName name="XRefPaste37Row" localSheetId="5" hidden="1">#REF!</definedName>
    <definedName name="XRefPaste37Row" hidden="1">#REF!</definedName>
    <definedName name="XRefPaste38" localSheetId="5" hidden="1">#REF!</definedName>
    <definedName name="XRefPaste38" hidden="1">#REF!</definedName>
    <definedName name="XRefPaste38Row" localSheetId="5" hidden="1">#REF!</definedName>
    <definedName name="XRefPaste38Row" hidden="1">#REF!</definedName>
    <definedName name="XRefPaste39" localSheetId="5" hidden="1">#REF!</definedName>
    <definedName name="XRefPaste39" hidden="1">#REF!</definedName>
    <definedName name="XRefPaste39Row" localSheetId="5" hidden="1">#REF!</definedName>
    <definedName name="XRefPaste39Row" hidden="1">#REF!</definedName>
    <definedName name="XRefPaste3Row" localSheetId="5" hidden="1">#REF!</definedName>
    <definedName name="XRefPaste40" localSheetId="5" hidden="1">#REF!</definedName>
    <definedName name="XRefPaste40" hidden="1">#REF!</definedName>
    <definedName name="XRefPaste40Row" localSheetId="5" hidden="1">#REF!</definedName>
    <definedName name="XRefPaste40Row" hidden="1">#REF!</definedName>
    <definedName name="XRefPaste41" localSheetId="5" hidden="1">#REF!</definedName>
    <definedName name="XRefPaste41" hidden="1">#REF!</definedName>
    <definedName name="XRefPaste41Row" localSheetId="5" hidden="1">#REF!</definedName>
    <definedName name="XRefPaste41Row" hidden="1">#REF!</definedName>
    <definedName name="XRefPaste42" localSheetId="5" hidden="1">#REF!</definedName>
    <definedName name="XRefPaste42" hidden="1">#REF!</definedName>
    <definedName name="XRefPaste42Row" localSheetId="5" hidden="1">#REF!</definedName>
    <definedName name="XRefPaste42Row" hidden="1">#REF!</definedName>
    <definedName name="XRefPaste43" localSheetId="5" hidden="1">#REF!</definedName>
    <definedName name="XRefPaste43" hidden="1">#REF!</definedName>
    <definedName name="XRefPaste43Row" localSheetId="5" hidden="1">#REF!</definedName>
    <definedName name="XRefPaste43Row" hidden="1">#REF!</definedName>
    <definedName name="XRefPaste44" localSheetId="5" hidden="1">#REF!</definedName>
    <definedName name="XRefPaste44" hidden="1">#REF!</definedName>
    <definedName name="XRefPaste44Row" localSheetId="5" hidden="1">#REF!</definedName>
    <definedName name="XRefPaste44Row" hidden="1">#REF!</definedName>
    <definedName name="XRefPaste45" localSheetId="5" hidden="1">#REF!</definedName>
    <definedName name="XRefPaste45" hidden="1">#REF!</definedName>
    <definedName name="XRefPaste45Row" localSheetId="5" hidden="1">#REF!</definedName>
    <definedName name="XRefPaste45Row" hidden="1">#REF!</definedName>
    <definedName name="XRefPaste46" localSheetId="5" hidden="1">#REF!</definedName>
    <definedName name="XRefPaste46" hidden="1">#REF!</definedName>
    <definedName name="XRefPaste46Row" localSheetId="5" hidden="1">#REF!</definedName>
    <definedName name="XRefPaste46Row" hidden="1">#REF!</definedName>
    <definedName name="XRefPaste47" localSheetId="5" hidden="1">#REF!</definedName>
    <definedName name="XRefPaste47" hidden="1">#REF!</definedName>
    <definedName name="XRefPaste47Row" localSheetId="5" hidden="1">#REF!</definedName>
    <definedName name="XRefPaste47Row" hidden="1">#REF!</definedName>
    <definedName name="XRefPaste48" localSheetId="5" hidden="1">#REF!</definedName>
    <definedName name="XRefPaste48" hidden="1">#REF!</definedName>
    <definedName name="XRefPaste48Row" localSheetId="5" hidden="1">#REF!</definedName>
    <definedName name="XRefPaste48Row" hidden="1">#REF!</definedName>
    <definedName name="XRefPaste49" localSheetId="5" hidden="1">#REF!</definedName>
    <definedName name="XRefPaste49" hidden="1">#REF!</definedName>
    <definedName name="XRefPaste49Row" localSheetId="5" hidden="1">#REF!</definedName>
    <definedName name="XRefPaste49Row" hidden="1">#REF!</definedName>
    <definedName name="XRefPaste4Row" localSheetId="5" hidden="1">#REF!</definedName>
    <definedName name="XRefPaste4Row" hidden="1">#REF!</definedName>
    <definedName name="XRefPaste5" localSheetId="5" hidden="1">'Variación Patrimonio Neto'!#REF!</definedName>
    <definedName name="XRefPaste50" localSheetId="3" hidden="1">#REF!</definedName>
    <definedName name="XRefPaste50" localSheetId="2" hidden="1">#REF!</definedName>
    <definedName name="XRefPaste50" localSheetId="5" hidden="1">#REF!</definedName>
    <definedName name="XRefPaste50" hidden="1">#REF!</definedName>
    <definedName name="XRefPaste50Row" localSheetId="5" hidden="1">#REF!</definedName>
    <definedName name="XRefPaste50Row" hidden="1">#REF!</definedName>
    <definedName name="XRefPaste51" localSheetId="5" hidden="1">#REF!</definedName>
    <definedName name="XRefPaste51" hidden="1">#REF!</definedName>
    <definedName name="XRefPaste51Row" localSheetId="5" hidden="1">#REF!</definedName>
    <definedName name="XRefPaste51Row" hidden="1">#REF!</definedName>
    <definedName name="XRefPaste52" localSheetId="5" hidden="1">#REF!</definedName>
    <definedName name="XRefPaste52" hidden="1">#REF!</definedName>
    <definedName name="XRefPaste52Row" localSheetId="5" hidden="1">#REF!</definedName>
    <definedName name="XRefPaste52Row" hidden="1">#REF!</definedName>
    <definedName name="XRefPaste53" localSheetId="5" hidden="1">#REF!</definedName>
    <definedName name="XRefPaste53" hidden="1">#REF!</definedName>
    <definedName name="XRefPaste53Row" localSheetId="5" hidden="1">#REF!</definedName>
    <definedName name="XRefPaste53Row" hidden="1">#REF!</definedName>
    <definedName name="XRefPaste54" localSheetId="5" hidden="1">#REF!</definedName>
    <definedName name="XRefPaste54" hidden="1">#REF!</definedName>
    <definedName name="XRefPaste54Row" localSheetId="5" hidden="1">#REF!</definedName>
    <definedName name="XRefPaste54Row" hidden="1">#REF!</definedName>
    <definedName name="XRefPaste55" localSheetId="5" hidden="1">#REF!</definedName>
    <definedName name="XRefPaste55" hidden="1">#REF!</definedName>
    <definedName name="XRefPaste55Row" localSheetId="5" hidden="1">#REF!</definedName>
    <definedName name="XRefPaste55Row" hidden="1">#REF!</definedName>
    <definedName name="XRefPaste56" localSheetId="5" hidden="1">#REF!</definedName>
    <definedName name="XRefPaste56" hidden="1">#REF!</definedName>
    <definedName name="XRefPaste56Row" localSheetId="5" hidden="1">#REF!</definedName>
    <definedName name="XRefPaste56Row" hidden="1">#REF!</definedName>
    <definedName name="XRefPaste57" localSheetId="5" hidden="1">#REF!</definedName>
    <definedName name="XRefPaste57" hidden="1">#REF!</definedName>
    <definedName name="XRefPaste57Row" localSheetId="5" hidden="1">#REF!</definedName>
    <definedName name="XRefPaste57Row" hidden="1">#REF!</definedName>
    <definedName name="XRefPaste58" hidden="1">#REF!</definedName>
    <definedName name="XRefPaste58Row" localSheetId="5" hidden="1">#REF!</definedName>
    <definedName name="XRefPaste58Row" hidden="1">#REF!</definedName>
    <definedName name="XRefPaste59" hidden="1">#REF!</definedName>
    <definedName name="XRefPaste59Row" localSheetId="5" hidden="1">#REF!</definedName>
    <definedName name="XRefPaste59Row" hidden="1">#REF!</definedName>
    <definedName name="XRefPaste5Row" localSheetId="5" hidden="1">#REF!</definedName>
    <definedName name="XRefPaste5Row" hidden="1">#REF!</definedName>
    <definedName name="XRefPaste6" localSheetId="5" hidden="1">#REF!</definedName>
    <definedName name="XRefPaste60" hidden="1">#REF!</definedName>
    <definedName name="XRefPaste60Row" localSheetId="5" hidden="1">#REF!</definedName>
    <definedName name="XRefPaste60Row" hidden="1">#REF!</definedName>
    <definedName name="XRefPaste61" hidden="1">#REF!</definedName>
    <definedName name="XRefPaste61Row" localSheetId="5" hidden="1">#REF!</definedName>
    <definedName name="XRefPaste61Row" hidden="1">#REF!</definedName>
    <definedName name="XRefPaste62" hidden="1">#REF!</definedName>
    <definedName name="XRefPaste62Row" localSheetId="5" hidden="1">#REF!</definedName>
    <definedName name="XRefPaste62Row" hidden="1">#REF!</definedName>
    <definedName name="XRefPaste63" hidden="1">#REF!</definedName>
    <definedName name="XRefPaste63Row" localSheetId="5" hidden="1">#REF!</definedName>
    <definedName name="XRefPaste63Row" hidden="1">#REF!</definedName>
    <definedName name="XRefPaste64" localSheetId="5" hidden="1">#REF!</definedName>
    <definedName name="XRefPaste64" hidden="1">#REF!</definedName>
    <definedName name="XRefPaste64Row" localSheetId="5" hidden="1">#REF!</definedName>
    <definedName name="XRefPaste64Row" hidden="1">#REF!</definedName>
    <definedName name="XRefPaste65" hidden="1">#REF!</definedName>
    <definedName name="XRefPaste65Row" localSheetId="5" hidden="1">#REF!</definedName>
    <definedName name="XRefPaste65Row" hidden="1">#REF!</definedName>
    <definedName name="XRefPaste66" hidden="1">#REF!</definedName>
    <definedName name="XRefPaste66Row" localSheetId="5" hidden="1">#REF!</definedName>
    <definedName name="XRefPaste66Row" hidden="1">#REF!</definedName>
    <definedName name="XRefPaste67" localSheetId="5" hidden="1">#REF!</definedName>
    <definedName name="XRefPaste67" hidden="1">#REF!</definedName>
    <definedName name="XRefPaste67Row" localSheetId="5" hidden="1">#REF!</definedName>
    <definedName name="XRefPaste67Row" hidden="1">#REF!</definedName>
    <definedName name="XRefPaste68" hidden="1">#REF!</definedName>
    <definedName name="XRefPaste68Row" localSheetId="5" hidden="1">#REF!</definedName>
    <definedName name="XRefPaste68Row" hidden="1">#REF!</definedName>
    <definedName name="XRefPaste69" hidden="1">#REF!</definedName>
    <definedName name="XRefPaste69Row" localSheetId="5" hidden="1">#REF!</definedName>
    <definedName name="XRefPaste69Row" hidden="1">#REF!</definedName>
    <definedName name="XRefPaste6Row" localSheetId="5" hidden="1">#REF!</definedName>
    <definedName name="XRefPaste6Row" hidden="1">#REF!</definedName>
    <definedName name="XRefPaste7" localSheetId="5" hidden="1">#REF!</definedName>
    <definedName name="XRefPaste7" hidden="1">#REF!</definedName>
    <definedName name="XRefPaste70" hidden="1">#REF!</definedName>
    <definedName name="XRefPaste70Row" localSheetId="5" hidden="1">#REF!</definedName>
    <definedName name="XRefPaste70Row" hidden="1">#REF!</definedName>
    <definedName name="XRefPaste71" hidden="1">#REF!</definedName>
    <definedName name="XRefPaste71Row" localSheetId="5" hidden="1">#REF!</definedName>
    <definedName name="XRefPaste71Row" hidden="1">#REF!</definedName>
    <definedName name="XRefPaste72" localSheetId="5" hidden="1">#REF!</definedName>
    <definedName name="XRefPaste72" hidden="1">#REF!</definedName>
    <definedName name="XRefPaste72Row" localSheetId="5" hidden="1">#REF!</definedName>
    <definedName name="XRefPaste72Row" hidden="1">#REF!</definedName>
    <definedName name="XRefPaste73" localSheetId="5" hidden="1">#REF!</definedName>
    <definedName name="XRefPaste73" hidden="1">#REF!</definedName>
    <definedName name="XRefPaste73Row" localSheetId="5" hidden="1">#REF!</definedName>
    <definedName name="XRefPaste73Row" hidden="1">#REF!</definedName>
    <definedName name="XRefPaste74" localSheetId="5" hidden="1">#REF!</definedName>
    <definedName name="XRefPaste74" hidden="1">#REF!</definedName>
    <definedName name="XRefPaste74Row" localSheetId="5" hidden="1">#REF!</definedName>
    <definedName name="XRefPaste74Row" hidden="1">#REF!</definedName>
    <definedName name="XRefPaste75" localSheetId="5" hidden="1">#REF!</definedName>
    <definedName name="XRefPaste75" hidden="1">#REF!</definedName>
    <definedName name="XRefPaste75Row" localSheetId="5" hidden="1">#REF!</definedName>
    <definedName name="XRefPaste75Row" hidden="1">#REF!</definedName>
    <definedName name="XRefPaste76" localSheetId="5" hidden="1">#REF!</definedName>
    <definedName name="XRefPaste76" hidden="1">#REF!</definedName>
    <definedName name="XRefPaste76Row" localSheetId="5" hidden="1">#REF!</definedName>
    <definedName name="XRefPaste76Row" hidden="1">#REF!</definedName>
    <definedName name="XRefPaste77" localSheetId="5" hidden="1">#REF!</definedName>
    <definedName name="XRefPaste77" hidden="1">#REF!</definedName>
    <definedName name="XRefPaste77Row" localSheetId="5" hidden="1">#REF!</definedName>
    <definedName name="XRefPaste77Row" hidden="1">#REF!</definedName>
    <definedName name="XRefPaste78" localSheetId="5" hidden="1">#REF!</definedName>
    <definedName name="XRefPaste78" hidden="1">#REF!</definedName>
    <definedName name="XRefPaste78Row" localSheetId="5" hidden="1">#REF!</definedName>
    <definedName name="XRefPaste78Row" hidden="1">#REF!</definedName>
    <definedName name="XRefPaste79" localSheetId="5" hidden="1">#REF!</definedName>
    <definedName name="XRefPaste79" hidden="1">#REF!</definedName>
    <definedName name="XRefPaste79Row" localSheetId="5" hidden="1">#REF!</definedName>
    <definedName name="XRefPaste79Row" hidden="1">#REF!</definedName>
    <definedName name="XRefPaste7Row" localSheetId="5" hidden="1">#REF!</definedName>
    <definedName name="XRefPaste7Row" hidden="1">#REF!</definedName>
    <definedName name="XRefPaste8" localSheetId="5" hidden="1">#REF!</definedName>
    <definedName name="XRefPaste8" hidden="1">#REF!</definedName>
    <definedName name="XRefPaste80" localSheetId="5" hidden="1">#REF!</definedName>
    <definedName name="XRefPaste80" hidden="1">#REF!</definedName>
    <definedName name="XRefPaste80Row" localSheetId="5" hidden="1">#REF!</definedName>
    <definedName name="XRefPaste80Row" hidden="1">#REF!</definedName>
    <definedName name="XRefPaste81" localSheetId="5" hidden="1">#REF!</definedName>
    <definedName name="XRefPaste81" hidden="1">#REF!</definedName>
    <definedName name="XRefPaste81Row" localSheetId="5" hidden="1">#REF!</definedName>
    <definedName name="XRefPaste81Row" hidden="1">#REF!</definedName>
    <definedName name="XRefPaste82" localSheetId="5" hidden="1">#REF!</definedName>
    <definedName name="XRefPaste82" hidden="1">#REF!</definedName>
    <definedName name="XRefPaste82Row" localSheetId="5" hidden="1">#REF!</definedName>
    <definedName name="XRefPaste82Row" hidden="1">#REF!</definedName>
    <definedName name="XRefPaste83" localSheetId="5" hidden="1">#REF!</definedName>
    <definedName name="XRefPaste83" hidden="1">#REF!</definedName>
    <definedName name="XRefPaste83Row" localSheetId="5" hidden="1">#REF!</definedName>
    <definedName name="XRefPaste83Row" hidden="1">#REF!</definedName>
    <definedName name="XRefPaste84" localSheetId="5" hidden="1">#REF!</definedName>
    <definedName name="XRefPaste84" hidden="1">#REF!</definedName>
    <definedName name="XRefPaste84Row" localSheetId="5" hidden="1">#REF!</definedName>
    <definedName name="XRefPaste84Row" hidden="1">#REF!</definedName>
    <definedName name="XRefPaste85" localSheetId="5" hidden="1">#REF!</definedName>
    <definedName name="XRefPaste85" hidden="1">#REF!</definedName>
    <definedName name="XRefPaste85Row" localSheetId="5" hidden="1">#REF!</definedName>
    <definedName name="XRefPaste85Row" hidden="1">#REF!</definedName>
    <definedName name="XRefPaste86" localSheetId="5" hidden="1">#REF!</definedName>
    <definedName name="XRefPaste86" hidden="1">#REF!</definedName>
    <definedName name="XRefPaste86Row" localSheetId="5" hidden="1">#REF!</definedName>
    <definedName name="XRefPaste86Row" hidden="1">#REF!</definedName>
    <definedName name="XRefPaste87" localSheetId="5" hidden="1">#REF!</definedName>
    <definedName name="XRefPaste87" hidden="1">#REF!</definedName>
    <definedName name="XRefPaste87Row" localSheetId="5" hidden="1">#REF!</definedName>
    <definedName name="XRefPaste87Row" hidden="1">#REF!</definedName>
    <definedName name="XRefPaste88" localSheetId="5" hidden="1">#REF!</definedName>
    <definedName name="XRefPaste88" hidden="1">#REF!</definedName>
    <definedName name="XRefPaste88Row" localSheetId="5" hidden="1">#REF!</definedName>
    <definedName name="XRefPaste88Row" hidden="1">#REF!</definedName>
    <definedName name="XRefPaste89" localSheetId="5" hidden="1">#REF!</definedName>
    <definedName name="XRefPaste89" hidden="1">#REF!</definedName>
    <definedName name="XRefPaste89Row" localSheetId="5" hidden="1">#REF!</definedName>
    <definedName name="XRefPaste89Row" hidden="1">#REF!</definedName>
    <definedName name="XRefPaste8Row" localSheetId="5" hidden="1">#REF!</definedName>
    <definedName name="XRefPaste8Row" hidden="1">#REF!</definedName>
    <definedName name="XRefPaste9" hidden="1">#REF!</definedName>
    <definedName name="XRefPaste90" localSheetId="5" hidden="1">#REF!</definedName>
    <definedName name="XRefPaste90" hidden="1">#REF!</definedName>
    <definedName name="XRefPaste90Row" localSheetId="5" hidden="1">#REF!</definedName>
    <definedName name="XRefPaste90Row" hidden="1">#REF!</definedName>
    <definedName name="XRefPaste91" localSheetId="5" hidden="1">#REF!</definedName>
    <definedName name="XRefPaste91" hidden="1">#REF!</definedName>
    <definedName name="XRefPaste91Row" localSheetId="5" hidden="1">#REF!</definedName>
    <definedName name="XRefPaste91Row" hidden="1">#REF!</definedName>
    <definedName name="XRefPaste92" localSheetId="5" hidden="1">#REF!</definedName>
    <definedName name="XRefPaste92" hidden="1">#REF!</definedName>
    <definedName name="XRefPaste92Row" localSheetId="5" hidden="1">#REF!</definedName>
    <definedName name="XRefPaste92Row" hidden="1">#REF!</definedName>
    <definedName name="XRefPaste93" localSheetId="5" hidden="1">#REF!</definedName>
    <definedName name="XRefPaste93" hidden="1">#REF!</definedName>
    <definedName name="XRefPaste93Row" localSheetId="5" hidden="1">#REF!</definedName>
    <definedName name="XRefPaste93Row" hidden="1">#REF!</definedName>
    <definedName name="XRefPaste94" localSheetId="5" hidden="1">#REF!</definedName>
    <definedName name="XRefPaste94" hidden="1">#REF!</definedName>
    <definedName name="XRefPaste94Row" localSheetId="5" hidden="1">#REF!</definedName>
    <definedName name="XRefPaste94Row" hidden="1">#REF!</definedName>
    <definedName name="XRefPaste95" localSheetId="5" hidden="1">#REF!</definedName>
    <definedName name="XRefPaste95" hidden="1">#REF!</definedName>
    <definedName name="XRefPaste95Row" localSheetId="5" hidden="1">#REF!</definedName>
    <definedName name="XRefPaste95Row" hidden="1">#REF!</definedName>
    <definedName name="XRefPaste96" localSheetId="5" hidden="1">#REF!</definedName>
    <definedName name="XRefPaste96" hidden="1">#REF!</definedName>
    <definedName name="XRefPaste96Row" localSheetId="5" hidden="1">#REF!</definedName>
    <definedName name="XRefPaste96Row" hidden="1">#REF!</definedName>
    <definedName name="XRefPaste97" localSheetId="5" hidden="1">#REF!</definedName>
    <definedName name="XRefPaste97" hidden="1">#REF!</definedName>
    <definedName name="XRefPaste97Row" localSheetId="5" hidden="1">#REF!</definedName>
    <definedName name="XRefPaste97Row" hidden="1">#REF!</definedName>
    <definedName name="XRefPaste98" localSheetId="5" hidden="1">#REF!</definedName>
    <definedName name="XRefPaste98" hidden="1">#REF!</definedName>
    <definedName name="XRefPaste98Row" localSheetId="5" hidden="1">#REF!</definedName>
    <definedName name="XRefPaste98Row" hidden="1">#REF!</definedName>
    <definedName name="XRefPaste99" localSheetId="5" hidden="1">#REF!</definedName>
    <definedName name="XRefPaste99" hidden="1">#REF!</definedName>
    <definedName name="XRefPaste99Row" localSheetId="5" hidden="1">#REF!</definedName>
    <definedName name="XRefPaste99Row" hidden="1">#REF!</definedName>
    <definedName name="XRefPaste9Row" localSheetId="5" hidden="1">#REF!</definedName>
    <definedName name="XRefPaste9Row" hidden="1">#REF!</definedName>
    <definedName name="XRefPasteRangeCount" localSheetId="5" hidden="1">6</definedName>
    <definedName name="XRefPasteRangeCount" hidden="1">1</definedName>
    <definedName name="xx">#REF!</definedName>
    <definedName name="Z_599159CD_1620_491F_A2F6_FFBFC633DFF1_.wvu.FilterData" localSheetId="3" hidden="1">'BG 032021'!$A$4:$D$134</definedName>
    <definedName name="Z_599159CD_1620_491F_A2F6_FFBFC633DFF1_.wvu.FilterData" localSheetId="13" hidden="1">'BG 032022'!$B$4:$D$134</definedName>
    <definedName name="Z_599159CD_1620_491F_A2F6_FFBFC633DFF1_.wvu.FilterData" localSheetId="14" hidden="1">'BG 2021'!$A$4:$D$134</definedName>
    <definedName name="Z_599159CD_1620_491F_A2F6_FFBFC633DFF1_.wvu.FilterData" localSheetId="15" hidden="1">Clasificación!$A$4:$R$1480</definedName>
    <definedName name="Z_599159CD_1620_491F_A2F6_FFBFC633DFF1_.wvu.PrintArea" localSheetId="6" hidden="1">'Estado de Resultados'!$A$1:$H$88</definedName>
    <definedName name="Z_599159CD_1620_491F_A2F6_FFBFC633DFF1_.wvu.PrintArea" localSheetId="8" hidden="1">'Flujo de Efectivo'!$A$1:$F$59</definedName>
    <definedName name="Z_599159CD_1620_491F_A2F6_FFBFC633DFF1_.wvu.PrintArea" localSheetId="10" hidden="1">'Nota 5 - Inc. 5.a a 5.d'!$A$1:$I$106</definedName>
    <definedName name="Z_599159CD_1620_491F_A2F6_FFBFC633DFF1_.wvu.PrintArea" localSheetId="11" hidden="1">'Nota 5 - Inc. 5.e'!$A$1:$I$109</definedName>
    <definedName name="Z_599159CD_1620_491F_A2F6_FFBFC633DFF1_.wvu.PrintArea" localSheetId="16" hidden="1">'Nota 5 - Inc. 5.f a 5aa'!$A$1:$I$261</definedName>
    <definedName name="Z_599159CD_1620_491F_A2F6_FFBFC633DFF1_.wvu.PrintArea" localSheetId="17" hidden="1">'Nota 6 a Nota 12'!$A$1:$I$53</definedName>
    <definedName name="Z_599159CD_1620_491F_A2F6_FFBFC633DFF1_.wvu.PrintArea" localSheetId="9" hidden="1">'Notas 1 a Nota 4'!$A$6:$L$115</definedName>
    <definedName name="Z_599159CD_1620_491F_A2F6_FFBFC633DFF1_.wvu.PrintArea" localSheetId="5" hidden="1">'Variación Patrimonio Neto'!$B$5:$L$32</definedName>
    <definedName name="Z_599159CD_1620_491F_A2F6_FFBFC633DFF1_.wvu.Rows" localSheetId="8" hidden="1">'Flujo de Efectivo'!$31:$31</definedName>
    <definedName name="Z_7304E215_0A5B_437F_BDA4_22E455009386_.wvu.Rows" localSheetId="12" hidden="1">'Cartera Propia'!#REF!</definedName>
    <definedName name="Z_7F8679DA_D059_4901_ACAC_85DFCE49504A_.wvu.FilterData" localSheetId="3" hidden="1">'BG 032021'!$A$4:$D$134</definedName>
    <definedName name="Z_7F8679DA_D059_4901_ACAC_85DFCE49504A_.wvu.FilterData" localSheetId="13" hidden="1">'BG 032022'!$B$4:$D$134</definedName>
    <definedName name="Z_7F8679DA_D059_4901_ACAC_85DFCE49504A_.wvu.FilterData" localSheetId="14" hidden="1">'BG 2021'!$A$4:$D$134</definedName>
    <definedName name="Z_7F8679DA_D059_4901_ACAC_85DFCE49504A_.wvu.FilterData" localSheetId="15" hidden="1">Clasificación!$A$4:$R$1480</definedName>
    <definedName name="Z_7F8679DA_D059_4901_ACAC_85DFCE49504A_.wvu.PrintArea" localSheetId="6" hidden="1">'Estado de Resultados'!$A$1:$H$88</definedName>
    <definedName name="Z_7F8679DA_D059_4901_ACAC_85DFCE49504A_.wvu.PrintArea" localSheetId="8" hidden="1">'Flujo de Efectivo'!$A$1:$F$59</definedName>
    <definedName name="Z_7F8679DA_D059_4901_ACAC_85DFCE49504A_.wvu.PrintArea" localSheetId="10" hidden="1">'Nota 5 - Inc. 5.a a 5.d'!$A$1:$I$106</definedName>
    <definedName name="Z_7F8679DA_D059_4901_ACAC_85DFCE49504A_.wvu.PrintArea" localSheetId="11" hidden="1">'Nota 5 - Inc. 5.e'!$A$1:$I$109</definedName>
    <definedName name="Z_7F8679DA_D059_4901_ACAC_85DFCE49504A_.wvu.PrintArea" localSheetId="16" hidden="1">'Nota 5 - Inc. 5.f a 5aa'!$A$1:$I$261</definedName>
    <definedName name="Z_7F8679DA_D059_4901_ACAC_85DFCE49504A_.wvu.PrintArea" localSheetId="17" hidden="1">'Nota 6 a Nota 12'!$A$1:$I$53</definedName>
    <definedName name="Z_7F8679DA_D059_4901_ACAC_85DFCE49504A_.wvu.PrintArea" localSheetId="9" hidden="1">'Notas 1 a Nota 4'!$A$6:$L$115</definedName>
    <definedName name="Z_7F8679DA_D059_4901_ACAC_85DFCE49504A_.wvu.PrintArea" localSheetId="5" hidden="1">'Variación Patrimonio Neto'!$B$5:$L$32</definedName>
    <definedName name="Z_7F8679DA_D059_4901_ACAC_85DFCE49504A_.wvu.Rows" localSheetId="8" hidden="1">'Flujo de Efectivo'!$31:$31</definedName>
    <definedName name="Z_970CBB53_F4B3_462F_AEFE_2BC403F5F0AD_.wvu.FilterData" localSheetId="3" hidden="1">'BG 032021'!$A$4:$D$134</definedName>
    <definedName name="Z_970CBB53_F4B3_462F_AEFE_2BC403F5F0AD_.wvu.FilterData" localSheetId="13" hidden="1">'BG 032022'!$B$4:$D$134</definedName>
    <definedName name="Z_970CBB53_F4B3_462F_AEFE_2BC403F5F0AD_.wvu.FilterData" localSheetId="14" hidden="1">'BG 2021'!$A$4:$D$134</definedName>
    <definedName name="Z_970CBB53_F4B3_462F_AEFE_2BC403F5F0AD_.wvu.FilterData" localSheetId="15" hidden="1">Clasificación!$A$4:$J$503</definedName>
    <definedName name="Z_970CBB53_F4B3_462F_AEFE_2BC403F5F0AD_.wvu.PrintArea" localSheetId="6" hidden="1">'Estado de Resultados'!$A$1:$H$88</definedName>
    <definedName name="Z_970CBB53_F4B3_462F_AEFE_2BC403F5F0AD_.wvu.PrintArea" localSheetId="8" hidden="1">'Flujo de Efectivo'!$A$1:$F$59</definedName>
    <definedName name="Z_970CBB53_F4B3_462F_AEFE_2BC403F5F0AD_.wvu.PrintArea" localSheetId="10" hidden="1">'Nota 5 - Inc. 5.a a 5.d'!$A$1:$I$106</definedName>
    <definedName name="Z_970CBB53_F4B3_462F_AEFE_2BC403F5F0AD_.wvu.PrintArea" localSheetId="11" hidden="1">'Nota 5 - Inc. 5.e'!$A$1:$I$109</definedName>
    <definedName name="Z_970CBB53_F4B3_462F_AEFE_2BC403F5F0AD_.wvu.PrintArea" localSheetId="16" hidden="1">'Nota 5 - Inc. 5.f a 5aa'!$A$1:$I$261</definedName>
    <definedName name="Z_970CBB53_F4B3_462F_AEFE_2BC403F5F0AD_.wvu.PrintArea" localSheetId="17" hidden="1">'Nota 6 a Nota 12'!$A$1:$I$53</definedName>
    <definedName name="Z_970CBB53_F4B3_462F_AEFE_2BC403F5F0AD_.wvu.PrintArea" localSheetId="9" hidden="1">'Notas 1 a Nota 4'!$A$8:$L$115</definedName>
    <definedName name="Z_970CBB53_F4B3_462F_AEFE_2BC403F5F0AD_.wvu.PrintArea" localSheetId="5" hidden="1">'Variación Patrimonio Neto'!$B$5:$L$32</definedName>
    <definedName name="Z_970CBB53_F4B3_462F_AEFE_2BC403F5F0AD_.wvu.Rows" localSheetId="8" hidden="1">'Flujo de Efectivo'!$31:$31</definedName>
    <definedName name="zdfd" localSheetId="3" hidden="1">#REF!</definedName>
    <definedName name="zdfd" localSheetId="2" hidden="1">#REF!</definedName>
    <definedName name="zdfd" hidden="1">#REF!</definedName>
  </definedNames>
  <calcPr calcId="191029"/>
  <customWorkbookViews>
    <customWorkbookView name="Dahiana Sanchez - Vista personalizada" guid="{599159CD-1620-491F-A2F6-FFBFC633DFF1}" mergeInterval="0" personalView="1" maximized="1" xWindow="-9" yWindow="-9" windowWidth="1938" windowHeight="1048" tabRatio="910" activeSheetId="12"/>
    <customWorkbookView name="Jimmy Maubet - Vista personalizada" guid="{7F8679DA-D059-4901-ACAC-85DFCE49504A}" mergeInterval="0" personalView="1" maximized="1" xWindow="-8" yWindow="-8" windowWidth="1382" windowHeight="744" tabRatio="910" activeSheetId="12"/>
    <customWorkbookView name="Galeano, Analia (LATCO - Asuncion) - Personal View" guid="{970CBB53-F4B3-462F-AEFE-2BC403F5F0AD}" mergeInterval="0" personalView="1" maximized="1" xWindow="-8" yWindow="-8" windowWidth="1382" windowHeight="744" tabRatio="954" activeSheetId="5"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43" i="19" l="1"/>
  <c r="S42" i="19"/>
  <c r="S41" i="19"/>
  <c r="S40" i="19"/>
  <c r="S39" i="19"/>
  <c r="S17" i="19"/>
  <c r="S16" i="19"/>
  <c r="S15" i="19"/>
  <c r="S14" i="19"/>
  <c r="S13" i="19"/>
  <c r="S12" i="19"/>
  <c r="S11" i="19"/>
  <c r="S79" i="19" l="1"/>
  <c r="S59" i="19"/>
  <c r="S55" i="19"/>
  <c r="S54" i="19"/>
  <c r="S50" i="19"/>
  <c r="S49" i="19"/>
  <c r="S47" i="19"/>
  <c r="S33" i="19"/>
  <c r="S32" i="19"/>
  <c r="S28" i="19"/>
  <c r="S24" i="19"/>
  <c r="S23" i="19"/>
  <c r="S22" i="19"/>
  <c r="S21" i="19"/>
  <c r="K460" i="4" l="1"/>
  <c r="E774" i="22" l="1"/>
  <c r="X1253" i="22"/>
  <c r="U1253" i="22"/>
  <c r="Q1253" i="22"/>
  <c r="P1253" i="22"/>
  <c r="N1253" i="22"/>
  <c r="G1250" i="22"/>
  <c r="F1248" i="22"/>
  <c r="F1247" i="22"/>
  <c r="F1246" i="22"/>
  <c r="F1245" i="22"/>
  <c r="F1244" i="22"/>
  <c r="F1243" i="22"/>
  <c r="F1242" i="22"/>
  <c r="F1241" i="22"/>
  <c r="F1240" i="22"/>
  <c r="F1239" i="22"/>
  <c r="F1238" i="22"/>
  <c r="F1237" i="22"/>
  <c r="F1236" i="22"/>
  <c r="F1235" i="22"/>
  <c r="F1234" i="22"/>
  <c r="F1233" i="22"/>
  <c r="F1232" i="22"/>
  <c r="F1231" i="22"/>
  <c r="F1230" i="22"/>
  <c r="F1229" i="22"/>
  <c r="F1228" i="22"/>
  <c r="F1227" i="22"/>
  <c r="F1226" i="22"/>
  <c r="F1225" i="22"/>
  <c r="F1224" i="22"/>
  <c r="F1223" i="22"/>
  <c r="F1222" i="22"/>
  <c r="F1221" i="22"/>
  <c r="F1220" i="22"/>
  <c r="F1219" i="22"/>
  <c r="F1218" i="22"/>
  <c r="F1217" i="22"/>
  <c r="F1216" i="22"/>
  <c r="F1215" i="22"/>
  <c r="F1214" i="22"/>
  <c r="F1213" i="22"/>
  <c r="F1212" i="22"/>
  <c r="F1211" i="22"/>
  <c r="F1210" i="22"/>
  <c r="F1209" i="22"/>
  <c r="F1208" i="22"/>
  <c r="F1207" i="22"/>
  <c r="F1206" i="22"/>
  <c r="F1205" i="22"/>
  <c r="F1204" i="22"/>
  <c r="F1203" i="22"/>
  <c r="F1202" i="22"/>
  <c r="F1201" i="22"/>
  <c r="F1200" i="22"/>
  <c r="F1199" i="22"/>
  <c r="F1198" i="22"/>
  <c r="F1197" i="22"/>
  <c r="F1196" i="22"/>
  <c r="F1195" i="22"/>
  <c r="F1194" i="22"/>
  <c r="F1193" i="22"/>
  <c r="F1192" i="22"/>
  <c r="F1191" i="22"/>
  <c r="F1190" i="22"/>
  <c r="F1189" i="22"/>
  <c r="F1188" i="22"/>
  <c r="F1187" i="22"/>
  <c r="F1186" i="22"/>
  <c r="F1185" i="22"/>
  <c r="F1184" i="22"/>
  <c r="F1183" i="22"/>
  <c r="F1182" i="22"/>
  <c r="F1181" i="22"/>
  <c r="F1180" i="22"/>
  <c r="F1179" i="22"/>
  <c r="F1178" i="22"/>
  <c r="F1177" i="22"/>
  <c r="F1176" i="22"/>
  <c r="F1175" i="22"/>
  <c r="F1174" i="22"/>
  <c r="F1173" i="22"/>
  <c r="F1172" i="22"/>
  <c r="F1171" i="22"/>
  <c r="F1170" i="22"/>
  <c r="F1169" i="22"/>
  <c r="F1168" i="22"/>
  <c r="F1167" i="22"/>
  <c r="F1166" i="22"/>
  <c r="F1165" i="22"/>
  <c r="F1164" i="22"/>
  <c r="F1163" i="22"/>
  <c r="F1162" i="22"/>
  <c r="F1161" i="22"/>
  <c r="F1160" i="22"/>
  <c r="F1159" i="22"/>
  <c r="F1158" i="22"/>
  <c r="F1157" i="22"/>
  <c r="F1156" i="22"/>
  <c r="F1155" i="22"/>
  <c r="F1154" i="22"/>
  <c r="F1153" i="22"/>
  <c r="F1152" i="22"/>
  <c r="F1151" i="22"/>
  <c r="F1150" i="22"/>
  <c r="F1149" i="22"/>
  <c r="F1148" i="22"/>
  <c r="F1147" i="22"/>
  <c r="F1146" i="22"/>
  <c r="F1145" i="22"/>
  <c r="F1144" i="22"/>
  <c r="F1143" i="22"/>
  <c r="F1142" i="22"/>
  <c r="F1141" i="22"/>
  <c r="F1140" i="22"/>
  <c r="F1139" i="22"/>
  <c r="F1138" i="22"/>
  <c r="F1137" i="22"/>
  <c r="F1136" i="22"/>
  <c r="F1135" i="22"/>
  <c r="F1134" i="22"/>
  <c r="F1133" i="22"/>
  <c r="F1132" i="22"/>
  <c r="F1131" i="22"/>
  <c r="F1130" i="22"/>
  <c r="F1129" i="22"/>
  <c r="F1128" i="22"/>
  <c r="F1127" i="22"/>
  <c r="F1126" i="22"/>
  <c r="F1125" i="22"/>
  <c r="F1124" i="22"/>
  <c r="F1123" i="22"/>
  <c r="F1122" i="22"/>
  <c r="F1121" i="22"/>
  <c r="F1120" i="22"/>
  <c r="F1119" i="22"/>
  <c r="F1118" i="22"/>
  <c r="F1117" i="22"/>
  <c r="F1116" i="22"/>
  <c r="F1115" i="22"/>
  <c r="F1114" i="22"/>
  <c r="F1113" i="22"/>
  <c r="F1112" i="22"/>
  <c r="F1111" i="22"/>
  <c r="F1110" i="22"/>
  <c r="F1109" i="22"/>
  <c r="F1108" i="22"/>
  <c r="F1107" i="22"/>
  <c r="F1106" i="22"/>
  <c r="F1105" i="22"/>
  <c r="F1104" i="22"/>
  <c r="F1103" i="22"/>
  <c r="F1102" i="22"/>
  <c r="F1101" i="22"/>
  <c r="F1100" i="22"/>
  <c r="F1099" i="22"/>
  <c r="F1098" i="22"/>
  <c r="F1097" i="22"/>
  <c r="F1096" i="22"/>
  <c r="F1095" i="22"/>
  <c r="F1094" i="22"/>
  <c r="F1093" i="22"/>
  <c r="F1092" i="22"/>
  <c r="F1091" i="22"/>
  <c r="F1090" i="22"/>
  <c r="F1089" i="22"/>
  <c r="F1088" i="22"/>
  <c r="F1087" i="22"/>
  <c r="F1086" i="22"/>
  <c r="F1085" i="22"/>
  <c r="F1084" i="22"/>
  <c r="F1083" i="22"/>
  <c r="F1082" i="22"/>
  <c r="F1081" i="22"/>
  <c r="F1080" i="22"/>
  <c r="F1079" i="22"/>
  <c r="F1078" i="22"/>
  <c r="F1077" i="22"/>
  <c r="F1076" i="22"/>
  <c r="F1075" i="22"/>
  <c r="F1074" i="22"/>
  <c r="F1073" i="22"/>
  <c r="F1072" i="22"/>
  <c r="F1071" i="22"/>
  <c r="F1070" i="22"/>
  <c r="F1069" i="22"/>
  <c r="F1068" i="22"/>
  <c r="F1067" i="22"/>
  <c r="F1066" i="22"/>
  <c r="F1065" i="22"/>
  <c r="F1064" i="22"/>
  <c r="F1063" i="22"/>
  <c r="F1062" i="22"/>
  <c r="F1061" i="22"/>
  <c r="F1060" i="22"/>
  <c r="F1059" i="22"/>
  <c r="F1058" i="22"/>
  <c r="F1057" i="22"/>
  <c r="F1056" i="22"/>
  <c r="F1055" i="22"/>
  <c r="F1054" i="22"/>
  <c r="F1053" i="22"/>
  <c r="F1052" i="22"/>
  <c r="F1051" i="22"/>
  <c r="F1050" i="22"/>
  <c r="F1049" i="22"/>
  <c r="F1048" i="22"/>
  <c r="F1047" i="22"/>
  <c r="F1046" i="22"/>
  <c r="F1045" i="22"/>
  <c r="F1044" i="22"/>
  <c r="F1043" i="22"/>
  <c r="F1042" i="22"/>
  <c r="F1041" i="22"/>
  <c r="F1040" i="22"/>
  <c r="F1039" i="22"/>
  <c r="F1038" i="22"/>
  <c r="F1037" i="22"/>
  <c r="F1036" i="22"/>
  <c r="F1035" i="22"/>
  <c r="F1034" i="22"/>
  <c r="F1033" i="22"/>
  <c r="F1032" i="22"/>
  <c r="F1031" i="22"/>
  <c r="F1030" i="22"/>
  <c r="F1029" i="22"/>
  <c r="F1028" i="22"/>
  <c r="F1027" i="22"/>
  <c r="F1026" i="22"/>
  <c r="F1025" i="22"/>
  <c r="F1024" i="22"/>
  <c r="F1023" i="22"/>
  <c r="F1022" i="22"/>
  <c r="F1021" i="22"/>
  <c r="F1020" i="22"/>
  <c r="F1019" i="22"/>
  <c r="F1018" i="22"/>
  <c r="F1017" i="22"/>
  <c r="F1016" i="22"/>
  <c r="F1015" i="22"/>
  <c r="F1014" i="22"/>
  <c r="F1013" i="22"/>
  <c r="F1012" i="22"/>
  <c r="F1011" i="22"/>
  <c r="F1010" i="22"/>
  <c r="F1009" i="22"/>
  <c r="F1008" i="22"/>
  <c r="F1007" i="22"/>
  <c r="F1006" i="22"/>
  <c r="F1005" i="22"/>
  <c r="F1004" i="22"/>
  <c r="F1003" i="22"/>
  <c r="F1002" i="22"/>
  <c r="F1001" i="22"/>
  <c r="F1000" i="22"/>
  <c r="F999" i="22"/>
  <c r="F998" i="22"/>
  <c r="F997" i="22"/>
  <c r="F996" i="22"/>
  <c r="F995" i="22"/>
  <c r="F994" i="22"/>
  <c r="F993" i="22"/>
  <c r="F992" i="22"/>
  <c r="F991" i="22"/>
  <c r="F990" i="22"/>
  <c r="F989" i="22"/>
  <c r="F988" i="22"/>
  <c r="F987" i="22"/>
  <c r="F986" i="22"/>
  <c r="F985" i="22"/>
  <c r="F984" i="22"/>
  <c r="F983" i="22"/>
  <c r="F982" i="22"/>
  <c r="F981" i="22"/>
  <c r="F980" i="22"/>
  <c r="F979" i="22"/>
  <c r="F978" i="22"/>
  <c r="F977" i="22"/>
  <c r="F976" i="22"/>
  <c r="F975" i="22"/>
  <c r="F974" i="22"/>
  <c r="F973" i="22"/>
  <c r="F972" i="22"/>
  <c r="F971" i="22"/>
  <c r="F970" i="22"/>
  <c r="F969" i="22"/>
  <c r="F968" i="22"/>
  <c r="F967" i="22"/>
  <c r="F966" i="22"/>
  <c r="F965" i="22"/>
  <c r="F964" i="22"/>
  <c r="F963" i="22"/>
  <c r="F962" i="22"/>
  <c r="F961" i="22"/>
  <c r="F960" i="22"/>
  <c r="F959" i="22"/>
  <c r="F958" i="22"/>
  <c r="F957" i="22"/>
  <c r="F956" i="22"/>
  <c r="F955" i="22"/>
  <c r="F954" i="22"/>
  <c r="F953" i="22"/>
  <c r="F952" i="22"/>
  <c r="F951" i="22"/>
  <c r="F950" i="22"/>
  <c r="F949" i="22"/>
  <c r="F948" i="22"/>
  <c r="F947" i="22"/>
  <c r="F946" i="22"/>
  <c r="F945" i="22"/>
  <c r="F944" i="22"/>
  <c r="F943" i="22"/>
  <c r="F942" i="22"/>
  <c r="F941" i="22"/>
  <c r="F940" i="22"/>
  <c r="F939" i="22"/>
  <c r="F938" i="22"/>
  <c r="F937" i="22"/>
  <c r="F936" i="22"/>
  <c r="F935" i="22"/>
  <c r="F934" i="22"/>
  <c r="F933" i="22"/>
  <c r="F932" i="22"/>
  <c r="F931" i="22"/>
  <c r="F930" i="22"/>
  <c r="F929" i="22"/>
  <c r="F928" i="22"/>
  <c r="F927" i="22"/>
  <c r="F926" i="22"/>
  <c r="F925" i="22"/>
  <c r="F924" i="22"/>
  <c r="F923" i="22"/>
  <c r="F922" i="22"/>
  <c r="F921" i="22"/>
  <c r="F920" i="22"/>
  <c r="F919" i="22"/>
  <c r="F918" i="22"/>
  <c r="F917" i="22"/>
  <c r="F916" i="22"/>
  <c r="F915" i="22"/>
  <c r="F914" i="22"/>
  <c r="F913" i="22"/>
  <c r="F912" i="22"/>
  <c r="F911" i="22"/>
  <c r="F910" i="22"/>
  <c r="F909" i="22"/>
  <c r="F908" i="22"/>
  <c r="F907" i="22"/>
  <c r="F906" i="22"/>
  <c r="F905" i="22"/>
  <c r="F904" i="22"/>
  <c r="F903" i="22"/>
  <c r="F902" i="22"/>
  <c r="F901" i="22"/>
  <c r="F900" i="22"/>
  <c r="F899" i="22"/>
  <c r="F898" i="22"/>
  <c r="F897" i="22"/>
  <c r="F896" i="22"/>
  <c r="F895" i="22"/>
  <c r="F894" i="22"/>
  <c r="F893" i="22"/>
  <c r="F892" i="22"/>
  <c r="F891" i="22"/>
  <c r="F890" i="22"/>
  <c r="F889" i="22"/>
  <c r="F888" i="22"/>
  <c r="F887" i="22"/>
  <c r="F886" i="22"/>
  <c r="F885" i="22"/>
  <c r="F884" i="22"/>
  <c r="F883" i="22"/>
  <c r="F882" i="22"/>
  <c r="F881" i="22"/>
  <c r="F880" i="22"/>
  <c r="F879" i="22"/>
  <c r="F878" i="22"/>
  <c r="F877" i="22"/>
  <c r="F876" i="22"/>
  <c r="F875" i="22"/>
  <c r="F874" i="22"/>
  <c r="F873" i="22"/>
  <c r="F872" i="22"/>
  <c r="F871" i="22"/>
  <c r="F870" i="22"/>
  <c r="F869" i="22"/>
  <c r="F868" i="22"/>
  <c r="F867" i="22"/>
  <c r="F866" i="22"/>
  <c r="F865" i="22"/>
  <c r="F864" i="22"/>
  <c r="F863" i="22"/>
  <c r="F862" i="22"/>
  <c r="F861" i="22"/>
  <c r="F860" i="22"/>
  <c r="F859" i="22"/>
  <c r="F858" i="22"/>
  <c r="F857" i="22"/>
  <c r="F856" i="22"/>
  <c r="F855" i="22"/>
  <c r="F854" i="22"/>
  <c r="F853" i="22"/>
  <c r="F852" i="22"/>
  <c r="F851" i="22"/>
  <c r="F850" i="22"/>
  <c r="F849" i="22"/>
  <c r="F848" i="22"/>
  <c r="F847" i="22"/>
  <c r="F846" i="22"/>
  <c r="F845" i="22"/>
  <c r="F844" i="22"/>
  <c r="F843" i="22"/>
  <c r="F842" i="22"/>
  <c r="F841" i="22"/>
  <c r="F840" i="22"/>
  <c r="F839" i="22"/>
  <c r="F838" i="22"/>
  <c r="F837" i="22"/>
  <c r="F836" i="22"/>
  <c r="F835" i="22"/>
  <c r="F834" i="22"/>
  <c r="F833" i="22"/>
  <c r="F832" i="22"/>
  <c r="F831" i="22"/>
  <c r="F830" i="22"/>
  <c r="F829" i="22"/>
  <c r="F828" i="22"/>
  <c r="F827" i="22"/>
  <c r="F826" i="22"/>
  <c r="F825" i="22"/>
  <c r="F824" i="22"/>
  <c r="F823" i="22"/>
  <c r="F822" i="22"/>
  <c r="F821" i="22"/>
  <c r="F820" i="22"/>
  <c r="F819" i="22"/>
  <c r="F818" i="22"/>
  <c r="F817" i="22"/>
  <c r="F816" i="22"/>
  <c r="F815" i="22"/>
  <c r="F814" i="22"/>
  <c r="F813" i="22"/>
  <c r="F812" i="22"/>
  <c r="F811" i="22"/>
  <c r="F810" i="22"/>
  <c r="F809" i="22"/>
  <c r="F808" i="22"/>
  <c r="F807" i="22"/>
  <c r="F806" i="22"/>
  <c r="F805" i="22"/>
  <c r="F804" i="22"/>
  <c r="F803" i="22"/>
  <c r="F802" i="22"/>
  <c r="F801" i="22"/>
  <c r="F800" i="22"/>
  <c r="F799" i="22"/>
  <c r="F798" i="22"/>
  <c r="F797" i="22"/>
  <c r="F796" i="22"/>
  <c r="F795" i="22"/>
  <c r="F794" i="22"/>
  <c r="F793" i="22"/>
  <c r="F792" i="22"/>
  <c r="F791" i="22"/>
  <c r="F790" i="22"/>
  <c r="F789" i="22"/>
  <c r="F788" i="22"/>
  <c r="F787" i="22"/>
  <c r="F786" i="22"/>
  <c r="F785" i="22"/>
  <c r="F784" i="22"/>
  <c r="F783" i="22"/>
  <c r="F782" i="22"/>
  <c r="F781" i="22"/>
  <c r="F780" i="22"/>
  <c r="F779" i="22"/>
  <c r="F778" i="22"/>
  <c r="F777" i="22"/>
  <c r="F776" i="22"/>
  <c r="E1234" i="22"/>
  <c r="E1233" i="22"/>
  <c r="Q1252" i="4" l="1"/>
  <c r="Q1251" i="4"/>
  <c r="Q1250" i="4"/>
  <c r="Q1249" i="4"/>
  <c r="Q1248" i="4"/>
  <c r="Q1247" i="4"/>
  <c r="Q1246" i="4"/>
  <c r="Q1245" i="4"/>
  <c r="Q1244" i="4"/>
  <c r="Q1243" i="4"/>
  <c r="Q1242" i="4"/>
  <c r="Q1241" i="4"/>
  <c r="Q1240" i="4"/>
  <c r="Q1239" i="4"/>
  <c r="Q1238" i="4"/>
  <c r="Q1237" i="4"/>
  <c r="Q1236" i="4"/>
  <c r="Q1235" i="4"/>
  <c r="Q1234" i="4"/>
  <c r="Q1233" i="4"/>
  <c r="Q1232" i="4"/>
  <c r="Q1231" i="4"/>
  <c r="Q1230" i="4"/>
  <c r="Q1229" i="4"/>
  <c r="Q1228" i="4"/>
  <c r="Q1227" i="4"/>
  <c r="Q1226" i="4"/>
  <c r="Q1225" i="4"/>
  <c r="Q1224" i="4"/>
  <c r="Q1223" i="4"/>
  <c r="Q1222" i="4"/>
  <c r="Q1221" i="4"/>
  <c r="Q1220" i="4"/>
  <c r="Q1219" i="4"/>
  <c r="Q1218" i="4"/>
  <c r="Q1217" i="4"/>
  <c r="Q1216" i="4"/>
  <c r="Q1215" i="4"/>
  <c r="Q1214" i="4"/>
  <c r="Q1213" i="4"/>
  <c r="Q1212" i="4"/>
  <c r="Q1211" i="4"/>
  <c r="Q1210" i="4"/>
  <c r="Q1209" i="4"/>
  <c r="Q1208" i="4"/>
  <c r="Q1207" i="4"/>
  <c r="Q1206" i="4"/>
  <c r="Q1205" i="4"/>
  <c r="Q1204" i="4"/>
  <c r="Q1203" i="4"/>
  <c r="Q1202" i="4"/>
  <c r="Q1201" i="4"/>
  <c r="Q1200" i="4"/>
  <c r="Q1199" i="4"/>
  <c r="Q1198" i="4"/>
  <c r="Q1197" i="4"/>
  <c r="Q1196" i="4"/>
  <c r="Q1195" i="4"/>
  <c r="Q1194" i="4"/>
  <c r="Q1193" i="4"/>
  <c r="Q1192" i="4"/>
  <c r="Q1191" i="4"/>
  <c r="Q1190" i="4"/>
  <c r="Q1189" i="4"/>
  <c r="Q1188" i="4"/>
  <c r="Q1187" i="4"/>
  <c r="Q1186" i="4"/>
  <c r="Q1185" i="4"/>
  <c r="Q1184" i="4"/>
  <c r="Q1183" i="4"/>
  <c r="Q1182" i="4"/>
  <c r="Q1181" i="4"/>
  <c r="Q1180" i="4"/>
  <c r="Q1179" i="4"/>
  <c r="Q1178" i="4"/>
  <c r="Q1177" i="4"/>
  <c r="Q1176" i="4"/>
  <c r="Q1175" i="4"/>
  <c r="Q1174" i="4"/>
  <c r="Q1173" i="4"/>
  <c r="Q1172" i="4"/>
  <c r="Q1171" i="4"/>
  <c r="Q1170" i="4"/>
  <c r="Q1169" i="4"/>
  <c r="Q1168" i="4"/>
  <c r="Q1167" i="4"/>
  <c r="Q1166" i="4"/>
  <c r="Q1165" i="4"/>
  <c r="Q1164" i="4"/>
  <c r="Q1163" i="4"/>
  <c r="Q1162" i="4"/>
  <c r="Q1161" i="4"/>
  <c r="Q1160" i="4"/>
  <c r="Q1159" i="4"/>
  <c r="Q1158" i="4"/>
  <c r="Q1157" i="4"/>
  <c r="Q1156" i="4"/>
  <c r="Q1155" i="4"/>
  <c r="Q1154" i="4"/>
  <c r="Q1153" i="4"/>
  <c r="Q1152" i="4"/>
  <c r="Q1151" i="4"/>
  <c r="Q1150" i="4"/>
  <c r="Q1149" i="4"/>
  <c r="Q1148" i="4"/>
  <c r="Q1147" i="4"/>
  <c r="Q1146" i="4"/>
  <c r="Q1145" i="4"/>
  <c r="Q1144" i="4"/>
  <c r="Q1143" i="4"/>
  <c r="Q1142" i="4"/>
  <c r="Q1141" i="4"/>
  <c r="Q1140" i="4"/>
  <c r="Q1139" i="4"/>
  <c r="Q1137" i="4"/>
  <c r="Q1136" i="4"/>
  <c r="Q1135" i="4"/>
  <c r="Q1134" i="4"/>
  <c r="Q1133" i="4"/>
  <c r="Q1132" i="4"/>
  <c r="Q1131" i="4"/>
  <c r="Q1130" i="4"/>
  <c r="Q1129" i="4"/>
  <c r="Q1128" i="4"/>
  <c r="Q1127" i="4"/>
  <c r="Q1126" i="4"/>
  <c r="Q1125" i="4"/>
  <c r="Q1124" i="4"/>
  <c r="Q1123" i="4"/>
  <c r="Q1122" i="4"/>
  <c r="Q1121" i="4"/>
  <c r="Q1120" i="4"/>
  <c r="Q1119" i="4"/>
  <c r="Q1118" i="4"/>
  <c r="Q1117" i="4"/>
  <c r="Q1116" i="4"/>
  <c r="Q1115" i="4"/>
  <c r="Q1114" i="4"/>
  <c r="Q1113" i="4"/>
  <c r="Q1112" i="4"/>
  <c r="Q1111" i="4"/>
  <c r="Q1110" i="4"/>
  <c r="Q1109" i="4"/>
  <c r="Q1108" i="4"/>
  <c r="Q1107" i="4"/>
  <c r="Q1106" i="4"/>
  <c r="Q1105" i="4"/>
  <c r="Q1104" i="4"/>
  <c r="Q1103" i="4"/>
  <c r="Q1102" i="4"/>
  <c r="Q1101" i="4"/>
  <c r="Q1100" i="4"/>
  <c r="Q1099" i="4"/>
  <c r="Q1098" i="4"/>
  <c r="Q1097" i="4"/>
  <c r="Q1096" i="4"/>
  <c r="Q1095" i="4"/>
  <c r="Q1094" i="4"/>
  <c r="Q1093" i="4"/>
  <c r="Q1092" i="4"/>
  <c r="Q1091" i="4"/>
  <c r="Q1090" i="4"/>
  <c r="Q1089" i="4"/>
  <c r="Q1088" i="4"/>
  <c r="Q1087" i="4"/>
  <c r="Q1086" i="4"/>
  <c r="Q1085" i="4"/>
  <c r="Q1084" i="4"/>
  <c r="Q1083" i="4"/>
  <c r="Q1082" i="4"/>
  <c r="Q1081" i="4"/>
  <c r="Q1080" i="4"/>
  <c r="Q1079" i="4"/>
  <c r="Q1078" i="4"/>
  <c r="Q1077" i="4"/>
  <c r="Q1076" i="4"/>
  <c r="Q1075" i="4"/>
  <c r="Q1074" i="4"/>
  <c r="Q1073" i="4"/>
  <c r="Q1072" i="4"/>
  <c r="Q1071" i="4"/>
  <c r="Q1070" i="4"/>
  <c r="Q1069" i="4"/>
  <c r="Q1068" i="4"/>
  <c r="Q1067" i="4"/>
  <c r="Q1066" i="4"/>
  <c r="Q1065" i="4"/>
  <c r="Q1064" i="4"/>
  <c r="Q1063" i="4"/>
  <c r="Q1062" i="4"/>
  <c r="Q1061" i="4"/>
  <c r="Q1060" i="4"/>
  <c r="Q1059" i="4"/>
  <c r="Q1058" i="4"/>
  <c r="Q1057" i="4"/>
  <c r="Q1056" i="4"/>
  <c r="Q1055" i="4"/>
  <c r="Q1054" i="4"/>
  <c r="Q1053" i="4"/>
  <c r="Q1052" i="4"/>
  <c r="Q1051" i="4"/>
  <c r="Q1050" i="4"/>
  <c r="Q1049" i="4"/>
  <c r="Q1048" i="4"/>
  <c r="Q1047" i="4"/>
  <c r="Q1046" i="4"/>
  <c r="Q1045" i="4"/>
  <c r="Q1044" i="4"/>
  <c r="Q1043" i="4"/>
  <c r="Q1042" i="4"/>
  <c r="Q1041" i="4"/>
  <c r="Q1040" i="4"/>
  <c r="Q1039" i="4"/>
  <c r="Q1038" i="4"/>
  <c r="Q1037" i="4"/>
  <c r="Q1036" i="4"/>
  <c r="Q1035" i="4"/>
  <c r="Q1034" i="4"/>
  <c r="Q1033" i="4"/>
  <c r="Q1032" i="4"/>
  <c r="Q1031" i="4"/>
  <c r="Q1030" i="4"/>
  <c r="Q1029" i="4"/>
  <c r="Q1028" i="4"/>
  <c r="Q1027" i="4"/>
  <c r="Q1026" i="4"/>
  <c r="Q1025" i="4"/>
  <c r="Q1024" i="4"/>
  <c r="Q1023" i="4"/>
  <c r="Q1022" i="4"/>
  <c r="Q1021" i="4"/>
  <c r="Q1020" i="4"/>
  <c r="Q1019" i="4"/>
  <c r="Q1018" i="4"/>
  <c r="Q1017" i="4"/>
  <c r="Q1016" i="4"/>
  <c r="Q1015" i="4"/>
  <c r="Q1014" i="4"/>
  <c r="Q1013" i="4"/>
  <c r="Q1012" i="4"/>
  <c r="Q1011" i="4"/>
  <c r="Q1010" i="4"/>
  <c r="Q1009" i="4"/>
  <c r="Q1008" i="4"/>
  <c r="Q1007" i="4"/>
  <c r="Q1006" i="4"/>
  <c r="Q1005" i="4"/>
  <c r="Q1004" i="4"/>
  <c r="Q1003" i="4"/>
  <c r="Q1002" i="4"/>
  <c r="Q1001" i="4"/>
  <c r="Q1000" i="4"/>
  <c r="Q999" i="4"/>
  <c r="Q998" i="4"/>
  <c r="Q997" i="4"/>
  <c r="Q996" i="4"/>
  <c r="Q995" i="4"/>
  <c r="Q994" i="4"/>
  <c r="Q993" i="4"/>
  <c r="Q992" i="4"/>
  <c r="Q991" i="4"/>
  <c r="Q990" i="4"/>
  <c r="Q989" i="4"/>
  <c r="Q988" i="4"/>
  <c r="Q987" i="4"/>
  <c r="Q986" i="4"/>
  <c r="Q985" i="4"/>
  <c r="Q984" i="4"/>
  <c r="Q983" i="4"/>
  <c r="Q982" i="4"/>
  <c r="Q981" i="4"/>
  <c r="Q980" i="4"/>
  <c r="Q979" i="4"/>
  <c r="Q978" i="4"/>
  <c r="Q977" i="4"/>
  <c r="Q976" i="4"/>
  <c r="Q975" i="4"/>
  <c r="Q974" i="4"/>
  <c r="Q973" i="4"/>
  <c r="Q972" i="4"/>
  <c r="Q971" i="4"/>
  <c r="Q970" i="4"/>
  <c r="Q969" i="4"/>
  <c r="Q968" i="4"/>
  <c r="Q967" i="4"/>
  <c r="Q966" i="4"/>
  <c r="Q965" i="4"/>
  <c r="Q964" i="4"/>
  <c r="Q963" i="4"/>
  <c r="Q962" i="4"/>
  <c r="Q961" i="4"/>
  <c r="Q960" i="4"/>
  <c r="Q959" i="4"/>
  <c r="Q958" i="4"/>
  <c r="Q957" i="4"/>
  <c r="Q956" i="4"/>
  <c r="Q955" i="4"/>
  <c r="Q954" i="4"/>
  <c r="Q953" i="4"/>
  <c r="Q952" i="4"/>
  <c r="Q951" i="4"/>
  <c r="Q950" i="4"/>
  <c r="Q949" i="4"/>
  <c r="Q948" i="4"/>
  <c r="Q947" i="4"/>
  <c r="Q946" i="4"/>
  <c r="Q945" i="4"/>
  <c r="Q944" i="4"/>
  <c r="Q943" i="4"/>
  <c r="Q942" i="4"/>
  <c r="Q941" i="4"/>
  <c r="Q940" i="4"/>
  <c r="Q939" i="4"/>
  <c r="Q938" i="4"/>
  <c r="Q937" i="4"/>
  <c r="Q936" i="4"/>
  <c r="Q935" i="4"/>
  <c r="Q934" i="4"/>
  <c r="Q933" i="4"/>
  <c r="Q932" i="4"/>
  <c r="Q931" i="4"/>
  <c r="Q930" i="4"/>
  <c r="Q929" i="4"/>
  <c r="Q928" i="4"/>
  <c r="Q927" i="4"/>
  <c r="Q926" i="4"/>
  <c r="Q925" i="4"/>
  <c r="Q924" i="4"/>
  <c r="Q923" i="4"/>
  <c r="Q922" i="4"/>
  <c r="Q921" i="4"/>
  <c r="Q920" i="4"/>
  <c r="Q919" i="4"/>
  <c r="Q918" i="4"/>
  <c r="Q917" i="4"/>
  <c r="Q916" i="4"/>
  <c r="Q915" i="4"/>
  <c r="Q914" i="4"/>
  <c r="Q913" i="4"/>
  <c r="Q912" i="4"/>
  <c r="Q911" i="4"/>
  <c r="Q910" i="4"/>
  <c r="Q909" i="4"/>
  <c r="Q908" i="4"/>
  <c r="Q907" i="4"/>
  <c r="Q906" i="4"/>
  <c r="Q905" i="4"/>
  <c r="Q904" i="4"/>
  <c r="Q903" i="4"/>
  <c r="Q902" i="4"/>
  <c r="Q901" i="4"/>
  <c r="Q900" i="4"/>
  <c r="Q899" i="4"/>
  <c r="Q898" i="4"/>
  <c r="Q897" i="4"/>
  <c r="Q896" i="4"/>
  <c r="Q895" i="4"/>
  <c r="Q894" i="4"/>
  <c r="Q893" i="4"/>
  <c r="Q892" i="4"/>
  <c r="Q891" i="4"/>
  <c r="Q890" i="4"/>
  <c r="Q889" i="4"/>
  <c r="Q888" i="4"/>
  <c r="Q887" i="4"/>
  <c r="Q886" i="4"/>
  <c r="Q885" i="4"/>
  <c r="Q884" i="4"/>
  <c r="Q883" i="4"/>
  <c r="Q882" i="4"/>
  <c r="Q881" i="4"/>
  <c r="Q880" i="4"/>
  <c r="Q879" i="4"/>
  <c r="Q878" i="4"/>
  <c r="Q877" i="4"/>
  <c r="Q876" i="4"/>
  <c r="Q875" i="4"/>
  <c r="Q874" i="4"/>
  <c r="Q873" i="4"/>
  <c r="Q872" i="4"/>
  <c r="Q871" i="4"/>
  <c r="Q870" i="4"/>
  <c r="Q869" i="4"/>
  <c r="Q868" i="4"/>
  <c r="Q867" i="4"/>
  <c r="Q866" i="4"/>
  <c r="Q865" i="4"/>
  <c r="Q864" i="4"/>
  <c r="Q863" i="4"/>
  <c r="Q862" i="4"/>
  <c r="Q861" i="4"/>
  <c r="Q860" i="4"/>
  <c r="Q859" i="4"/>
  <c r="Q858" i="4"/>
  <c r="Q857" i="4"/>
  <c r="Q856" i="4"/>
  <c r="Q855" i="4"/>
  <c r="Q854" i="4"/>
  <c r="Q853" i="4"/>
  <c r="Q852" i="4"/>
  <c r="Q851" i="4"/>
  <c r="Q850" i="4"/>
  <c r="Q849" i="4"/>
  <c r="Q848" i="4"/>
  <c r="Q847" i="4"/>
  <c r="Q846" i="4"/>
  <c r="Q845" i="4"/>
  <c r="Q844" i="4"/>
  <c r="Q843" i="4"/>
  <c r="Q842" i="4"/>
  <c r="Q841" i="4"/>
  <c r="Q840" i="4"/>
  <c r="Q839" i="4"/>
  <c r="Q838" i="4"/>
  <c r="Q837" i="4"/>
  <c r="Q836" i="4"/>
  <c r="Q835" i="4"/>
  <c r="Q834" i="4"/>
  <c r="Q833" i="4"/>
  <c r="Q832" i="4"/>
  <c r="Q831" i="4"/>
  <c r="Q830" i="4"/>
  <c r="Q829" i="4"/>
  <c r="Q828" i="4"/>
  <c r="Q827" i="4"/>
  <c r="Q826" i="4"/>
  <c r="Q825" i="4"/>
  <c r="Q824" i="4"/>
  <c r="Q823" i="4"/>
  <c r="Q822" i="4"/>
  <c r="Q821" i="4"/>
  <c r="Q820" i="4"/>
  <c r="Q819" i="4"/>
  <c r="Q818" i="4"/>
  <c r="Q817" i="4"/>
  <c r="Q816" i="4"/>
  <c r="Q815" i="4"/>
  <c r="Q814" i="4"/>
  <c r="Q813" i="4"/>
  <c r="Q812" i="4"/>
  <c r="Q811" i="4"/>
  <c r="Q810" i="4"/>
  <c r="Q809" i="4"/>
  <c r="Q808" i="4"/>
  <c r="Q807" i="4"/>
  <c r="Q806" i="4"/>
  <c r="Q805" i="4"/>
  <c r="Q804" i="4"/>
  <c r="Q803" i="4"/>
  <c r="Q802" i="4"/>
  <c r="Q801" i="4"/>
  <c r="Q800" i="4"/>
  <c r="Q799" i="4"/>
  <c r="Q798" i="4"/>
  <c r="Q797" i="4"/>
  <c r="Q796" i="4"/>
  <c r="Q795" i="4"/>
  <c r="Q794" i="4"/>
  <c r="Q793" i="4"/>
  <c r="Q792" i="4"/>
  <c r="Q791" i="4"/>
  <c r="Q790" i="4"/>
  <c r="Q789" i="4"/>
  <c r="Q788" i="4"/>
  <c r="Q787" i="4"/>
  <c r="Q786" i="4"/>
  <c r="Q785" i="4"/>
  <c r="Q784" i="4"/>
  <c r="Q783" i="4"/>
  <c r="Q782" i="4"/>
  <c r="Q781" i="4"/>
  <c r="Q780" i="4"/>
  <c r="Q779" i="4"/>
  <c r="Q1138" i="4"/>
  <c r="O779" i="4"/>
  <c r="O1252" i="4"/>
  <c r="O1251" i="4"/>
  <c r="O1250" i="4"/>
  <c r="O1249" i="4"/>
  <c r="O1248" i="4"/>
  <c r="O1247" i="4"/>
  <c r="O1246" i="4"/>
  <c r="O1245" i="4"/>
  <c r="O1244" i="4"/>
  <c r="O1243" i="4"/>
  <c r="O1242" i="4"/>
  <c r="O1241" i="4"/>
  <c r="O1240" i="4"/>
  <c r="O1239" i="4"/>
  <c r="O1238" i="4"/>
  <c r="O1237" i="4"/>
  <c r="O1236" i="4"/>
  <c r="O1235" i="4"/>
  <c r="O1234" i="4"/>
  <c r="O1233" i="4"/>
  <c r="O1232" i="4"/>
  <c r="O1231" i="4"/>
  <c r="O1230" i="4"/>
  <c r="O1229" i="4"/>
  <c r="O1228" i="4"/>
  <c r="O1227" i="4"/>
  <c r="O1226" i="4"/>
  <c r="O1225" i="4"/>
  <c r="O1224" i="4"/>
  <c r="O1223" i="4"/>
  <c r="O1222" i="4"/>
  <c r="O1221" i="4"/>
  <c r="O1220" i="4"/>
  <c r="O1219" i="4"/>
  <c r="O1218" i="4"/>
  <c r="O1217" i="4"/>
  <c r="O1216" i="4"/>
  <c r="O1215" i="4"/>
  <c r="O1214" i="4"/>
  <c r="O1213" i="4"/>
  <c r="O1212" i="4"/>
  <c r="O1211" i="4"/>
  <c r="O1210" i="4"/>
  <c r="O1209" i="4"/>
  <c r="O1208" i="4"/>
  <c r="O1207" i="4"/>
  <c r="O1206" i="4"/>
  <c r="O1205" i="4"/>
  <c r="O1204" i="4"/>
  <c r="O1203" i="4"/>
  <c r="O1202" i="4"/>
  <c r="O1201" i="4"/>
  <c r="O1200" i="4"/>
  <c r="O1199" i="4"/>
  <c r="O1198" i="4"/>
  <c r="O1197" i="4"/>
  <c r="O1196" i="4"/>
  <c r="O1195" i="4"/>
  <c r="O1194" i="4"/>
  <c r="O1193" i="4"/>
  <c r="O1192" i="4"/>
  <c r="O1191" i="4"/>
  <c r="O1190" i="4"/>
  <c r="O1189" i="4"/>
  <c r="O1188" i="4"/>
  <c r="O1187" i="4"/>
  <c r="O1186" i="4"/>
  <c r="O1185" i="4"/>
  <c r="O1184" i="4"/>
  <c r="O1183" i="4"/>
  <c r="O1182" i="4"/>
  <c r="O1181" i="4"/>
  <c r="O1180" i="4"/>
  <c r="O1179" i="4"/>
  <c r="O1178" i="4"/>
  <c r="O1177" i="4"/>
  <c r="O1176" i="4"/>
  <c r="O1175" i="4"/>
  <c r="O1174" i="4"/>
  <c r="O1173" i="4"/>
  <c r="O1172" i="4"/>
  <c r="O1171" i="4"/>
  <c r="O1170" i="4"/>
  <c r="O1169" i="4"/>
  <c r="O1168" i="4"/>
  <c r="O1167" i="4"/>
  <c r="O1166" i="4"/>
  <c r="O1165" i="4"/>
  <c r="O1164" i="4"/>
  <c r="O1163" i="4"/>
  <c r="O1162" i="4"/>
  <c r="O1161" i="4"/>
  <c r="O1160" i="4"/>
  <c r="O1159" i="4"/>
  <c r="O1158" i="4"/>
  <c r="O1157" i="4"/>
  <c r="O1156" i="4"/>
  <c r="O1155" i="4"/>
  <c r="O1154" i="4"/>
  <c r="O1153" i="4"/>
  <c r="O1152" i="4"/>
  <c r="O1151" i="4"/>
  <c r="O1150" i="4"/>
  <c r="O1149" i="4"/>
  <c r="O1148" i="4"/>
  <c r="O1147" i="4"/>
  <c r="O1146" i="4"/>
  <c r="O1145" i="4"/>
  <c r="O1144" i="4"/>
  <c r="O1143" i="4"/>
  <c r="O1142" i="4"/>
  <c r="O1141" i="4"/>
  <c r="O1140" i="4"/>
  <c r="O1139" i="4"/>
  <c r="O1138" i="4"/>
  <c r="O1137" i="4"/>
  <c r="O1136" i="4"/>
  <c r="O1135" i="4"/>
  <c r="O1134" i="4"/>
  <c r="O1133" i="4"/>
  <c r="O1132" i="4"/>
  <c r="O1131" i="4"/>
  <c r="O1130" i="4"/>
  <c r="O1129" i="4"/>
  <c r="O1128" i="4"/>
  <c r="O1127" i="4"/>
  <c r="O1126" i="4"/>
  <c r="O1125" i="4"/>
  <c r="O1124" i="4"/>
  <c r="O1123" i="4"/>
  <c r="O1122" i="4"/>
  <c r="O1121" i="4"/>
  <c r="O1120" i="4"/>
  <c r="O1119" i="4"/>
  <c r="O1118" i="4"/>
  <c r="O1117" i="4"/>
  <c r="O1116" i="4"/>
  <c r="O1115" i="4"/>
  <c r="O1114" i="4"/>
  <c r="O1113" i="4"/>
  <c r="O1112" i="4"/>
  <c r="O1111" i="4"/>
  <c r="O1110" i="4"/>
  <c r="O1109" i="4"/>
  <c r="O1108" i="4"/>
  <c r="O1107" i="4"/>
  <c r="O1106" i="4"/>
  <c r="O1105" i="4"/>
  <c r="O1104" i="4"/>
  <c r="O1103" i="4"/>
  <c r="O1102" i="4"/>
  <c r="O1101" i="4"/>
  <c r="O1100" i="4"/>
  <c r="O1099" i="4"/>
  <c r="O1098" i="4"/>
  <c r="O1097" i="4"/>
  <c r="O1096" i="4"/>
  <c r="O1095" i="4"/>
  <c r="O1094" i="4"/>
  <c r="O1093" i="4"/>
  <c r="O1092" i="4"/>
  <c r="O1091" i="4"/>
  <c r="O1090" i="4"/>
  <c r="O1089" i="4"/>
  <c r="O1088" i="4"/>
  <c r="O1087" i="4"/>
  <c r="O1086" i="4"/>
  <c r="O1085" i="4"/>
  <c r="O1084" i="4"/>
  <c r="O1083" i="4"/>
  <c r="O1082" i="4"/>
  <c r="O1081" i="4"/>
  <c r="O1080" i="4"/>
  <c r="O1079" i="4"/>
  <c r="O1078" i="4"/>
  <c r="O1077" i="4"/>
  <c r="O1076" i="4"/>
  <c r="O1075" i="4"/>
  <c r="O1074" i="4"/>
  <c r="O1073" i="4"/>
  <c r="O1072" i="4"/>
  <c r="O1071" i="4"/>
  <c r="O1070" i="4"/>
  <c r="O1069" i="4"/>
  <c r="O1068" i="4"/>
  <c r="O1067" i="4"/>
  <c r="O1066" i="4"/>
  <c r="O1065" i="4"/>
  <c r="O1064" i="4"/>
  <c r="O1063" i="4"/>
  <c r="O1062" i="4"/>
  <c r="O1061" i="4"/>
  <c r="O1060" i="4"/>
  <c r="O1059" i="4"/>
  <c r="O1058" i="4"/>
  <c r="O1057" i="4"/>
  <c r="O1056" i="4"/>
  <c r="O1055" i="4"/>
  <c r="O1054" i="4"/>
  <c r="O1053" i="4"/>
  <c r="O1052" i="4"/>
  <c r="O1051" i="4"/>
  <c r="O1050" i="4"/>
  <c r="O1049" i="4"/>
  <c r="O1048" i="4"/>
  <c r="O1047" i="4"/>
  <c r="O1046" i="4"/>
  <c r="O1045" i="4"/>
  <c r="O1044" i="4"/>
  <c r="O1043" i="4"/>
  <c r="O1042" i="4"/>
  <c r="O1041" i="4"/>
  <c r="O1040" i="4"/>
  <c r="O1039" i="4"/>
  <c r="O1038" i="4"/>
  <c r="O1037" i="4"/>
  <c r="O1036" i="4"/>
  <c r="O1035" i="4"/>
  <c r="O1034" i="4"/>
  <c r="O1033" i="4"/>
  <c r="O1032" i="4"/>
  <c r="O1031" i="4"/>
  <c r="O1030" i="4"/>
  <c r="O1029" i="4"/>
  <c r="O1028" i="4"/>
  <c r="O1027" i="4"/>
  <c r="O1026" i="4"/>
  <c r="O1025" i="4"/>
  <c r="O1024" i="4"/>
  <c r="O1023" i="4"/>
  <c r="O1022" i="4"/>
  <c r="O1021" i="4"/>
  <c r="O1020" i="4"/>
  <c r="O1019" i="4"/>
  <c r="O1018" i="4"/>
  <c r="O1017" i="4"/>
  <c r="O1016" i="4"/>
  <c r="O1015" i="4"/>
  <c r="O1014" i="4"/>
  <c r="O1013" i="4"/>
  <c r="O1012" i="4"/>
  <c r="O1011" i="4"/>
  <c r="O1010" i="4"/>
  <c r="O1009" i="4"/>
  <c r="O1008" i="4"/>
  <c r="O1007" i="4"/>
  <c r="O1006" i="4"/>
  <c r="O1005" i="4"/>
  <c r="O1004" i="4"/>
  <c r="O1003" i="4"/>
  <c r="O1002" i="4"/>
  <c r="O1001" i="4"/>
  <c r="O1000" i="4"/>
  <c r="O999" i="4"/>
  <c r="O998" i="4"/>
  <c r="O997" i="4"/>
  <c r="O996" i="4"/>
  <c r="O995" i="4"/>
  <c r="O994" i="4"/>
  <c r="O993" i="4"/>
  <c r="O992" i="4"/>
  <c r="O991" i="4"/>
  <c r="O990" i="4"/>
  <c r="O989" i="4"/>
  <c r="O988" i="4"/>
  <c r="O987" i="4"/>
  <c r="O986" i="4"/>
  <c r="O985" i="4"/>
  <c r="O984" i="4"/>
  <c r="O983" i="4"/>
  <c r="O982" i="4"/>
  <c r="O981" i="4"/>
  <c r="O980" i="4"/>
  <c r="O979" i="4"/>
  <c r="O978" i="4"/>
  <c r="O977" i="4"/>
  <c r="O976" i="4"/>
  <c r="O975" i="4"/>
  <c r="O974" i="4"/>
  <c r="O973" i="4"/>
  <c r="O972" i="4"/>
  <c r="O971" i="4"/>
  <c r="O970" i="4"/>
  <c r="O969" i="4"/>
  <c r="O968" i="4"/>
  <c r="O967" i="4"/>
  <c r="O966" i="4"/>
  <c r="O965" i="4"/>
  <c r="O964" i="4"/>
  <c r="O963" i="4"/>
  <c r="O962" i="4"/>
  <c r="O961" i="4"/>
  <c r="O960" i="4"/>
  <c r="O959" i="4"/>
  <c r="O958" i="4"/>
  <c r="O957" i="4"/>
  <c r="O956" i="4"/>
  <c r="O955" i="4"/>
  <c r="O954" i="4"/>
  <c r="O953" i="4"/>
  <c r="O952" i="4"/>
  <c r="O951" i="4"/>
  <c r="O950" i="4"/>
  <c r="O949" i="4"/>
  <c r="O948" i="4"/>
  <c r="O947" i="4"/>
  <c r="O946" i="4"/>
  <c r="O945" i="4"/>
  <c r="O944" i="4"/>
  <c r="O943" i="4"/>
  <c r="O942" i="4"/>
  <c r="O941" i="4"/>
  <c r="O940" i="4"/>
  <c r="O939" i="4"/>
  <c r="O938" i="4"/>
  <c r="O937" i="4"/>
  <c r="O936" i="4"/>
  <c r="O935" i="4"/>
  <c r="O934" i="4"/>
  <c r="O933" i="4"/>
  <c r="O932" i="4"/>
  <c r="O931" i="4"/>
  <c r="O930" i="4"/>
  <c r="O929" i="4"/>
  <c r="O928" i="4"/>
  <c r="O927" i="4"/>
  <c r="O926" i="4"/>
  <c r="O925" i="4"/>
  <c r="O924" i="4"/>
  <c r="O923" i="4"/>
  <c r="O922" i="4"/>
  <c r="O921" i="4"/>
  <c r="O920" i="4"/>
  <c r="O919" i="4"/>
  <c r="O918" i="4"/>
  <c r="O917" i="4"/>
  <c r="O916" i="4"/>
  <c r="O915" i="4"/>
  <c r="O914" i="4"/>
  <c r="O913" i="4"/>
  <c r="O912" i="4"/>
  <c r="O911" i="4"/>
  <c r="O910" i="4"/>
  <c r="O909" i="4"/>
  <c r="O908" i="4"/>
  <c r="O907" i="4"/>
  <c r="O906" i="4"/>
  <c r="O905" i="4"/>
  <c r="O904" i="4"/>
  <c r="O903" i="4"/>
  <c r="O902" i="4"/>
  <c r="O901" i="4"/>
  <c r="O900" i="4"/>
  <c r="O899" i="4"/>
  <c r="O898" i="4"/>
  <c r="O897" i="4"/>
  <c r="O896" i="4"/>
  <c r="O895" i="4"/>
  <c r="O894" i="4"/>
  <c r="O893" i="4"/>
  <c r="O892" i="4"/>
  <c r="O891" i="4"/>
  <c r="O890" i="4"/>
  <c r="O889" i="4"/>
  <c r="O888" i="4"/>
  <c r="O887" i="4"/>
  <c r="O886" i="4"/>
  <c r="O885" i="4"/>
  <c r="O884" i="4"/>
  <c r="O883" i="4"/>
  <c r="O882" i="4"/>
  <c r="O881" i="4"/>
  <c r="O880" i="4"/>
  <c r="O879" i="4"/>
  <c r="O878" i="4"/>
  <c r="O877" i="4"/>
  <c r="O876" i="4"/>
  <c r="O875" i="4"/>
  <c r="O874" i="4"/>
  <c r="O873" i="4"/>
  <c r="O872" i="4"/>
  <c r="O871" i="4"/>
  <c r="O870" i="4"/>
  <c r="O869" i="4"/>
  <c r="O868" i="4"/>
  <c r="O867" i="4"/>
  <c r="O866" i="4"/>
  <c r="O865" i="4"/>
  <c r="O864" i="4"/>
  <c r="O863" i="4"/>
  <c r="O862" i="4"/>
  <c r="O861" i="4"/>
  <c r="O860" i="4"/>
  <c r="O859" i="4"/>
  <c r="O858" i="4"/>
  <c r="O857" i="4"/>
  <c r="O856" i="4"/>
  <c r="O855" i="4"/>
  <c r="O854" i="4"/>
  <c r="O853" i="4"/>
  <c r="O852" i="4"/>
  <c r="O851" i="4"/>
  <c r="O850" i="4"/>
  <c r="O849" i="4"/>
  <c r="O848" i="4"/>
  <c r="O847" i="4"/>
  <c r="O846" i="4"/>
  <c r="O845" i="4"/>
  <c r="O844" i="4"/>
  <c r="O843" i="4"/>
  <c r="O842" i="4"/>
  <c r="O841" i="4"/>
  <c r="O840" i="4"/>
  <c r="O839" i="4"/>
  <c r="O838" i="4"/>
  <c r="O837" i="4"/>
  <c r="O836" i="4"/>
  <c r="O835" i="4"/>
  <c r="O834" i="4"/>
  <c r="O833" i="4"/>
  <c r="O832" i="4"/>
  <c r="O831" i="4"/>
  <c r="O830" i="4"/>
  <c r="O829" i="4"/>
  <c r="O828" i="4"/>
  <c r="O827" i="4"/>
  <c r="O826" i="4"/>
  <c r="O825" i="4"/>
  <c r="O824" i="4"/>
  <c r="O823" i="4"/>
  <c r="O822" i="4"/>
  <c r="O821" i="4"/>
  <c r="O820" i="4"/>
  <c r="O819" i="4"/>
  <c r="O818" i="4"/>
  <c r="O817" i="4"/>
  <c r="O816" i="4"/>
  <c r="O815" i="4"/>
  <c r="O814" i="4"/>
  <c r="O813" i="4"/>
  <c r="O812" i="4"/>
  <c r="O811" i="4"/>
  <c r="O810" i="4"/>
  <c r="O809" i="4"/>
  <c r="O808" i="4"/>
  <c r="O807" i="4"/>
  <c r="O806" i="4"/>
  <c r="O805" i="4"/>
  <c r="O804" i="4"/>
  <c r="O803" i="4"/>
  <c r="O802" i="4"/>
  <c r="O801" i="4"/>
  <c r="O800" i="4"/>
  <c r="O799" i="4"/>
  <c r="O798" i="4"/>
  <c r="O797" i="4"/>
  <c r="O796" i="4"/>
  <c r="O795" i="4"/>
  <c r="O794" i="4"/>
  <c r="O793" i="4"/>
  <c r="O792" i="4"/>
  <c r="O791" i="4"/>
  <c r="O790" i="4"/>
  <c r="O789" i="4"/>
  <c r="O788" i="4"/>
  <c r="O787" i="4"/>
  <c r="O786" i="4"/>
  <c r="O785" i="4"/>
  <c r="O784" i="4"/>
  <c r="O783" i="4"/>
  <c r="O782" i="4"/>
  <c r="O781" i="4"/>
  <c r="O780" i="4"/>
  <c r="G779" i="4"/>
  <c r="C776" i="22" s="1"/>
  <c r="K5" i="4"/>
  <c r="F4" i="22" s="1"/>
  <c r="G776" i="22" l="1"/>
  <c r="AA776" i="22" s="1"/>
  <c r="O1486" i="4"/>
  <c r="Q1487" i="4"/>
  <c r="O1487" i="4"/>
  <c r="Q1486" i="4"/>
  <c r="Q1488" i="4" l="1"/>
  <c r="O1253" i="22"/>
  <c r="M778" i="4" l="1"/>
  <c r="M777" i="4"/>
  <c r="M776" i="4"/>
  <c r="M775" i="4"/>
  <c r="M774" i="4"/>
  <c r="M773" i="4"/>
  <c r="M772" i="4"/>
  <c r="M771" i="4"/>
  <c r="M770" i="4"/>
  <c r="M769" i="4"/>
  <c r="M768" i="4"/>
  <c r="M767" i="4"/>
  <c r="M766" i="4"/>
  <c r="M765" i="4"/>
  <c r="M764" i="4"/>
  <c r="M763" i="4"/>
  <c r="M762" i="4"/>
  <c r="M761" i="4"/>
  <c r="M760" i="4"/>
  <c r="M759" i="4"/>
  <c r="M758" i="4"/>
  <c r="M757" i="4"/>
  <c r="M756" i="4"/>
  <c r="M755" i="4"/>
  <c r="M754" i="4"/>
  <c r="M753" i="4"/>
  <c r="M752" i="4"/>
  <c r="M751" i="4"/>
  <c r="M750" i="4"/>
  <c r="M749" i="4"/>
  <c r="M748" i="4"/>
  <c r="M747" i="4"/>
  <c r="M746" i="4"/>
  <c r="M745" i="4"/>
  <c r="M744" i="4"/>
  <c r="M743" i="4"/>
  <c r="M742" i="4"/>
  <c r="M741" i="4"/>
  <c r="M740" i="4"/>
  <c r="M739" i="4"/>
  <c r="M738" i="4"/>
  <c r="M737" i="4"/>
  <c r="M736" i="4"/>
  <c r="M735" i="4"/>
  <c r="M734" i="4"/>
  <c r="M733" i="4"/>
  <c r="M732" i="4"/>
  <c r="M731" i="4"/>
  <c r="M730" i="4"/>
  <c r="M729" i="4"/>
  <c r="M728" i="4"/>
  <c r="M727" i="4"/>
  <c r="M726" i="4"/>
  <c r="M725" i="4"/>
  <c r="M724" i="4"/>
  <c r="M723" i="4"/>
  <c r="M722" i="4"/>
  <c r="M721" i="4"/>
  <c r="M720" i="4"/>
  <c r="M719" i="4"/>
  <c r="M718" i="4"/>
  <c r="M717" i="4"/>
  <c r="M716" i="4"/>
  <c r="M715" i="4"/>
  <c r="M714" i="4"/>
  <c r="M713" i="4"/>
  <c r="M712" i="4"/>
  <c r="M711" i="4"/>
  <c r="M710" i="4"/>
  <c r="M709" i="4"/>
  <c r="M708" i="4"/>
  <c r="M707" i="4"/>
  <c r="M706" i="4"/>
  <c r="M705" i="4"/>
  <c r="M704" i="4"/>
  <c r="M703" i="4"/>
  <c r="M702" i="4"/>
  <c r="M701" i="4"/>
  <c r="M700" i="4"/>
  <c r="M699" i="4"/>
  <c r="M698" i="4"/>
  <c r="M697" i="4"/>
  <c r="M696" i="4"/>
  <c r="M695" i="4"/>
  <c r="M694" i="4"/>
  <c r="M693" i="4"/>
  <c r="M692" i="4"/>
  <c r="M691" i="4"/>
  <c r="M690" i="4"/>
  <c r="M689" i="4"/>
  <c r="M688" i="4"/>
  <c r="M687" i="4"/>
  <c r="M686" i="4"/>
  <c r="M685" i="4"/>
  <c r="M684" i="4"/>
  <c r="M683" i="4"/>
  <c r="M682" i="4"/>
  <c r="M681" i="4"/>
  <c r="M680" i="4"/>
  <c r="M679" i="4"/>
  <c r="M678" i="4"/>
  <c r="M677" i="4"/>
  <c r="M676" i="4"/>
  <c r="M675" i="4"/>
  <c r="M674" i="4"/>
  <c r="M673" i="4"/>
  <c r="M672" i="4"/>
  <c r="M671" i="4"/>
  <c r="M670" i="4"/>
  <c r="M669" i="4"/>
  <c r="M668" i="4"/>
  <c r="M667" i="4"/>
  <c r="M666" i="4"/>
  <c r="M665" i="4"/>
  <c r="M664" i="4"/>
  <c r="M663" i="4"/>
  <c r="M662" i="4"/>
  <c r="M661" i="4"/>
  <c r="M660" i="4"/>
  <c r="M659" i="4"/>
  <c r="M658" i="4"/>
  <c r="M657" i="4"/>
  <c r="M656" i="4"/>
  <c r="M655" i="4"/>
  <c r="M654" i="4"/>
  <c r="M653" i="4"/>
  <c r="M652" i="4"/>
  <c r="M651" i="4"/>
  <c r="M650" i="4"/>
  <c r="M649" i="4"/>
  <c r="M648" i="4"/>
  <c r="M647" i="4"/>
  <c r="M646" i="4"/>
  <c r="M645" i="4"/>
  <c r="M644" i="4"/>
  <c r="M643" i="4"/>
  <c r="M642" i="4"/>
  <c r="M641" i="4"/>
  <c r="M640" i="4"/>
  <c r="M639" i="4"/>
  <c r="M638" i="4"/>
  <c r="M637" i="4"/>
  <c r="M636" i="4"/>
  <c r="M635" i="4"/>
  <c r="M634" i="4"/>
  <c r="M633" i="4"/>
  <c r="M632" i="4"/>
  <c r="M631" i="4"/>
  <c r="M630" i="4"/>
  <c r="M629" i="4"/>
  <c r="M628" i="4"/>
  <c r="M627" i="4"/>
  <c r="M626" i="4"/>
  <c r="M625" i="4"/>
  <c r="M624" i="4"/>
  <c r="M623" i="4"/>
  <c r="M622" i="4"/>
  <c r="M621" i="4"/>
  <c r="M620" i="4"/>
  <c r="M619" i="4"/>
  <c r="M618" i="4"/>
  <c r="M617" i="4"/>
  <c r="M616" i="4"/>
  <c r="M615" i="4"/>
  <c r="M614" i="4"/>
  <c r="M613" i="4"/>
  <c r="M612" i="4"/>
  <c r="M611" i="4"/>
  <c r="M610" i="4"/>
  <c r="M609" i="4"/>
  <c r="M608" i="4"/>
  <c r="M607" i="4"/>
  <c r="M606" i="4"/>
  <c r="M605" i="4"/>
  <c r="M604" i="4"/>
  <c r="M603" i="4"/>
  <c r="M602" i="4"/>
  <c r="M601" i="4"/>
  <c r="M600" i="4"/>
  <c r="M599" i="4"/>
  <c r="M598" i="4"/>
  <c r="M597" i="4"/>
  <c r="M596" i="4"/>
  <c r="M595" i="4"/>
  <c r="M594" i="4"/>
  <c r="M593" i="4"/>
  <c r="M592" i="4"/>
  <c r="M591" i="4"/>
  <c r="M590" i="4"/>
  <c r="M589" i="4"/>
  <c r="M588" i="4"/>
  <c r="M587" i="4"/>
  <c r="M586" i="4"/>
  <c r="M585" i="4"/>
  <c r="M584" i="4"/>
  <c r="M583" i="4"/>
  <c r="M582" i="4"/>
  <c r="M581" i="4"/>
  <c r="M580" i="4"/>
  <c r="M579" i="4"/>
  <c r="M578" i="4"/>
  <c r="M577" i="4"/>
  <c r="M576" i="4"/>
  <c r="M575" i="4"/>
  <c r="M574" i="4"/>
  <c r="M573" i="4"/>
  <c r="M572" i="4"/>
  <c r="M571" i="4"/>
  <c r="M570" i="4"/>
  <c r="M569" i="4"/>
  <c r="M568" i="4"/>
  <c r="M567" i="4"/>
  <c r="M566" i="4"/>
  <c r="M565" i="4"/>
  <c r="M564" i="4"/>
  <c r="M563" i="4"/>
  <c r="M562" i="4"/>
  <c r="M561" i="4"/>
  <c r="M560" i="4"/>
  <c r="M559" i="4"/>
  <c r="M558" i="4"/>
  <c r="M557" i="4"/>
  <c r="M556" i="4"/>
  <c r="M555" i="4"/>
  <c r="M554" i="4"/>
  <c r="M553" i="4"/>
  <c r="M552" i="4"/>
  <c r="M551" i="4"/>
  <c r="M550" i="4"/>
  <c r="M549" i="4"/>
  <c r="M548" i="4"/>
  <c r="M547" i="4"/>
  <c r="M546" i="4"/>
  <c r="M545" i="4"/>
  <c r="M544" i="4"/>
  <c r="M543" i="4"/>
  <c r="M542" i="4"/>
  <c r="M541" i="4"/>
  <c r="M540" i="4"/>
  <c r="M539" i="4"/>
  <c r="M538" i="4"/>
  <c r="M537" i="4"/>
  <c r="M536" i="4"/>
  <c r="M535" i="4"/>
  <c r="M534" i="4"/>
  <c r="M533" i="4"/>
  <c r="M532" i="4"/>
  <c r="M531" i="4"/>
  <c r="M530" i="4"/>
  <c r="M529" i="4"/>
  <c r="M528" i="4"/>
  <c r="M527" i="4"/>
  <c r="M526" i="4"/>
  <c r="M525" i="4"/>
  <c r="M524" i="4"/>
  <c r="M523" i="4"/>
  <c r="M522" i="4"/>
  <c r="M521" i="4"/>
  <c r="M520" i="4"/>
  <c r="M519" i="4"/>
  <c r="M518" i="4"/>
  <c r="M517" i="4"/>
  <c r="M516" i="4"/>
  <c r="M515" i="4"/>
  <c r="M514" i="4"/>
  <c r="M513" i="4"/>
  <c r="M512" i="4"/>
  <c r="M511" i="4"/>
  <c r="M510" i="4"/>
  <c r="M509" i="4"/>
  <c r="M508" i="4"/>
  <c r="M507" i="4"/>
  <c r="M506" i="4"/>
  <c r="M505" i="4"/>
  <c r="M504" i="4"/>
  <c r="M503" i="4"/>
  <c r="M502" i="4"/>
  <c r="M501" i="4"/>
  <c r="M500" i="4"/>
  <c r="M499" i="4"/>
  <c r="M498" i="4"/>
  <c r="M497" i="4"/>
  <c r="M496" i="4"/>
  <c r="M495" i="4"/>
  <c r="M494" i="4"/>
  <c r="M493" i="4"/>
  <c r="M492" i="4"/>
  <c r="M491" i="4"/>
  <c r="M490" i="4"/>
  <c r="M489" i="4"/>
  <c r="M488" i="4"/>
  <c r="M487" i="4"/>
  <c r="M486" i="4"/>
  <c r="M485" i="4"/>
  <c r="M484" i="4"/>
  <c r="M483" i="4"/>
  <c r="M482" i="4"/>
  <c r="M481" i="4"/>
  <c r="M480" i="4"/>
  <c r="M479" i="4"/>
  <c r="M478" i="4"/>
  <c r="M477" i="4"/>
  <c r="M476" i="4"/>
  <c r="M475" i="4"/>
  <c r="M474" i="4"/>
  <c r="M473" i="4"/>
  <c r="M472" i="4"/>
  <c r="M471" i="4"/>
  <c r="M470" i="4"/>
  <c r="M469" i="4"/>
  <c r="M468" i="4"/>
  <c r="M467" i="4"/>
  <c r="M466" i="4"/>
  <c r="M465" i="4"/>
  <c r="M464" i="4"/>
  <c r="M463" i="4"/>
  <c r="M462" i="4"/>
  <c r="M461" i="4"/>
  <c r="M460" i="4"/>
  <c r="M459" i="4"/>
  <c r="M458" i="4"/>
  <c r="M457" i="4"/>
  <c r="M456" i="4"/>
  <c r="M455" i="4"/>
  <c r="M454" i="4"/>
  <c r="M453" i="4"/>
  <c r="M452" i="4"/>
  <c r="M451" i="4"/>
  <c r="M450" i="4"/>
  <c r="M449" i="4"/>
  <c r="M448" i="4"/>
  <c r="M447" i="4"/>
  <c r="M446" i="4"/>
  <c r="M445" i="4"/>
  <c r="M444" i="4"/>
  <c r="M443" i="4"/>
  <c r="M442" i="4"/>
  <c r="M441" i="4"/>
  <c r="M440" i="4"/>
  <c r="M439" i="4"/>
  <c r="M438" i="4"/>
  <c r="M437" i="4"/>
  <c r="M436" i="4"/>
  <c r="M435" i="4"/>
  <c r="M434" i="4"/>
  <c r="M433" i="4"/>
  <c r="M432" i="4"/>
  <c r="M431" i="4"/>
  <c r="M430" i="4"/>
  <c r="M429" i="4"/>
  <c r="M428" i="4"/>
  <c r="M427" i="4"/>
  <c r="M426" i="4"/>
  <c r="M425" i="4"/>
  <c r="M424" i="4"/>
  <c r="M423" i="4"/>
  <c r="M422" i="4"/>
  <c r="M421" i="4"/>
  <c r="M420" i="4"/>
  <c r="M419" i="4"/>
  <c r="M418" i="4"/>
  <c r="M417" i="4"/>
  <c r="M416" i="4"/>
  <c r="M415" i="4"/>
  <c r="M414" i="4"/>
  <c r="M413" i="4"/>
  <c r="M412" i="4"/>
  <c r="M411" i="4"/>
  <c r="M410" i="4"/>
  <c r="M409" i="4"/>
  <c r="M408" i="4"/>
  <c r="M407" i="4"/>
  <c r="M406" i="4"/>
  <c r="M405" i="4"/>
  <c r="M404" i="4"/>
  <c r="M403" i="4"/>
  <c r="M402" i="4"/>
  <c r="M401" i="4"/>
  <c r="M400" i="4"/>
  <c r="M399" i="4"/>
  <c r="M398" i="4"/>
  <c r="M397" i="4"/>
  <c r="M396" i="4"/>
  <c r="M395" i="4"/>
  <c r="M394" i="4"/>
  <c r="M393" i="4"/>
  <c r="M392" i="4"/>
  <c r="M391" i="4"/>
  <c r="M390" i="4"/>
  <c r="M389" i="4"/>
  <c r="M388" i="4"/>
  <c r="M387" i="4"/>
  <c r="M386" i="4"/>
  <c r="M385" i="4"/>
  <c r="M384" i="4"/>
  <c r="M383" i="4"/>
  <c r="M382" i="4"/>
  <c r="M381" i="4"/>
  <c r="M380" i="4"/>
  <c r="M379" i="4"/>
  <c r="M378" i="4"/>
  <c r="M377" i="4"/>
  <c r="M376" i="4"/>
  <c r="M375" i="4"/>
  <c r="M374" i="4"/>
  <c r="M373" i="4"/>
  <c r="M372" i="4"/>
  <c r="M371" i="4"/>
  <c r="M370" i="4"/>
  <c r="M369" i="4"/>
  <c r="M368" i="4"/>
  <c r="M367" i="4"/>
  <c r="M366" i="4"/>
  <c r="M365" i="4"/>
  <c r="M364" i="4"/>
  <c r="M363" i="4"/>
  <c r="M362" i="4"/>
  <c r="M361" i="4"/>
  <c r="M360" i="4"/>
  <c r="M359" i="4"/>
  <c r="M358" i="4"/>
  <c r="M357" i="4"/>
  <c r="M356" i="4"/>
  <c r="M355" i="4"/>
  <c r="M354" i="4"/>
  <c r="M353" i="4"/>
  <c r="M352" i="4"/>
  <c r="M351" i="4"/>
  <c r="M350" i="4"/>
  <c r="M349" i="4"/>
  <c r="M348" i="4"/>
  <c r="M347" i="4"/>
  <c r="M346" i="4"/>
  <c r="M345" i="4"/>
  <c r="M344" i="4"/>
  <c r="M343" i="4"/>
  <c r="M342" i="4"/>
  <c r="M341" i="4"/>
  <c r="M340" i="4"/>
  <c r="M339" i="4"/>
  <c r="M338" i="4"/>
  <c r="M337" i="4"/>
  <c r="M336" i="4"/>
  <c r="M335" i="4"/>
  <c r="M334" i="4"/>
  <c r="M333" i="4"/>
  <c r="M332" i="4"/>
  <c r="M331" i="4"/>
  <c r="M330" i="4"/>
  <c r="M329" i="4"/>
  <c r="M328" i="4"/>
  <c r="M327" i="4"/>
  <c r="M326" i="4"/>
  <c r="M325" i="4"/>
  <c r="M324" i="4"/>
  <c r="M323" i="4"/>
  <c r="M322" i="4"/>
  <c r="M321" i="4"/>
  <c r="M320" i="4"/>
  <c r="M319" i="4"/>
  <c r="M318" i="4"/>
  <c r="M317" i="4"/>
  <c r="M316" i="4"/>
  <c r="M315" i="4"/>
  <c r="M314" i="4"/>
  <c r="M313" i="4"/>
  <c r="M312" i="4"/>
  <c r="M311" i="4"/>
  <c r="M310" i="4"/>
  <c r="M309" i="4"/>
  <c r="M308" i="4"/>
  <c r="M307" i="4"/>
  <c r="M306" i="4"/>
  <c r="M305" i="4"/>
  <c r="M304" i="4"/>
  <c r="M303" i="4"/>
  <c r="M302" i="4"/>
  <c r="M301" i="4"/>
  <c r="M300" i="4"/>
  <c r="M299" i="4"/>
  <c r="M298" i="4"/>
  <c r="M297" i="4"/>
  <c r="M296" i="4"/>
  <c r="M295" i="4"/>
  <c r="M294" i="4"/>
  <c r="M293" i="4"/>
  <c r="M292" i="4"/>
  <c r="M291" i="4"/>
  <c r="M290" i="4"/>
  <c r="M289" i="4"/>
  <c r="M288" i="4"/>
  <c r="M287" i="4"/>
  <c r="M286" i="4"/>
  <c r="M285" i="4"/>
  <c r="M284" i="4"/>
  <c r="M283" i="4"/>
  <c r="M282" i="4"/>
  <c r="M281" i="4"/>
  <c r="M280" i="4"/>
  <c r="M279" i="4"/>
  <c r="M278" i="4"/>
  <c r="M277" i="4"/>
  <c r="M276" i="4"/>
  <c r="M275" i="4"/>
  <c r="M274" i="4"/>
  <c r="M273" i="4"/>
  <c r="M272" i="4"/>
  <c r="M271" i="4"/>
  <c r="M270" i="4"/>
  <c r="M269" i="4"/>
  <c r="M268" i="4"/>
  <c r="M267" i="4"/>
  <c r="M266" i="4"/>
  <c r="M265" i="4"/>
  <c r="M264" i="4"/>
  <c r="M263" i="4"/>
  <c r="M262" i="4"/>
  <c r="M261" i="4"/>
  <c r="M260" i="4"/>
  <c r="M259" i="4"/>
  <c r="M258" i="4"/>
  <c r="M257" i="4"/>
  <c r="M256" i="4"/>
  <c r="M255" i="4"/>
  <c r="M254" i="4"/>
  <c r="M253" i="4"/>
  <c r="M252" i="4"/>
  <c r="M251" i="4"/>
  <c r="M250" i="4"/>
  <c r="M249" i="4"/>
  <c r="M248" i="4"/>
  <c r="M247" i="4"/>
  <c r="M246" i="4"/>
  <c r="M245" i="4"/>
  <c r="M244" i="4"/>
  <c r="M243" i="4"/>
  <c r="M242" i="4"/>
  <c r="M241" i="4"/>
  <c r="M240" i="4"/>
  <c r="M239" i="4"/>
  <c r="M238" i="4"/>
  <c r="M237" i="4"/>
  <c r="M236" i="4"/>
  <c r="M235" i="4"/>
  <c r="M234" i="4"/>
  <c r="M233" i="4"/>
  <c r="M232" i="4"/>
  <c r="M231" i="4"/>
  <c r="M230" i="4"/>
  <c r="M229" i="4"/>
  <c r="M228" i="4"/>
  <c r="M227" i="4"/>
  <c r="M226" i="4"/>
  <c r="M225" i="4"/>
  <c r="M224" i="4"/>
  <c r="M223" i="4"/>
  <c r="M222" i="4"/>
  <c r="M221" i="4"/>
  <c r="M220" i="4"/>
  <c r="M219" i="4"/>
  <c r="M218" i="4"/>
  <c r="M217" i="4"/>
  <c r="M216" i="4"/>
  <c r="M215" i="4"/>
  <c r="M214" i="4"/>
  <c r="M213" i="4"/>
  <c r="M212" i="4"/>
  <c r="M211" i="4"/>
  <c r="M210" i="4"/>
  <c r="M209" i="4"/>
  <c r="M208" i="4"/>
  <c r="M207" i="4"/>
  <c r="M206" i="4"/>
  <c r="M205" i="4"/>
  <c r="M204" i="4"/>
  <c r="M203" i="4"/>
  <c r="M202" i="4"/>
  <c r="M201" i="4"/>
  <c r="M200" i="4"/>
  <c r="M199" i="4"/>
  <c r="M198" i="4"/>
  <c r="M197" i="4"/>
  <c r="M196" i="4"/>
  <c r="M195" i="4"/>
  <c r="M194" i="4"/>
  <c r="M193" i="4"/>
  <c r="M192" i="4"/>
  <c r="M191" i="4"/>
  <c r="M190" i="4"/>
  <c r="M189" i="4"/>
  <c r="M188" i="4"/>
  <c r="M187" i="4"/>
  <c r="M186" i="4"/>
  <c r="M185" i="4"/>
  <c r="M184" i="4"/>
  <c r="M183" i="4"/>
  <c r="M182" i="4"/>
  <c r="M181" i="4"/>
  <c r="M180" i="4"/>
  <c r="M179" i="4"/>
  <c r="M178" i="4"/>
  <c r="M177" i="4"/>
  <c r="M176" i="4"/>
  <c r="M175" i="4"/>
  <c r="M174" i="4"/>
  <c r="M173" i="4"/>
  <c r="M172" i="4"/>
  <c r="M171" i="4"/>
  <c r="M170" i="4"/>
  <c r="M169" i="4"/>
  <c r="M168" i="4"/>
  <c r="M167" i="4"/>
  <c r="M166" i="4"/>
  <c r="M165" i="4"/>
  <c r="M164" i="4"/>
  <c r="M163" i="4"/>
  <c r="M162" i="4"/>
  <c r="M161" i="4"/>
  <c r="M160" i="4"/>
  <c r="M159" i="4"/>
  <c r="M158" i="4"/>
  <c r="M157" i="4"/>
  <c r="M156" i="4"/>
  <c r="M155" i="4"/>
  <c r="M154" i="4"/>
  <c r="M153" i="4"/>
  <c r="M152" i="4"/>
  <c r="M151" i="4"/>
  <c r="M150" i="4"/>
  <c r="M149" i="4"/>
  <c r="M148" i="4"/>
  <c r="M147" i="4"/>
  <c r="M146" i="4"/>
  <c r="M145" i="4"/>
  <c r="M144" i="4"/>
  <c r="M143" i="4"/>
  <c r="M142" i="4"/>
  <c r="M141" i="4"/>
  <c r="M140" i="4"/>
  <c r="M139" i="4"/>
  <c r="M138" i="4"/>
  <c r="M137" i="4"/>
  <c r="M136" i="4"/>
  <c r="M135" i="4"/>
  <c r="M134" i="4"/>
  <c r="M133" i="4"/>
  <c r="M132" i="4"/>
  <c r="M131" i="4"/>
  <c r="M130" i="4"/>
  <c r="M129" i="4"/>
  <c r="M128" i="4"/>
  <c r="M127" i="4"/>
  <c r="M126" i="4"/>
  <c r="M125" i="4"/>
  <c r="M124" i="4"/>
  <c r="M123" i="4"/>
  <c r="M122" i="4"/>
  <c r="M121" i="4"/>
  <c r="M120" i="4"/>
  <c r="M119" i="4"/>
  <c r="M118" i="4"/>
  <c r="M117" i="4"/>
  <c r="M116" i="4"/>
  <c r="M115" i="4"/>
  <c r="M114" i="4"/>
  <c r="M113" i="4"/>
  <c r="M112" i="4"/>
  <c r="M111" i="4"/>
  <c r="M110" i="4"/>
  <c r="M109" i="4"/>
  <c r="M108" i="4"/>
  <c r="M107" i="4"/>
  <c r="M106" i="4"/>
  <c r="M105" i="4"/>
  <c r="M104" i="4"/>
  <c r="M103" i="4"/>
  <c r="M102" i="4"/>
  <c r="M101" i="4"/>
  <c r="M100" i="4"/>
  <c r="M99" i="4"/>
  <c r="M98" i="4"/>
  <c r="M97" i="4"/>
  <c r="M96" i="4"/>
  <c r="M95" i="4"/>
  <c r="M94" i="4"/>
  <c r="M93" i="4"/>
  <c r="M92" i="4"/>
  <c r="M91" i="4"/>
  <c r="M90" i="4"/>
  <c r="M89" i="4"/>
  <c r="M88" i="4"/>
  <c r="M87" i="4"/>
  <c r="M86" i="4"/>
  <c r="M85" i="4"/>
  <c r="M84" i="4"/>
  <c r="M83" i="4"/>
  <c r="M82" i="4"/>
  <c r="M81" i="4"/>
  <c r="M80" i="4"/>
  <c r="M79" i="4"/>
  <c r="M78" i="4"/>
  <c r="M77" i="4"/>
  <c r="M76" i="4"/>
  <c r="M75" i="4"/>
  <c r="M74" i="4"/>
  <c r="M73" i="4"/>
  <c r="M72" i="4"/>
  <c r="M71" i="4"/>
  <c r="M70" i="4"/>
  <c r="M69" i="4"/>
  <c r="M68" i="4"/>
  <c r="M67" i="4"/>
  <c r="M66" i="4"/>
  <c r="M65" i="4"/>
  <c r="M64" i="4"/>
  <c r="M63" i="4"/>
  <c r="M62" i="4"/>
  <c r="M61" i="4"/>
  <c r="M60" i="4"/>
  <c r="M59" i="4"/>
  <c r="M58" i="4"/>
  <c r="M57" i="4"/>
  <c r="M56" i="4"/>
  <c r="M55" i="4"/>
  <c r="M54" i="4"/>
  <c r="M53" i="4"/>
  <c r="M52" i="4"/>
  <c r="M51" i="4"/>
  <c r="M50" i="4"/>
  <c r="M49" i="4"/>
  <c r="M48" i="4"/>
  <c r="M47" i="4"/>
  <c r="M46" i="4"/>
  <c r="M45" i="4"/>
  <c r="M44" i="4"/>
  <c r="M43" i="4"/>
  <c r="M42" i="4"/>
  <c r="M41" i="4"/>
  <c r="M40" i="4"/>
  <c r="M39" i="4"/>
  <c r="M38" i="4"/>
  <c r="M37" i="4"/>
  <c r="M36" i="4"/>
  <c r="M35" i="4"/>
  <c r="M34" i="4"/>
  <c r="M33" i="4"/>
  <c r="M32" i="4"/>
  <c r="M31" i="4"/>
  <c r="M30" i="4"/>
  <c r="M29" i="4"/>
  <c r="M28" i="4"/>
  <c r="M27" i="4"/>
  <c r="M26" i="4"/>
  <c r="M25" i="4"/>
  <c r="M24" i="4"/>
  <c r="M23" i="4"/>
  <c r="M22" i="4"/>
  <c r="M21" i="4"/>
  <c r="M20" i="4"/>
  <c r="M19" i="4"/>
  <c r="M18" i="4"/>
  <c r="M17" i="4"/>
  <c r="M16" i="4"/>
  <c r="M15" i="4"/>
  <c r="M14" i="4"/>
  <c r="M13" i="4"/>
  <c r="M12" i="4"/>
  <c r="M11" i="4"/>
  <c r="M10" i="4"/>
  <c r="M9" i="4"/>
  <c r="M8" i="4"/>
  <c r="M7" i="4"/>
  <c r="M6" i="4"/>
  <c r="M5" i="4"/>
  <c r="K7" i="4"/>
  <c r="F6" i="22" s="1"/>
  <c r="K6" i="4"/>
  <c r="F5" i="22" s="1"/>
  <c r="K778" i="4"/>
  <c r="F775" i="22" s="1"/>
  <c r="K777" i="4"/>
  <c r="F774" i="22" s="1"/>
  <c r="K776" i="4"/>
  <c r="F773" i="22" s="1"/>
  <c r="K775" i="4"/>
  <c r="F772" i="22" s="1"/>
  <c r="K774" i="4"/>
  <c r="F771" i="22" s="1"/>
  <c r="K773" i="4"/>
  <c r="F770" i="22" s="1"/>
  <c r="K772" i="4"/>
  <c r="F769" i="22" s="1"/>
  <c r="K771" i="4"/>
  <c r="F768" i="22" s="1"/>
  <c r="K770" i="4"/>
  <c r="F767" i="22" s="1"/>
  <c r="K769" i="4"/>
  <c r="F766" i="22" s="1"/>
  <c r="K768" i="4"/>
  <c r="F765" i="22" s="1"/>
  <c r="K767" i="4"/>
  <c r="F764" i="22" s="1"/>
  <c r="K766" i="4"/>
  <c r="F763" i="22" s="1"/>
  <c r="K765" i="4"/>
  <c r="F762" i="22" s="1"/>
  <c r="K764" i="4"/>
  <c r="F761" i="22" s="1"/>
  <c r="K763" i="4"/>
  <c r="F760" i="22" s="1"/>
  <c r="K762" i="4"/>
  <c r="F759" i="22" s="1"/>
  <c r="K761" i="4"/>
  <c r="F758" i="22" s="1"/>
  <c r="K760" i="4"/>
  <c r="F757" i="22" s="1"/>
  <c r="K759" i="4"/>
  <c r="F756" i="22" s="1"/>
  <c r="K758" i="4"/>
  <c r="F755" i="22" s="1"/>
  <c r="K757" i="4"/>
  <c r="F754" i="22" s="1"/>
  <c r="K756" i="4"/>
  <c r="F753" i="22" s="1"/>
  <c r="K755" i="4"/>
  <c r="F752" i="22" s="1"/>
  <c r="K754" i="4"/>
  <c r="F751" i="22" s="1"/>
  <c r="K753" i="4"/>
  <c r="F750" i="22" s="1"/>
  <c r="K752" i="4"/>
  <c r="F749" i="22" s="1"/>
  <c r="K751" i="4"/>
  <c r="F748" i="22" s="1"/>
  <c r="K750" i="4"/>
  <c r="F747" i="22" s="1"/>
  <c r="K749" i="4"/>
  <c r="F746" i="22" s="1"/>
  <c r="K748" i="4"/>
  <c r="F745" i="22" s="1"/>
  <c r="K747" i="4"/>
  <c r="F744" i="22" s="1"/>
  <c r="K746" i="4"/>
  <c r="F743" i="22" s="1"/>
  <c r="K745" i="4"/>
  <c r="F742" i="22" s="1"/>
  <c r="K744" i="4"/>
  <c r="F741" i="22" s="1"/>
  <c r="K743" i="4"/>
  <c r="F740" i="22" s="1"/>
  <c r="K742" i="4"/>
  <c r="F739" i="22" s="1"/>
  <c r="K741" i="4"/>
  <c r="F738" i="22" s="1"/>
  <c r="K740" i="4"/>
  <c r="F737" i="22" s="1"/>
  <c r="K739" i="4"/>
  <c r="F736" i="22" s="1"/>
  <c r="K738" i="4"/>
  <c r="F735" i="22" s="1"/>
  <c r="K737" i="4"/>
  <c r="F734" i="22" s="1"/>
  <c r="K736" i="4"/>
  <c r="F733" i="22" s="1"/>
  <c r="K735" i="4"/>
  <c r="F732" i="22" s="1"/>
  <c r="K734" i="4"/>
  <c r="F731" i="22" s="1"/>
  <c r="K733" i="4"/>
  <c r="F730" i="22" s="1"/>
  <c r="K732" i="4"/>
  <c r="F729" i="22" s="1"/>
  <c r="K731" i="4"/>
  <c r="F728" i="22" s="1"/>
  <c r="K730" i="4"/>
  <c r="F727" i="22" s="1"/>
  <c r="K729" i="4"/>
  <c r="F726" i="22" s="1"/>
  <c r="K728" i="4"/>
  <c r="F725" i="22" s="1"/>
  <c r="K727" i="4"/>
  <c r="F724" i="22" s="1"/>
  <c r="K726" i="4"/>
  <c r="F723" i="22" s="1"/>
  <c r="K725" i="4"/>
  <c r="F722" i="22" s="1"/>
  <c r="K724" i="4"/>
  <c r="F721" i="22" s="1"/>
  <c r="K723" i="4"/>
  <c r="F720" i="22" s="1"/>
  <c r="K722" i="4"/>
  <c r="F719" i="22" s="1"/>
  <c r="K721" i="4"/>
  <c r="F718" i="22" s="1"/>
  <c r="K720" i="4"/>
  <c r="F717" i="22" s="1"/>
  <c r="K719" i="4"/>
  <c r="F716" i="22" s="1"/>
  <c r="K718" i="4"/>
  <c r="F715" i="22" s="1"/>
  <c r="K717" i="4"/>
  <c r="F714" i="22" s="1"/>
  <c r="K716" i="4"/>
  <c r="F713" i="22" s="1"/>
  <c r="K715" i="4"/>
  <c r="F712" i="22" s="1"/>
  <c r="K714" i="4"/>
  <c r="F711" i="22" s="1"/>
  <c r="K713" i="4"/>
  <c r="F710" i="22" s="1"/>
  <c r="K712" i="4"/>
  <c r="F709" i="22" s="1"/>
  <c r="K711" i="4"/>
  <c r="F708" i="22" s="1"/>
  <c r="K710" i="4"/>
  <c r="F707" i="22" s="1"/>
  <c r="K709" i="4"/>
  <c r="F706" i="22" s="1"/>
  <c r="K708" i="4"/>
  <c r="F705" i="22" s="1"/>
  <c r="K707" i="4"/>
  <c r="F704" i="22" s="1"/>
  <c r="K706" i="4"/>
  <c r="F703" i="22" s="1"/>
  <c r="K705" i="4"/>
  <c r="F702" i="22" s="1"/>
  <c r="K704" i="4"/>
  <c r="F701" i="22" s="1"/>
  <c r="K703" i="4"/>
  <c r="F700" i="22" s="1"/>
  <c r="K702" i="4"/>
  <c r="F699" i="22" s="1"/>
  <c r="K701" i="4"/>
  <c r="F698" i="22" s="1"/>
  <c r="K700" i="4"/>
  <c r="F697" i="22" s="1"/>
  <c r="K699" i="4"/>
  <c r="F696" i="22" s="1"/>
  <c r="K698" i="4"/>
  <c r="F695" i="22" s="1"/>
  <c r="K697" i="4"/>
  <c r="F694" i="22" s="1"/>
  <c r="K696" i="4"/>
  <c r="F693" i="22" s="1"/>
  <c r="K695" i="4"/>
  <c r="F692" i="22" s="1"/>
  <c r="K694" i="4"/>
  <c r="F691" i="22" s="1"/>
  <c r="K693" i="4"/>
  <c r="F690" i="22" s="1"/>
  <c r="K692" i="4"/>
  <c r="F689" i="22" s="1"/>
  <c r="K691" i="4"/>
  <c r="F688" i="22" s="1"/>
  <c r="K690" i="4"/>
  <c r="F687" i="22" s="1"/>
  <c r="K689" i="4"/>
  <c r="F686" i="22" s="1"/>
  <c r="K688" i="4"/>
  <c r="F685" i="22" s="1"/>
  <c r="K687" i="4"/>
  <c r="F684" i="22" s="1"/>
  <c r="K686" i="4"/>
  <c r="F683" i="22" s="1"/>
  <c r="K685" i="4"/>
  <c r="F682" i="22" s="1"/>
  <c r="K684" i="4"/>
  <c r="F681" i="22" s="1"/>
  <c r="K683" i="4"/>
  <c r="F680" i="22" s="1"/>
  <c r="K682" i="4"/>
  <c r="F679" i="22" s="1"/>
  <c r="K681" i="4"/>
  <c r="F678" i="22" s="1"/>
  <c r="K680" i="4"/>
  <c r="F677" i="22" s="1"/>
  <c r="K679" i="4"/>
  <c r="F676" i="22" s="1"/>
  <c r="K678" i="4"/>
  <c r="K677" i="4"/>
  <c r="K676" i="4"/>
  <c r="K675" i="4"/>
  <c r="F672" i="22" s="1"/>
  <c r="K674" i="4"/>
  <c r="F671" i="22" s="1"/>
  <c r="K673" i="4"/>
  <c r="K672" i="4"/>
  <c r="F669" i="22" s="1"/>
  <c r="K671" i="4"/>
  <c r="F668" i="22" s="1"/>
  <c r="K670" i="4"/>
  <c r="F667" i="22" s="1"/>
  <c r="K669" i="4"/>
  <c r="F666" i="22" s="1"/>
  <c r="K668" i="4"/>
  <c r="F665" i="22" s="1"/>
  <c r="K667" i="4"/>
  <c r="F664" i="22" s="1"/>
  <c r="K666" i="4"/>
  <c r="F663" i="22" s="1"/>
  <c r="K665" i="4"/>
  <c r="F662" i="22" s="1"/>
  <c r="K664" i="4"/>
  <c r="F661" i="22" s="1"/>
  <c r="K663" i="4"/>
  <c r="F660" i="22" s="1"/>
  <c r="K662" i="4"/>
  <c r="F659" i="22" s="1"/>
  <c r="K661" i="4"/>
  <c r="F658" i="22" s="1"/>
  <c r="K660" i="4"/>
  <c r="F657" i="22" s="1"/>
  <c r="K659" i="4"/>
  <c r="F656" i="22" s="1"/>
  <c r="K658" i="4"/>
  <c r="F655" i="22" s="1"/>
  <c r="K657" i="4"/>
  <c r="F654" i="22" s="1"/>
  <c r="K656" i="4"/>
  <c r="F653" i="22" s="1"/>
  <c r="K655" i="4"/>
  <c r="F652" i="22" s="1"/>
  <c r="K654" i="4"/>
  <c r="F651" i="22" s="1"/>
  <c r="K653" i="4"/>
  <c r="F650" i="22" s="1"/>
  <c r="K652" i="4"/>
  <c r="F649" i="22" s="1"/>
  <c r="K651" i="4"/>
  <c r="F648" i="22" s="1"/>
  <c r="K650" i="4"/>
  <c r="F647" i="22" s="1"/>
  <c r="K649" i="4"/>
  <c r="F646" i="22" s="1"/>
  <c r="K648" i="4"/>
  <c r="F645" i="22" s="1"/>
  <c r="K647" i="4"/>
  <c r="F644" i="22" s="1"/>
  <c r="K646" i="4"/>
  <c r="F643" i="22" s="1"/>
  <c r="K645" i="4"/>
  <c r="F642" i="22" s="1"/>
  <c r="K644" i="4"/>
  <c r="F641" i="22" s="1"/>
  <c r="K643" i="4"/>
  <c r="F640" i="22" s="1"/>
  <c r="K642" i="4"/>
  <c r="F639" i="22" s="1"/>
  <c r="K641" i="4"/>
  <c r="F638" i="22" s="1"/>
  <c r="K640" i="4"/>
  <c r="F637" i="22" s="1"/>
  <c r="K639" i="4"/>
  <c r="F636" i="22" s="1"/>
  <c r="K638" i="4"/>
  <c r="F635" i="22" s="1"/>
  <c r="K637" i="4"/>
  <c r="F634" i="22" s="1"/>
  <c r="K636" i="4"/>
  <c r="F633" i="22" s="1"/>
  <c r="K635" i="4"/>
  <c r="F632" i="22" s="1"/>
  <c r="K634" i="4"/>
  <c r="F631" i="22" s="1"/>
  <c r="K633" i="4"/>
  <c r="F630" i="22" s="1"/>
  <c r="K632" i="4"/>
  <c r="F629" i="22" s="1"/>
  <c r="K631" i="4"/>
  <c r="F628" i="22" s="1"/>
  <c r="K630" i="4"/>
  <c r="F627" i="22" s="1"/>
  <c r="K629" i="4"/>
  <c r="F626" i="22" s="1"/>
  <c r="K628" i="4"/>
  <c r="F625" i="22" s="1"/>
  <c r="K627" i="4"/>
  <c r="F624" i="22" s="1"/>
  <c r="K626" i="4"/>
  <c r="F623" i="22" s="1"/>
  <c r="K625" i="4"/>
  <c r="F622" i="22" s="1"/>
  <c r="K624" i="4"/>
  <c r="F621" i="22" s="1"/>
  <c r="K623" i="4"/>
  <c r="F620" i="22" s="1"/>
  <c r="K622" i="4"/>
  <c r="F619" i="22" s="1"/>
  <c r="K621" i="4"/>
  <c r="F618" i="22" s="1"/>
  <c r="K620" i="4"/>
  <c r="F617" i="22" s="1"/>
  <c r="K619" i="4"/>
  <c r="F616" i="22" s="1"/>
  <c r="K618" i="4"/>
  <c r="F615" i="22" s="1"/>
  <c r="K617" i="4"/>
  <c r="F614" i="22" s="1"/>
  <c r="K616" i="4"/>
  <c r="F613" i="22" s="1"/>
  <c r="K615" i="4"/>
  <c r="F612" i="22" s="1"/>
  <c r="K614" i="4"/>
  <c r="F611" i="22" s="1"/>
  <c r="K613" i="4"/>
  <c r="F610" i="22" s="1"/>
  <c r="K612" i="4"/>
  <c r="F609" i="22" s="1"/>
  <c r="K611" i="4"/>
  <c r="F608" i="22" s="1"/>
  <c r="K610" i="4"/>
  <c r="F607" i="22" s="1"/>
  <c r="K609" i="4"/>
  <c r="F606" i="22" s="1"/>
  <c r="K608" i="4"/>
  <c r="F605" i="22" s="1"/>
  <c r="K607" i="4"/>
  <c r="F604" i="22" s="1"/>
  <c r="K606" i="4"/>
  <c r="F603" i="22" s="1"/>
  <c r="K605" i="4"/>
  <c r="F602" i="22" s="1"/>
  <c r="K604" i="4"/>
  <c r="F601" i="22" s="1"/>
  <c r="K603" i="4"/>
  <c r="F600" i="22" s="1"/>
  <c r="K602" i="4"/>
  <c r="F599" i="22" s="1"/>
  <c r="K601" i="4"/>
  <c r="F598" i="22" s="1"/>
  <c r="K600" i="4"/>
  <c r="F597" i="22" s="1"/>
  <c r="K599" i="4"/>
  <c r="F596" i="22" s="1"/>
  <c r="K598" i="4"/>
  <c r="F595" i="22" s="1"/>
  <c r="K597" i="4"/>
  <c r="F594" i="22" s="1"/>
  <c r="K596" i="4"/>
  <c r="F593" i="22" s="1"/>
  <c r="K595" i="4"/>
  <c r="F592" i="22" s="1"/>
  <c r="K594" i="4"/>
  <c r="F591" i="22" s="1"/>
  <c r="K593" i="4"/>
  <c r="F590" i="22" s="1"/>
  <c r="K592" i="4"/>
  <c r="F589" i="22" s="1"/>
  <c r="K591" i="4"/>
  <c r="F588" i="22" s="1"/>
  <c r="K590" i="4"/>
  <c r="F587" i="22" s="1"/>
  <c r="K589" i="4"/>
  <c r="F586" i="22" s="1"/>
  <c r="K588" i="4"/>
  <c r="K587" i="4"/>
  <c r="F584" i="22" s="1"/>
  <c r="K586" i="4"/>
  <c r="F583" i="22" s="1"/>
  <c r="K585" i="4"/>
  <c r="F582" i="22" s="1"/>
  <c r="K584" i="4"/>
  <c r="F581" i="22" s="1"/>
  <c r="K583" i="4"/>
  <c r="F580" i="22" s="1"/>
  <c r="K582" i="4"/>
  <c r="F579" i="22" s="1"/>
  <c r="K581" i="4"/>
  <c r="F578" i="22" s="1"/>
  <c r="K580" i="4"/>
  <c r="F577" i="22" s="1"/>
  <c r="K579" i="4"/>
  <c r="F576" i="22" s="1"/>
  <c r="K578" i="4"/>
  <c r="F575" i="22" s="1"/>
  <c r="K577" i="4"/>
  <c r="F574" i="22" s="1"/>
  <c r="K576" i="4"/>
  <c r="F573" i="22" s="1"/>
  <c r="K575" i="4"/>
  <c r="F572" i="22" s="1"/>
  <c r="K574" i="4"/>
  <c r="F571" i="22" s="1"/>
  <c r="K573" i="4"/>
  <c r="F570" i="22" s="1"/>
  <c r="K572" i="4"/>
  <c r="F569" i="22" s="1"/>
  <c r="K571" i="4"/>
  <c r="F568" i="22" s="1"/>
  <c r="K570" i="4"/>
  <c r="F567" i="22" s="1"/>
  <c r="K569" i="4"/>
  <c r="F566" i="22" s="1"/>
  <c r="K568" i="4"/>
  <c r="F565" i="22" s="1"/>
  <c r="K567" i="4"/>
  <c r="K566" i="4"/>
  <c r="K565" i="4"/>
  <c r="F564" i="22" s="1"/>
  <c r="K564" i="4"/>
  <c r="F563" i="22" s="1"/>
  <c r="K563" i="4"/>
  <c r="F562" i="22" s="1"/>
  <c r="K562" i="4"/>
  <c r="F561" i="22" s="1"/>
  <c r="K561" i="4"/>
  <c r="F560" i="22" s="1"/>
  <c r="K560" i="4"/>
  <c r="F559" i="22" s="1"/>
  <c r="K559" i="4"/>
  <c r="F558" i="22" s="1"/>
  <c r="K558" i="4"/>
  <c r="F557" i="22" s="1"/>
  <c r="K557" i="4"/>
  <c r="F556" i="22" s="1"/>
  <c r="K556" i="4"/>
  <c r="F555" i="22" s="1"/>
  <c r="K555" i="4"/>
  <c r="F554" i="22" s="1"/>
  <c r="K554" i="4"/>
  <c r="F553" i="22" s="1"/>
  <c r="K553" i="4"/>
  <c r="F552" i="22" s="1"/>
  <c r="K552" i="4"/>
  <c r="F551" i="22" s="1"/>
  <c r="K551" i="4"/>
  <c r="F550" i="22" s="1"/>
  <c r="K550" i="4"/>
  <c r="F549" i="22" s="1"/>
  <c r="K549" i="4"/>
  <c r="F548" i="22" s="1"/>
  <c r="K548" i="4"/>
  <c r="F547" i="22" s="1"/>
  <c r="K547" i="4"/>
  <c r="F546" i="22" s="1"/>
  <c r="K546" i="4"/>
  <c r="K545" i="4"/>
  <c r="F544" i="22" s="1"/>
  <c r="K544" i="4"/>
  <c r="F543" i="22" s="1"/>
  <c r="K543" i="4"/>
  <c r="F542" i="22" s="1"/>
  <c r="K542" i="4"/>
  <c r="F541" i="22" s="1"/>
  <c r="K541" i="4"/>
  <c r="F540" i="22" s="1"/>
  <c r="K540" i="4"/>
  <c r="F539" i="22" s="1"/>
  <c r="K539" i="4"/>
  <c r="F538" i="22" s="1"/>
  <c r="K538" i="4"/>
  <c r="F537" i="22" s="1"/>
  <c r="K537" i="4"/>
  <c r="F536" i="22" s="1"/>
  <c r="K536" i="4"/>
  <c r="F535" i="22" s="1"/>
  <c r="K535" i="4"/>
  <c r="F534" i="22" s="1"/>
  <c r="K534" i="4"/>
  <c r="F533" i="22" s="1"/>
  <c r="K533" i="4"/>
  <c r="F532" i="22" s="1"/>
  <c r="K532" i="4"/>
  <c r="F531" i="22" s="1"/>
  <c r="K531" i="4"/>
  <c r="F530" i="22" s="1"/>
  <c r="K530" i="4"/>
  <c r="F529" i="22" s="1"/>
  <c r="K529" i="4"/>
  <c r="F528" i="22" s="1"/>
  <c r="K528" i="4"/>
  <c r="F527" i="22" s="1"/>
  <c r="K527" i="4"/>
  <c r="F526" i="22" s="1"/>
  <c r="K526" i="4"/>
  <c r="F525" i="22" s="1"/>
  <c r="K525" i="4"/>
  <c r="F524" i="22" s="1"/>
  <c r="K524" i="4"/>
  <c r="F523" i="22" s="1"/>
  <c r="K523" i="4"/>
  <c r="F522" i="22" s="1"/>
  <c r="K522" i="4"/>
  <c r="F521" i="22" s="1"/>
  <c r="K521" i="4"/>
  <c r="F520" i="22" s="1"/>
  <c r="K520" i="4"/>
  <c r="F519" i="22" s="1"/>
  <c r="K519" i="4"/>
  <c r="F518" i="22" s="1"/>
  <c r="K518" i="4"/>
  <c r="F517" i="22" s="1"/>
  <c r="K517" i="4"/>
  <c r="F516" i="22" s="1"/>
  <c r="K516" i="4"/>
  <c r="F515" i="22" s="1"/>
  <c r="K515" i="4"/>
  <c r="F514" i="22" s="1"/>
  <c r="K514" i="4"/>
  <c r="F513" i="22" s="1"/>
  <c r="K513" i="4"/>
  <c r="F512" i="22" s="1"/>
  <c r="K512" i="4"/>
  <c r="F511" i="22" s="1"/>
  <c r="K511" i="4"/>
  <c r="F510" i="22" s="1"/>
  <c r="K510" i="4"/>
  <c r="F509" i="22" s="1"/>
  <c r="K509" i="4"/>
  <c r="F508" i="22" s="1"/>
  <c r="K508" i="4"/>
  <c r="F507" i="22" s="1"/>
  <c r="K507" i="4"/>
  <c r="F506" i="22" s="1"/>
  <c r="K506" i="4"/>
  <c r="F505" i="22" s="1"/>
  <c r="K505" i="4"/>
  <c r="F504" i="22" s="1"/>
  <c r="K504" i="4"/>
  <c r="F503" i="22" s="1"/>
  <c r="K503" i="4"/>
  <c r="F502" i="22" s="1"/>
  <c r="K502" i="4"/>
  <c r="F501" i="22" s="1"/>
  <c r="K501" i="4"/>
  <c r="F500" i="22" s="1"/>
  <c r="K500" i="4"/>
  <c r="F499" i="22" s="1"/>
  <c r="K499" i="4"/>
  <c r="F498" i="22" s="1"/>
  <c r="K498" i="4"/>
  <c r="F497" i="22" s="1"/>
  <c r="K497" i="4"/>
  <c r="F496" i="22" s="1"/>
  <c r="K496" i="4"/>
  <c r="F495" i="22" s="1"/>
  <c r="K25" i="4"/>
  <c r="F24" i="22" s="1"/>
  <c r="K24" i="4"/>
  <c r="F23" i="22" s="1"/>
  <c r="K23" i="4"/>
  <c r="F22" i="22" s="1"/>
  <c r="K22" i="4"/>
  <c r="F21" i="22" s="1"/>
  <c r="K21" i="4"/>
  <c r="F20" i="22" s="1"/>
  <c r="K495" i="4"/>
  <c r="F494" i="22" s="1"/>
  <c r="K494" i="4"/>
  <c r="F493" i="22" s="1"/>
  <c r="K493" i="4"/>
  <c r="F492" i="22" s="1"/>
  <c r="K492" i="4"/>
  <c r="F491" i="22" s="1"/>
  <c r="K491" i="4"/>
  <c r="F490" i="22" s="1"/>
  <c r="K490" i="4"/>
  <c r="F489" i="22" s="1"/>
  <c r="K489" i="4"/>
  <c r="F488" i="22" s="1"/>
  <c r="K488" i="4"/>
  <c r="F487" i="22" s="1"/>
  <c r="K487" i="4"/>
  <c r="F486" i="22" s="1"/>
  <c r="K486" i="4"/>
  <c r="F485" i="22" s="1"/>
  <c r="K485" i="4"/>
  <c r="F484" i="22" s="1"/>
  <c r="K484" i="4"/>
  <c r="F483" i="22" s="1"/>
  <c r="K483" i="4"/>
  <c r="F482" i="22" s="1"/>
  <c r="K482" i="4"/>
  <c r="F481" i="22" s="1"/>
  <c r="K481" i="4"/>
  <c r="F480" i="22" s="1"/>
  <c r="K480" i="4"/>
  <c r="F479" i="22" s="1"/>
  <c r="K479" i="4"/>
  <c r="F478" i="22" s="1"/>
  <c r="K478" i="4"/>
  <c r="F477" i="22" s="1"/>
  <c r="K477" i="4"/>
  <c r="F476" i="22" s="1"/>
  <c r="K476" i="4"/>
  <c r="F475" i="22" s="1"/>
  <c r="K475" i="4"/>
  <c r="F474" i="22" s="1"/>
  <c r="K474" i="4"/>
  <c r="F473" i="22" s="1"/>
  <c r="K473" i="4"/>
  <c r="F472" i="22" s="1"/>
  <c r="K472" i="4"/>
  <c r="F471" i="22" s="1"/>
  <c r="K471" i="4"/>
  <c r="F470" i="22" s="1"/>
  <c r="K470" i="4"/>
  <c r="F469" i="22" s="1"/>
  <c r="K469" i="4"/>
  <c r="F468" i="22" s="1"/>
  <c r="K468" i="4"/>
  <c r="F467" i="22" s="1"/>
  <c r="K467" i="4"/>
  <c r="F466" i="22" s="1"/>
  <c r="K466" i="4"/>
  <c r="F465" i="22" s="1"/>
  <c r="K465" i="4"/>
  <c r="F464" i="22" s="1"/>
  <c r="K464" i="4"/>
  <c r="F463" i="22" s="1"/>
  <c r="K463" i="4"/>
  <c r="F462" i="22" s="1"/>
  <c r="K462" i="4"/>
  <c r="F461" i="22" s="1"/>
  <c r="K461" i="4"/>
  <c r="F460" i="22" s="1"/>
  <c r="F459" i="22"/>
  <c r="K459" i="4"/>
  <c r="F458" i="22" s="1"/>
  <c r="K458" i="4"/>
  <c r="F457" i="22" s="1"/>
  <c r="K457" i="4"/>
  <c r="F456" i="22" s="1"/>
  <c r="K456" i="4"/>
  <c r="F455" i="22" s="1"/>
  <c r="K455" i="4"/>
  <c r="F454" i="22" s="1"/>
  <c r="K454" i="4"/>
  <c r="F453" i="22" s="1"/>
  <c r="K453" i="4"/>
  <c r="F452" i="22" s="1"/>
  <c r="K452" i="4"/>
  <c r="F451" i="22" s="1"/>
  <c r="K451" i="4"/>
  <c r="F450" i="22" s="1"/>
  <c r="K450" i="4"/>
  <c r="F449" i="22" s="1"/>
  <c r="K449" i="4"/>
  <c r="F448" i="22" s="1"/>
  <c r="K448" i="4"/>
  <c r="F447" i="22" s="1"/>
  <c r="K447" i="4"/>
  <c r="F446" i="22" s="1"/>
  <c r="K446" i="4"/>
  <c r="F445" i="22" s="1"/>
  <c r="K445" i="4"/>
  <c r="F444" i="22" s="1"/>
  <c r="K444" i="4"/>
  <c r="F443" i="22" s="1"/>
  <c r="K443" i="4"/>
  <c r="F442" i="22" s="1"/>
  <c r="K442" i="4"/>
  <c r="F441" i="22" s="1"/>
  <c r="K441" i="4"/>
  <c r="F440" i="22" s="1"/>
  <c r="K440" i="4"/>
  <c r="F439" i="22" s="1"/>
  <c r="K439" i="4"/>
  <c r="F438" i="22" s="1"/>
  <c r="K438" i="4"/>
  <c r="F437" i="22" s="1"/>
  <c r="K437" i="4"/>
  <c r="F436" i="22" s="1"/>
  <c r="K436" i="4"/>
  <c r="F435" i="22" s="1"/>
  <c r="K435" i="4"/>
  <c r="F434" i="22" s="1"/>
  <c r="K434" i="4"/>
  <c r="F433" i="22" s="1"/>
  <c r="K433" i="4"/>
  <c r="F432" i="22" s="1"/>
  <c r="K432" i="4"/>
  <c r="F431" i="22" s="1"/>
  <c r="K431" i="4"/>
  <c r="F430" i="22" s="1"/>
  <c r="K430" i="4"/>
  <c r="F429" i="22" s="1"/>
  <c r="K429" i="4"/>
  <c r="F428" i="22" s="1"/>
  <c r="K428" i="4"/>
  <c r="F427" i="22" s="1"/>
  <c r="K427" i="4"/>
  <c r="F426" i="22" s="1"/>
  <c r="K426" i="4"/>
  <c r="F425" i="22" s="1"/>
  <c r="K425" i="4"/>
  <c r="F424" i="22" s="1"/>
  <c r="K424" i="4"/>
  <c r="F423" i="22" s="1"/>
  <c r="K423" i="4"/>
  <c r="F422" i="22" s="1"/>
  <c r="K422" i="4"/>
  <c r="F421" i="22" s="1"/>
  <c r="K421" i="4"/>
  <c r="F420" i="22" s="1"/>
  <c r="K420" i="4"/>
  <c r="F419" i="22" s="1"/>
  <c r="K419" i="4"/>
  <c r="F418" i="22" s="1"/>
  <c r="K418" i="4"/>
  <c r="F417" i="22" s="1"/>
  <c r="K417" i="4"/>
  <c r="F416" i="22" s="1"/>
  <c r="K416" i="4"/>
  <c r="F415" i="22" s="1"/>
  <c r="K415" i="4"/>
  <c r="F414" i="22" s="1"/>
  <c r="K414" i="4"/>
  <c r="F413" i="22" s="1"/>
  <c r="K413" i="4"/>
  <c r="F412" i="22" s="1"/>
  <c r="K412" i="4"/>
  <c r="F411" i="22" s="1"/>
  <c r="K411" i="4"/>
  <c r="F410" i="22" s="1"/>
  <c r="K410" i="4"/>
  <c r="F409" i="22" s="1"/>
  <c r="K409" i="4"/>
  <c r="F408" i="22" s="1"/>
  <c r="K408" i="4"/>
  <c r="F407" i="22" s="1"/>
  <c r="K407" i="4"/>
  <c r="F406" i="22" s="1"/>
  <c r="K406" i="4"/>
  <c r="F405" i="22" s="1"/>
  <c r="K405" i="4"/>
  <c r="F404" i="22" s="1"/>
  <c r="K404" i="4"/>
  <c r="F403" i="22" s="1"/>
  <c r="K403" i="4"/>
  <c r="F402" i="22" s="1"/>
  <c r="K402" i="4"/>
  <c r="F401" i="22" s="1"/>
  <c r="K401" i="4"/>
  <c r="F400" i="22" s="1"/>
  <c r="K400" i="4"/>
  <c r="F399" i="22" s="1"/>
  <c r="K399" i="4"/>
  <c r="F398" i="22" s="1"/>
  <c r="K398" i="4"/>
  <c r="F397" i="22" s="1"/>
  <c r="K397" i="4"/>
  <c r="F396" i="22" s="1"/>
  <c r="K396" i="4"/>
  <c r="F395" i="22" s="1"/>
  <c r="K395" i="4"/>
  <c r="F394" i="22" s="1"/>
  <c r="K394" i="4"/>
  <c r="F393" i="22" s="1"/>
  <c r="K393" i="4"/>
  <c r="F392" i="22" s="1"/>
  <c r="K392" i="4"/>
  <c r="F391" i="22" s="1"/>
  <c r="K391" i="4"/>
  <c r="F390" i="22" s="1"/>
  <c r="K390" i="4"/>
  <c r="F389" i="22" s="1"/>
  <c r="K389" i="4"/>
  <c r="F388" i="22" s="1"/>
  <c r="K388" i="4"/>
  <c r="F387" i="22" s="1"/>
  <c r="K387" i="4"/>
  <c r="F386" i="22" s="1"/>
  <c r="K386" i="4"/>
  <c r="F385" i="22" s="1"/>
  <c r="K385" i="4"/>
  <c r="F384" i="22" s="1"/>
  <c r="K384" i="4"/>
  <c r="F383" i="22" s="1"/>
  <c r="K383" i="4"/>
  <c r="F382" i="22" s="1"/>
  <c r="K382" i="4"/>
  <c r="F381" i="22" s="1"/>
  <c r="K381" i="4"/>
  <c r="F380" i="22" s="1"/>
  <c r="K380" i="4"/>
  <c r="F379" i="22" s="1"/>
  <c r="K379" i="4"/>
  <c r="F378" i="22" s="1"/>
  <c r="K378" i="4"/>
  <c r="F377" i="22" s="1"/>
  <c r="K377" i="4"/>
  <c r="F376" i="22" s="1"/>
  <c r="K376" i="4"/>
  <c r="F375" i="22" s="1"/>
  <c r="K375" i="4"/>
  <c r="F374" i="22" s="1"/>
  <c r="K374" i="4"/>
  <c r="F373" i="22" s="1"/>
  <c r="K373" i="4"/>
  <c r="F372" i="22" s="1"/>
  <c r="K372" i="4"/>
  <c r="F371" i="22" s="1"/>
  <c r="K371" i="4"/>
  <c r="F370" i="22" s="1"/>
  <c r="K370" i="4"/>
  <c r="F369" i="22" s="1"/>
  <c r="K369" i="4"/>
  <c r="F368" i="22" s="1"/>
  <c r="K368" i="4"/>
  <c r="F367" i="22" s="1"/>
  <c r="K367" i="4"/>
  <c r="F366" i="22" s="1"/>
  <c r="K366" i="4"/>
  <c r="F365" i="22" s="1"/>
  <c r="K365" i="4"/>
  <c r="F364" i="22" s="1"/>
  <c r="K364" i="4"/>
  <c r="F363" i="22" s="1"/>
  <c r="K363" i="4"/>
  <c r="F362" i="22" s="1"/>
  <c r="K362" i="4"/>
  <c r="F361" i="22" s="1"/>
  <c r="K361" i="4"/>
  <c r="F360" i="22" s="1"/>
  <c r="K360" i="4"/>
  <c r="F359" i="22" s="1"/>
  <c r="K359" i="4"/>
  <c r="F358" i="22" s="1"/>
  <c r="K358" i="4"/>
  <c r="F357" i="22" s="1"/>
  <c r="K357" i="4"/>
  <c r="F356" i="22" s="1"/>
  <c r="K356" i="4"/>
  <c r="F355" i="22" s="1"/>
  <c r="K355" i="4"/>
  <c r="F354" i="22" s="1"/>
  <c r="K354" i="4"/>
  <c r="F353" i="22" s="1"/>
  <c r="K353" i="4"/>
  <c r="F352" i="22" s="1"/>
  <c r="K352" i="4"/>
  <c r="F351" i="22" s="1"/>
  <c r="K351" i="4"/>
  <c r="F350" i="22" s="1"/>
  <c r="K350" i="4"/>
  <c r="F349" i="22" s="1"/>
  <c r="K349" i="4"/>
  <c r="F348" i="22" s="1"/>
  <c r="K348" i="4"/>
  <c r="F347" i="22" s="1"/>
  <c r="K347" i="4"/>
  <c r="F346" i="22" s="1"/>
  <c r="K346" i="4"/>
  <c r="F345" i="22" s="1"/>
  <c r="K345" i="4"/>
  <c r="F344" i="22" s="1"/>
  <c r="K344" i="4"/>
  <c r="F343" i="22" s="1"/>
  <c r="K343" i="4"/>
  <c r="F342" i="22" s="1"/>
  <c r="K342" i="4"/>
  <c r="F341" i="22" s="1"/>
  <c r="K341" i="4"/>
  <c r="F340" i="22" s="1"/>
  <c r="K340" i="4"/>
  <c r="F339" i="22" s="1"/>
  <c r="K339" i="4"/>
  <c r="F338" i="22" s="1"/>
  <c r="K338" i="4"/>
  <c r="F337" i="22" s="1"/>
  <c r="K337" i="4"/>
  <c r="F336" i="22" s="1"/>
  <c r="K336" i="4"/>
  <c r="F335" i="22" s="1"/>
  <c r="K335" i="4"/>
  <c r="F334" i="22" s="1"/>
  <c r="K334" i="4"/>
  <c r="F333" i="22" s="1"/>
  <c r="K333" i="4"/>
  <c r="F332" i="22" s="1"/>
  <c r="K332" i="4"/>
  <c r="F331" i="22" s="1"/>
  <c r="K331" i="4"/>
  <c r="F330" i="22" s="1"/>
  <c r="K330" i="4"/>
  <c r="F329" i="22" s="1"/>
  <c r="K329" i="4"/>
  <c r="F328" i="22" s="1"/>
  <c r="K328" i="4"/>
  <c r="F327" i="22" s="1"/>
  <c r="K327" i="4"/>
  <c r="F326" i="22" s="1"/>
  <c r="K326" i="4"/>
  <c r="F325" i="22" s="1"/>
  <c r="K325" i="4"/>
  <c r="F324" i="22" s="1"/>
  <c r="K324" i="4"/>
  <c r="F323" i="22" s="1"/>
  <c r="K323" i="4"/>
  <c r="F322" i="22" s="1"/>
  <c r="K322" i="4"/>
  <c r="F321" i="22" s="1"/>
  <c r="K321" i="4"/>
  <c r="F320" i="22" s="1"/>
  <c r="K320" i="4"/>
  <c r="F319" i="22" s="1"/>
  <c r="K319" i="4"/>
  <c r="F318" i="22" s="1"/>
  <c r="K318" i="4"/>
  <c r="F317" i="22" s="1"/>
  <c r="K317" i="4"/>
  <c r="F316" i="22" s="1"/>
  <c r="K316" i="4"/>
  <c r="F315" i="22" s="1"/>
  <c r="K315" i="4"/>
  <c r="F314" i="22" s="1"/>
  <c r="K314" i="4"/>
  <c r="F313" i="22" s="1"/>
  <c r="K313" i="4"/>
  <c r="F312" i="22" s="1"/>
  <c r="K312" i="4"/>
  <c r="F311" i="22" s="1"/>
  <c r="K311" i="4"/>
  <c r="F310" i="22" s="1"/>
  <c r="K310" i="4"/>
  <c r="F309" i="22" s="1"/>
  <c r="K309" i="4"/>
  <c r="F308" i="22" s="1"/>
  <c r="K308" i="4"/>
  <c r="F307" i="22" s="1"/>
  <c r="K307" i="4"/>
  <c r="F306" i="22" s="1"/>
  <c r="K306" i="4"/>
  <c r="F305" i="22" s="1"/>
  <c r="K305" i="4"/>
  <c r="F304" i="22" s="1"/>
  <c r="K304" i="4"/>
  <c r="F303" i="22" s="1"/>
  <c r="K303" i="4"/>
  <c r="F302" i="22" s="1"/>
  <c r="K302" i="4"/>
  <c r="F301" i="22" s="1"/>
  <c r="K301" i="4"/>
  <c r="F300" i="22" s="1"/>
  <c r="K300" i="4"/>
  <c r="F299" i="22" s="1"/>
  <c r="K299" i="4"/>
  <c r="F298" i="22" s="1"/>
  <c r="K298" i="4"/>
  <c r="F297" i="22" s="1"/>
  <c r="K297" i="4"/>
  <c r="F296" i="22" s="1"/>
  <c r="K296" i="4"/>
  <c r="F295" i="22" s="1"/>
  <c r="K295" i="4"/>
  <c r="F294" i="22" s="1"/>
  <c r="K294" i="4"/>
  <c r="F293" i="22" s="1"/>
  <c r="K293" i="4"/>
  <c r="F292" i="22" s="1"/>
  <c r="K292" i="4"/>
  <c r="F291" i="22" s="1"/>
  <c r="K291" i="4"/>
  <c r="F290" i="22" s="1"/>
  <c r="K290" i="4"/>
  <c r="F289" i="22" s="1"/>
  <c r="K289" i="4"/>
  <c r="F288" i="22" s="1"/>
  <c r="K288" i="4"/>
  <c r="F287" i="22" s="1"/>
  <c r="K287" i="4"/>
  <c r="F286" i="22" s="1"/>
  <c r="K286" i="4"/>
  <c r="F285" i="22" s="1"/>
  <c r="K285" i="4"/>
  <c r="F284" i="22" s="1"/>
  <c r="K284" i="4"/>
  <c r="F283" i="22" s="1"/>
  <c r="K283" i="4"/>
  <c r="F282" i="22" s="1"/>
  <c r="K282" i="4"/>
  <c r="F281" i="22" s="1"/>
  <c r="K281" i="4"/>
  <c r="F280" i="22" s="1"/>
  <c r="K280" i="4"/>
  <c r="F279" i="22" s="1"/>
  <c r="K279" i="4"/>
  <c r="F278" i="22" s="1"/>
  <c r="K278" i="4"/>
  <c r="F277" i="22" s="1"/>
  <c r="K277" i="4"/>
  <c r="F276" i="22" s="1"/>
  <c r="K276" i="4"/>
  <c r="F275" i="22" s="1"/>
  <c r="K275" i="4"/>
  <c r="F274" i="22" s="1"/>
  <c r="K274" i="4"/>
  <c r="F273" i="22" s="1"/>
  <c r="K273" i="4"/>
  <c r="F272" i="22" s="1"/>
  <c r="K272" i="4"/>
  <c r="F271" i="22" s="1"/>
  <c r="K271" i="4"/>
  <c r="F270" i="22" s="1"/>
  <c r="K270" i="4"/>
  <c r="F269" i="22" s="1"/>
  <c r="K269" i="4"/>
  <c r="F268" i="22" s="1"/>
  <c r="K268" i="4"/>
  <c r="F267" i="22" s="1"/>
  <c r="K267" i="4"/>
  <c r="F266" i="22" s="1"/>
  <c r="K266" i="4"/>
  <c r="F265" i="22" s="1"/>
  <c r="K265" i="4"/>
  <c r="F264" i="22" s="1"/>
  <c r="K264" i="4"/>
  <c r="F263" i="22" s="1"/>
  <c r="K263" i="4"/>
  <c r="F262" i="22" s="1"/>
  <c r="K262" i="4"/>
  <c r="F261" i="22" s="1"/>
  <c r="K261" i="4"/>
  <c r="F260" i="22" s="1"/>
  <c r="K260" i="4"/>
  <c r="F259" i="22" s="1"/>
  <c r="K259" i="4"/>
  <c r="F258" i="22" s="1"/>
  <c r="K258" i="4"/>
  <c r="F257" i="22" s="1"/>
  <c r="K257" i="4"/>
  <c r="F256" i="22" s="1"/>
  <c r="K256" i="4"/>
  <c r="F255" i="22" s="1"/>
  <c r="K255" i="4"/>
  <c r="F254" i="22" s="1"/>
  <c r="K254" i="4"/>
  <c r="F253" i="22" s="1"/>
  <c r="K253" i="4"/>
  <c r="F252" i="22" s="1"/>
  <c r="K252" i="4"/>
  <c r="F251" i="22" s="1"/>
  <c r="K251" i="4"/>
  <c r="F250" i="22" s="1"/>
  <c r="K250" i="4"/>
  <c r="F249" i="22" s="1"/>
  <c r="K249" i="4"/>
  <c r="F248" i="22" s="1"/>
  <c r="K248" i="4"/>
  <c r="F247" i="22" s="1"/>
  <c r="K247" i="4"/>
  <c r="F246" i="22" s="1"/>
  <c r="K246" i="4"/>
  <c r="F245" i="22" s="1"/>
  <c r="K245" i="4"/>
  <c r="F244" i="22" s="1"/>
  <c r="K244" i="4"/>
  <c r="F243" i="22" s="1"/>
  <c r="K243" i="4"/>
  <c r="F242" i="22" s="1"/>
  <c r="K242" i="4"/>
  <c r="F241" i="22" s="1"/>
  <c r="K241" i="4"/>
  <c r="F240" i="22" s="1"/>
  <c r="K240" i="4"/>
  <c r="F239" i="22" s="1"/>
  <c r="K239" i="4"/>
  <c r="F238" i="22" s="1"/>
  <c r="K238" i="4"/>
  <c r="F237" i="22" s="1"/>
  <c r="K237" i="4"/>
  <c r="F236" i="22" s="1"/>
  <c r="K236" i="4"/>
  <c r="F235" i="22" s="1"/>
  <c r="K235" i="4"/>
  <c r="F234" i="22" s="1"/>
  <c r="K234" i="4"/>
  <c r="F233" i="22" s="1"/>
  <c r="K233" i="4"/>
  <c r="F232" i="22" s="1"/>
  <c r="K232" i="4"/>
  <c r="F231" i="22" s="1"/>
  <c r="K231" i="4"/>
  <c r="F230" i="22" s="1"/>
  <c r="K230" i="4"/>
  <c r="F229" i="22" s="1"/>
  <c r="K229" i="4"/>
  <c r="F228" i="22" s="1"/>
  <c r="K228" i="4"/>
  <c r="F227" i="22" s="1"/>
  <c r="K227" i="4"/>
  <c r="F226" i="22" s="1"/>
  <c r="K226" i="4"/>
  <c r="F225" i="22" s="1"/>
  <c r="K225" i="4"/>
  <c r="F224" i="22" s="1"/>
  <c r="K224" i="4"/>
  <c r="F223" i="22" s="1"/>
  <c r="K223" i="4"/>
  <c r="F222" i="22" s="1"/>
  <c r="K222" i="4"/>
  <c r="F221" i="22" s="1"/>
  <c r="K221" i="4"/>
  <c r="F220" i="22" s="1"/>
  <c r="K220" i="4"/>
  <c r="F219" i="22" s="1"/>
  <c r="K219" i="4"/>
  <c r="F218" i="22" s="1"/>
  <c r="K218" i="4"/>
  <c r="F217" i="22" s="1"/>
  <c r="K217" i="4"/>
  <c r="F216" i="22" s="1"/>
  <c r="K216" i="4"/>
  <c r="F215" i="22" s="1"/>
  <c r="K215" i="4"/>
  <c r="F214" i="22" s="1"/>
  <c r="K214" i="4"/>
  <c r="F213" i="22" s="1"/>
  <c r="K213" i="4"/>
  <c r="F212" i="22" s="1"/>
  <c r="K212" i="4"/>
  <c r="F211" i="22" s="1"/>
  <c r="K211" i="4"/>
  <c r="F210" i="22" s="1"/>
  <c r="K210" i="4"/>
  <c r="F209" i="22" s="1"/>
  <c r="K209" i="4"/>
  <c r="F208" i="22" s="1"/>
  <c r="K208" i="4"/>
  <c r="F207" i="22" s="1"/>
  <c r="K207" i="4"/>
  <c r="F206" i="22" s="1"/>
  <c r="K206" i="4"/>
  <c r="F205" i="22" s="1"/>
  <c r="K205" i="4"/>
  <c r="F204" i="22" s="1"/>
  <c r="K204" i="4"/>
  <c r="F203" i="22" s="1"/>
  <c r="K203" i="4"/>
  <c r="F202" i="22" s="1"/>
  <c r="K202" i="4"/>
  <c r="F201" i="22" s="1"/>
  <c r="K201" i="4"/>
  <c r="F200" i="22" s="1"/>
  <c r="K200" i="4"/>
  <c r="F199" i="22" s="1"/>
  <c r="K199" i="4"/>
  <c r="F198" i="22" s="1"/>
  <c r="K198" i="4"/>
  <c r="F197" i="22" s="1"/>
  <c r="K197" i="4"/>
  <c r="F196" i="22" s="1"/>
  <c r="K196" i="4"/>
  <c r="F195" i="22" s="1"/>
  <c r="K195" i="4"/>
  <c r="F194" i="22" s="1"/>
  <c r="K194" i="4"/>
  <c r="F193" i="22" s="1"/>
  <c r="K193" i="4"/>
  <c r="F192" i="22" s="1"/>
  <c r="K192" i="4"/>
  <c r="F191" i="22" s="1"/>
  <c r="K191" i="4"/>
  <c r="F190" i="22" s="1"/>
  <c r="K190" i="4"/>
  <c r="F189" i="22" s="1"/>
  <c r="K189" i="4"/>
  <c r="F188" i="22" s="1"/>
  <c r="K188" i="4"/>
  <c r="F187" i="22" s="1"/>
  <c r="K187" i="4"/>
  <c r="F186" i="22" s="1"/>
  <c r="K186" i="4"/>
  <c r="F185" i="22" s="1"/>
  <c r="K185" i="4"/>
  <c r="F184" i="22" s="1"/>
  <c r="K184" i="4"/>
  <c r="F183" i="22" s="1"/>
  <c r="K183" i="4"/>
  <c r="F182" i="22" s="1"/>
  <c r="K182" i="4"/>
  <c r="F181" i="22" s="1"/>
  <c r="K181" i="4"/>
  <c r="F180" i="22" s="1"/>
  <c r="K180" i="4"/>
  <c r="F179" i="22" s="1"/>
  <c r="K179" i="4"/>
  <c r="F178" i="22" s="1"/>
  <c r="K178" i="4"/>
  <c r="F177" i="22" s="1"/>
  <c r="K177" i="4"/>
  <c r="F176" i="22" s="1"/>
  <c r="K176" i="4"/>
  <c r="F175" i="22" s="1"/>
  <c r="K175" i="4"/>
  <c r="F174" i="22" s="1"/>
  <c r="K174" i="4"/>
  <c r="F173" i="22" s="1"/>
  <c r="K173" i="4"/>
  <c r="F172" i="22" s="1"/>
  <c r="K172" i="4"/>
  <c r="F171" i="22" s="1"/>
  <c r="K171" i="4"/>
  <c r="F170" i="22" s="1"/>
  <c r="K170" i="4"/>
  <c r="F169" i="22" s="1"/>
  <c r="K169" i="4"/>
  <c r="F168" i="22" s="1"/>
  <c r="K168" i="4"/>
  <c r="F167" i="22" s="1"/>
  <c r="K167" i="4"/>
  <c r="F166" i="22" s="1"/>
  <c r="K166" i="4"/>
  <c r="F165" i="22" s="1"/>
  <c r="K165" i="4"/>
  <c r="F164" i="22" s="1"/>
  <c r="K164" i="4"/>
  <c r="F163" i="22" s="1"/>
  <c r="K163" i="4"/>
  <c r="F162" i="22" s="1"/>
  <c r="K162" i="4"/>
  <c r="F161" i="22" s="1"/>
  <c r="K161" i="4"/>
  <c r="F160" i="22" s="1"/>
  <c r="K160" i="4"/>
  <c r="F159" i="22" s="1"/>
  <c r="K159" i="4"/>
  <c r="F158" i="22" s="1"/>
  <c r="K158" i="4"/>
  <c r="F157" i="22" s="1"/>
  <c r="K157" i="4"/>
  <c r="F156" i="22" s="1"/>
  <c r="K156" i="4"/>
  <c r="F155" i="22" s="1"/>
  <c r="K155" i="4"/>
  <c r="F154" i="22" s="1"/>
  <c r="K154" i="4"/>
  <c r="F153" i="22" s="1"/>
  <c r="K153" i="4"/>
  <c r="F152" i="22" s="1"/>
  <c r="K152" i="4"/>
  <c r="F151" i="22" s="1"/>
  <c r="K151" i="4"/>
  <c r="F150" i="22" s="1"/>
  <c r="K150" i="4"/>
  <c r="F149" i="22" s="1"/>
  <c r="K149" i="4"/>
  <c r="F148" i="22" s="1"/>
  <c r="K148" i="4"/>
  <c r="F147" i="22" s="1"/>
  <c r="K147" i="4"/>
  <c r="F146" i="22" s="1"/>
  <c r="K146" i="4"/>
  <c r="F145" i="22" s="1"/>
  <c r="K145" i="4"/>
  <c r="F144" i="22" s="1"/>
  <c r="K144" i="4"/>
  <c r="F143" i="22" s="1"/>
  <c r="K143" i="4"/>
  <c r="F142" i="22" s="1"/>
  <c r="K142" i="4"/>
  <c r="F141" i="22" s="1"/>
  <c r="K141" i="4"/>
  <c r="F140" i="22" s="1"/>
  <c r="K140" i="4"/>
  <c r="F139" i="22" s="1"/>
  <c r="K139" i="4"/>
  <c r="F138" i="22" s="1"/>
  <c r="K138" i="4"/>
  <c r="F137" i="22" s="1"/>
  <c r="K137" i="4"/>
  <c r="F136" i="22" s="1"/>
  <c r="K136" i="4"/>
  <c r="F135" i="22" s="1"/>
  <c r="K135" i="4"/>
  <c r="F134" i="22" s="1"/>
  <c r="K134" i="4"/>
  <c r="F133" i="22" s="1"/>
  <c r="K133" i="4"/>
  <c r="F132" i="22" s="1"/>
  <c r="K132" i="4"/>
  <c r="F131" i="22" s="1"/>
  <c r="K131" i="4"/>
  <c r="F130" i="22" s="1"/>
  <c r="K130" i="4"/>
  <c r="F129" i="22" s="1"/>
  <c r="K129" i="4"/>
  <c r="F128" i="22" s="1"/>
  <c r="K128" i="4"/>
  <c r="F127" i="22" s="1"/>
  <c r="K127" i="4"/>
  <c r="F126" i="22" s="1"/>
  <c r="K126" i="4"/>
  <c r="F125" i="22" s="1"/>
  <c r="K125" i="4"/>
  <c r="F124" i="22" s="1"/>
  <c r="K124" i="4"/>
  <c r="F123" i="22" s="1"/>
  <c r="K123" i="4"/>
  <c r="F122" i="22" s="1"/>
  <c r="K122" i="4"/>
  <c r="F121" i="22" s="1"/>
  <c r="K121" i="4"/>
  <c r="F120" i="22" s="1"/>
  <c r="K120" i="4"/>
  <c r="F119" i="22" s="1"/>
  <c r="K119" i="4"/>
  <c r="F118" i="22" s="1"/>
  <c r="K118" i="4"/>
  <c r="F117" i="22" s="1"/>
  <c r="K117" i="4"/>
  <c r="F116" i="22" s="1"/>
  <c r="K116" i="4"/>
  <c r="F115" i="22" s="1"/>
  <c r="K115" i="4"/>
  <c r="F114" i="22" s="1"/>
  <c r="K114" i="4"/>
  <c r="F113" i="22" s="1"/>
  <c r="K113" i="4"/>
  <c r="F112" i="22" s="1"/>
  <c r="K112" i="4"/>
  <c r="F111" i="22" s="1"/>
  <c r="K111" i="4"/>
  <c r="F110" i="22" s="1"/>
  <c r="K110" i="4"/>
  <c r="F109" i="22" s="1"/>
  <c r="K109" i="4"/>
  <c r="F108" i="22" s="1"/>
  <c r="K108" i="4"/>
  <c r="F107" i="22" s="1"/>
  <c r="K107" i="4"/>
  <c r="F106" i="22" s="1"/>
  <c r="K106" i="4"/>
  <c r="F105" i="22" s="1"/>
  <c r="K105" i="4"/>
  <c r="F104" i="22" s="1"/>
  <c r="K104" i="4"/>
  <c r="F103" i="22" s="1"/>
  <c r="K103" i="4"/>
  <c r="F102" i="22" s="1"/>
  <c r="K102" i="4"/>
  <c r="F101" i="22" s="1"/>
  <c r="K101" i="4"/>
  <c r="F100" i="22" s="1"/>
  <c r="K100" i="4"/>
  <c r="F99" i="22" s="1"/>
  <c r="K99" i="4"/>
  <c r="F98" i="22" s="1"/>
  <c r="K98" i="4"/>
  <c r="F97" i="22" s="1"/>
  <c r="K97" i="4"/>
  <c r="F96" i="22" s="1"/>
  <c r="K96" i="4"/>
  <c r="F95" i="22" s="1"/>
  <c r="K95" i="4"/>
  <c r="F94" i="22" s="1"/>
  <c r="K94" i="4"/>
  <c r="F93" i="22" s="1"/>
  <c r="K93" i="4"/>
  <c r="F92" i="22" s="1"/>
  <c r="K92" i="4"/>
  <c r="F91" i="22" s="1"/>
  <c r="K91" i="4"/>
  <c r="F90" i="22" s="1"/>
  <c r="K90" i="4"/>
  <c r="F89" i="22" s="1"/>
  <c r="K89" i="4"/>
  <c r="F88" i="22" s="1"/>
  <c r="K88" i="4"/>
  <c r="F87" i="22" s="1"/>
  <c r="K87" i="4"/>
  <c r="F86" i="22" s="1"/>
  <c r="K86" i="4"/>
  <c r="F85" i="22" s="1"/>
  <c r="K85" i="4"/>
  <c r="F84" i="22" s="1"/>
  <c r="K84" i="4"/>
  <c r="F83" i="22" s="1"/>
  <c r="K83" i="4"/>
  <c r="F82" i="22" s="1"/>
  <c r="K82" i="4"/>
  <c r="F81" i="22" s="1"/>
  <c r="K81" i="4"/>
  <c r="F80" i="22" s="1"/>
  <c r="K80" i="4"/>
  <c r="F79" i="22" s="1"/>
  <c r="K79" i="4"/>
  <c r="F78" i="22" s="1"/>
  <c r="K78" i="4"/>
  <c r="F77" i="22" s="1"/>
  <c r="K77" i="4"/>
  <c r="F76" i="22" s="1"/>
  <c r="K76" i="4"/>
  <c r="F75" i="22" s="1"/>
  <c r="K75" i="4"/>
  <c r="F74" i="22" s="1"/>
  <c r="K74" i="4"/>
  <c r="F73" i="22" s="1"/>
  <c r="K73" i="4"/>
  <c r="F72" i="22" s="1"/>
  <c r="K72" i="4"/>
  <c r="F71" i="22" s="1"/>
  <c r="K71" i="4"/>
  <c r="F70" i="22" s="1"/>
  <c r="K70" i="4"/>
  <c r="F69" i="22" s="1"/>
  <c r="K69" i="4"/>
  <c r="F68" i="22" s="1"/>
  <c r="K68" i="4"/>
  <c r="F67" i="22" s="1"/>
  <c r="K67" i="4"/>
  <c r="F66" i="22" s="1"/>
  <c r="K66" i="4"/>
  <c r="F65" i="22" s="1"/>
  <c r="K65" i="4"/>
  <c r="F64" i="22" s="1"/>
  <c r="K64" i="4"/>
  <c r="F63" i="22" s="1"/>
  <c r="K63" i="4"/>
  <c r="F62" i="22" s="1"/>
  <c r="K62" i="4"/>
  <c r="F61" i="22" s="1"/>
  <c r="K61" i="4"/>
  <c r="F60" i="22" s="1"/>
  <c r="K60" i="4"/>
  <c r="F59" i="22" s="1"/>
  <c r="K59" i="4"/>
  <c r="F58" i="22" s="1"/>
  <c r="K58" i="4"/>
  <c r="F57" i="22" s="1"/>
  <c r="K57" i="4"/>
  <c r="F56" i="22" s="1"/>
  <c r="K56" i="4"/>
  <c r="F55" i="22" s="1"/>
  <c r="K55" i="4"/>
  <c r="F54" i="22" s="1"/>
  <c r="K54" i="4"/>
  <c r="F53" i="22" s="1"/>
  <c r="K53" i="4"/>
  <c r="F52" i="22" s="1"/>
  <c r="K52" i="4"/>
  <c r="F51" i="22" s="1"/>
  <c r="K51" i="4"/>
  <c r="F50" i="22" s="1"/>
  <c r="K50" i="4"/>
  <c r="F49" i="22" s="1"/>
  <c r="K49" i="4"/>
  <c r="F48" i="22" s="1"/>
  <c r="K48" i="4"/>
  <c r="F47" i="22" s="1"/>
  <c r="K47" i="4"/>
  <c r="F46" i="22" s="1"/>
  <c r="K46" i="4"/>
  <c r="F45" i="22" s="1"/>
  <c r="K45" i="4"/>
  <c r="F44" i="22" s="1"/>
  <c r="K44" i="4"/>
  <c r="F43" i="22" s="1"/>
  <c r="K43" i="4"/>
  <c r="F42" i="22" s="1"/>
  <c r="K42" i="4"/>
  <c r="F41" i="22" s="1"/>
  <c r="K41" i="4"/>
  <c r="F40" i="22" s="1"/>
  <c r="K40" i="4"/>
  <c r="F39" i="22" s="1"/>
  <c r="K39" i="4"/>
  <c r="F38" i="22" s="1"/>
  <c r="K38" i="4"/>
  <c r="F37" i="22" s="1"/>
  <c r="K37" i="4"/>
  <c r="F36" i="22" s="1"/>
  <c r="K36" i="4"/>
  <c r="F35" i="22" s="1"/>
  <c r="K35" i="4"/>
  <c r="F34" i="22" s="1"/>
  <c r="K34" i="4"/>
  <c r="F33" i="22" s="1"/>
  <c r="K33" i="4"/>
  <c r="F32" i="22" s="1"/>
  <c r="K32" i="4"/>
  <c r="F31" i="22" s="1"/>
  <c r="K31" i="4"/>
  <c r="F30" i="22" s="1"/>
  <c r="K30" i="4"/>
  <c r="F29" i="22" s="1"/>
  <c r="K29" i="4"/>
  <c r="F28" i="22" s="1"/>
  <c r="K28" i="4"/>
  <c r="F27" i="22" s="1"/>
  <c r="K27" i="4"/>
  <c r="F26" i="22" s="1"/>
  <c r="K26" i="4"/>
  <c r="F25" i="22" s="1"/>
  <c r="K20" i="4"/>
  <c r="F19" i="22" s="1"/>
  <c r="K19" i="4"/>
  <c r="F18" i="22" s="1"/>
  <c r="K18" i="4"/>
  <c r="F17" i="22" s="1"/>
  <c r="K17" i="4"/>
  <c r="F16" i="22" s="1"/>
  <c r="K16" i="4"/>
  <c r="F15" i="22" s="1"/>
  <c r="K15" i="4"/>
  <c r="F14" i="22" s="1"/>
  <c r="K14" i="4"/>
  <c r="F13" i="22" s="1"/>
  <c r="K13" i="4"/>
  <c r="F12" i="22" s="1"/>
  <c r="K12" i="4"/>
  <c r="F11" i="22" s="1"/>
  <c r="K11" i="4"/>
  <c r="F10" i="22" s="1"/>
  <c r="K10" i="4"/>
  <c r="F9" i="22" s="1"/>
  <c r="K9" i="4"/>
  <c r="F8" i="22" s="1"/>
  <c r="K8" i="4"/>
  <c r="F7" i="22" s="1"/>
  <c r="G5" i="4"/>
  <c r="C4" i="22" s="1"/>
  <c r="F670" i="22" l="1"/>
  <c r="F545" i="22"/>
  <c r="F674" i="22"/>
  <c r="F585" i="22"/>
  <c r="F673" i="22"/>
  <c r="F675" i="22"/>
  <c r="G4" i="22"/>
  <c r="K1482" i="4"/>
  <c r="M1482" i="4"/>
  <c r="K1484" i="4"/>
  <c r="K1483" i="4"/>
  <c r="M1483" i="4"/>
  <c r="M1484" i="4"/>
  <c r="F1253" i="22" l="1"/>
  <c r="M1485" i="4"/>
  <c r="K1485" i="4"/>
  <c r="I563" i="4" l="1"/>
  <c r="I561" i="4"/>
  <c r="I557" i="4"/>
  <c r="I552" i="4"/>
  <c r="I550" i="4"/>
  <c r="I546" i="4"/>
  <c r="G563" i="4"/>
  <c r="C562" i="22" s="1"/>
  <c r="G561" i="4"/>
  <c r="C560" i="22" s="1"/>
  <c r="G557" i="4"/>
  <c r="C556" i="22" s="1"/>
  <c r="G556" i="22" s="1"/>
  <c r="AA556" i="22" s="1"/>
  <c r="G552" i="4"/>
  <c r="C551" i="22" s="1"/>
  <c r="G550" i="4"/>
  <c r="C549" i="22" s="1"/>
  <c r="G549" i="22" s="1"/>
  <c r="AA549" i="22" s="1"/>
  <c r="G546" i="4"/>
  <c r="C545" i="22" s="1"/>
  <c r="G545" i="22" s="1"/>
  <c r="AA545" i="22" s="1"/>
  <c r="G5" i="3" l="1"/>
  <c r="S48" i="19" l="1"/>
  <c r="S68" i="19"/>
  <c r="L80" i="19" l="1"/>
  <c r="L83" i="19" s="1"/>
  <c r="K80" i="19"/>
  <c r="K83" i="19" s="1"/>
  <c r="J80" i="19"/>
  <c r="J83" i="19" s="1"/>
  <c r="I80" i="19"/>
  <c r="I83" i="19" s="1"/>
  <c r="H80" i="19"/>
  <c r="H83" i="19" s="1"/>
  <c r="M79" i="19"/>
  <c r="M80" i="19" s="1"/>
  <c r="M83" i="19" s="1"/>
  <c r="M69" i="19"/>
  <c r="M74" i="19" s="1"/>
  <c r="L69" i="19"/>
  <c r="L74" i="19" s="1"/>
  <c r="K69" i="19"/>
  <c r="K74" i="19" s="1"/>
  <c r="J69" i="19"/>
  <c r="J74" i="19" s="1"/>
  <c r="I69" i="19"/>
  <c r="I74" i="19" s="1"/>
  <c r="H69" i="19"/>
  <c r="H74" i="19" s="1"/>
  <c r="O79" i="19" l="1"/>
  <c r="O80" i="19" l="1"/>
  <c r="O83" i="19" s="1"/>
  <c r="L60" i="19"/>
  <c r="K60" i="19"/>
  <c r="J60" i="19"/>
  <c r="I60" i="19"/>
  <c r="H60" i="19"/>
  <c r="M59" i="19"/>
  <c r="M60" i="19" s="1"/>
  <c r="L56" i="19"/>
  <c r="K56" i="19"/>
  <c r="J56" i="19"/>
  <c r="I56" i="19"/>
  <c r="H56" i="19"/>
  <c r="M55" i="19"/>
  <c r="M56" i="19" s="1"/>
  <c r="O54" i="19"/>
  <c r="M54" i="19"/>
  <c r="L51" i="19"/>
  <c r="K51" i="19"/>
  <c r="J51" i="19"/>
  <c r="I51" i="19"/>
  <c r="H51" i="19"/>
  <c r="O50" i="19"/>
  <c r="M50" i="19"/>
  <c r="M49" i="19"/>
  <c r="M48" i="19"/>
  <c r="M47" i="19"/>
  <c r="O47" i="19" s="1"/>
  <c r="L44" i="19"/>
  <c r="K44" i="19"/>
  <c r="J44" i="19"/>
  <c r="I44" i="19"/>
  <c r="I63" i="19" s="1"/>
  <c r="H44" i="19"/>
  <c r="M43" i="19"/>
  <c r="O43" i="19" s="1"/>
  <c r="M42" i="19"/>
  <c r="M41" i="19"/>
  <c r="O40" i="19"/>
  <c r="M40" i="19"/>
  <c r="M39" i="19"/>
  <c r="L34" i="19"/>
  <c r="L36" i="19" s="1"/>
  <c r="K34" i="19"/>
  <c r="J34" i="19"/>
  <c r="I34" i="19"/>
  <c r="H34" i="19"/>
  <c r="H36" i="19" s="1"/>
  <c r="M33" i="19"/>
  <c r="O33" i="19" s="1"/>
  <c r="M32" i="19"/>
  <c r="L29" i="19"/>
  <c r="K29" i="19"/>
  <c r="J29" i="19"/>
  <c r="I29" i="19"/>
  <c r="H29" i="19"/>
  <c r="M28" i="19"/>
  <c r="O28" i="19" s="1"/>
  <c r="L25" i="19"/>
  <c r="K25" i="19"/>
  <c r="K36" i="19" s="1"/>
  <c r="J25" i="19"/>
  <c r="J36" i="19" s="1"/>
  <c r="I25" i="19"/>
  <c r="H25" i="19"/>
  <c r="M24" i="19"/>
  <c r="O24" i="19" s="1"/>
  <c r="M23" i="19"/>
  <c r="O23" i="19" s="1"/>
  <c r="M22" i="19"/>
  <c r="O22" i="19" s="1"/>
  <c r="M21" i="19"/>
  <c r="L18" i="19"/>
  <c r="K18" i="19"/>
  <c r="J18" i="19"/>
  <c r="I18" i="19"/>
  <c r="H18" i="19"/>
  <c r="M17" i="19"/>
  <c r="O17" i="19" s="1"/>
  <c r="M16" i="19"/>
  <c r="O16" i="19" s="1"/>
  <c r="M15" i="19"/>
  <c r="O15" i="19" s="1"/>
  <c r="O14" i="19"/>
  <c r="M14" i="19"/>
  <c r="M13" i="19"/>
  <c r="O13" i="19" s="1"/>
  <c r="O12" i="19"/>
  <c r="M12" i="19"/>
  <c r="M18" i="19" s="1"/>
  <c r="M11" i="19"/>
  <c r="O11" i="19" s="1"/>
  <c r="O41" i="19" l="1"/>
  <c r="O49" i="19"/>
  <c r="I36" i="19"/>
  <c r="M29" i="19"/>
  <c r="J63" i="19"/>
  <c r="O59" i="19"/>
  <c r="K63" i="19"/>
  <c r="M25" i="19"/>
  <c r="M34" i="19"/>
  <c r="M44" i="19"/>
  <c r="O29" i="19"/>
  <c r="O42" i="19"/>
  <c r="M51" i="19"/>
  <c r="H63" i="19"/>
  <c r="L63" i="19"/>
  <c r="M63" i="19"/>
  <c r="O18" i="19"/>
  <c r="O39" i="19"/>
  <c r="O21" i="19"/>
  <c r="O32" i="19"/>
  <c r="O48" i="19"/>
  <c r="O55" i="19"/>
  <c r="O51" i="19" l="1"/>
  <c r="O63" i="19" s="1"/>
  <c r="O44" i="19"/>
  <c r="O60" i="19"/>
  <c r="O25" i="19"/>
  <c r="O36" i="19" s="1"/>
  <c r="O34" i="19"/>
  <c r="O56" i="19"/>
  <c r="M36" i="19"/>
  <c r="E1186" i="22" l="1"/>
  <c r="I970" i="4" l="1"/>
  <c r="G571" i="3"/>
  <c r="G570" i="3"/>
  <c r="G569" i="3"/>
  <c r="G568" i="3"/>
  <c r="G567" i="3"/>
  <c r="G566" i="3"/>
  <c r="G565" i="3"/>
  <c r="G564" i="3"/>
  <c r="G563" i="3"/>
  <c r="G562" i="3"/>
  <c r="G561" i="3"/>
  <c r="G560" i="3"/>
  <c r="G559" i="3"/>
  <c r="G558" i="3"/>
  <c r="G557" i="3"/>
  <c r="G556" i="3"/>
  <c r="G555" i="3"/>
  <c r="G554" i="3"/>
  <c r="G553" i="3"/>
  <c r="G552" i="3"/>
  <c r="G551" i="3"/>
  <c r="G550" i="3"/>
  <c r="G549" i="3"/>
  <c r="G548" i="3"/>
  <c r="G547" i="3"/>
  <c r="G546" i="3"/>
  <c r="G545" i="3"/>
  <c r="G544" i="3"/>
  <c r="G543" i="3"/>
  <c r="G542" i="3"/>
  <c r="G541" i="3"/>
  <c r="G540" i="3"/>
  <c r="G539" i="3"/>
  <c r="G538" i="3"/>
  <c r="G537" i="3"/>
  <c r="G536" i="3"/>
  <c r="G535" i="3"/>
  <c r="G534" i="3"/>
  <c r="G533" i="3"/>
  <c r="G532" i="3"/>
  <c r="G531" i="3"/>
  <c r="G530" i="3"/>
  <c r="G529" i="3"/>
  <c r="G528" i="3"/>
  <c r="G527" i="3"/>
  <c r="G526" i="3"/>
  <c r="G525" i="3"/>
  <c r="G524" i="3"/>
  <c r="G523" i="3"/>
  <c r="G522" i="3"/>
  <c r="G521" i="3"/>
  <c r="G520" i="3"/>
  <c r="G519" i="3"/>
  <c r="G518" i="3"/>
  <c r="G517" i="3"/>
  <c r="G516" i="3"/>
  <c r="G515" i="3"/>
  <c r="G514" i="3"/>
  <c r="G513" i="3"/>
  <c r="G512" i="3"/>
  <c r="G511" i="3"/>
  <c r="G510" i="3"/>
  <c r="G509" i="3"/>
  <c r="G508" i="3"/>
  <c r="G507" i="3"/>
  <c r="G506" i="3"/>
  <c r="G505" i="3"/>
  <c r="G504" i="3"/>
  <c r="G503" i="3"/>
  <c r="G502" i="3"/>
  <c r="G501" i="3"/>
  <c r="G500" i="3"/>
  <c r="G499" i="3"/>
  <c r="G498" i="3"/>
  <c r="G497" i="3"/>
  <c r="G496" i="3"/>
  <c r="G495" i="3"/>
  <c r="G494" i="3"/>
  <c r="G493" i="3"/>
  <c r="G492" i="3"/>
  <c r="G491" i="3"/>
  <c r="G490" i="3"/>
  <c r="G489" i="3"/>
  <c r="G488" i="3"/>
  <c r="G487" i="3"/>
  <c r="G486" i="3"/>
  <c r="G485" i="3"/>
  <c r="G484" i="3"/>
  <c r="G483" i="3"/>
  <c r="G482" i="3"/>
  <c r="G481" i="3"/>
  <c r="G480" i="3"/>
  <c r="G479" i="3"/>
  <c r="G478" i="3"/>
  <c r="G477" i="3"/>
  <c r="G476" i="3"/>
  <c r="G475" i="3"/>
  <c r="G474" i="3"/>
  <c r="G473" i="3"/>
  <c r="G472" i="3"/>
  <c r="G471" i="3"/>
  <c r="G470" i="3"/>
  <c r="G469" i="3"/>
  <c r="G468" i="3"/>
  <c r="G467" i="3"/>
  <c r="G466" i="3"/>
  <c r="G465" i="3"/>
  <c r="G464" i="3"/>
  <c r="G463" i="3"/>
  <c r="G462" i="3"/>
  <c r="G461" i="3"/>
  <c r="G460" i="3"/>
  <c r="G459" i="3"/>
  <c r="G458" i="3"/>
  <c r="G457" i="3"/>
  <c r="G456" i="3"/>
  <c r="G455" i="3"/>
  <c r="G454" i="3"/>
  <c r="G453" i="3"/>
  <c r="G452" i="3"/>
  <c r="G451" i="3"/>
  <c r="G450" i="3"/>
  <c r="G449" i="3"/>
  <c r="G448" i="3"/>
  <c r="G447" i="3"/>
  <c r="G446" i="3"/>
  <c r="G445" i="3"/>
  <c r="G444" i="3"/>
  <c r="G443" i="3"/>
  <c r="G442" i="3"/>
  <c r="G441" i="3"/>
  <c r="G440" i="3"/>
  <c r="G439" i="3"/>
  <c r="G438" i="3"/>
  <c r="G437" i="3"/>
  <c r="G436" i="3"/>
  <c r="G435" i="3"/>
  <c r="G434" i="3"/>
  <c r="G433" i="3"/>
  <c r="G432" i="3"/>
  <c r="G431" i="3"/>
  <c r="G430" i="3"/>
  <c r="G429" i="3"/>
  <c r="G428" i="3"/>
  <c r="G427" i="3"/>
  <c r="G426" i="3"/>
  <c r="G425" i="3"/>
  <c r="G424" i="3"/>
  <c r="G423" i="3"/>
  <c r="G422" i="3"/>
  <c r="G421" i="3"/>
  <c r="G420" i="3"/>
  <c r="G419" i="3"/>
  <c r="G418" i="3"/>
  <c r="G417" i="3"/>
  <c r="G416" i="3"/>
  <c r="G415" i="3"/>
  <c r="G414" i="3"/>
  <c r="G413" i="3"/>
  <c r="G412" i="3"/>
  <c r="G411" i="3"/>
  <c r="G410" i="3"/>
  <c r="G409" i="3"/>
  <c r="G408" i="3"/>
  <c r="G407" i="3"/>
  <c r="G406" i="3"/>
  <c r="G405" i="3"/>
  <c r="G404" i="3"/>
  <c r="G403" i="3"/>
  <c r="G402" i="3"/>
  <c r="G401" i="3"/>
  <c r="G400" i="3"/>
  <c r="G399" i="3"/>
  <c r="G398" i="3"/>
  <c r="G397" i="3"/>
  <c r="G396" i="3"/>
  <c r="G395" i="3"/>
  <c r="G394" i="3"/>
  <c r="G393" i="3"/>
  <c r="G392" i="3"/>
  <c r="G391" i="3"/>
  <c r="G390" i="3"/>
  <c r="G389" i="3"/>
  <c r="G388" i="3"/>
  <c r="G387" i="3"/>
  <c r="G386" i="3"/>
  <c r="G385" i="3"/>
  <c r="G384" i="3"/>
  <c r="G383" i="3"/>
  <c r="G382" i="3"/>
  <c r="G381" i="3"/>
  <c r="G380" i="3"/>
  <c r="G379" i="3"/>
  <c r="G378" i="3"/>
  <c r="G377" i="3"/>
  <c r="G376" i="3"/>
  <c r="G375" i="3"/>
  <c r="G374" i="3"/>
  <c r="G373" i="3"/>
  <c r="G372" i="3"/>
  <c r="G371" i="3"/>
  <c r="G370" i="3"/>
  <c r="G369" i="3"/>
  <c r="G368" i="3"/>
  <c r="G367" i="3"/>
  <c r="G366" i="3"/>
  <c r="G365" i="3"/>
  <c r="G364" i="3"/>
  <c r="G363" i="3"/>
  <c r="G362" i="3"/>
  <c r="G361" i="3"/>
  <c r="G360" i="3"/>
  <c r="G359" i="3"/>
  <c r="G358" i="3"/>
  <c r="G357" i="3"/>
  <c r="G356" i="3"/>
  <c r="G355" i="3"/>
  <c r="G354" i="3"/>
  <c r="G353" i="3"/>
  <c r="G352" i="3"/>
  <c r="G351" i="3"/>
  <c r="G350" i="3"/>
  <c r="G349" i="3"/>
  <c r="G348" i="3"/>
  <c r="G347" i="3"/>
  <c r="G346" i="3"/>
  <c r="G345" i="3"/>
  <c r="G344" i="3"/>
  <c r="G343" i="3"/>
  <c r="G342" i="3"/>
  <c r="G341" i="3"/>
  <c r="G340" i="3"/>
  <c r="G339" i="3"/>
  <c r="G338" i="3"/>
  <c r="G337" i="3"/>
  <c r="G336" i="3"/>
  <c r="G335" i="3"/>
  <c r="G334" i="3"/>
  <c r="G333" i="3"/>
  <c r="G332" i="3"/>
  <c r="G331" i="3"/>
  <c r="G330" i="3"/>
  <c r="G329" i="3"/>
  <c r="G328" i="3"/>
  <c r="G327" i="3"/>
  <c r="G326" i="3"/>
  <c r="G325" i="3"/>
  <c r="G324" i="3"/>
  <c r="G323" i="3"/>
  <c r="G322" i="3"/>
  <c r="G321" i="3"/>
  <c r="G320" i="3"/>
  <c r="G319" i="3"/>
  <c r="G318" i="3"/>
  <c r="G317" i="3"/>
  <c r="G316" i="3"/>
  <c r="G315" i="3"/>
  <c r="G314" i="3"/>
  <c r="G313" i="3"/>
  <c r="G312" i="3"/>
  <c r="G311" i="3"/>
  <c r="G310" i="3"/>
  <c r="I1240" i="4"/>
  <c r="G1240" i="4"/>
  <c r="I1239" i="4"/>
  <c r="G1239" i="4"/>
  <c r="I1118" i="4"/>
  <c r="G1118" i="4"/>
  <c r="I1036" i="4"/>
  <c r="G1036" i="4"/>
  <c r="I1006" i="4"/>
  <c r="G1006" i="4"/>
  <c r="I964" i="4"/>
  <c r="G964" i="4"/>
  <c r="C961" i="22" s="1"/>
  <c r="G961" i="22" s="1"/>
  <c r="I940" i="4"/>
  <c r="G940" i="4"/>
  <c r="C937" i="22" s="1"/>
  <c r="G937" i="22" s="1"/>
  <c r="I934" i="4"/>
  <c r="G934" i="4"/>
  <c r="C931" i="22" s="1"/>
  <c r="G931" i="22" s="1"/>
  <c r="I845" i="4"/>
  <c r="G845" i="4"/>
  <c r="C842" i="22" s="1"/>
  <c r="G842" i="22" s="1"/>
  <c r="H842" i="22" s="1"/>
  <c r="AA842" i="22" s="1"/>
  <c r="I844" i="4"/>
  <c r="G844" i="4"/>
  <c r="C841" i="22" s="1"/>
  <c r="G841" i="22" s="1"/>
  <c r="I818" i="4"/>
  <c r="G818" i="4"/>
  <c r="C815" i="22" s="1"/>
  <c r="G815" i="22" s="1"/>
  <c r="I689" i="4"/>
  <c r="G689" i="4"/>
  <c r="C686" i="22" s="1"/>
  <c r="G686" i="22" s="1"/>
  <c r="J686" i="22" s="1"/>
  <c r="AA686" i="22" s="1"/>
  <c r="I522" i="4"/>
  <c r="G522" i="4"/>
  <c r="C521" i="22" s="1"/>
  <c r="I462" i="4"/>
  <c r="G462" i="4"/>
  <c r="C461" i="22" s="1"/>
  <c r="G461" i="22" s="1"/>
  <c r="I409" i="4"/>
  <c r="G409" i="4"/>
  <c r="C408" i="22" s="1"/>
  <c r="G408" i="22" s="1"/>
  <c r="S408" i="22" s="1"/>
  <c r="AA408" i="22" s="1"/>
  <c r="I408" i="4"/>
  <c r="G408" i="4"/>
  <c r="C407" i="22" s="1"/>
  <c r="G407" i="22" s="1"/>
  <c r="AA407" i="22" s="1"/>
  <c r="I407" i="4"/>
  <c r="G407" i="4"/>
  <c r="C406" i="22" s="1"/>
  <c r="G406" i="22" s="1"/>
  <c r="I403" i="4"/>
  <c r="G403" i="4"/>
  <c r="C402" i="22" s="1"/>
  <c r="G402" i="22" s="1"/>
  <c r="AA402" i="22" s="1"/>
  <c r="I92" i="4"/>
  <c r="G92" i="4"/>
  <c r="C91" i="22" s="1"/>
  <c r="G91" i="22" s="1"/>
  <c r="H91" i="22" s="1"/>
  <c r="AA91" i="22" s="1"/>
  <c r="I91" i="4"/>
  <c r="G91" i="4"/>
  <c r="C90" i="22" s="1"/>
  <c r="G90" i="22" s="1"/>
  <c r="H90" i="22" s="1"/>
  <c r="AA90" i="22" s="1"/>
  <c r="C1003" i="22" l="1"/>
  <c r="G1003" i="22" s="1"/>
  <c r="H1003" i="22" s="1"/>
  <c r="AA1003" i="22" s="1"/>
  <c r="C1115" i="22"/>
  <c r="G1115" i="22" s="1"/>
  <c r="J1115" i="22" s="1"/>
  <c r="AA1115" i="22" s="1"/>
  <c r="C1236" i="22"/>
  <c r="G1236" i="22" s="1"/>
  <c r="J1236" i="22" s="1"/>
  <c r="AA1236" i="22" s="1"/>
  <c r="C1237" i="22"/>
  <c r="G1237" i="22" s="1"/>
  <c r="J1237" i="22" s="1"/>
  <c r="AA1237" i="22" s="1"/>
  <c r="C1033" i="22"/>
  <c r="G1033" i="22" s="1"/>
  <c r="S1033" i="22" s="1"/>
  <c r="AA1033" i="22" s="1"/>
  <c r="T406" i="22"/>
  <c r="AA406" i="22" s="1"/>
  <c r="S931" i="22"/>
  <c r="AA931" i="22" s="1"/>
  <c r="H815" i="22"/>
  <c r="AA815" i="22" s="1"/>
  <c r="S937" i="22"/>
  <c r="AA937" i="22" s="1"/>
  <c r="E521" i="22"/>
  <c r="D520" i="22" s="1"/>
  <c r="H841" i="22"/>
  <c r="AA841" i="22" s="1"/>
  <c r="H961" i="22"/>
  <c r="AA961" i="22" s="1"/>
  <c r="J461" i="22"/>
  <c r="AA461" i="22" s="1"/>
  <c r="G521" i="22" l="1"/>
  <c r="AA521" i="22" s="1"/>
  <c r="G1252" i="22" l="1"/>
  <c r="AA1252" i="22" s="1"/>
  <c r="AA1250" i="22"/>
  <c r="E1149" i="22"/>
  <c r="E1246" i="22" l="1"/>
  <c r="D1185" i="22" l="1"/>
  <c r="AA1251" i="22" l="1"/>
  <c r="H72" i="17" l="1"/>
  <c r="H68" i="17"/>
  <c r="H64" i="17"/>
  <c r="H61" i="17"/>
  <c r="H60" i="17" s="1"/>
  <c r="H56" i="17"/>
  <c r="H43" i="17"/>
  <c r="H38" i="17"/>
  <c r="H31" i="17"/>
  <c r="H17" i="17"/>
  <c r="H13" i="17"/>
  <c r="G83" i="17"/>
  <c r="H9" i="17"/>
  <c r="H8" i="17" s="1"/>
  <c r="H36" i="17" s="1"/>
  <c r="H54" i="17" s="1"/>
  <c r="H76" i="17" s="1"/>
  <c r="H80" i="17" s="1"/>
  <c r="G186" i="4" l="1"/>
  <c r="C185" i="22" s="1"/>
  <c r="G185" i="22" s="1"/>
  <c r="I21" i="4"/>
  <c r="S185" i="22" l="1"/>
  <c r="AA185" i="22" s="1"/>
  <c r="I1480" i="4"/>
  <c r="I1479" i="4"/>
  <c r="I1478" i="4"/>
  <c r="I1477" i="4"/>
  <c r="I1476" i="4"/>
  <c r="I1475" i="4"/>
  <c r="I1474" i="4"/>
  <c r="I1473" i="4"/>
  <c r="I1472" i="4"/>
  <c r="I1471" i="4"/>
  <c r="I1470" i="4"/>
  <c r="I1469" i="4"/>
  <c r="I1468" i="4"/>
  <c r="I1467" i="4"/>
  <c r="I1466" i="4"/>
  <c r="I1465" i="4"/>
  <c r="I1464" i="4"/>
  <c r="I1463" i="4"/>
  <c r="I1462" i="4"/>
  <c r="I1461" i="4"/>
  <c r="I1460" i="4"/>
  <c r="I1459" i="4"/>
  <c r="I1458" i="4"/>
  <c r="I1457" i="4"/>
  <c r="I1456" i="4"/>
  <c r="I1455" i="4"/>
  <c r="I1454" i="4"/>
  <c r="I1453" i="4"/>
  <c r="I1452" i="4"/>
  <c r="I1451" i="4"/>
  <c r="I1450" i="4"/>
  <c r="I1449" i="4"/>
  <c r="I1448" i="4"/>
  <c r="I1447" i="4"/>
  <c r="I1446" i="4"/>
  <c r="I1445" i="4"/>
  <c r="I1444" i="4"/>
  <c r="I1443" i="4"/>
  <c r="I1442" i="4"/>
  <c r="I1441" i="4"/>
  <c r="I1440" i="4"/>
  <c r="I1439" i="4"/>
  <c r="I1438" i="4"/>
  <c r="I1437" i="4"/>
  <c r="I1436" i="4"/>
  <c r="I1435" i="4"/>
  <c r="I1434" i="4"/>
  <c r="I1433" i="4"/>
  <c r="I1432" i="4"/>
  <c r="I1431" i="4"/>
  <c r="I1430" i="4"/>
  <c r="I1429" i="4"/>
  <c r="I1428" i="4"/>
  <c r="I1427" i="4"/>
  <c r="I1426" i="4"/>
  <c r="I1425" i="4"/>
  <c r="I1424" i="4"/>
  <c r="I1423" i="4"/>
  <c r="I1422" i="4"/>
  <c r="I1421" i="4"/>
  <c r="I1420" i="4"/>
  <c r="I1419" i="4"/>
  <c r="I1418" i="4"/>
  <c r="I1417" i="4"/>
  <c r="I1416" i="4"/>
  <c r="I1415" i="4"/>
  <c r="I1414" i="4"/>
  <c r="I1413" i="4"/>
  <c r="I1412" i="4"/>
  <c r="I1411" i="4"/>
  <c r="I1410" i="4"/>
  <c r="I1409" i="4"/>
  <c r="I1408" i="4"/>
  <c r="I1407" i="4"/>
  <c r="I1406" i="4"/>
  <c r="I1405" i="4"/>
  <c r="I1404" i="4"/>
  <c r="I1403" i="4"/>
  <c r="I1402" i="4"/>
  <c r="I1401" i="4"/>
  <c r="I1400" i="4"/>
  <c r="I1399" i="4"/>
  <c r="I1398" i="4"/>
  <c r="I1397" i="4"/>
  <c r="I1396" i="4"/>
  <c r="I1395" i="4"/>
  <c r="I1394" i="4"/>
  <c r="I1393" i="4"/>
  <c r="I1392" i="4"/>
  <c r="I1391" i="4"/>
  <c r="I1390" i="4"/>
  <c r="I1389" i="4"/>
  <c r="I1388" i="4"/>
  <c r="I1387" i="4"/>
  <c r="I1386" i="4"/>
  <c r="I1385" i="4"/>
  <c r="I1384" i="4"/>
  <c r="I1383" i="4"/>
  <c r="I1382" i="4"/>
  <c r="I1381" i="4"/>
  <c r="I1380" i="4"/>
  <c r="I1379" i="4"/>
  <c r="I1378" i="4"/>
  <c r="I1377" i="4"/>
  <c r="I1376" i="4"/>
  <c r="I1375" i="4"/>
  <c r="I1374" i="4"/>
  <c r="I1373" i="4"/>
  <c r="I1372" i="4"/>
  <c r="I1371" i="4"/>
  <c r="I1370" i="4"/>
  <c r="I1369" i="4"/>
  <c r="I1368" i="4"/>
  <c r="I1367" i="4"/>
  <c r="I1366" i="4"/>
  <c r="I1365" i="4"/>
  <c r="I1364" i="4"/>
  <c r="I1307" i="4"/>
  <c r="I1304" i="4"/>
  <c r="I1301" i="4"/>
  <c r="I1298" i="4"/>
  <c r="I1295" i="4"/>
  <c r="I1292" i="4"/>
  <c r="I1289" i="4"/>
  <c r="I1286" i="4"/>
  <c r="I1283" i="4"/>
  <c r="I1280" i="4"/>
  <c r="I1277" i="4"/>
  <c r="I1274" i="4"/>
  <c r="I1271" i="4"/>
  <c r="I1268" i="4"/>
  <c r="I1265" i="4"/>
  <c r="I1262" i="4"/>
  <c r="I1259" i="4"/>
  <c r="I1258" i="4"/>
  <c r="I1257" i="4"/>
  <c r="I1256" i="4"/>
  <c r="I1255" i="4"/>
  <c r="I1254" i="4"/>
  <c r="I1253" i="4"/>
  <c r="I921" i="4"/>
  <c r="I918" i="4"/>
  <c r="I885" i="4"/>
  <c r="I884" i="4"/>
  <c r="I881" i="4"/>
  <c r="I850" i="4"/>
  <c r="I849" i="4"/>
  <c r="I848" i="4"/>
  <c r="I847" i="4"/>
  <c r="I846" i="4"/>
  <c r="I838" i="4"/>
  <c r="I836" i="4"/>
  <c r="I1252" i="4"/>
  <c r="G1252" i="4"/>
  <c r="I1224" i="4"/>
  <c r="G1224" i="4"/>
  <c r="I1211" i="4"/>
  <c r="G1211" i="4"/>
  <c r="C1208" i="22" s="1"/>
  <c r="G1208" i="22" s="1"/>
  <c r="L1208" i="22" s="1"/>
  <c r="AA1208" i="22" s="1"/>
  <c r="I1210" i="4"/>
  <c r="G1210" i="4"/>
  <c r="C1207" i="22" s="1"/>
  <c r="G1207" i="22" s="1"/>
  <c r="S1207" i="22" s="1"/>
  <c r="AA1207" i="22" s="1"/>
  <c r="I1158" i="4"/>
  <c r="G1158" i="4"/>
  <c r="C1155" i="22" s="1"/>
  <c r="E1155" i="22" s="1"/>
  <c r="D562" i="22" s="1"/>
  <c r="I1157" i="4"/>
  <c r="G1157" i="4"/>
  <c r="C1154" i="22" s="1"/>
  <c r="I1138" i="4"/>
  <c r="G1138" i="4"/>
  <c r="C1135" i="22" s="1"/>
  <c r="G1135" i="22" s="1"/>
  <c r="I1074" i="4"/>
  <c r="G1074" i="4"/>
  <c r="C1071" i="22" s="1"/>
  <c r="G1071" i="22" s="1"/>
  <c r="S1071" i="22" s="1"/>
  <c r="AA1071" i="22" s="1"/>
  <c r="I939" i="4"/>
  <c r="G939" i="4"/>
  <c r="C936" i="22" s="1"/>
  <c r="G936" i="22" s="1"/>
  <c r="S936" i="22" s="1"/>
  <c r="AA936" i="22" s="1"/>
  <c r="I928" i="4"/>
  <c r="G928" i="4"/>
  <c r="C925" i="22" s="1"/>
  <c r="G925" i="22" s="1"/>
  <c r="S925" i="22" s="1"/>
  <c r="AA925" i="22" s="1"/>
  <c r="I822" i="4"/>
  <c r="G822" i="4"/>
  <c r="C819" i="22" s="1"/>
  <c r="G819" i="22" s="1"/>
  <c r="H819" i="22" s="1"/>
  <c r="AA819" i="22" s="1"/>
  <c r="I816" i="4"/>
  <c r="G816" i="4"/>
  <c r="C813" i="22" s="1"/>
  <c r="G813" i="22" s="1"/>
  <c r="AA813" i="22" s="1"/>
  <c r="I619" i="4"/>
  <c r="G619" i="4"/>
  <c r="C616" i="22" s="1"/>
  <c r="G616" i="22" s="1"/>
  <c r="I618" i="4"/>
  <c r="G618" i="4"/>
  <c r="I617" i="4"/>
  <c r="G617" i="4"/>
  <c r="C614" i="22" s="1"/>
  <c r="G614" i="22" s="1"/>
  <c r="AA614" i="22" s="1"/>
  <c r="I551" i="4"/>
  <c r="G551" i="4"/>
  <c r="C550" i="22" s="1"/>
  <c r="G550" i="22" s="1"/>
  <c r="AA550" i="22" s="1"/>
  <c r="I549" i="4"/>
  <c r="G549" i="4"/>
  <c r="C548" i="22" s="1"/>
  <c r="G548" i="22" s="1"/>
  <c r="AA548" i="22" s="1"/>
  <c r="I548" i="4"/>
  <c r="G548" i="4"/>
  <c r="C547" i="22" s="1"/>
  <c r="G547" i="22" s="1"/>
  <c r="AA547" i="22" s="1"/>
  <c r="I495" i="4"/>
  <c r="G495" i="4"/>
  <c r="C494" i="22" s="1"/>
  <c r="G494" i="22" s="1"/>
  <c r="I494" i="4"/>
  <c r="G494" i="4"/>
  <c r="C493" i="22" s="1"/>
  <c r="G493" i="22" s="1"/>
  <c r="T493" i="22" s="1"/>
  <c r="AA493" i="22" s="1"/>
  <c r="I493" i="4"/>
  <c r="G493" i="4"/>
  <c r="C492" i="22" s="1"/>
  <c r="G492" i="22" s="1"/>
  <c r="AA492" i="22" s="1"/>
  <c r="I492" i="4"/>
  <c r="G492" i="4"/>
  <c r="C491" i="22" s="1"/>
  <c r="G491" i="22" s="1"/>
  <c r="AA491" i="22" s="1"/>
  <c r="G308" i="3"/>
  <c r="G307" i="3"/>
  <c r="G306" i="3"/>
  <c r="G305" i="3"/>
  <c r="G304" i="3"/>
  <c r="G303" i="3"/>
  <c r="G302" i="3"/>
  <c r="G301" i="3"/>
  <c r="G300" i="3"/>
  <c r="G299" i="3"/>
  <c r="G298" i="3"/>
  <c r="G297" i="3"/>
  <c r="G296" i="3"/>
  <c r="G295" i="3"/>
  <c r="G294" i="3"/>
  <c r="G293" i="3"/>
  <c r="G292" i="3"/>
  <c r="G291" i="3"/>
  <c r="G288" i="3"/>
  <c r="G287" i="3"/>
  <c r="G286" i="3"/>
  <c r="G285" i="3"/>
  <c r="G284" i="3"/>
  <c r="G283" i="3"/>
  <c r="G282" i="3"/>
  <c r="G281" i="3"/>
  <c r="G280" i="3"/>
  <c r="G279" i="3"/>
  <c r="G278" i="3"/>
  <c r="G277" i="3"/>
  <c r="G276" i="3"/>
  <c r="G275" i="3"/>
  <c r="G274" i="3"/>
  <c r="G273" i="3"/>
  <c r="G272" i="3"/>
  <c r="G271" i="3"/>
  <c r="G270" i="3"/>
  <c r="G269" i="3"/>
  <c r="G268" i="3"/>
  <c r="G267" i="3"/>
  <c r="G266" i="3"/>
  <c r="G265" i="3"/>
  <c r="G264" i="3"/>
  <c r="G263" i="3"/>
  <c r="G262" i="3"/>
  <c r="G261" i="3"/>
  <c r="G260" i="3"/>
  <c r="G259" i="3"/>
  <c r="G258" i="3"/>
  <c r="G257" i="3"/>
  <c r="G256" i="3"/>
  <c r="G255" i="3"/>
  <c r="G254" i="3"/>
  <c r="G236" i="3"/>
  <c r="G235" i="3"/>
  <c r="G234" i="3"/>
  <c r="G233" i="3"/>
  <c r="G232" i="3"/>
  <c r="G231" i="3"/>
  <c r="G230" i="3"/>
  <c r="G229" i="3"/>
  <c r="G228" i="3"/>
  <c r="G227" i="3"/>
  <c r="G226" i="3"/>
  <c r="G225" i="3"/>
  <c r="G224" i="3"/>
  <c r="G223" i="3"/>
  <c r="G222" i="3"/>
  <c r="G221" i="3"/>
  <c r="G220" i="3"/>
  <c r="G219" i="3"/>
  <c r="G218" i="3"/>
  <c r="G217" i="3"/>
  <c r="G216" i="3"/>
  <c r="G215" i="3"/>
  <c r="G214" i="3"/>
  <c r="G213" i="3"/>
  <c r="G212" i="3"/>
  <c r="G211" i="3"/>
  <c r="G210" i="3"/>
  <c r="G209" i="3"/>
  <c r="G208" i="3"/>
  <c r="G207" i="3"/>
  <c r="G206" i="3"/>
  <c r="G205" i="3"/>
  <c r="G204" i="3"/>
  <c r="G203" i="3"/>
  <c r="G202" i="3"/>
  <c r="G201" i="3"/>
  <c r="G200" i="3"/>
  <c r="G199" i="3"/>
  <c r="G198" i="3"/>
  <c r="G197" i="3"/>
  <c r="G196" i="3"/>
  <c r="G195" i="3"/>
  <c r="G194" i="3"/>
  <c r="G193" i="3"/>
  <c r="G192" i="3"/>
  <c r="G191" i="3"/>
  <c r="G190" i="3"/>
  <c r="G189" i="3"/>
  <c r="G188" i="3"/>
  <c r="G187" i="3"/>
  <c r="G186" i="3"/>
  <c r="G185" i="3"/>
  <c r="G184" i="3"/>
  <c r="G183" i="3"/>
  <c r="G182" i="3"/>
  <c r="G181" i="3"/>
  <c r="G180" i="3"/>
  <c r="G179" i="3"/>
  <c r="G178" i="3"/>
  <c r="G177" i="3"/>
  <c r="G176" i="3"/>
  <c r="G175" i="3"/>
  <c r="G174" i="3"/>
  <c r="G173" i="3"/>
  <c r="G172" i="3"/>
  <c r="G171" i="3"/>
  <c r="G170" i="3"/>
  <c r="G169" i="3"/>
  <c r="G168" i="3"/>
  <c r="G167" i="3"/>
  <c r="G166" i="3"/>
  <c r="G165" i="3"/>
  <c r="G164" i="3"/>
  <c r="G163" i="3"/>
  <c r="G162" i="3"/>
  <c r="G161" i="3"/>
  <c r="G160" i="3"/>
  <c r="G159" i="3"/>
  <c r="G158" i="3"/>
  <c r="G157" i="3"/>
  <c r="G156" i="3"/>
  <c r="G155" i="3"/>
  <c r="G154" i="3"/>
  <c r="G153" i="3"/>
  <c r="G152" i="3"/>
  <c r="G151" i="3"/>
  <c r="G150" i="3"/>
  <c r="G149" i="3"/>
  <c r="G148" i="3"/>
  <c r="G147" i="3"/>
  <c r="G146" i="3"/>
  <c r="G145" i="3"/>
  <c r="G144" i="3"/>
  <c r="G143" i="3"/>
  <c r="G142" i="3"/>
  <c r="G141" i="3"/>
  <c r="G140" i="3"/>
  <c r="G139" i="3"/>
  <c r="G138" i="3"/>
  <c r="G137" i="3"/>
  <c r="G136" i="3"/>
  <c r="G135" i="3"/>
  <c r="G134" i="3"/>
  <c r="G133" i="3"/>
  <c r="G132" i="3"/>
  <c r="G131" i="3"/>
  <c r="G130" i="3"/>
  <c r="G129" i="3"/>
  <c r="G128" i="3"/>
  <c r="G127" i="3"/>
  <c r="G126" i="3"/>
  <c r="G125" i="3"/>
  <c r="G124" i="3"/>
  <c r="G123" i="3"/>
  <c r="G122" i="3"/>
  <c r="G121" i="3"/>
  <c r="G120" i="3"/>
  <c r="G119" i="3"/>
  <c r="G118" i="3"/>
  <c r="G117" i="3"/>
  <c r="G116" i="3"/>
  <c r="G115" i="3"/>
  <c r="G114" i="3"/>
  <c r="G113" i="3"/>
  <c r="G112" i="3"/>
  <c r="G111" i="3"/>
  <c r="G110" i="3"/>
  <c r="G109" i="3"/>
  <c r="G108" i="3"/>
  <c r="G107" i="3"/>
  <c r="G106" i="3"/>
  <c r="G105" i="3"/>
  <c r="G104" i="3"/>
  <c r="G103" i="3"/>
  <c r="G102" i="3"/>
  <c r="G101" i="3"/>
  <c r="G100" i="3"/>
  <c r="G99" i="3"/>
  <c r="G98" i="3"/>
  <c r="G97" i="3"/>
  <c r="G96" i="3"/>
  <c r="G95" i="3"/>
  <c r="G94" i="3"/>
  <c r="G93" i="3"/>
  <c r="G92" i="3"/>
  <c r="G91" i="3"/>
  <c r="G90" i="3"/>
  <c r="G89" i="3"/>
  <c r="G88" i="3"/>
  <c r="G87" i="3"/>
  <c r="G86" i="3"/>
  <c r="G85" i="3"/>
  <c r="G84" i="3"/>
  <c r="G83" i="3"/>
  <c r="G82" i="3"/>
  <c r="G81" i="3"/>
  <c r="G80" i="3"/>
  <c r="G79" i="3"/>
  <c r="G78" i="3"/>
  <c r="G77" i="3"/>
  <c r="G76" i="3"/>
  <c r="G75" i="3"/>
  <c r="G74" i="3"/>
  <c r="G73" i="3"/>
  <c r="G72" i="3"/>
  <c r="G71" i="3"/>
  <c r="G70" i="3"/>
  <c r="G69" i="3"/>
  <c r="G68" i="3"/>
  <c r="G67" i="3"/>
  <c r="G66" i="3"/>
  <c r="G65" i="3"/>
  <c r="G64" i="3"/>
  <c r="G63" i="3"/>
  <c r="G62" i="3"/>
  <c r="G61" i="3"/>
  <c r="G60" i="3"/>
  <c r="G59" i="3"/>
  <c r="G58" i="3"/>
  <c r="G57" i="3"/>
  <c r="G56" i="3"/>
  <c r="G55" i="3"/>
  <c r="G54" i="3"/>
  <c r="G53" i="3"/>
  <c r="G52" i="3"/>
  <c r="G51" i="3"/>
  <c r="G50" i="3"/>
  <c r="G49" i="3"/>
  <c r="G48" i="3"/>
  <c r="G47" i="3"/>
  <c r="G46" i="3"/>
  <c r="G45"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c r="G10" i="3"/>
  <c r="G9" i="3"/>
  <c r="G8" i="3"/>
  <c r="G7" i="3"/>
  <c r="G6" i="3"/>
  <c r="G7" i="4"/>
  <c r="C6" i="22" s="1"/>
  <c r="G6" i="22" s="1"/>
  <c r="AA6" i="22" s="1"/>
  <c r="C1249" i="22" l="1"/>
  <c r="G1249" i="22" s="1"/>
  <c r="J1249" i="22" s="1"/>
  <c r="AA1249" i="22" s="1"/>
  <c r="C1221" i="22"/>
  <c r="G1221" i="22" s="1"/>
  <c r="J1221" i="22" s="1"/>
  <c r="AA1221" i="22" s="1"/>
  <c r="C615" i="22"/>
  <c r="G615" i="22" s="1"/>
  <c r="W615" i="22" s="1"/>
  <c r="T494" i="22"/>
  <c r="AA494" i="22" s="1"/>
  <c r="J1135" i="22"/>
  <c r="AA1135" i="22" s="1"/>
  <c r="E1154" i="22"/>
  <c r="D560" i="22" s="1"/>
  <c r="G560" i="22" s="1"/>
  <c r="AA560" i="22" s="1"/>
  <c r="W616" i="22"/>
  <c r="AA616" i="22" s="1"/>
  <c r="G562" i="22"/>
  <c r="AA615" i="22" l="1"/>
  <c r="G1154" i="22"/>
  <c r="R1154" i="22" s="1"/>
  <c r="AA1154" i="22" s="1"/>
  <c r="H562" i="22"/>
  <c r="AA562" i="22" s="1"/>
  <c r="G1026" i="4" l="1"/>
  <c r="C1023" i="22" s="1"/>
  <c r="G1023" i="22" s="1"/>
  <c r="H1023" i="22" s="1"/>
  <c r="AA1023" i="22" s="1"/>
  <c r="G1025" i="4"/>
  <c r="G1029" i="4"/>
  <c r="C1026" i="22" s="1"/>
  <c r="G1026" i="22" s="1"/>
  <c r="G1028" i="4"/>
  <c r="C1025" i="22" s="1"/>
  <c r="G1025" i="22" s="1"/>
  <c r="G1020" i="4"/>
  <c r="C1017" i="22" s="1"/>
  <c r="G1017" i="22" s="1"/>
  <c r="L1017" i="22" s="1"/>
  <c r="AA1017" i="22" s="1"/>
  <c r="G879" i="4"/>
  <c r="C876" i="22" s="1"/>
  <c r="G876" i="22" s="1"/>
  <c r="T876" i="22" s="1"/>
  <c r="AA876" i="22" s="1"/>
  <c r="G868" i="4"/>
  <c r="C865" i="22" s="1"/>
  <c r="G865" i="22" s="1"/>
  <c r="AA865" i="22" s="1"/>
  <c r="G867" i="4"/>
  <c r="C864" i="22" s="1"/>
  <c r="G864" i="22" s="1"/>
  <c r="G863" i="4"/>
  <c r="C860" i="22" s="1"/>
  <c r="G860" i="22" s="1"/>
  <c r="C1022" i="22" l="1"/>
  <c r="G1022" i="22" s="1"/>
  <c r="H1022" i="22" s="1"/>
  <c r="AA1022" i="22" s="1"/>
  <c r="T860" i="22"/>
  <c r="AA860" i="22" s="1"/>
  <c r="T864" i="22"/>
  <c r="AA864" i="22" s="1"/>
  <c r="H1026" i="22"/>
  <c r="AA1026" i="22" s="1"/>
  <c r="H1025" i="22"/>
  <c r="AA1025" i="22" s="1"/>
  <c r="G37" i="4" l="1"/>
  <c r="C36" i="22" s="1"/>
  <c r="G36" i="22" s="1"/>
  <c r="AA36" i="22" s="1"/>
  <c r="I1003" i="4" l="1"/>
  <c r="I953" i="4" l="1"/>
  <c r="I952" i="4"/>
  <c r="I834" i="4"/>
  <c r="G834" i="4"/>
  <c r="C831" i="22" s="1"/>
  <c r="G831" i="22" s="1"/>
  <c r="AA831" i="22" s="1"/>
  <c r="I41" i="4"/>
  <c r="G41" i="4"/>
  <c r="C40" i="22" s="1"/>
  <c r="G40" i="22" s="1"/>
  <c r="AA40" i="22" s="1"/>
  <c r="I40" i="4"/>
  <c r="G40" i="4"/>
  <c r="C39" i="22" s="1"/>
  <c r="G39" i="22" s="1"/>
  <c r="AA39" i="22" s="1"/>
  <c r="G1473" i="4"/>
  <c r="G1472" i="4"/>
  <c r="G1471" i="4"/>
  <c r="G1470" i="4"/>
  <c r="G1469" i="4"/>
  <c r="G1468" i="4"/>
  <c r="G1467" i="4"/>
  <c r="G1466" i="4"/>
  <c r="G1465" i="4"/>
  <c r="I1363" i="4"/>
  <c r="G1363" i="4"/>
  <c r="I1362" i="4"/>
  <c r="G1362" i="4"/>
  <c r="I1361" i="4"/>
  <c r="G1361" i="4"/>
  <c r="I1360" i="4"/>
  <c r="G1360" i="4"/>
  <c r="I1359" i="4"/>
  <c r="G1359" i="4"/>
  <c r="I1358" i="4"/>
  <c r="G1358" i="4"/>
  <c r="I1357" i="4"/>
  <c r="G1357" i="4"/>
  <c r="I1356" i="4"/>
  <c r="G1356" i="4"/>
  <c r="I1355" i="4"/>
  <c r="G1355" i="4"/>
  <c r="I1174" i="4"/>
  <c r="G1174" i="4"/>
  <c r="C1171" i="22" s="1"/>
  <c r="G1171" i="22" s="1"/>
  <c r="J1171" i="22" s="1"/>
  <c r="AA1171" i="22" s="1"/>
  <c r="I1075" i="4"/>
  <c r="G1075" i="4"/>
  <c r="C1072" i="22" s="1"/>
  <c r="G1072" i="22" s="1"/>
  <c r="AA1072" i="22" s="1"/>
  <c r="I1072" i="4"/>
  <c r="G1072" i="4"/>
  <c r="C1069" i="22" s="1"/>
  <c r="G1069" i="22" s="1"/>
  <c r="AA1069" i="22" s="1"/>
  <c r="I1071" i="4"/>
  <c r="G1071" i="4"/>
  <c r="C1068" i="22" s="1"/>
  <c r="G1068" i="22" s="1"/>
  <c r="I1070" i="4"/>
  <c r="G1070" i="4"/>
  <c r="C1067" i="22" s="1"/>
  <c r="G1067" i="22" s="1"/>
  <c r="S1067" i="22" s="1"/>
  <c r="AA1067" i="22" s="1"/>
  <c r="I966" i="4"/>
  <c r="G966" i="4"/>
  <c r="I965" i="4"/>
  <c r="G965" i="4"/>
  <c r="C962" i="22" s="1"/>
  <c r="G962" i="22" s="1"/>
  <c r="AA962" i="22" s="1"/>
  <c r="I933" i="4"/>
  <c r="G933" i="4"/>
  <c r="C930" i="22" s="1"/>
  <c r="G930" i="22" s="1"/>
  <c r="S930" i="22" s="1"/>
  <c r="AA930" i="22" s="1"/>
  <c r="I932" i="4"/>
  <c r="G932" i="4"/>
  <c r="C929" i="22" s="1"/>
  <c r="G929" i="22" s="1"/>
  <c r="AA929" i="22" s="1"/>
  <c r="I929" i="4"/>
  <c r="G929" i="4"/>
  <c r="C926" i="22" s="1"/>
  <c r="G926" i="22" s="1"/>
  <c r="AA926" i="22" s="1"/>
  <c r="I922" i="4"/>
  <c r="G922" i="4"/>
  <c r="C919" i="22" s="1"/>
  <c r="G919" i="22" s="1"/>
  <c r="I843" i="4"/>
  <c r="G843" i="4"/>
  <c r="I842" i="4"/>
  <c r="G842" i="4"/>
  <c r="C839" i="22" s="1"/>
  <c r="G839" i="22" s="1"/>
  <c r="AA839" i="22" s="1"/>
  <c r="I841" i="4"/>
  <c r="G841" i="4"/>
  <c r="C838" i="22" s="1"/>
  <c r="G838" i="22" s="1"/>
  <c r="AA838" i="22" s="1"/>
  <c r="I825" i="4"/>
  <c r="G825" i="4"/>
  <c r="I824" i="4"/>
  <c r="G824" i="4"/>
  <c r="C821" i="22" s="1"/>
  <c r="G821" i="22" s="1"/>
  <c r="AA821" i="22" s="1"/>
  <c r="I823" i="4"/>
  <c r="G823" i="4"/>
  <c r="C820" i="22" s="1"/>
  <c r="G820" i="22" s="1"/>
  <c r="AA820" i="22" s="1"/>
  <c r="G890" i="4"/>
  <c r="G911" i="4"/>
  <c r="C908" i="22" s="1"/>
  <c r="G908" i="22" s="1"/>
  <c r="AA908" i="22" s="1"/>
  <c r="G910" i="4"/>
  <c r="C907" i="22" s="1"/>
  <c r="G907" i="22" s="1"/>
  <c r="AA907" i="22" s="1"/>
  <c r="G909" i="4"/>
  <c r="C906" i="22" s="1"/>
  <c r="G906" i="22" s="1"/>
  <c r="AA906" i="22" s="1"/>
  <c r="G908" i="4"/>
  <c r="C905" i="22" s="1"/>
  <c r="G905" i="22" s="1"/>
  <c r="AA905" i="22" s="1"/>
  <c r="G907" i="4"/>
  <c r="C904" i="22" s="1"/>
  <c r="G904" i="22" s="1"/>
  <c r="AA904" i="22" s="1"/>
  <c r="G906" i="4"/>
  <c r="C903" i="22" s="1"/>
  <c r="G903" i="22" s="1"/>
  <c r="AA903" i="22" s="1"/>
  <c r="G905" i="4"/>
  <c r="C902" i="22" s="1"/>
  <c r="G902" i="22" s="1"/>
  <c r="AA902" i="22" s="1"/>
  <c r="G904" i="4"/>
  <c r="C901" i="22" s="1"/>
  <c r="G901" i="22" s="1"/>
  <c r="AA901" i="22" s="1"/>
  <c r="G903" i="4"/>
  <c r="C900" i="22" s="1"/>
  <c r="G900" i="22" s="1"/>
  <c r="AA900" i="22" s="1"/>
  <c r="G902" i="4"/>
  <c r="C899" i="22" s="1"/>
  <c r="G899" i="22" s="1"/>
  <c r="S899" i="22" s="1"/>
  <c r="AA899" i="22" s="1"/>
  <c r="G901" i="4"/>
  <c r="C898" i="22" s="1"/>
  <c r="G898" i="22" s="1"/>
  <c r="AA898" i="22" s="1"/>
  <c r="G900" i="4"/>
  <c r="C897" i="22" s="1"/>
  <c r="G897" i="22" s="1"/>
  <c r="AA897" i="22" s="1"/>
  <c r="G899" i="4"/>
  <c r="C896" i="22" s="1"/>
  <c r="G896" i="22" s="1"/>
  <c r="AA896" i="22" s="1"/>
  <c r="G898" i="4"/>
  <c r="C895" i="22" s="1"/>
  <c r="G895" i="22" s="1"/>
  <c r="AA895" i="22" s="1"/>
  <c r="G897" i="4"/>
  <c r="C894" i="22" s="1"/>
  <c r="G894" i="22" s="1"/>
  <c r="AA894" i="22" s="1"/>
  <c r="G896" i="4"/>
  <c r="C893" i="22" s="1"/>
  <c r="G893" i="22" s="1"/>
  <c r="AA893" i="22" s="1"/>
  <c r="G895" i="4"/>
  <c r="C892" i="22" s="1"/>
  <c r="G892" i="22" s="1"/>
  <c r="AA892" i="22" s="1"/>
  <c r="I583" i="4"/>
  <c r="G583" i="4"/>
  <c r="C580" i="22" s="1"/>
  <c r="G580" i="22" s="1"/>
  <c r="AA580" i="22" s="1"/>
  <c r="I584" i="4"/>
  <c r="G584" i="4"/>
  <c r="C581" i="22" s="1"/>
  <c r="G581" i="22" s="1"/>
  <c r="I405" i="4"/>
  <c r="G405" i="4"/>
  <c r="C404" i="22" s="1"/>
  <c r="G404" i="22" s="1"/>
  <c r="AA404" i="22" s="1"/>
  <c r="I402" i="4"/>
  <c r="G402" i="4"/>
  <c r="C401" i="22" s="1"/>
  <c r="G401" i="22" s="1"/>
  <c r="AA401" i="22" s="1"/>
  <c r="I406" i="4"/>
  <c r="G406" i="4"/>
  <c r="C405" i="22" s="1"/>
  <c r="G405" i="22" s="1"/>
  <c r="AA405" i="22" s="1"/>
  <c r="I404" i="4"/>
  <c r="G404" i="4"/>
  <c r="C403" i="22" s="1"/>
  <c r="G403" i="22" s="1"/>
  <c r="T403" i="22" s="1"/>
  <c r="AA403" i="22" s="1"/>
  <c r="I42" i="4"/>
  <c r="G42" i="4"/>
  <c r="C41" i="22" s="1"/>
  <c r="G41" i="22" s="1"/>
  <c r="AA41" i="22" s="1"/>
  <c r="I38" i="4"/>
  <c r="G38" i="4"/>
  <c r="C37" i="22" s="1"/>
  <c r="G37" i="22" s="1"/>
  <c r="AA37" i="22" s="1"/>
  <c r="G29" i="4"/>
  <c r="C28" i="22" s="1"/>
  <c r="G28" i="22" s="1"/>
  <c r="AA28" i="22" s="1"/>
  <c r="G28" i="4"/>
  <c r="C27" i="22" s="1"/>
  <c r="G27" i="22" s="1"/>
  <c r="AA27" i="22" s="1"/>
  <c r="G27" i="4"/>
  <c r="C26" i="22" s="1"/>
  <c r="G26" i="22" s="1"/>
  <c r="AA26" i="22" s="1"/>
  <c r="G26" i="4"/>
  <c r="C25" i="22" s="1"/>
  <c r="G25" i="22" s="1"/>
  <c r="AA25" i="22" s="1"/>
  <c r="G25" i="4"/>
  <c r="C24" i="22" s="1"/>
  <c r="G24" i="22" s="1"/>
  <c r="AA24" i="22" s="1"/>
  <c r="G24" i="4"/>
  <c r="C23" i="22" s="1"/>
  <c r="G23" i="22" s="1"/>
  <c r="AA23" i="22" s="1"/>
  <c r="G23" i="4"/>
  <c r="C22" i="22" s="1"/>
  <c r="G22" i="22" s="1"/>
  <c r="AA22" i="22" s="1"/>
  <c r="G22" i="4"/>
  <c r="C21" i="22" s="1"/>
  <c r="G21" i="22" s="1"/>
  <c r="AA21" i="22" s="1"/>
  <c r="G21" i="4"/>
  <c r="C20" i="22" s="1"/>
  <c r="G20" i="22" s="1"/>
  <c r="AA20" i="22" s="1"/>
  <c r="G12" i="4"/>
  <c r="C11" i="22" s="1"/>
  <c r="G11" i="22" s="1"/>
  <c r="AA11" i="22" s="1"/>
  <c r="G11" i="4"/>
  <c r="C10" i="22" s="1"/>
  <c r="G10" i="22" s="1"/>
  <c r="AA10" i="22" s="1"/>
  <c r="G10" i="4"/>
  <c r="C9" i="22" s="1"/>
  <c r="G9" i="22" s="1"/>
  <c r="AA9" i="22" s="1"/>
  <c r="G8" i="4"/>
  <c r="C7" i="22" s="1"/>
  <c r="G7" i="22" s="1"/>
  <c r="AA7" i="22" s="1"/>
  <c r="G6" i="4"/>
  <c r="C5" i="22" s="1"/>
  <c r="I8" i="4"/>
  <c r="I7" i="4"/>
  <c r="I6" i="4"/>
  <c r="I833" i="4"/>
  <c r="I832" i="4"/>
  <c r="I831" i="4"/>
  <c r="I830" i="4"/>
  <c r="I829" i="4"/>
  <c r="I828" i="4"/>
  <c r="I827" i="4"/>
  <c r="I826" i="4"/>
  <c r="I821" i="4"/>
  <c r="I820" i="4"/>
  <c r="I819" i="4"/>
  <c r="I817" i="4"/>
  <c r="I815" i="4"/>
  <c r="I814" i="4"/>
  <c r="I813" i="4"/>
  <c r="I812" i="4"/>
  <c r="I811" i="4"/>
  <c r="I810" i="4"/>
  <c r="I809" i="4"/>
  <c r="I808" i="4"/>
  <c r="I807" i="4"/>
  <c r="I806" i="4"/>
  <c r="I805" i="4"/>
  <c r="I804" i="4"/>
  <c r="I803" i="4"/>
  <c r="I802" i="4"/>
  <c r="I801" i="4"/>
  <c r="I800" i="4"/>
  <c r="I799" i="4"/>
  <c r="I798" i="4"/>
  <c r="I797" i="4"/>
  <c r="I796" i="4"/>
  <c r="I795" i="4"/>
  <c r="I794" i="4"/>
  <c r="I793" i="4"/>
  <c r="I792" i="4"/>
  <c r="I791" i="4"/>
  <c r="I790" i="4"/>
  <c r="I789" i="4"/>
  <c r="I788" i="4"/>
  <c r="I787" i="4"/>
  <c r="I786" i="4"/>
  <c r="I785" i="4"/>
  <c r="I784" i="4"/>
  <c r="I783" i="4"/>
  <c r="I782" i="4"/>
  <c r="I781" i="4"/>
  <c r="I780" i="4"/>
  <c r="I779" i="4"/>
  <c r="I778" i="4"/>
  <c r="I777" i="4"/>
  <c r="I776" i="4"/>
  <c r="I775" i="4"/>
  <c r="I774" i="4"/>
  <c r="I773" i="4"/>
  <c r="I772" i="4"/>
  <c r="I771" i="4"/>
  <c r="I770" i="4"/>
  <c r="I769" i="4"/>
  <c r="I768" i="4"/>
  <c r="I767" i="4"/>
  <c r="I766" i="4"/>
  <c r="I765" i="4"/>
  <c r="I764" i="4"/>
  <c r="I763" i="4"/>
  <c r="I762" i="4"/>
  <c r="I761" i="4"/>
  <c r="I760" i="4"/>
  <c r="I759" i="4"/>
  <c r="I758" i="4"/>
  <c r="I757" i="4"/>
  <c r="I756" i="4"/>
  <c r="I755" i="4"/>
  <c r="I754" i="4"/>
  <c r="I753" i="4"/>
  <c r="I752" i="4"/>
  <c r="I751" i="4"/>
  <c r="I750" i="4"/>
  <c r="I749" i="4"/>
  <c r="I748" i="4"/>
  <c r="I747" i="4"/>
  <c r="I746" i="4"/>
  <c r="I745" i="4"/>
  <c r="I744" i="4"/>
  <c r="I743" i="4"/>
  <c r="I742" i="4"/>
  <c r="I741" i="4"/>
  <c r="I740" i="4"/>
  <c r="I739" i="4"/>
  <c r="I738" i="4"/>
  <c r="I737" i="4"/>
  <c r="I736" i="4"/>
  <c r="I735" i="4"/>
  <c r="I734" i="4"/>
  <c r="I733" i="4"/>
  <c r="I732" i="4"/>
  <c r="I731" i="4"/>
  <c r="I730" i="4"/>
  <c r="I729" i="4"/>
  <c r="I728" i="4"/>
  <c r="I727" i="4"/>
  <c r="I726" i="4"/>
  <c r="I725" i="4"/>
  <c r="I724" i="4"/>
  <c r="I723" i="4"/>
  <c r="I722" i="4"/>
  <c r="I721" i="4"/>
  <c r="I720" i="4"/>
  <c r="I719" i="4"/>
  <c r="I718" i="4"/>
  <c r="I717" i="4"/>
  <c r="I716" i="4"/>
  <c r="I715" i="4"/>
  <c r="I714" i="4"/>
  <c r="I713" i="4"/>
  <c r="I712" i="4"/>
  <c r="I711" i="4"/>
  <c r="I710" i="4"/>
  <c r="I709" i="4"/>
  <c r="I708" i="4"/>
  <c r="I707" i="4"/>
  <c r="I706" i="4"/>
  <c r="I705" i="4"/>
  <c r="I704" i="4"/>
  <c r="I703" i="4"/>
  <c r="I702" i="4"/>
  <c r="I701" i="4"/>
  <c r="I700" i="4"/>
  <c r="I699" i="4"/>
  <c r="I698" i="4"/>
  <c r="I697" i="4"/>
  <c r="I696" i="4"/>
  <c r="I695" i="4"/>
  <c r="I694" i="4"/>
  <c r="I693" i="4"/>
  <c r="I692" i="4"/>
  <c r="I691" i="4"/>
  <c r="I690" i="4"/>
  <c r="I688" i="4"/>
  <c r="I687" i="4"/>
  <c r="I686" i="4"/>
  <c r="I685" i="4"/>
  <c r="I684" i="4"/>
  <c r="I683" i="4"/>
  <c r="I682" i="4"/>
  <c r="I681" i="4"/>
  <c r="I680" i="4"/>
  <c r="I679" i="4"/>
  <c r="I678" i="4"/>
  <c r="I677" i="4"/>
  <c r="I676" i="4"/>
  <c r="I675" i="4"/>
  <c r="I674" i="4"/>
  <c r="I673" i="4"/>
  <c r="I672" i="4"/>
  <c r="I671" i="4"/>
  <c r="I670" i="4"/>
  <c r="I669" i="4"/>
  <c r="I668" i="4"/>
  <c r="I667" i="4"/>
  <c r="I666" i="4"/>
  <c r="I665" i="4"/>
  <c r="I664" i="4"/>
  <c r="I663" i="4"/>
  <c r="I662" i="4"/>
  <c r="I661" i="4"/>
  <c r="I660" i="4"/>
  <c r="I659" i="4"/>
  <c r="I658" i="4"/>
  <c r="I657" i="4"/>
  <c r="I656" i="4"/>
  <c r="I655" i="4"/>
  <c r="I654" i="4"/>
  <c r="I653" i="4"/>
  <c r="I652" i="4"/>
  <c r="I651" i="4"/>
  <c r="I650" i="4"/>
  <c r="I649" i="4"/>
  <c r="I648" i="4"/>
  <c r="I647" i="4"/>
  <c r="I646" i="4"/>
  <c r="I645" i="4"/>
  <c r="I644" i="4"/>
  <c r="I643" i="4"/>
  <c r="I642" i="4"/>
  <c r="I641" i="4"/>
  <c r="I640" i="4"/>
  <c r="I639" i="4"/>
  <c r="I638" i="4"/>
  <c r="I637" i="4"/>
  <c r="I636" i="4"/>
  <c r="I635" i="4"/>
  <c r="I634" i="4"/>
  <c r="I633" i="4"/>
  <c r="I632" i="4"/>
  <c r="I631" i="4"/>
  <c r="I630" i="4"/>
  <c r="I629" i="4"/>
  <c r="I628" i="4"/>
  <c r="I627" i="4"/>
  <c r="I626" i="4"/>
  <c r="I625" i="4"/>
  <c r="I624" i="4"/>
  <c r="I623" i="4"/>
  <c r="I622" i="4"/>
  <c r="I621" i="4"/>
  <c r="I620" i="4"/>
  <c r="I616" i="4"/>
  <c r="I615" i="4"/>
  <c r="I614" i="4"/>
  <c r="I613" i="4"/>
  <c r="I612" i="4"/>
  <c r="I611" i="4"/>
  <c r="I610" i="4"/>
  <c r="I609" i="4"/>
  <c r="I608" i="4"/>
  <c r="I607" i="4"/>
  <c r="I606" i="4"/>
  <c r="I605" i="4"/>
  <c r="I604" i="4"/>
  <c r="I603" i="4"/>
  <c r="I602" i="4"/>
  <c r="I601" i="4"/>
  <c r="I600" i="4"/>
  <c r="I599" i="4"/>
  <c r="I598" i="4"/>
  <c r="I597" i="4"/>
  <c r="I596" i="4"/>
  <c r="I595" i="4"/>
  <c r="I594" i="4"/>
  <c r="I593" i="4"/>
  <c r="I592" i="4"/>
  <c r="I591" i="4"/>
  <c r="I590" i="4"/>
  <c r="I589" i="4"/>
  <c r="I588" i="4"/>
  <c r="I587" i="4"/>
  <c r="I586" i="4"/>
  <c r="I585" i="4"/>
  <c r="I582" i="4"/>
  <c r="I581" i="4"/>
  <c r="I580" i="4"/>
  <c r="I579" i="4"/>
  <c r="I578" i="4"/>
  <c r="I577" i="4"/>
  <c r="I576" i="4"/>
  <c r="I575" i="4"/>
  <c r="I574" i="4"/>
  <c r="I573" i="4"/>
  <c r="I572" i="4"/>
  <c r="I571" i="4"/>
  <c r="I570" i="4"/>
  <c r="I569" i="4"/>
  <c r="I568" i="4"/>
  <c r="I567" i="4"/>
  <c r="I566" i="4"/>
  <c r="I565" i="4"/>
  <c r="I564" i="4"/>
  <c r="I562" i="4"/>
  <c r="I560" i="4"/>
  <c r="I559" i="4"/>
  <c r="I558" i="4"/>
  <c r="I556" i="4"/>
  <c r="I555" i="4"/>
  <c r="I554" i="4"/>
  <c r="I553" i="4"/>
  <c r="I547" i="4"/>
  <c r="I545" i="4"/>
  <c r="I544" i="4"/>
  <c r="I543" i="4"/>
  <c r="I542" i="4"/>
  <c r="I541" i="4"/>
  <c r="I540" i="4"/>
  <c r="I539" i="4"/>
  <c r="I538" i="4"/>
  <c r="I537" i="4"/>
  <c r="I536" i="4"/>
  <c r="I535" i="4"/>
  <c r="I534" i="4"/>
  <c r="I533" i="4"/>
  <c r="I532" i="4"/>
  <c r="I531" i="4"/>
  <c r="I530" i="4"/>
  <c r="I529" i="4"/>
  <c r="I528" i="4"/>
  <c r="I527" i="4"/>
  <c r="I526" i="4"/>
  <c r="I525" i="4"/>
  <c r="I524" i="4"/>
  <c r="I523" i="4"/>
  <c r="I521" i="4"/>
  <c r="I520" i="4"/>
  <c r="I519" i="4"/>
  <c r="I518" i="4"/>
  <c r="I517" i="4"/>
  <c r="I516" i="4"/>
  <c r="I515" i="4"/>
  <c r="I514" i="4"/>
  <c r="I513" i="4"/>
  <c r="I512" i="4"/>
  <c r="I511" i="4"/>
  <c r="I510" i="4"/>
  <c r="I509" i="4"/>
  <c r="I508" i="4"/>
  <c r="I507" i="4"/>
  <c r="I506" i="4"/>
  <c r="I505" i="4"/>
  <c r="I504" i="4"/>
  <c r="I503" i="4"/>
  <c r="I502" i="4"/>
  <c r="I501" i="4"/>
  <c r="I500" i="4"/>
  <c r="I499" i="4"/>
  <c r="I498" i="4"/>
  <c r="I497" i="4"/>
  <c r="I496" i="4"/>
  <c r="I491" i="4"/>
  <c r="I490" i="4"/>
  <c r="I489" i="4"/>
  <c r="I488" i="4"/>
  <c r="I487" i="4"/>
  <c r="I486" i="4"/>
  <c r="I485" i="4"/>
  <c r="I484" i="4"/>
  <c r="I483" i="4"/>
  <c r="I482" i="4"/>
  <c r="I481" i="4"/>
  <c r="I480" i="4"/>
  <c r="I479" i="4"/>
  <c r="I478" i="4"/>
  <c r="I477" i="4"/>
  <c r="I476" i="4"/>
  <c r="I475" i="4"/>
  <c r="I474" i="4"/>
  <c r="I473" i="4"/>
  <c r="I472" i="4"/>
  <c r="I471" i="4"/>
  <c r="I470" i="4"/>
  <c r="I469" i="4"/>
  <c r="I468" i="4"/>
  <c r="I467" i="4"/>
  <c r="I466" i="4"/>
  <c r="I465" i="4"/>
  <c r="I464" i="4"/>
  <c r="I463" i="4"/>
  <c r="I461" i="4"/>
  <c r="I460" i="4"/>
  <c r="I459" i="4"/>
  <c r="I458" i="4"/>
  <c r="I457" i="4"/>
  <c r="I456" i="4"/>
  <c r="I455" i="4"/>
  <c r="I454" i="4"/>
  <c r="I453" i="4"/>
  <c r="I452" i="4"/>
  <c r="I451" i="4"/>
  <c r="I450" i="4"/>
  <c r="I449" i="4"/>
  <c r="I448" i="4"/>
  <c r="I447" i="4"/>
  <c r="I446" i="4"/>
  <c r="I445" i="4"/>
  <c r="I444" i="4"/>
  <c r="I443" i="4"/>
  <c r="I442" i="4"/>
  <c r="I441" i="4"/>
  <c r="I440" i="4"/>
  <c r="I439" i="4"/>
  <c r="I438" i="4"/>
  <c r="I437" i="4"/>
  <c r="I436" i="4"/>
  <c r="I435" i="4"/>
  <c r="I434" i="4"/>
  <c r="I433" i="4"/>
  <c r="I432" i="4"/>
  <c r="I431" i="4"/>
  <c r="I430" i="4"/>
  <c r="I429" i="4"/>
  <c r="I428" i="4"/>
  <c r="I427" i="4"/>
  <c r="I426" i="4"/>
  <c r="I425" i="4"/>
  <c r="I424" i="4"/>
  <c r="I423" i="4"/>
  <c r="I422" i="4"/>
  <c r="I421" i="4"/>
  <c r="I420" i="4"/>
  <c r="I419" i="4"/>
  <c r="I418" i="4"/>
  <c r="I417" i="4"/>
  <c r="I416" i="4"/>
  <c r="I415" i="4"/>
  <c r="I414" i="4"/>
  <c r="I413" i="4"/>
  <c r="I412" i="4"/>
  <c r="I411" i="4"/>
  <c r="I410" i="4"/>
  <c r="I401" i="4"/>
  <c r="I400" i="4"/>
  <c r="I399" i="4"/>
  <c r="I398" i="4"/>
  <c r="I397" i="4"/>
  <c r="I396" i="4"/>
  <c r="I395" i="4"/>
  <c r="I394" i="4"/>
  <c r="I393" i="4"/>
  <c r="I392" i="4"/>
  <c r="I391" i="4"/>
  <c r="I390" i="4"/>
  <c r="I389" i="4"/>
  <c r="I388" i="4"/>
  <c r="I387" i="4"/>
  <c r="I386" i="4"/>
  <c r="I385" i="4"/>
  <c r="I384" i="4"/>
  <c r="I383" i="4"/>
  <c r="I382" i="4"/>
  <c r="I381" i="4"/>
  <c r="I380" i="4"/>
  <c r="I379" i="4"/>
  <c r="I378" i="4"/>
  <c r="I377" i="4"/>
  <c r="I376" i="4"/>
  <c r="I375" i="4"/>
  <c r="I374" i="4"/>
  <c r="I373" i="4"/>
  <c r="I372" i="4"/>
  <c r="I371" i="4"/>
  <c r="I370" i="4"/>
  <c r="I369" i="4"/>
  <c r="I368" i="4"/>
  <c r="I367" i="4"/>
  <c r="I366" i="4"/>
  <c r="I365" i="4"/>
  <c r="I364" i="4"/>
  <c r="I363" i="4"/>
  <c r="I362" i="4"/>
  <c r="I361" i="4"/>
  <c r="I360" i="4"/>
  <c r="I359" i="4"/>
  <c r="I358" i="4"/>
  <c r="I357" i="4"/>
  <c r="I356" i="4"/>
  <c r="I355" i="4"/>
  <c r="I354" i="4"/>
  <c r="I353" i="4"/>
  <c r="I352" i="4"/>
  <c r="I351" i="4"/>
  <c r="I350" i="4"/>
  <c r="I349" i="4"/>
  <c r="I348" i="4"/>
  <c r="I347" i="4"/>
  <c r="I346" i="4"/>
  <c r="I345" i="4"/>
  <c r="I344" i="4"/>
  <c r="I343" i="4"/>
  <c r="I342" i="4"/>
  <c r="I341" i="4"/>
  <c r="I340" i="4"/>
  <c r="I339" i="4"/>
  <c r="I338" i="4"/>
  <c r="I337" i="4"/>
  <c r="I336" i="4"/>
  <c r="I335" i="4"/>
  <c r="I334" i="4"/>
  <c r="I333" i="4"/>
  <c r="I332" i="4"/>
  <c r="I331" i="4"/>
  <c r="I330" i="4"/>
  <c r="I329" i="4"/>
  <c r="I328" i="4"/>
  <c r="I327" i="4"/>
  <c r="I326" i="4"/>
  <c r="I325" i="4"/>
  <c r="I324" i="4"/>
  <c r="I323" i="4"/>
  <c r="I322" i="4"/>
  <c r="I321" i="4"/>
  <c r="I320" i="4"/>
  <c r="I319" i="4"/>
  <c r="I318" i="4"/>
  <c r="I317" i="4"/>
  <c r="I316" i="4"/>
  <c r="I315" i="4"/>
  <c r="I314" i="4"/>
  <c r="I313" i="4"/>
  <c r="I312" i="4"/>
  <c r="I311" i="4"/>
  <c r="I310" i="4"/>
  <c r="I309" i="4"/>
  <c r="I308" i="4"/>
  <c r="I307" i="4"/>
  <c r="I306" i="4"/>
  <c r="I305" i="4"/>
  <c r="I304" i="4"/>
  <c r="I303" i="4"/>
  <c r="I302" i="4"/>
  <c r="I301" i="4"/>
  <c r="I300" i="4"/>
  <c r="I299" i="4"/>
  <c r="I298" i="4"/>
  <c r="I297" i="4"/>
  <c r="I296" i="4"/>
  <c r="I295" i="4"/>
  <c r="I294" i="4"/>
  <c r="I293" i="4"/>
  <c r="I292" i="4"/>
  <c r="I291" i="4"/>
  <c r="I290" i="4"/>
  <c r="I289" i="4"/>
  <c r="I288" i="4"/>
  <c r="I287" i="4"/>
  <c r="I286" i="4"/>
  <c r="I285" i="4"/>
  <c r="I284" i="4"/>
  <c r="I283" i="4"/>
  <c r="I282" i="4"/>
  <c r="I281" i="4"/>
  <c r="I280" i="4"/>
  <c r="I279" i="4"/>
  <c r="I278" i="4"/>
  <c r="I277" i="4"/>
  <c r="I276" i="4"/>
  <c r="I275" i="4"/>
  <c r="I274" i="4"/>
  <c r="I273" i="4"/>
  <c r="I272" i="4"/>
  <c r="I271" i="4"/>
  <c r="I270" i="4"/>
  <c r="I269" i="4"/>
  <c r="I268" i="4"/>
  <c r="I267" i="4"/>
  <c r="I266" i="4"/>
  <c r="I265" i="4"/>
  <c r="I264" i="4"/>
  <c r="I263" i="4"/>
  <c r="I262" i="4"/>
  <c r="I261" i="4"/>
  <c r="I260" i="4"/>
  <c r="I259" i="4"/>
  <c r="I258" i="4"/>
  <c r="I257" i="4"/>
  <c r="I256" i="4"/>
  <c r="I255" i="4"/>
  <c r="I254" i="4"/>
  <c r="I253" i="4"/>
  <c r="I252" i="4"/>
  <c r="I251" i="4"/>
  <c r="I250" i="4"/>
  <c r="I249" i="4"/>
  <c r="I248" i="4"/>
  <c r="I247" i="4"/>
  <c r="I246" i="4"/>
  <c r="I245" i="4"/>
  <c r="I244" i="4"/>
  <c r="I243" i="4"/>
  <c r="I242" i="4"/>
  <c r="I241" i="4"/>
  <c r="I240" i="4"/>
  <c r="I239" i="4"/>
  <c r="I238" i="4"/>
  <c r="I237" i="4"/>
  <c r="I236" i="4"/>
  <c r="I235" i="4"/>
  <c r="I234" i="4"/>
  <c r="I233" i="4"/>
  <c r="I232" i="4"/>
  <c r="I231" i="4"/>
  <c r="I230" i="4"/>
  <c r="I229" i="4"/>
  <c r="I228" i="4"/>
  <c r="I227" i="4"/>
  <c r="I226" i="4"/>
  <c r="I225" i="4"/>
  <c r="I224" i="4"/>
  <c r="I223" i="4"/>
  <c r="I222" i="4"/>
  <c r="I221" i="4"/>
  <c r="I220" i="4"/>
  <c r="I219" i="4"/>
  <c r="I218" i="4"/>
  <c r="I217" i="4"/>
  <c r="I216" i="4"/>
  <c r="I215" i="4"/>
  <c r="I214" i="4"/>
  <c r="I213" i="4"/>
  <c r="I212" i="4"/>
  <c r="I211" i="4"/>
  <c r="I210" i="4"/>
  <c r="I209" i="4"/>
  <c r="I208" i="4"/>
  <c r="I207" i="4"/>
  <c r="I206" i="4"/>
  <c r="I205" i="4"/>
  <c r="I204" i="4"/>
  <c r="I203" i="4"/>
  <c r="I202" i="4"/>
  <c r="I201" i="4"/>
  <c r="I200" i="4"/>
  <c r="I199" i="4"/>
  <c r="I198" i="4"/>
  <c r="I197" i="4"/>
  <c r="I196" i="4"/>
  <c r="I195" i="4"/>
  <c r="I194" i="4"/>
  <c r="I193" i="4"/>
  <c r="I192" i="4"/>
  <c r="I191" i="4"/>
  <c r="I190" i="4"/>
  <c r="I189" i="4"/>
  <c r="I188" i="4"/>
  <c r="I187" i="4"/>
  <c r="I186" i="4"/>
  <c r="I185" i="4"/>
  <c r="I184" i="4"/>
  <c r="I183" i="4"/>
  <c r="I182" i="4"/>
  <c r="I181" i="4"/>
  <c r="I180" i="4"/>
  <c r="I179" i="4"/>
  <c r="I178" i="4"/>
  <c r="I177" i="4"/>
  <c r="I176" i="4"/>
  <c r="I175" i="4"/>
  <c r="I174" i="4"/>
  <c r="I173" i="4"/>
  <c r="I172" i="4"/>
  <c r="I171" i="4"/>
  <c r="I170" i="4"/>
  <c r="I169" i="4"/>
  <c r="I168" i="4"/>
  <c r="I167" i="4"/>
  <c r="I166" i="4"/>
  <c r="I165" i="4"/>
  <c r="I164" i="4"/>
  <c r="I163" i="4"/>
  <c r="I162" i="4"/>
  <c r="I161" i="4"/>
  <c r="I160" i="4"/>
  <c r="I159" i="4"/>
  <c r="I158" i="4"/>
  <c r="I157" i="4"/>
  <c r="I156" i="4"/>
  <c r="I155" i="4"/>
  <c r="I154" i="4"/>
  <c r="I153" i="4"/>
  <c r="I152" i="4"/>
  <c r="I151" i="4"/>
  <c r="I150" i="4"/>
  <c r="I149" i="4"/>
  <c r="I148" i="4"/>
  <c r="I147" i="4"/>
  <c r="I146" i="4"/>
  <c r="I145" i="4"/>
  <c r="I144" i="4"/>
  <c r="I143" i="4"/>
  <c r="I142" i="4"/>
  <c r="I141" i="4"/>
  <c r="I140" i="4"/>
  <c r="I139" i="4"/>
  <c r="I138" i="4"/>
  <c r="I137" i="4"/>
  <c r="I136" i="4"/>
  <c r="I135" i="4"/>
  <c r="I134" i="4"/>
  <c r="I133" i="4"/>
  <c r="I132" i="4"/>
  <c r="I131" i="4"/>
  <c r="I130" i="4"/>
  <c r="I129" i="4"/>
  <c r="I128" i="4"/>
  <c r="I127" i="4"/>
  <c r="I126" i="4"/>
  <c r="I125" i="4"/>
  <c r="I124" i="4"/>
  <c r="I123" i="4"/>
  <c r="I122" i="4"/>
  <c r="I121" i="4"/>
  <c r="I120" i="4"/>
  <c r="I119" i="4"/>
  <c r="I118" i="4"/>
  <c r="I117" i="4"/>
  <c r="I116" i="4"/>
  <c r="I115" i="4"/>
  <c r="I114" i="4"/>
  <c r="I113" i="4"/>
  <c r="I112" i="4"/>
  <c r="I111" i="4"/>
  <c r="I110" i="4"/>
  <c r="I109" i="4"/>
  <c r="I108" i="4"/>
  <c r="I107" i="4"/>
  <c r="I106" i="4"/>
  <c r="I105" i="4"/>
  <c r="I104" i="4"/>
  <c r="I103" i="4"/>
  <c r="I102" i="4"/>
  <c r="I101" i="4"/>
  <c r="I100" i="4"/>
  <c r="I99" i="4"/>
  <c r="I98" i="4"/>
  <c r="I97" i="4"/>
  <c r="I96" i="4"/>
  <c r="I95" i="4"/>
  <c r="I94" i="4"/>
  <c r="I93" i="4"/>
  <c r="I90" i="4"/>
  <c r="I89" i="4"/>
  <c r="I88" i="4"/>
  <c r="I87" i="4"/>
  <c r="I86" i="4"/>
  <c r="I85" i="4"/>
  <c r="I84" i="4"/>
  <c r="I83" i="4"/>
  <c r="I82" i="4"/>
  <c r="I81" i="4"/>
  <c r="I80" i="4"/>
  <c r="I79" i="4"/>
  <c r="I78" i="4"/>
  <c r="I77" i="4"/>
  <c r="I76" i="4"/>
  <c r="I75" i="4"/>
  <c r="I74" i="4"/>
  <c r="I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39" i="4"/>
  <c r="I37" i="4"/>
  <c r="I36" i="4"/>
  <c r="I35" i="4"/>
  <c r="I34" i="4"/>
  <c r="I33" i="4"/>
  <c r="I32" i="4"/>
  <c r="I31" i="4"/>
  <c r="I30" i="4"/>
  <c r="I29" i="4"/>
  <c r="I28" i="4"/>
  <c r="I27" i="4"/>
  <c r="I26" i="4"/>
  <c r="I25" i="4"/>
  <c r="I24" i="4"/>
  <c r="I23" i="4"/>
  <c r="I22" i="4"/>
  <c r="I20" i="4"/>
  <c r="I19" i="4"/>
  <c r="I18" i="4"/>
  <c r="I17" i="4"/>
  <c r="I16" i="4"/>
  <c r="I15" i="4"/>
  <c r="I14" i="4"/>
  <c r="I13" i="4"/>
  <c r="I11" i="4"/>
  <c r="I10" i="4"/>
  <c r="I9" i="4"/>
  <c r="I5" i="4"/>
  <c r="G9" i="4"/>
  <c r="C8" i="22" s="1"/>
  <c r="G8" i="22" s="1"/>
  <c r="AA8" i="22" s="1"/>
  <c r="G13" i="4"/>
  <c r="C12" i="22" s="1"/>
  <c r="G12" i="22" s="1"/>
  <c r="AA12" i="22" s="1"/>
  <c r="G14" i="4"/>
  <c r="C13" i="22" s="1"/>
  <c r="G13" i="22" s="1"/>
  <c r="AA13" i="22" s="1"/>
  <c r="G15" i="4"/>
  <c r="C14" i="22" s="1"/>
  <c r="G14" i="22" s="1"/>
  <c r="AA14" i="22" s="1"/>
  <c r="G16" i="4"/>
  <c r="C15" i="22" s="1"/>
  <c r="G15" i="22" s="1"/>
  <c r="AA15" i="22" s="1"/>
  <c r="G17" i="4"/>
  <c r="C16" i="22" s="1"/>
  <c r="G16" i="22" s="1"/>
  <c r="AA16" i="22" s="1"/>
  <c r="G18" i="4"/>
  <c r="C17" i="22" s="1"/>
  <c r="G17" i="22" s="1"/>
  <c r="AA17" i="22" s="1"/>
  <c r="G19" i="4"/>
  <c r="C18" i="22" s="1"/>
  <c r="G18" i="22" s="1"/>
  <c r="AA18" i="22" s="1"/>
  <c r="G20" i="4"/>
  <c r="C19" i="22" s="1"/>
  <c r="G19" i="22" s="1"/>
  <c r="AA19" i="22" s="1"/>
  <c r="G30" i="4"/>
  <c r="C29" i="22" s="1"/>
  <c r="G29" i="22" s="1"/>
  <c r="AA29" i="22" s="1"/>
  <c r="G31" i="4"/>
  <c r="C30" i="22" s="1"/>
  <c r="G30" i="22" s="1"/>
  <c r="AA30" i="22" s="1"/>
  <c r="G32" i="4"/>
  <c r="C31" i="22" s="1"/>
  <c r="G31" i="22" s="1"/>
  <c r="AA31" i="22" s="1"/>
  <c r="G33" i="4"/>
  <c r="C32" i="22" s="1"/>
  <c r="G32" i="22" s="1"/>
  <c r="AA32" i="22" s="1"/>
  <c r="G34" i="4"/>
  <c r="C33" i="22" s="1"/>
  <c r="G33" i="22" s="1"/>
  <c r="AA33" i="22" s="1"/>
  <c r="G35" i="4"/>
  <c r="C34" i="22" s="1"/>
  <c r="G34" i="22" s="1"/>
  <c r="AA34" i="22" s="1"/>
  <c r="G36" i="4"/>
  <c r="C35" i="22" s="1"/>
  <c r="G35" i="22" s="1"/>
  <c r="AA35" i="22" s="1"/>
  <c r="G39" i="4"/>
  <c r="C38" i="22" s="1"/>
  <c r="G38" i="22" s="1"/>
  <c r="AA38" i="22" s="1"/>
  <c r="G43" i="4"/>
  <c r="C42" i="22" s="1"/>
  <c r="G42" i="22" s="1"/>
  <c r="AA42" i="22" s="1"/>
  <c r="G44" i="4"/>
  <c r="C43" i="22" s="1"/>
  <c r="G43" i="22" s="1"/>
  <c r="AA43" i="22" s="1"/>
  <c r="G45" i="4"/>
  <c r="C44" i="22" s="1"/>
  <c r="G44" i="22" s="1"/>
  <c r="AA44" i="22" s="1"/>
  <c r="G46" i="4"/>
  <c r="C45" i="22" s="1"/>
  <c r="G45" i="22" s="1"/>
  <c r="AA45" i="22" s="1"/>
  <c r="G47" i="4"/>
  <c r="C46" i="22" s="1"/>
  <c r="G46" i="22" s="1"/>
  <c r="AA46" i="22" s="1"/>
  <c r="G48" i="4"/>
  <c r="C47" i="22" s="1"/>
  <c r="G47" i="22" s="1"/>
  <c r="AA47" i="22" s="1"/>
  <c r="G49" i="4"/>
  <c r="G50" i="4"/>
  <c r="C49" i="22" s="1"/>
  <c r="G49" i="22" s="1"/>
  <c r="AA49" i="22" s="1"/>
  <c r="G51" i="4"/>
  <c r="C50" i="22" s="1"/>
  <c r="G50" i="22" s="1"/>
  <c r="AA50" i="22" s="1"/>
  <c r="G52" i="4"/>
  <c r="C51" i="22" s="1"/>
  <c r="G51" i="22" s="1"/>
  <c r="AA51" i="22" s="1"/>
  <c r="G53" i="4"/>
  <c r="C52" i="22" s="1"/>
  <c r="G52" i="22" s="1"/>
  <c r="AA52" i="22" s="1"/>
  <c r="G54" i="4"/>
  <c r="C53" i="22" s="1"/>
  <c r="G53" i="22" s="1"/>
  <c r="AA53" i="22" s="1"/>
  <c r="G55" i="4"/>
  <c r="C54" i="22" s="1"/>
  <c r="G54" i="22" s="1"/>
  <c r="H54" i="22" s="1"/>
  <c r="G56" i="4"/>
  <c r="C55" i="22" s="1"/>
  <c r="G55" i="22" s="1"/>
  <c r="G57" i="4"/>
  <c r="C56" i="22" s="1"/>
  <c r="G56" i="22" s="1"/>
  <c r="AA56" i="22" s="1"/>
  <c r="G58" i="4"/>
  <c r="C57" i="22" s="1"/>
  <c r="G57" i="22" s="1"/>
  <c r="AA57" i="22" s="1"/>
  <c r="G59" i="4"/>
  <c r="C58" i="22" s="1"/>
  <c r="G58" i="22" s="1"/>
  <c r="AA58" i="22" s="1"/>
  <c r="G60" i="4"/>
  <c r="C59" i="22" s="1"/>
  <c r="G59" i="22" s="1"/>
  <c r="AA59" i="22" s="1"/>
  <c r="G61" i="4"/>
  <c r="C60" i="22" s="1"/>
  <c r="G60" i="22" s="1"/>
  <c r="AA60" i="22" s="1"/>
  <c r="G62" i="4"/>
  <c r="C61" i="22" s="1"/>
  <c r="G61" i="22" s="1"/>
  <c r="AA61" i="22" s="1"/>
  <c r="G63" i="4"/>
  <c r="C62" i="22" s="1"/>
  <c r="G62" i="22" s="1"/>
  <c r="AA62" i="22" s="1"/>
  <c r="G64" i="4"/>
  <c r="C63" i="22" s="1"/>
  <c r="G63" i="22" s="1"/>
  <c r="AA63" i="22" s="1"/>
  <c r="G65" i="4"/>
  <c r="C64" i="22" s="1"/>
  <c r="G64" i="22" s="1"/>
  <c r="AA64" i="22" s="1"/>
  <c r="G66" i="4"/>
  <c r="C65" i="22" s="1"/>
  <c r="G65" i="22" s="1"/>
  <c r="AA65" i="22" s="1"/>
  <c r="G67" i="4"/>
  <c r="C66" i="22" s="1"/>
  <c r="G66" i="22" s="1"/>
  <c r="AA66" i="22" s="1"/>
  <c r="G68" i="4"/>
  <c r="C67" i="22" s="1"/>
  <c r="G67" i="22" s="1"/>
  <c r="AA67" i="22" s="1"/>
  <c r="G69" i="4"/>
  <c r="C68" i="22" s="1"/>
  <c r="G68" i="22" s="1"/>
  <c r="AA68" i="22" s="1"/>
  <c r="G70" i="4"/>
  <c r="C69" i="22" s="1"/>
  <c r="G69" i="22" s="1"/>
  <c r="AA69" i="22" s="1"/>
  <c r="G71" i="4"/>
  <c r="C70" i="22" s="1"/>
  <c r="G70" i="22" s="1"/>
  <c r="AA70" i="22" s="1"/>
  <c r="G72" i="4"/>
  <c r="C71" i="22" s="1"/>
  <c r="G71" i="22" s="1"/>
  <c r="AA71" i="22" s="1"/>
  <c r="G73" i="4"/>
  <c r="C72" i="22" s="1"/>
  <c r="G72" i="22" s="1"/>
  <c r="AA72" i="22" s="1"/>
  <c r="G74" i="4"/>
  <c r="C73" i="22" s="1"/>
  <c r="G73" i="22" s="1"/>
  <c r="AA73" i="22" s="1"/>
  <c r="G75" i="4"/>
  <c r="C74" i="22" s="1"/>
  <c r="G74" i="22" s="1"/>
  <c r="AA74" i="22" s="1"/>
  <c r="G76" i="4"/>
  <c r="C75" i="22" s="1"/>
  <c r="G75" i="22" s="1"/>
  <c r="AA75" i="22" s="1"/>
  <c r="G77" i="4"/>
  <c r="C76" i="22" s="1"/>
  <c r="G76" i="22" s="1"/>
  <c r="AA76" i="22" s="1"/>
  <c r="G78" i="4"/>
  <c r="C77" i="22" s="1"/>
  <c r="G77" i="22" s="1"/>
  <c r="AA77" i="22" s="1"/>
  <c r="G79" i="4"/>
  <c r="C78" i="22" s="1"/>
  <c r="G78" i="22" s="1"/>
  <c r="AA78" i="22" s="1"/>
  <c r="G80" i="4"/>
  <c r="C79" i="22" s="1"/>
  <c r="G79" i="22" s="1"/>
  <c r="AA79" i="22" s="1"/>
  <c r="G81" i="4"/>
  <c r="C80" i="22" s="1"/>
  <c r="G80" i="22" s="1"/>
  <c r="AA80" i="22" s="1"/>
  <c r="G82" i="4"/>
  <c r="C81" i="22" s="1"/>
  <c r="G81" i="22" s="1"/>
  <c r="AA81" i="22" s="1"/>
  <c r="G83" i="4"/>
  <c r="C82" i="22" s="1"/>
  <c r="G82" i="22" s="1"/>
  <c r="AA82" i="22" s="1"/>
  <c r="G84" i="4"/>
  <c r="C83" i="22" s="1"/>
  <c r="G83" i="22" s="1"/>
  <c r="AA83" i="22" s="1"/>
  <c r="G85" i="4"/>
  <c r="C84" i="22" s="1"/>
  <c r="G84" i="22" s="1"/>
  <c r="AA84" i="22" s="1"/>
  <c r="G86" i="4"/>
  <c r="C85" i="22" s="1"/>
  <c r="G85" i="22" s="1"/>
  <c r="AA85" i="22" s="1"/>
  <c r="G87" i="4"/>
  <c r="C86" i="22" s="1"/>
  <c r="G86" i="22" s="1"/>
  <c r="AA86" i="22" s="1"/>
  <c r="G88" i="4"/>
  <c r="C87" i="22" s="1"/>
  <c r="G87" i="22" s="1"/>
  <c r="AA87" i="22" s="1"/>
  <c r="G89" i="4"/>
  <c r="C88" i="22" s="1"/>
  <c r="G88" i="22" s="1"/>
  <c r="H88" i="22" s="1"/>
  <c r="AA88" i="22" s="1"/>
  <c r="G90" i="4"/>
  <c r="C89" i="22" s="1"/>
  <c r="G89" i="22" s="1"/>
  <c r="H89" i="22" s="1"/>
  <c r="AA89" i="22" s="1"/>
  <c r="G93" i="4"/>
  <c r="C92" i="22" s="1"/>
  <c r="G92" i="22" s="1"/>
  <c r="AA92" i="22" s="1"/>
  <c r="G94" i="4"/>
  <c r="C93" i="22" s="1"/>
  <c r="G93" i="22" s="1"/>
  <c r="AA93" i="22" s="1"/>
  <c r="G95" i="4"/>
  <c r="C94" i="22" s="1"/>
  <c r="G94" i="22" s="1"/>
  <c r="AA94" i="22" s="1"/>
  <c r="G96" i="4"/>
  <c r="C95" i="22" s="1"/>
  <c r="G95" i="22" s="1"/>
  <c r="AA95" i="22" s="1"/>
  <c r="G97" i="4"/>
  <c r="C96" i="22" s="1"/>
  <c r="G96" i="22" s="1"/>
  <c r="AA96" i="22" s="1"/>
  <c r="G98" i="4"/>
  <c r="C97" i="22" s="1"/>
  <c r="G97" i="22" s="1"/>
  <c r="AA97" i="22" s="1"/>
  <c r="G99" i="4"/>
  <c r="C98" i="22" s="1"/>
  <c r="G98" i="22" s="1"/>
  <c r="AA98" i="22" s="1"/>
  <c r="G100" i="4"/>
  <c r="C99" i="22" s="1"/>
  <c r="G99" i="22" s="1"/>
  <c r="AA99" i="22" s="1"/>
  <c r="G101" i="4"/>
  <c r="C100" i="22" s="1"/>
  <c r="G100" i="22" s="1"/>
  <c r="AA100" i="22" s="1"/>
  <c r="G102" i="4"/>
  <c r="C101" i="22" s="1"/>
  <c r="G101" i="22" s="1"/>
  <c r="AA101" i="22" s="1"/>
  <c r="G103" i="4"/>
  <c r="C102" i="22" s="1"/>
  <c r="G102" i="22" s="1"/>
  <c r="AA102" i="22" s="1"/>
  <c r="G104" i="4"/>
  <c r="C103" i="22" s="1"/>
  <c r="G103" i="22" s="1"/>
  <c r="AA103" i="22" s="1"/>
  <c r="G105" i="4"/>
  <c r="C104" i="22" s="1"/>
  <c r="G104" i="22" s="1"/>
  <c r="AA104" i="22" s="1"/>
  <c r="G106" i="4"/>
  <c r="C105" i="22" s="1"/>
  <c r="G105" i="22" s="1"/>
  <c r="AA105" i="22" s="1"/>
  <c r="G107" i="4"/>
  <c r="C106" i="22" s="1"/>
  <c r="G106" i="22" s="1"/>
  <c r="AA106" i="22" s="1"/>
  <c r="G108" i="4"/>
  <c r="C107" i="22" s="1"/>
  <c r="G107" i="22" s="1"/>
  <c r="AA107" i="22" s="1"/>
  <c r="G109" i="4"/>
  <c r="C108" i="22" s="1"/>
  <c r="G108" i="22" s="1"/>
  <c r="AA108" i="22" s="1"/>
  <c r="G110" i="4"/>
  <c r="C109" i="22" s="1"/>
  <c r="G109" i="22" s="1"/>
  <c r="AA109" i="22" s="1"/>
  <c r="G111" i="4"/>
  <c r="C110" i="22" s="1"/>
  <c r="G110" i="22" s="1"/>
  <c r="AA110" i="22" s="1"/>
  <c r="G112" i="4"/>
  <c r="G113" i="4"/>
  <c r="G114" i="4"/>
  <c r="C113" i="22" s="1"/>
  <c r="G113" i="22" s="1"/>
  <c r="AA113" i="22" s="1"/>
  <c r="G115" i="4"/>
  <c r="G116" i="4"/>
  <c r="G117" i="4"/>
  <c r="C116" i="22" s="1"/>
  <c r="G116" i="22" s="1"/>
  <c r="AA116" i="22" s="1"/>
  <c r="G118" i="4"/>
  <c r="C117" i="22" s="1"/>
  <c r="G117" i="22" s="1"/>
  <c r="AA117" i="22" s="1"/>
  <c r="G119" i="4"/>
  <c r="C118" i="22" s="1"/>
  <c r="G118" i="22" s="1"/>
  <c r="AA118" i="22" s="1"/>
  <c r="G120" i="4"/>
  <c r="C119" i="22" s="1"/>
  <c r="G119" i="22" s="1"/>
  <c r="AA119" i="22" s="1"/>
  <c r="G121" i="4"/>
  <c r="C120" i="22" s="1"/>
  <c r="G120" i="22" s="1"/>
  <c r="AA120" i="22" s="1"/>
  <c r="G122" i="4"/>
  <c r="C121" i="22" s="1"/>
  <c r="G121" i="22" s="1"/>
  <c r="AA121" i="22" s="1"/>
  <c r="G123" i="4"/>
  <c r="C122" i="22" s="1"/>
  <c r="G122" i="22" s="1"/>
  <c r="AA122" i="22" s="1"/>
  <c r="G124" i="4"/>
  <c r="C123" i="22" s="1"/>
  <c r="G123" i="22" s="1"/>
  <c r="AA123" i="22" s="1"/>
  <c r="G125" i="4"/>
  <c r="C124" i="22" s="1"/>
  <c r="G124" i="22" s="1"/>
  <c r="AA124" i="22" s="1"/>
  <c r="G126" i="4"/>
  <c r="C125" i="22" s="1"/>
  <c r="G125" i="22" s="1"/>
  <c r="AA125" i="22" s="1"/>
  <c r="G127" i="4"/>
  <c r="C126" i="22" s="1"/>
  <c r="G126" i="22" s="1"/>
  <c r="AA126" i="22" s="1"/>
  <c r="G128" i="4"/>
  <c r="C127" i="22" s="1"/>
  <c r="G127" i="22" s="1"/>
  <c r="AA127" i="22" s="1"/>
  <c r="G129" i="4"/>
  <c r="C128" i="22" s="1"/>
  <c r="G128" i="22" s="1"/>
  <c r="AA128" i="22" s="1"/>
  <c r="G130" i="4"/>
  <c r="C129" i="22" s="1"/>
  <c r="G129" i="22" s="1"/>
  <c r="AA129" i="22" s="1"/>
  <c r="G131" i="4"/>
  <c r="C130" i="22" s="1"/>
  <c r="G130" i="22" s="1"/>
  <c r="AA130" i="22" s="1"/>
  <c r="G132" i="4"/>
  <c r="C131" i="22" s="1"/>
  <c r="G131" i="22" s="1"/>
  <c r="AA131" i="22" s="1"/>
  <c r="G133" i="4"/>
  <c r="C132" i="22" s="1"/>
  <c r="G132" i="22" s="1"/>
  <c r="AA132" i="22" s="1"/>
  <c r="G134" i="4"/>
  <c r="C133" i="22" s="1"/>
  <c r="G133" i="22" s="1"/>
  <c r="AA133" i="22" s="1"/>
  <c r="G135" i="4"/>
  <c r="C134" i="22" s="1"/>
  <c r="G134" i="22" s="1"/>
  <c r="AA134" i="22" s="1"/>
  <c r="G136" i="4"/>
  <c r="C135" i="22" s="1"/>
  <c r="G135" i="22" s="1"/>
  <c r="AA135" i="22" s="1"/>
  <c r="G137" i="4"/>
  <c r="C136" i="22" s="1"/>
  <c r="G136" i="22" s="1"/>
  <c r="AA136" i="22" s="1"/>
  <c r="G138" i="4"/>
  <c r="C137" i="22" s="1"/>
  <c r="G137" i="22" s="1"/>
  <c r="AA137" i="22" s="1"/>
  <c r="G139" i="4"/>
  <c r="C138" i="22" s="1"/>
  <c r="G138" i="22" s="1"/>
  <c r="AA138" i="22" s="1"/>
  <c r="G140" i="4"/>
  <c r="C139" i="22" s="1"/>
  <c r="G139" i="22" s="1"/>
  <c r="AA139" i="22" s="1"/>
  <c r="G141" i="4"/>
  <c r="C140" i="22" s="1"/>
  <c r="G140" i="22" s="1"/>
  <c r="AA140" i="22" s="1"/>
  <c r="G142" i="4"/>
  <c r="C141" i="22" s="1"/>
  <c r="G141" i="22" s="1"/>
  <c r="AA141" i="22" s="1"/>
  <c r="G143" i="4"/>
  <c r="C142" i="22" s="1"/>
  <c r="G142" i="22" s="1"/>
  <c r="AA142" i="22" s="1"/>
  <c r="G144" i="4"/>
  <c r="C143" i="22" s="1"/>
  <c r="G143" i="22" s="1"/>
  <c r="AA143" i="22" s="1"/>
  <c r="G145" i="4"/>
  <c r="C144" i="22" s="1"/>
  <c r="G144" i="22" s="1"/>
  <c r="AA144" i="22" s="1"/>
  <c r="G146" i="4"/>
  <c r="C145" i="22" s="1"/>
  <c r="G145" i="22" s="1"/>
  <c r="AA145" i="22" s="1"/>
  <c r="G147" i="4"/>
  <c r="C146" i="22" s="1"/>
  <c r="G146" i="22" s="1"/>
  <c r="AA146" i="22" s="1"/>
  <c r="G148" i="4"/>
  <c r="C147" i="22" s="1"/>
  <c r="G147" i="22" s="1"/>
  <c r="AA147" i="22" s="1"/>
  <c r="G149" i="4"/>
  <c r="C148" i="22" s="1"/>
  <c r="G148" i="22" s="1"/>
  <c r="AA148" i="22" s="1"/>
  <c r="G150" i="4"/>
  <c r="C149" i="22" s="1"/>
  <c r="G149" i="22" s="1"/>
  <c r="AA149" i="22" s="1"/>
  <c r="G151" i="4"/>
  <c r="C150" i="22" s="1"/>
  <c r="G150" i="22" s="1"/>
  <c r="AA150" i="22" s="1"/>
  <c r="G152" i="4"/>
  <c r="C151" i="22" s="1"/>
  <c r="G151" i="22" s="1"/>
  <c r="AA151" i="22" s="1"/>
  <c r="G153" i="4"/>
  <c r="C152" i="22" s="1"/>
  <c r="G152" i="22" s="1"/>
  <c r="AA152" i="22" s="1"/>
  <c r="G154" i="4"/>
  <c r="C153" i="22" s="1"/>
  <c r="G153" i="22" s="1"/>
  <c r="AA153" i="22" s="1"/>
  <c r="G155" i="4"/>
  <c r="C154" i="22" s="1"/>
  <c r="G154" i="22" s="1"/>
  <c r="AA154" i="22" s="1"/>
  <c r="G156" i="4"/>
  <c r="C155" i="22" s="1"/>
  <c r="G155" i="22" s="1"/>
  <c r="AA155" i="22" s="1"/>
  <c r="G157" i="4"/>
  <c r="C156" i="22" s="1"/>
  <c r="G156" i="22" s="1"/>
  <c r="AA156" i="22" s="1"/>
  <c r="G158" i="4"/>
  <c r="C157" i="22" s="1"/>
  <c r="G157" i="22" s="1"/>
  <c r="AA157" i="22" s="1"/>
  <c r="G159" i="4"/>
  <c r="C158" i="22" s="1"/>
  <c r="G158" i="22" s="1"/>
  <c r="AA158" i="22" s="1"/>
  <c r="G160" i="4"/>
  <c r="C159" i="22" s="1"/>
  <c r="G159" i="22" s="1"/>
  <c r="AA159" i="22" s="1"/>
  <c r="G161" i="4"/>
  <c r="C160" i="22" s="1"/>
  <c r="G160" i="22" s="1"/>
  <c r="AA160" i="22" s="1"/>
  <c r="G162" i="4"/>
  <c r="C161" i="22" s="1"/>
  <c r="G161" i="22" s="1"/>
  <c r="AA161" i="22" s="1"/>
  <c r="G163" i="4"/>
  <c r="C162" i="22" s="1"/>
  <c r="G162" i="22" s="1"/>
  <c r="AA162" i="22" s="1"/>
  <c r="G164" i="4"/>
  <c r="C163" i="22" s="1"/>
  <c r="G163" i="22" s="1"/>
  <c r="AA163" i="22" s="1"/>
  <c r="G165" i="4"/>
  <c r="C164" i="22" s="1"/>
  <c r="G164" i="22" s="1"/>
  <c r="AA164" i="22" s="1"/>
  <c r="G166" i="4"/>
  <c r="C165" i="22" s="1"/>
  <c r="G165" i="22" s="1"/>
  <c r="AA165" i="22" s="1"/>
  <c r="G167" i="4"/>
  <c r="C166" i="22" s="1"/>
  <c r="G166" i="22" s="1"/>
  <c r="AA166" i="22" s="1"/>
  <c r="G168" i="4"/>
  <c r="C167" i="22" s="1"/>
  <c r="G167" i="22" s="1"/>
  <c r="AA167" i="22" s="1"/>
  <c r="G169" i="4"/>
  <c r="C168" i="22" s="1"/>
  <c r="G168" i="22" s="1"/>
  <c r="AA168" i="22" s="1"/>
  <c r="G170" i="4"/>
  <c r="C169" i="22" s="1"/>
  <c r="G169" i="22" s="1"/>
  <c r="AA169" i="22" s="1"/>
  <c r="G171" i="4"/>
  <c r="C170" i="22" s="1"/>
  <c r="G170" i="22" s="1"/>
  <c r="AA170" i="22" s="1"/>
  <c r="G172" i="4"/>
  <c r="C171" i="22" s="1"/>
  <c r="G171" i="22" s="1"/>
  <c r="AA171" i="22" s="1"/>
  <c r="G173" i="4"/>
  <c r="C172" i="22" s="1"/>
  <c r="G172" i="22" s="1"/>
  <c r="AA172" i="22" s="1"/>
  <c r="G174" i="4"/>
  <c r="C173" i="22" s="1"/>
  <c r="G173" i="22" s="1"/>
  <c r="AA173" i="22" s="1"/>
  <c r="G175" i="4"/>
  <c r="C174" i="22" s="1"/>
  <c r="G174" i="22" s="1"/>
  <c r="AA174" i="22" s="1"/>
  <c r="G176" i="4"/>
  <c r="C175" i="22" s="1"/>
  <c r="G175" i="22" s="1"/>
  <c r="S175" i="22" s="1"/>
  <c r="G177" i="4"/>
  <c r="C176" i="22" s="1"/>
  <c r="G176" i="22" s="1"/>
  <c r="AA176" i="22" s="1"/>
  <c r="G178" i="4"/>
  <c r="C177" i="22" s="1"/>
  <c r="G177" i="22" s="1"/>
  <c r="AA177" i="22" s="1"/>
  <c r="G179" i="4"/>
  <c r="C178" i="22" s="1"/>
  <c r="G178" i="22" s="1"/>
  <c r="AA178" i="22" s="1"/>
  <c r="G180" i="4"/>
  <c r="C179" i="22" s="1"/>
  <c r="G179" i="22" s="1"/>
  <c r="AA179" i="22" s="1"/>
  <c r="G181" i="4"/>
  <c r="C180" i="22" s="1"/>
  <c r="G180" i="22" s="1"/>
  <c r="S180" i="22" s="1"/>
  <c r="AA180" i="22" s="1"/>
  <c r="G182" i="4"/>
  <c r="C181" i="22" s="1"/>
  <c r="G181" i="22" s="1"/>
  <c r="AA181" i="22" s="1"/>
  <c r="G183" i="4"/>
  <c r="C182" i="22" s="1"/>
  <c r="G182" i="22" s="1"/>
  <c r="AA182" i="22" s="1"/>
  <c r="G184" i="4"/>
  <c r="C183" i="22" s="1"/>
  <c r="G183" i="22" s="1"/>
  <c r="S183" i="22" s="1"/>
  <c r="AA183" i="22" s="1"/>
  <c r="G185" i="4"/>
  <c r="C184" i="22" s="1"/>
  <c r="G184" i="22" s="1"/>
  <c r="AA184" i="22" s="1"/>
  <c r="G187" i="4"/>
  <c r="C186" i="22" s="1"/>
  <c r="G186" i="22" s="1"/>
  <c r="S186" i="22" s="1"/>
  <c r="AA186" i="22" s="1"/>
  <c r="G188" i="4"/>
  <c r="C187" i="22" s="1"/>
  <c r="G187" i="22" s="1"/>
  <c r="AA187" i="22" s="1"/>
  <c r="G189" i="4"/>
  <c r="C188" i="22" s="1"/>
  <c r="G188" i="22" s="1"/>
  <c r="AA188" i="22" s="1"/>
  <c r="G190" i="4"/>
  <c r="C189" i="22" s="1"/>
  <c r="G189" i="22" s="1"/>
  <c r="S189" i="22" s="1"/>
  <c r="AA189" i="22" s="1"/>
  <c r="G191" i="4"/>
  <c r="C190" i="22" s="1"/>
  <c r="G190" i="22" s="1"/>
  <c r="G192" i="4"/>
  <c r="C191" i="22" s="1"/>
  <c r="G191" i="22" s="1"/>
  <c r="AA191" i="22" s="1"/>
  <c r="G193" i="4"/>
  <c r="C192" i="22" s="1"/>
  <c r="G192" i="22" s="1"/>
  <c r="AA192" i="22" s="1"/>
  <c r="G194" i="4"/>
  <c r="C193" i="22" s="1"/>
  <c r="G193" i="22" s="1"/>
  <c r="AA193" i="22" s="1"/>
  <c r="G195" i="4"/>
  <c r="C194" i="22" s="1"/>
  <c r="G194" i="22" s="1"/>
  <c r="AA194" i="22" s="1"/>
  <c r="G196" i="4"/>
  <c r="C195" i="22" s="1"/>
  <c r="G195" i="22" s="1"/>
  <c r="AA195" i="22" s="1"/>
  <c r="G197" i="4"/>
  <c r="C196" i="22" s="1"/>
  <c r="G196" i="22" s="1"/>
  <c r="AA196" i="22" s="1"/>
  <c r="G198" i="4"/>
  <c r="C197" i="22" s="1"/>
  <c r="G197" i="22" s="1"/>
  <c r="AA197" i="22" s="1"/>
  <c r="G199" i="4"/>
  <c r="C198" i="22" s="1"/>
  <c r="G198" i="22" s="1"/>
  <c r="AA198" i="22" s="1"/>
  <c r="G200" i="4"/>
  <c r="C199" i="22" s="1"/>
  <c r="G199" i="22" s="1"/>
  <c r="S199" i="22" s="1"/>
  <c r="AA199" i="22" s="1"/>
  <c r="G201" i="4"/>
  <c r="C200" i="22" s="1"/>
  <c r="G200" i="22" s="1"/>
  <c r="AA200" i="22" s="1"/>
  <c r="G202" i="4"/>
  <c r="C201" i="22" s="1"/>
  <c r="G201" i="22" s="1"/>
  <c r="AA201" i="22" s="1"/>
  <c r="G203" i="4"/>
  <c r="C202" i="22" s="1"/>
  <c r="G202" i="22" s="1"/>
  <c r="AA202" i="22" s="1"/>
  <c r="G204" i="4"/>
  <c r="C203" i="22" s="1"/>
  <c r="G203" i="22" s="1"/>
  <c r="AA203" i="22" s="1"/>
  <c r="G205" i="4"/>
  <c r="C204" i="22" s="1"/>
  <c r="G204" i="22" s="1"/>
  <c r="AA204" i="22" s="1"/>
  <c r="G206" i="4"/>
  <c r="C205" i="22" s="1"/>
  <c r="G205" i="22" s="1"/>
  <c r="S205" i="22" s="1"/>
  <c r="AA205" i="22" s="1"/>
  <c r="G207" i="4"/>
  <c r="C206" i="22" s="1"/>
  <c r="G206" i="22" s="1"/>
  <c r="AA206" i="22" s="1"/>
  <c r="G208" i="4"/>
  <c r="C207" i="22" s="1"/>
  <c r="G207" i="22" s="1"/>
  <c r="AA207" i="22" s="1"/>
  <c r="G209" i="4"/>
  <c r="C208" i="22" s="1"/>
  <c r="G208" i="22" s="1"/>
  <c r="AA208" i="22" s="1"/>
  <c r="G210" i="4"/>
  <c r="C209" i="22" s="1"/>
  <c r="G209" i="22" s="1"/>
  <c r="AA209" i="22" s="1"/>
  <c r="G211" i="4"/>
  <c r="C210" i="22" s="1"/>
  <c r="G210" i="22" s="1"/>
  <c r="AA210" i="22" s="1"/>
  <c r="G212" i="4"/>
  <c r="C211" i="22" s="1"/>
  <c r="G211" i="22" s="1"/>
  <c r="AA211" i="22" s="1"/>
  <c r="G213" i="4"/>
  <c r="C212" i="22" s="1"/>
  <c r="G212" i="22" s="1"/>
  <c r="AA212" i="22" s="1"/>
  <c r="G214" i="4"/>
  <c r="C213" i="22" s="1"/>
  <c r="G213" i="22" s="1"/>
  <c r="AA213" i="22" s="1"/>
  <c r="G215" i="4"/>
  <c r="C214" i="22" s="1"/>
  <c r="G214" i="22" s="1"/>
  <c r="AA214" i="22" s="1"/>
  <c r="G216" i="4"/>
  <c r="C215" i="22" s="1"/>
  <c r="G215" i="22" s="1"/>
  <c r="AA215" i="22" s="1"/>
  <c r="G217" i="4"/>
  <c r="C216" i="22" s="1"/>
  <c r="G216" i="22" s="1"/>
  <c r="AA216" i="22" s="1"/>
  <c r="G218" i="4"/>
  <c r="C217" i="22" s="1"/>
  <c r="G217" i="22" s="1"/>
  <c r="AA217" i="22" s="1"/>
  <c r="G219" i="4"/>
  <c r="C218" i="22" s="1"/>
  <c r="G218" i="22" s="1"/>
  <c r="AA218" i="22" s="1"/>
  <c r="G220" i="4"/>
  <c r="C219" i="22" s="1"/>
  <c r="G219" i="22" s="1"/>
  <c r="AA219" i="22" s="1"/>
  <c r="G221" i="4"/>
  <c r="C220" i="22" s="1"/>
  <c r="G220" i="22" s="1"/>
  <c r="AA220" i="22" s="1"/>
  <c r="G222" i="4"/>
  <c r="C221" i="22" s="1"/>
  <c r="G221" i="22" s="1"/>
  <c r="AA221" i="22" s="1"/>
  <c r="G223" i="4"/>
  <c r="C222" i="22" s="1"/>
  <c r="G222" i="22" s="1"/>
  <c r="AA222" i="22" s="1"/>
  <c r="G224" i="4"/>
  <c r="C223" i="22" s="1"/>
  <c r="G223" i="22" s="1"/>
  <c r="AA223" i="22" s="1"/>
  <c r="G225" i="4"/>
  <c r="C224" i="22" s="1"/>
  <c r="G224" i="22" s="1"/>
  <c r="AA224" i="22" s="1"/>
  <c r="G226" i="4"/>
  <c r="C225" i="22" s="1"/>
  <c r="G225" i="22" s="1"/>
  <c r="AA225" i="22" s="1"/>
  <c r="G227" i="4"/>
  <c r="C226" i="22" s="1"/>
  <c r="G226" i="22" s="1"/>
  <c r="AA226" i="22" s="1"/>
  <c r="G228" i="4"/>
  <c r="C227" i="22" s="1"/>
  <c r="G227" i="22" s="1"/>
  <c r="AA227" i="22" s="1"/>
  <c r="G229" i="4"/>
  <c r="C228" i="22" s="1"/>
  <c r="G228" i="22" s="1"/>
  <c r="AA228" i="22" s="1"/>
  <c r="G230" i="4"/>
  <c r="C229" i="22" s="1"/>
  <c r="G229" i="22" s="1"/>
  <c r="G231" i="4"/>
  <c r="C230" i="22" s="1"/>
  <c r="G230" i="22" s="1"/>
  <c r="S230" i="22" s="1"/>
  <c r="AA230" i="22" s="1"/>
  <c r="G232" i="4"/>
  <c r="C231" i="22" s="1"/>
  <c r="G231" i="22" s="1"/>
  <c r="G233" i="4"/>
  <c r="C232" i="22" s="1"/>
  <c r="G232" i="22" s="1"/>
  <c r="S232" i="22" s="1"/>
  <c r="AA232" i="22" s="1"/>
  <c r="G234" i="4"/>
  <c r="C233" i="22" s="1"/>
  <c r="G233" i="22" s="1"/>
  <c r="AA233" i="22" s="1"/>
  <c r="G235" i="4"/>
  <c r="C234" i="22" s="1"/>
  <c r="G234" i="22" s="1"/>
  <c r="AA234" i="22" s="1"/>
  <c r="G236" i="4"/>
  <c r="C235" i="22" s="1"/>
  <c r="G235" i="22" s="1"/>
  <c r="AA235" i="22" s="1"/>
  <c r="G237" i="4"/>
  <c r="C236" i="22" s="1"/>
  <c r="G236" i="22" s="1"/>
  <c r="AA236" i="22" s="1"/>
  <c r="G238" i="4"/>
  <c r="C237" i="22" s="1"/>
  <c r="G237" i="22" s="1"/>
  <c r="AA237" i="22" s="1"/>
  <c r="G239" i="4"/>
  <c r="C238" i="22" s="1"/>
  <c r="G238" i="22" s="1"/>
  <c r="AA238" i="22" s="1"/>
  <c r="G240" i="4"/>
  <c r="C239" i="22" s="1"/>
  <c r="G239" i="22" s="1"/>
  <c r="AA239" i="22" s="1"/>
  <c r="G241" i="4"/>
  <c r="C240" i="22" s="1"/>
  <c r="G240" i="22" s="1"/>
  <c r="AA240" i="22" s="1"/>
  <c r="G242" i="4"/>
  <c r="C241" i="22" s="1"/>
  <c r="G241" i="22" s="1"/>
  <c r="S241" i="22" s="1"/>
  <c r="AA241" i="22" s="1"/>
  <c r="G243" i="4"/>
  <c r="C242" i="22" s="1"/>
  <c r="G242" i="22" s="1"/>
  <c r="AA242" i="22" s="1"/>
  <c r="G244" i="4"/>
  <c r="C243" i="22" s="1"/>
  <c r="G243" i="22" s="1"/>
  <c r="AA243" i="22" s="1"/>
  <c r="G245" i="4"/>
  <c r="C244" i="22" s="1"/>
  <c r="G244" i="22" s="1"/>
  <c r="AA244" i="22" s="1"/>
  <c r="G246" i="4"/>
  <c r="C245" i="22" s="1"/>
  <c r="G245" i="22" s="1"/>
  <c r="AA245" i="22" s="1"/>
  <c r="G247" i="4"/>
  <c r="C246" i="22" s="1"/>
  <c r="G246" i="22" s="1"/>
  <c r="AA246" i="22" s="1"/>
  <c r="G248" i="4"/>
  <c r="C247" i="22" s="1"/>
  <c r="G247" i="22" s="1"/>
  <c r="AA247" i="22" s="1"/>
  <c r="G249" i="4"/>
  <c r="C248" i="22" s="1"/>
  <c r="G248" i="22" s="1"/>
  <c r="AA248" i="22" s="1"/>
  <c r="G250" i="4"/>
  <c r="C249" i="22" s="1"/>
  <c r="G249" i="22" s="1"/>
  <c r="AA249" i="22" s="1"/>
  <c r="G251" i="4"/>
  <c r="C250" i="22" s="1"/>
  <c r="G250" i="22" s="1"/>
  <c r="AA250" i="22" s="1"/>
  <c r="G252" i="4"/>
  <c r="C251" i="22" s="1"/>
  <c r="G251" i="22" s="1"/>
  <c r="AA251" i="22" s="1"/>
  <c r="G253" i="4"/>
  <c r="C252" i="22" s="1"/>
  <c r="G252" i="22" s="1"/>
  <c r="AA252" i="22" s="1"/>
  <c r="G254" i="4"/>
  <c r="C253" i="22" s="1"/>
  <c r="G253" i="22" s="1"/>
  <c r="AA253" i="22" s="1"/>
  <c r="G255" i="4"/>
  <c r="C254" i="22" s="1"/>
  <c r="G254" i="22" s="1"/>
  <c r="AA254" i="22" s="1"/>
  <c r="G256" i="4"/>
  <c r="C255" i="22" s="1"/>
  <c r="G255" i="22" s="1"/>
  <c r="AA255" i="22" s="1"/>
  <c r="G257" i="4"/>
  <c r="C256" i="22" s="1"/>
  <c r="G256" i="22" s="1"/>
  <c r="AA256" i="22" s="1"/>
  <c r="G258" i="4"/>
  <c r="C257" i="22" s="1"/>
  <c r="G257" i="22" s="1"/>
  <c r="S257" i="22" s="1"/>
  <c r="AA257" i="22" s="1"/>
  <c r="G259" i="4"/>
  <c r="C258" i="22" s="1"/>
  <c r="G258" i="22" s="1"/>
  <c r="AA258" i="22" s="1"/>
  <c r="G260" i="4"/>
  <c r="C259" i="22" s="1"/>
  <c r="G259" i="22" s="1"/>
  <c r="G261" i="4"/>
  <c r="C260" i="22" s="1"/>
  <c r="G260" i="22" s="1"/>
  <c r="S260" i="22" s="1"/>
  <c r="AA260" i="22" s="1"/>
  <c r="G262" i="4"/>
  <c r="C261" i="22" s="1"/>
  <c r="G261" i="22" s="1"/>
  <c r="G263" i="4"/>
  <c r="C262" i="22" s="1"/>
  <c r="G262" i="22" s="1"/>
  <c r="S262" i="22" s="1"/>
  <c r="AA262" i="22" s="1"/>
  <c r="G264" i="4"/>
  <c r="C263" i="22" s="1"/>
  <c r="G263" i="22" s="1"/>
  <c r="S263" i="22" s="1"/>
  <c r="AA263" i="22" s="1"/>
  <c r="G265" i="4"/>
  <c r="C264" i="22" s="1"/>
  <c r="G264" i="22" s="1"/>
  <c r="AA264" i="22" s="1"/>
  <c r="G266" i="4"/>
  <c r="C265" i="22" s="1"/>
  <c r="G265" i="22" s="1"/>
  <c r="AA265" i="22" s="1"/>
  <c r="G267" i="4"/>
  <c r="C266" i="22" s="1"/>
  <c r="G266" i="22" s="1"/>
  <c r="AA266" i="22" s="1"/>
  <c r="G268" i="4"/>
  <c r="C267" i="22" s="1"/>
  <c r="G267" i="22" s="1"/>
  <c r="AA267" i="22" s="1"/>
  <c r="G269" i="4"/>
  <c r="C268" i="22" s="1"/>
  <c r="G268" i="22" s="1"/>
  <c r="G270" i="4"/>
  <c r="C269" i="22" s="1"/>
  <c r="G269" i="22" s="1"/>
  <c r="AA269" i="22" s="1"/>
  <c r="G271" i="4"/>
  <c r="C270" i="22" s="1"/>
  <c r="G270" i="22" s="1"/>
  <c r="AA270" i="22" s="1"/>
  <c r="G272" i="4"/>
  <c r="C271" i="22" s="1"/>
  <c r="G271" i="22" s="1"/>
  <c r="AA271" i="22" s="1"/>
  <c r="G273" i="4"/>
  <c r="C272" i="22" s="1"/>
  <c r="G272" i="22" s="1"/>
  <c r="AA272" i="22" s="1"/>
  <c r="G274" i="4"/>
  <c r="C273" i="22" s="1"/>
  <c r="G273" i="22" s="1"/>
  <c r="AA273" i="22" s="1"/>
  <c r="G275" i="4"/>
  <c r="C274" i="22" s="1"/>
  <c r="G274" i="22" s="1"/>
  <c r="AA274" i="22" s="1"/>
  <c r="G276" i="4"/>
  <c r="C275" i="22" s="1"/>
  <c r="G275" i="22" s="1"/>
  <c r="AA275" i="22" s="1"/>
  <c r="G277" i="4"/>
  <c r="C276" i="22" s="1"/>
  <c r="G276" i="22" s="1"/>
  <c r="AA276" i="22" s="1"/>
  <c r="G278" i="4"/>
  <c r="C277" i="22" s="1"/>
  <c r="G277" i="22" s="1"/>
  <c r="AA277" i="22" s="1"/>
  <c r="G279" i="4"/>
  <c r="C278" i="22" s="1"/>
  <c r="G278" i="22" s="1"/>
  <c r="AA278" i="22" s="1"/>
  <c r="G280" i="4"/>
  <c r="C279" i="22" s="1"/>
  <c r="G279" i="22" s="1"/>
  <c r="AA279" i="22" s="1"/>
  <c r="G281" i="4"/>
  <c r="C280" i="22" s="1"/>
  <c r="G280" i="22" s="1"/>
  <c r="AA280" i="22" s="1"/>
  <c r="G282" i="4"/>
  <c r="C281" i="22" s="1"/>
  <c r="G281" i="22" s="1"/>
  <c r="AA281" i="22" s="1"/>
  <c r="G283" i="4"/>
  <c r="C282" i="22" s="1"/>
  <c r="G282" i="22" s="1"/>
  <c r="AA282" i="22" s="1"/>
  <c r="G284" i="4"/>
  <c r="C283" i="22" s="1"/>
  <c r="G283" i="22" s="1"/>
  <c r="AA283" i="22" s="1"/>
  <c r="G285" i="4"/>
  <c r="C284" i="22" s="1"/>
  <c r="G284" i="22" s="1"/>
  <c r="G286" i="4"/>
  <c r="C285" i="22" s="1"/>
  <c r="G285" i="22" s="1"/>
  <c r="AA285" i="22" s="1"/>
  <c r="G287" i="4"/>
  <c r="C286" i="22" s="1"/>
  <c r="G286" i="22" s="1"/>
  <c r="AA286" i="22" s="1"/>
  <c r="G288" i="4"/>
  <c r="C287" i="22" s="1"/>
  <c r="G287" i="22" s="1"/>
  <c r="AA287" i="22" s="1"/>
  <c r="G289" i="4"/>
  <c r="C288" i="22" s="1"/>
  <c r="G288" i="22" s="1"/>
  <c r="AA288" i="22" s="1"/>
  <c r="G290" i="4"/>
  <c r="C289" i="22" s="1"/>
  <c r="G289" i="22" s="1"/>
  <c r="T289" i="22" s="1"/>
  <c r="AA289" i="22" s="1"/>
  <c r="G291" i="4"/>
  <c r="C290" i="22" s="1"/>
  <c r="G290" i="22" s="1"/>
  <c r="AA290" i="22" s="1"/>
  <c r="G292" i="4"/>
  <c r="C291" i="22" s="1"/>
  <c r="G291" i="22" s="1"/>
  <c r="T291" i="22" s="1"/>
  <c r="AA291" i="22" s="1"/>
  <c r="G293" i="4"/>
  <c r="C292" i="22" s="1"/>
  <c r="G292" i="22" s="1"/>
  <c r="T292" i="22" s="1"/>
  <c r="AA292" i="22" s="1"/>
  <c r="G294" i="4"/>
  <c r="C293" i="22" s="1"/>
  <c r="G293" i="22" s="1"/>
  <c r="G295" i="4"/>
  <c r="C294" i="22" s="1"/>
  <c r="G294" i="22" s="1"/>
  <c r="T294" i="22" s="1"/>
  <c r="AA294" i="22" s="1"/>
  <c r="G296" i="4"/>
  <c r="C295" i="22" s="1"/>
  <c r="G295" i="22" s="1"/>
  <c r="T295" i="22" s="1"/>
  <c r="AA295" i="22" s="1"/>
  <c r="G297" i="4"/>
  <c r="C296" i="22" s="1"/>
  <c r="G296" i="22" s="1"/>
  <c r="AA296" i="22" s="1"/>
  <c r="G298" i="4"/>
  <c r="C297" i="22" s="1"/>
  <c r="G297" i="22" s="1"/>
  <c r="AA297" i="22" s="1"/>
  <c r="G299" i="4"/>
  <c r="C298" i="22" s="1"/>
  <c r="G298" i="22" s="1"/>
  <c r="AA298" i="22" s="1"/>
  <c r="G300" i="4"/>
  <c r="C299" i="22" s="1"/>
  <c r="G299" i="22" s="1"/>
  <c r="AA299" i="22" s="1"/>
  <c r="G301" i="4"/>
  <c r="C300" i="22" s="1"/>
  <c r="G300" i="22" s="1"/>
  <c r="T300" i="22" s="1"/>
  <c r="AA300" i="22" s="1"/>
  <c r="G302" i="4"/>
  <c r="C301" i="22" s="1"/>
  <c r="G301" i="22" s="1"/>
  <c r="AA301" i="22" s="1"/>
  <c r="G303" i="4"/>
  <c r="C302" i="22" s="1"/>
  <c r="G302" i="22" s="1"/>
  <c r="AA302" i="22" s="1"/>
  <c r="G304" i="4"/>
  <c r="C303" i="22" s="1"/>
  <c r="G303" i="22" s="1"/>
  <c r="AA303" i="22" s="1"/>
  <c r="G305" i="4"/>
  <c r="C304" i="22" s="1"/>
  <c r="G304" i="22" s="1"/>
  <c r="T304" i="22" s="1"/>
  <c r="AA304" i="22" s="1"/>
  <c r="G306" i="4"/>
  <c r="C305" i="22" s="1"/>
  <c r="G305" i="22" s="1"/>
  <c r="AA305" i="22" s="1"/>
  <c r="G307" i="4"/>
  <c r="C306" i="22" s="1"/>
  <c r="G306" i="22" s="1"/>
  <c r="AA306" i="22" s="1"/>
  <c r="G308" i="4"/>
  <c r="C307" i="22" s="1"/>
  <c r="G307" i="22" s="1"/>
  <c r="AA307" i="22" s="1"/>
  <c r="G309" i="4"/>
  <c r="C308" i="22" s="1"/>
  <c r="G308" i="22" s="1"/>
  <c r="AA308" i="22" s="1"/>
  <c r="G310" i="4"/>
  <c r="C309" i="22" s="1"/>
  <c r="G309" i="22" s="1"/>
  <c r="AA309" i="22" s="1"/>
  <c r="G311" i="4"/>
  <c r="C310" i="22" s="1"/>
  <c r="G310" i="22" s="1"/>
  <c r="AA310" i="22" s="1"/>
  <c r="G312" i="4"/>
  <c r="C311" i="22" s="1"/>
  <c r="G311" i="22" s="1"/>
  <c r="AA311" i="22" s="1"/>
  <c r="G313" i="4"/>
  <c r="C312" i="22" s="1"/>
  <c r="G312" i="22" s="1"/>
  <c r="AA312" i="22" s="1"/>
  <c r="G314" i="4"/>
  <c r="C313" i="22" s="1"/>
  <c r="G313" i="22" s="1"/>
  <c r="AA313" i="22" s="1"/>
  <c r="G315" i="4"/>
  <c r="C314" i="22" s="1"/>
  <c r="G314" i="22" s="1"/>
  <c r="AA314" i="22" s="1"/>
  <c r="G316" i="4"/>
  <c r="C315" i="22" s="1"/>
  <c r="G315" i="22" s="1"/>
  <c r="AA315" i="22" s="1"/>
  <c r="G317" i="4"/>
  <c r="C316" i="22" s="1"/>
  <c r="G316" i="22" s="1"/>
  <c r="G318" i="4"/>
  <c r="C317" i="22" s="1"/>
  <c r="G317" i="22" s="1"/>
  <c r="AA317" i="22" s="1"/>
  <c r="G319" i="4"/>
  <c r="C318" i="22" s="1"/>
  <c r="G318" i="22" s="1"/>
  <c r="AA318" i="22" s="1"/>
  <c r="G320" i="4"/>
  <c r="C319" i="22" s="1"/>
  <c r="G319" i="22" s="1"/>
  <c r="AA319" i="22" s="1"/>
  <c r="G321" i="4"/>
  <c r="C320" i="22" s="1"/>
  <c r="G320" i="22" s="1"/>
  <c r="T320" i="22" s="1"/>
  <c r="AA320" i="22" s="1"/>
  <c r="G322" i="4"/>
  <c r="C321" i="22" s="1"/>
  <c r="G321" i="22" s="1"/>
  <c r="AA321" i="22" s="1"/>
  <c r="G323" i="4"/>
  <c r="C322" i="22" s="1"/>
  <c r="G322" i="22" s="1"/>
  <c r="T322" i="22" s="1"/>
  <c r="AA322" i="22" s="1"/>
  <c r="G324" i="4"/>
  <c r="C323" i="22" s="1"/>
  <c r="G323" i="22" s="1"/>
  <c r="G325" i="4"/>
  <c r="C324" i="22" s="1"/>
  <c r="G324" i="22" s="1"/>
  <c r="G326" i="4"/>
  <c r="C325" i="22" s="1"/>
  <c r="G325" i="22" s="1"/>
  <c r="G327" i="4"/>
  <c r="C326" i="22" s="1"/>
  <c r="G326" i="22" s="1"/>
  <c r="G328" i="4"/>
  <c r="C327" i="22" s="1"/>
  <c r="G327" i="22" s="1"/>
  <c r="AA327" i="22" s="1"/>
  <c r="G329" i="4"/>
  <c r="C328" i="22" s="1"/>
  <c r="G328" i="22" s="1"/>
  <c r="AA328" i="22" s="1"/>
  <c r="G330" i="4"/>
  <c r="C329" i="22" s="1"/>
  <c r="G329" i="22" s="1"/>
  <c r="AA329" i="22" s="1"/>
  <c r="G331" i="4"/>
  <c r="C330" i="22" s="1"/>
  <c r="G330" i="22" s="1"/>
  <c r="AA330" i="22" s="1"/>
  <c r="G332" i="4"/>
  <c r="C331" i="22" s="1"/>
  <c r="G331" i="22" s="1"/>
  <c r="G333" i="4"/>
  <c r="C332" i="22" s="1"/>
  <c r="G332" i="22" s="1"/>
  <c r="AA332" i="22" s="1"/>
  <c r="G334" i="4"/>
  <c r="C333" i="22" s="1"/>
  <c r="G333" i="22" s="1"/>
  <c r="AA333" i="22" s="1"/>
  <c r="G335" i="4"/>
  <c r="C334" i="22" s="1"/>
  <c r="G334" i="22" s="1"/>
  <c r="AA334" i="22" s="1"/>
  <c r="G336" i="4"/>
  <c r="C335" i="22" s="1"/>
  <c r="G335" i="22" s="1"/>
  <c r="G337" i="4"/>
  <c r="C336" i="22" s="1"/>
  <c r="G336" i="22" s="1"/>
  <c r="AA336" i="22" s="1"/>
  <c r="G338" i="4"/>
  <c r="C337" i="22" s="1"/>
  <c r="G337" i="22" s="1"/>
  <c r="AA337" i="22" s="1"/>
  <c r="G339" i="4"/>
  <c r="C338" i="22" s="1"/>
  <c r="G338" i="22" s="1"/>
  <c r="AA338" i="22" s="1"/>
  <c r="G340" i="4"/>
  <c r="C339" i="22" s="1"/>
  <c r="G339" i="22" s="1"/>
  <c r="AA339" i="22" s="1"/>
  <c r="G341" i="4"/>
  <c r="C340" i="22" s="1"/>
  <c r="G340" i="22" s="1"/>
  <c r="AA340" i="22" s="1"/>
  <c r="G342" i="4"/>
  <c r="C341" i="22" s="1"/>
  <c r="G341" i="22" s="1"/>
  <c r="AA341" i="22" s="1"/>
  <c r="G343" i="4"/>
  <c r="C342" i="22" s="1"/>
  <c r="G342" i="22" s="1"/>
  <c r="AA342" i="22" s="1"/>
  <c r="G344" i="4"/>
  <c r="C343" i="22" s="1"/>
  <c r="G343" i="22" s="1"/>
  <c r="AA343" i="22" s="1"/>
  <c r="G345" i="4"/>
  <c r="C344" i="22" s="1"/>
  <c r="G344" i="22" s="1"/>
  <c r="AA344" i="22" s="1"/>
  <c r="G346" i="4"/>
  <c r="C345" i="22" s="1"/>
  <c r="G345" i="22" s="1"/>
  <c r="AA345" i="22" s="1"/>
  <c r="G347" i="4"/>
  <c r="C346" i="22" s="1"/>
  <c r="G346" i="22" s="1"/>
  <c r="AA346" i="22" s="1"/>
  <c r="G348" i="4"/>
  <c r="C347" i="22" s="1"/>
  <c r="G347" i="22" s="1"/>
  <c r="G349" i="4"/>
  <c r="C348" i="22" s="1"/>
  <c r="G348" i="22" s="1"/>
  <c r="AA348" i="22" s="1"/>
  <c r="G350" i="4"/>
  <c r="C349" i="22" s="1"/>
  <c r="G349" i="22" s="1"/>
  <c r="AA349" i="22" s="1"/>
  <c r="G351" i="4"/>
  <c r="C350" i="22" s="1"/>
  <c r="G350" i="22" s="1"/>
  <c r="AA350" i="22" s="1"/>
  <c r="G352" i="4"/>
  <c r="C351" i="22" s="1"/>
  <c r="G351" i="22" s="1"/>
  <c r="AA351" i="22" s="1"/>
  <c r="G353" i="4"/>
  <c r="C352" i="22" s="1"/>
  <c r="G352" i="22" s="1"/>
  <c r="AA352" i="22" s="1"/>
  <c r="G354" i="4"/>
  <c r="C353" i="22" s="1"/>
  <c r="G353" i="22" s="1"/>
  <c r="AA353" i="22" s="1"/>
  <c r="G355" i="4"/>
  <c r="C354" i="22" s="1"/>
  <c r="G354" i="22" s="1"/>
  <c r="AA354" i="22" s="1"/>
  <c r="G356" i="4"/>
  <c r="C355" i="22" s="1"/>
  <c r="G355" i="22" s="1"/>
  <c r="AA355" i="22" s="1"/>
  <c r="G357" i="4"/>
  <c r="C356" i="22" s="1"/>
  <c r="G356" i="22" s="1"/>
  <c r="AA356" i="22" s="1"/>
  <c r="G358" i="4"/>
  <c r="C357" i="22" s="1"/>
  <c r="G357" i="22" s="1"/>
  <c r="AA357" i="22" s="1"/>
  <c r="G359" i="4"/>
  <c r="C358" i="22" s="1"/>
  <c r="G358" i="22" s="1"/>
  <c r="AA358" i="22" s="1"/>
  <c r="G360" i="4"/>
  <c r="C359" i="22" s="1"/>
  <c r="G359" i="22" s="1"/>
  <c r="AA359" i="22" s="1"/>
  <c r="G361" i="4"/>
  <c r="C360" i="22" s="1"/>
  <c r="G360" i="22" s="1"/>
  <c r="AA360" i="22" s="1"/>
  <c r="G362" i="4"/>
  <c r="C361" i="22" s="1"/>
  <c r="G361" i="22" s="1"/>
  <c r="AA361" i="22" s="1"/>
  <c r="G363" i="4"/>
  <c r="C362" i="22" s="1"/>
  <c r="G362" i="22" s="1"/>
  <c r="AA362" i="22" s="1"/>
  <c r="G364" i="4"/>
  <c r="C363" i="22" s="1"/>
  <c r="G363" i="22" s="1"/>
  <c r="AA363" i="22" s="1"/>
  <c r="G365" i="4"/>
  <c r="C364" i="22" s="1"/>
  <c r="G364" i="22" s="1"/>
  <c r="AA364" i="22" s="1"/>
  <c r="G366" i="4"/>
  <c r="C365" i="22" s="1"/>
  <c r="G365" i="22" s="1"/>
  <c r="AA365" i="22" s="1"/>
  <c r="G367" i="4"/>
  <c r="C366" i="22" s="1"/>
  <c r="G366" i="22" s="1"/>
  <c r="AA366" i="22" s="1"/>
  <c r="G368" i="4"/>
  <c r="C367" i="22" s="1"/>
  <c r="G367" i="22" s="1"/>
  <c r="AA367" i="22" s="1"/>
  <c r="G369" i="4"/>
  <c r="C368" i="22" s="1"/>
  <c r="G368" i="22" s="1"/>
  <c r="AA368" i="22" s="1"/>
  <c r="G370" i="4"/>
  <c r="C369" i="22" s="1"/>
  <c r="G369" i="22" s="1"/>
  <c r="AA369" i="22" s="1"/>
  <c r="G371" i="4"/>
  <c r="C370" i="22" s="1"/>
  <c r="G370" i="22" s="1"/>
  <c r="AA370" i="22" s="1"/>
  <c r="G372" i="4"/>
  <c r="C371" i="22" s="1"/>
  <c r="G371" i="22" s="1"/>
  <c r="AA371" i="22" s="1"/>
  <c r="G373" i="4"/>
  <c r="C372" i="22" s="1"/>
  <c r="G372" i="22" s="1"/>
  <c r="AA372" i="22" s="1"/>
  <c r="G374" i="4"/>
  <c r="C373" i="22" s="1"/>
  <c r="G373" i="22" s="1"/>
  <c r="AA373" i="22" s="1"/>
  <c r="G375" i="4"/>
  <c r="C374" i="22" s="1"/>
  <c r="G374" i="22" s="1"/>
  <c r="AA374" i="22" s="1"/>
  <c r="G376" i="4"/>
  <c r="C375" i="22" s="1"/>
  <c r="G375" i="22" s="1"/>
  <c r="AA375" i="22" s="1"/>
  <c r="G377" i="4"/>
  <c r="C376" i="22" s="1"/>
  <c r="G376" i="22" s="1"/>
  <c r="AA376" i="22" s="1"/>
  <c r="G378" i="4"/>
  <c r="C377" i="22" s="1"/>
  <c r="G377" i="22" s="1"/>
  <c r="AA377" i="22" s="1"/>
  <c r="G379" i="4"/>
  <c r="C378" i="22" s="1"/>
  <c r="G378" i="22" s="1"/>
  <c r="AA378" i="22" s="1"/>
  <c r="G380" i="4"/>
  <c r="C379" i="22" s="1"/>
  <c r="G379" i="22" s="1"/>
  <c r="AA379" i="22" s="1"/>
  <c r="G381" i="4"/>
  <c r="C380" i="22" s="1"/>
  <c r="G380" i="22" s="1"/>
  <c r="AA380" i="22" s="1"/>
  <c r="G382" i="4"/>
  <c r="C381" i="22" s="1"/>
  <c r="G381" i="22" s="1"/>
  <c r="AA381" i="22" s="1"/>
  <c r="G383" i="4"/>
  <c r="C382" i="22" s="1"/>
  <c r="G382" i="22" s="1"/>
  <c r="AA382" i="22" s="1"/>
  <c r="G384" i="4"/>
  <c r="C383" i="22" s="1"/>
  <c r="G383" i="22" s="1"/>
  <c r="AA383" i="22" s="1"/>
  <c r="G385" i="4"/>
  <c r="C384" i="22" s="1"/>
  <c r="G384" i="22" s="1"/>
  <c r="AA384" i="22" s="1"/>
  <c r="G386" i="4"/>
  <c r="C385" i="22" s="1"/>
  <c r="G385" i="22" s="1"/>
  <c r="AA385" i="22" s="1"/>
  <c r="G387" i="4"/>
  <c r="C386" i="22" s="1"/>
  <c r="G386" i="22" s="1"/>
  <c r="AA386" i="22" s="1"/>
  <c r="G388" i="4"/>
  <c r="C387" i="22" s="1"/>
  <c r="G387" i="22" s="1"/>
  <c r="AA387" i="22" s="1"/>
  <c r="G389" i="4"/>
  <c r="C388" i="22" s="1"/>
  <c r="G388" i="22" s="1"/>
  <c r="AA388" i="22" s="1"/>
  <c r="G390" i="4"/>
  <c r="C389" i="22" s="1"/>
  <c r="G389" i="22" s="1"/>
  <c r="AA389" i="22" s="1"/>
  <c r="G391" i="4"/>
  <c r="C390" i="22" s="1"/>
  <c r="G390" i="22" s="1"/>
  <c r="AA390" i="22" s="1"/>
  <c r="G392" i="4"/>
  <c r="C391" i="22" s="1"/>
  <c r="G391" i="22" s="1"/>
  <c r="AA391" i="22" s="1"/>
  <c r="G393" i="4"/>
  <c r="C392" i="22" s="1"/>
  <c r="G392" i="22" s="1"/>
  <c r="AA392" i="22" s="1"/>
  <c r="G394" i="4"/>
  <c r="C393" i="22" s="1"/>
  <c r="G393" i="22" s="1"/>
  <c r="AA393" i="22" s="1"/>
  <c r="G395" i="4"/>
  <c r="C394" i="22" s="1"/>
  <c r="G394" i="22" s="1"/>
  <c r="AA394" i="22" s="1"/>
  <c r="G396" i="4"/>
  <c r="C395" i="22" s="1"/>
  <c r="G395" i="22" s="1"/>
  <c r="AA395" i="22" s="1"/>
  <c r="G397" i="4"/>
  <c r="C396" i="22" s="1"/>
  <c r="G396" i="22" s="1"/>
  <c r="AA396" i="22" s="1"/>
  <c r="G398" i="4"/>
  <c r="C397" i="22" s="1"/>
  <c r="G397" i="22" s="1"/>
  <c r="AA397" i="22" s="1"/>
  <c r="G399" i="4"/>
  <c r="C398" i="22" s="1"/>
  <c r="G398" i="22" s="1"/>
  <c r="AA398" i="22" s="1"/>
  <c r="G400" i="4"/>
  <c r="C399" i="22" s="1"/>
  <c r="G399" i="22" s="1"/>
  <c r="AA399" i="22" s="1"/>
  <c r="G401" i="4"/>
  <c r="C400" i="22" s="1"/>
  <c r="G400" i="22" s="1"/>
  <c r="S400" i="22" s="1"/>
  <c r="G410" i="4"/>
  <c r="C409" i="22" s="1"/>
  <c r="G409" i="22" s="1"/>
  <c r="AA409" i="22" s="1"/>
  <c r="G411" i="4"/>
  <c r="C410" i="22" s="1"/>
  <c r="G410" i="22" s="1"/>
  <c r="AA410" i="22" s="1"/>
  <c r="G412" i="4"/>
  <c r="C411" i="22" s="1"/>
  <c r="G411" i="22" s="1"/>
  <c r="AA411" i="22" s="1"/>
  <c r="G413" i="4"/>
  <c r="C412" i="22" s="1"/>
  <c r="G412" i="22" s="1"/>
  <c r="AA412" i="22" s="1"/>
  <c r="G414" i="4"/>
  <c r="C413" i="22" s="1"/>
  <c r="G413" i="22" s="1"/>
  <c r="AA413" i="22" s="1"/>
  <c r="G415" i="4"/>
  <c r="C414" i="22" s="1"/>
  <c r="G414" i="22" s="1"/>
  <c r="AA414" i="22" s="1"/>
  <c r="G416" i="4"/>
  <c r="C415" i="22" s="1"/>
  <c r="G415" i="22" s="1"/>
  <c r="AA415" i="22" s="1"/>
  <c r="G417" i="4"/>
  <c r="C416" i="22" s="1"/>
  <c r="G416" i="22" s="1"/>
  <c r="AA416" i="22" s="1"/>
  <c r="G418" i="4"/>
  <c r="C417" i="22" s="1"/>
  <c r="G417" i="22" s="1"/>
  <c r="AA417" i="22" s="1"/>
  <c r="G419" i="4"/>
  <c r="C418" i="22" s="1"/>
  <c r="G418" i="22" s="1"/>
  <c r="AA418" i="22" s="1"/>
  <c r="G420" i="4"/>
  <c r="C419" i="22" s="1"/>
  <c r="G419" i="22" s="1"/>
  <c r="AA419" i="22" s="1"/>
  <c r="G421" i="4"/>
  <c r="C420" i="22" s="1"/>
  <c r="G420" i="22" s="1"/>
  <c r="AA420" i="22" s="1"/>
  <c r="G422" i="4"/>
  <c r="C421" i="22" s="1"/>
  <c r="G421" i="22" s="1"/>
  <c r="AA421" i="22" s="1"/>
  <c r="G423" i="4"/>
  <c r="C422" i="22" s="1"/>
  <c r="G422" i="22" s="1"/>
  <c r="AA422" i="22" s="1"/>
  <c r="G424" i="4"/>
  <c r="C423" i="22" s="1"/>
  <c r="G423" i="22" s="1"/>
  <c r="AA423" i="22" s="1"/>
  <c r="G425" i="4"/>
  <c r="C424" i="22" s="1"/>
  <c r="G424" i="22" s="1"/>
  <c r="AA424" i="22" s="1"/>
  <c r="G426" i="4"/>
  <c r="C425" i="22" s="1"/>
  <c r="G425" i="22" s="1"/>
  <c r="AA425" i="22" s="1"/>
  <c r="G427" i="4"/>
  <c r="C426" i="22" s="1"/>
  <c r="G426" i="22" s="1"/>
  <c r="AA426" i="22" s="1"/>
  <c r="G428" i="4"/>
  <c r="C427" i="22" s="1"/>
  <c r="G427" i="22" s="1"/>
  <c r="AA427" i="22" s="1"/>
  <c r="G429" i="4"/>
  <c r="C428" i="22" s="1"/>
  <c r="G428" i="22" s="1"/>
  <c r="AA428" i="22" s="1"/>
  <c r="G430" i="4"/>
  <c r="C429" i="22" s="1"/>
  <c r="G429" i="22" s="1"/>
  <c r="AA429" i="22" s="1"/>
  <c r="G431" i="4"/>
  <c r="C430" i="22" s="1"/>
  <c r="G430" i="22" s="1"/>
  <c r="AA430" i="22" s="1"/>
  <c r="G432" i="4"/>
  <c r="C431" i="22" s="1"/>
  <c r="G431" i="22" s="1"/>
  <c r="AA431" i="22" s="1"/>
  <c r="G433" i="4"/>
  <c r="C432" i="22" s="1"/>
  <c r="G432" i="22" s="1"/>
  <c r="AA432" i="22" s="1"/>
  <c r="G434" i="4"/>
  <c r="C433" i="22" s="1"/>
  <c r="G433" i="22" s="1"/>
  <c r="AA433" i="22" s="1"/>
  <c r="G435" i="4"/>
  <c r="C434" i="22" s="1"/>
  <c r="G434" i="22" s="1"/>
  <c r="AA434" i="22" s="1"/>
  <c r="G436" i="4"/>
  <c r="C435" i="22" s="1"/>
  <c r="G435" i="22" s="1"/>
  <c r="AA435" i="22" s="1"/>
  <c r="G437" i="4"/>
  <c r="C436" i="22" s="1"/>
  <c r="G436" i="22" s="1"/>
  <c r="AA436" i="22" s="1"/>
  <c r="G438" i="4"/>
  <c r="C437" i="22" s="1"/>
  <c r="G437" i="22" s="1"/>
  <c r="AA437" i="22" s="1"/>
  <c r="G439" i="4"/>
  <c r="C438" i="22" s="1"/>
  <c r="G438" i="22" s="1"/>
  <c r="AA438" i="22" s="1"/>
  <c r="G440" i="4"/>
  <c r="C439" i="22" s="1"/>
  <c r="G439" i="22" s="1"/>
  <c r="AA439" i="22" s="1"/>
  <c r="G441" i="4"/>
  <c r="C440" i="22" s="1"/>
  <c r="G440" i="22" s="1"/>
  <c r="AA440" i="22" s="1"/>
  <c r="G442" i="4"/>
  <c r="C441" i="22" s="1"/>
  <c r="G441" i="22" s="1"/>
  <c r="AA441" i="22" s="1"/>
  <c r="G443" i="4"/>
  <c r="C442" i="22" s="1"/>
  <c r="G442" i="22" s="1"/>
  <c r="AA442" i="22" s="1"/>
  <c r="G444" i="4"/>
  <c r="C443" i="22" s="1"/>
  <c r="G443" i="22" s="1"/>
  <c r="AA443" i="22" s="1"/>
  <c r="G445" i="4"/>
  <c r="G446" i="4"/>
  <c r="C445" i="22" s="1"/>
  <c r="G445" i="22" s="1"/>
  <c r="AA445" i="22" s="1"/>
  <c r="G447" i="4"/>
  <c r="C446" i="22" s="1"/>
  <c r="G446" i="22" s="1"/>
  <c r="AA446" i="22" s="1"/>
  <c r="G448" i="4"/>
  <c r="C447" i="22" s="1"/>
  <c r="G447" i="22" s="1"/>
  <c r="AA447" i="22" s="1"/>
  <c r="G449" i="4"/>
  <c r="C448" i="22" s="1"/>
  <c r="G448" i="22" s="1"/>
  <c r="AA448" i="22" s="1"/>
  <c r="G450" i="4"/>
  <c r="C449" i="22" s="1"/>
  <c r="G449" i="22" s="1"/>
  <c r="AA449" i="22" s="1"/>
  <c r="G451" i="4"/>
  <c r="C450" i="22" s="1"/>
  <c r="G450" i="22" s="1"/>
  <c r="AA450" i="22" s="1"/>
  <c r="G452" i="4"/>
  <c r="C451" i="22" s="1"/>
  <c r="G451" i="22" s="1"/>
  <c r="AA451" i="22" s="1"/>
  <c r="G453" i="4"/>
  <c r="C452" i="22" s="1"/>
  <c r="G452" i="22" s="1"/>
  <c r="AA452" i="22" s="1"/>
  <c r="G454" i="4"/>
  <c r="C453" i="22" s="1"/>
  <c r="G453" i="22" s="1"/>
  <c r="AA453" i="22" s="1"/>
  <c r="G455" i="4"/>
  <c r="C454" i="22" s="1"/>
  <c r="G454" i="22" s="1"/>
  <c r="AA454" i="22" s="1"/>
  <c r="G456" i="4"/>
  <c r="C455" i="22" s="1"/>
  <c r="G455" i="22" s="1"/>
  <c r="AA455" i="22" s="1"/>
  <c r="G457" i="4"/>
  <c r="C456" i="22" s="1"/>
  <c r="G456" i="22" s="1"/>
  <c r="AA456" i="22" s="1"/>
  <c r="G458" i="4"/>
  <c r="C457" i="22" s="1"/>
  <c r="G457" i="22" s="1"/>
  <c r="AA457" i="22" s="1"/>
  <c r="G459" i="4"/>
  <c r="C458" i="22" s="1"/>
  <c r="G458" i="22" s="1"/>
  <c r="AA458" i="22" s="1"/>
  <c r="G460" i="4"/>
  <c r="G461" i="4"/>
  <c r="C460" i="22" s="1"/>
  <c r="G460" i="22" s="1"/>
  <c r="AA460" i="22" s="1"/>
  <c r="G463" i="4"/>
  <c r="C462" i="22" s="1"/>
  <c r="G462" i="22" s="1"/>
  <c r="J462" i="22" s="1"/>
  <c r="AA462" i="22" s="1"/>
  <c r="G464" i="4"/>
  <c r="C463" i="22" s="1"/>
  <c r="G463" i="22" s="1"/>
  <c r="AA463" i="22" s="1"/>
  <c r="G465" i="4"/>
  <c r="C464" i="22" s="1"/>
  <c r="G464" i="22" s="1"/>
  <c r="AA464" i="22" s="1"/>
  <c r="G466" i="4"/>
  <c r="C465" i="22" s="1"/>
  <c r="G465" i="22" s="1"/>
  <c r="AA465" i="22" s="1"/>
  <c r="G467" i="4"/>
  <c r="C466" i="22" s="1"/>
  <c r="G466" i="22" s="1"/>
  <c r="AA466" i="22" s="1"/>
  <c r="G468" i="4"/>
  <c r="C467" i="22" s="1"/>
  <c r="G467" i="22" s="1"/>
  <c r="AA467" i="22" s="1"/>
  <c r="G469" i="4"/>
  <c r="C468" i="22" s="1"/>
  <c r="G468" i="22" s="1"/>
  <c r="AA468" i="22" s="1"/>
  <c r="G470" i="4"/>
  <c r="C469" i="22" s="1"/>
  <c r="G469" i="22" s="1"/>
  <c r="AA469" i="22" s="1"/>
  <c r="G471" i="4"/>
  <c r="C470" i="22" s="1"/>
  <c r="G470" i="22" s="1"/>
  <c r="AA470" i="22" s="1"/>
  <c r="G472" i="4"/>
  <c r="C471" i="22" s="1"/>
  <c r="G471" i="22" s="1"/>
  <c r="AA471" i="22" s="1"/>
  <c r="G473" i="4"/>
  <c r="C472" i="22" s="1"/>
  <c r="G472" i="22" s="1"/>
  <c r="AA472" i="22" s="1"/>
  <c r="G474" i="4"/>
  <c r="C473" i="22" s="1"/>
  <c r="G473" i="22" s="1"/>
  <c r="AA473" i="22" s="1"/>
  <c r="G475" i="4"/>
  <c r="C474" i="22" s="1"/>
  <c r="G474" i="22" s="1"/>
  <c r="AA474" i="22" s="1"/>
  <c r="G476" i="4"/>
  <c r="C475" i="22" s="1"/>
  <c r="G475" i="22" s="1"/>
  <c r="AA475" i="22" s="1"/>
  <c r="G477" i="4"/>
  <c r="C476" i="22" s="1"/>
  <c r="G476" i="22" s="1"/>
  <c r="AA476" i="22" s="1"/>
  <c r="G478" i="4"/>
  <c r="C477" i="22" s="1"/>
  <c r="G477" i="22" s="1"/>
  <c r="AA477" i="22" s="1"/>
  <c r="G479" i="4"/>
  <c r="C478" i="22" s="1"/>
  <c r="G478" i="22" s="1"/>
  <c r="AA478" i="22" s="1"/>
  <c r="G480" i="4"/>
  <c r="C479" i="22" s="1"/>
  <c r="G479" i="22" s="1"/>
  <c r="AA479" i="22" s="1"/>
  <c r="G481" i="4"/>
  <c r="C480" i="22" s="1"/>
  <c r="G480" i="22" s="1"/>
  <c r="AA480" i="22" s="1"/>
  <c r="G482" i="4"/>
  <c r="C481" i="22" s="1"/>
  <c r="G481" i="22" s="1"/>
  <c r="AA481" i="22" s="1"/>
  <c r="G483" i="4"/>
  <c r="C482" i="22" s="1"/>
  <c r="G482" i="22" s="1"/>
  <c r="AA482" i="22" s="1"/>
  <c r="G484" i="4"/>
  <c r="C483" i="22" s="1"/>
  <c r="G483" i="22" s="1"/>
  <c r="AA483" i="22" s="1"/>
  <c r="G485" i="4"/>
  <c r="C484" i="22" s="1"/>
  <c r="G484" i="22" s="1"/>
  <c r="AA484" i="22" s="1"/>
  <c r="G486" i="4"/>
  <c r="C485" i="22" s="1"/>
  <c r="G485" i="22" s="1"/>
  <c r="AA485" i="22" s="1"/>
  <c r="G487" i="4"/>
  <c r="C486" i="22" s="1"/>
  <c r="G486" i="22" s="1"/>
  <c r="AA486" i="22" s="1"/>
  <c r="G488" i="4"/>
  <c r="C487" i="22" s="1"/>
  <c r="G487" i="22" s="1"/>
  <c r="AA487" i="22" s="1"/>
  <c r="G489" i="4"/>
  <c r="C488" i="22" s="1"/>
  <c r="G488" i="22" s="1"/>
  <c r="AA488" i="22" s="1"/>
  <c r="G490" i="4"/>
  <c r="C489" i="22" s="1"/>
  <c r="G489" i="22" s="1"/>
  <c r="AA489" i="22" s="1"/>
  <c r="G491" i="4"/>
  <c r="C490" i="22" s="1"/>
  <c r="G490" i="22" s="1"/>
  <c r="AA490" i="22" s="1"/>
  <c r="G496" i="4"/>
  <c r="C495" i="22" s="1"/>
  <c r="G495" i="22" s="1"/>
  <c r="AA495" i="22" s="1"/>
  <c r="G497" i="4"/>
  <c r="C496" i="22" s="1"/>
  <c r="G496" i="22" s="1"/>
  <c r="AA496" i="22" s="1"/>
  <c r="G498" i="4"/>
  <c r="C497" i="22" s="1"/>
  <c r="G497" i="22" s="1"/>
  <c r="AA497" i="22" s="1"/>
  <c r="G499" i="4"/>
  <c r="C498" i="22" s="1"/>
  <c r="G498" i="22" s="1"/>
  <c r="AA498" i="22" s="1"/>
  <c r="G500" i="4"/>
  <c r="C499" i="22" s="1"/>
  <c r="G499" i="22" s="1"/>
  <c r="AA499" i="22" s="1"/>
  <c r="G501" i="4"/>
  <c r="C500" i="22" s="1"/>
  <c r="G500" i="22" s="1"/>
  <c r="AA500" i="22" s="1"/>
  <c r="G502" i="4"/>
  <c r="C501" i="22" s="1"/>
  <c r="G501" i="22" s="1"/>
  <c r="AA501" i="22" s="1"/>
  <c r="G503" i="4"/>
  <c r="C502" i="22" s="1"/>
  <c r="G502" i="22" s="1"/>
  <c r="AA502" i="22" s="1"/>
  <c r="G504" i="4"/>
  <c r="C503" i="22" s="1"/>
  <c r="G503" i="22" s="1"/>
  <c r="AA503" i="22" s="1"/>
  <c r="G505" i="4"/>
  <c r="C504" i="22" s="1"/>
  <c r="G504" i="22" s="1"/>
  <c r="AA504" i="22" s="1"/>
  <c r="G506" i="4"/>
  <c r="C505" i="22" s="1"/>
  <c r="G505" i="22" s="1"/>
  <c r="AA505" i="22" s="1"/>
  <c r="G507" i="4"/>
  <c r="C506" i="22" s="1"/>
  <c r="G506" i="22" s="1"/>
  <c r="AA506" i="22" s="1"/>
  <c r="G508" i="4"/>
  <c r="C507" i="22" s="1"/>
  <c r="G507" i="22" s="1"/>
  <c r="AA507" i="22" s="1"/>
  <c r="G509" i="4"/>
  <c r="C508" i="22" s="1"/>
  <c r="G508" i="22" s="1"/>
  <c r="AA508" i="22" s="1"/>
  <c r="G510" i="4"/>
  <c r="C509" i="22" s="1"/>
  <c r="G509" i="22" s="1"/>
  <c r="AA509" i="22" s="1"/>
  <c r="G511" i="4"/>
  <c r="C510" i="22" s="1"/>
  <c r="G510" i="22" s="1"/>
  <c r="AA510" i="22" s="1"/>
  <c r="G512" i="4"/>
  <c r="C511" i="22" s="1"/>
  <c r="G511" i="22" s="1"/>
  <c r="AA511" i="22" s="1"/>
  <c r="G513" i="4"/>
  <c r="C512" i="22" s="1"/>
  <c r="G512" i="22" s="1"/>
  <c r="AA512" i="22" s="1"/>
  <c r="G514" i="4"/>
  <c r="C513" i="22" s="1"/>
  <c r="G513" i="22" s="1"/>
  <c r="AA513" i="22" s="1"/>
  <c r="G515" i="4"/>
  <c r="C514" i="22" s="1"/>
  <c r="G514" i="22" s="1"/>
  <c r="AA514" i="22" s="1"/>
  <c r="G516" i="4"/>
  <c r="C515" i="22" s="1"/>
  <c r="G515" i="22" s="1"/>
  <c r="AA515" i="22" s="1"/>
  <c r="G517" i="4"/>
  <c r="C516" i="22" s="1"/>
  <c r="G516" i="22" s="1"/>
  <c r="AA516" i="22" s="1"/>
  <c r="G518" i="4"/>
  <c r="C517" i="22" s="1"/>
  <c r="G517" i="22" s="1"/>
  <c r="AA517" i="22" s="1"/>
  <c r="G519" i="4"/>
  <c r="C518" i="22" s="1"/>
  <c r="G518" i="22" s="1"/>
  <c r="AA518" i="22" s="1"/>
  <c r="G520" i="4"/>
  <c r="C519" i="22" s="1"/>
  <c r="G519" i="22" s="1"/>
  <c r="AA519" i="22" s="1"/>
  <c r="G521" i="4"/>
  <c r="C520" i="22" s="1"/>
  <c r="G520" i="22" s="1"/>
  <c r="AA520" i="22" s="1"/>
  <c r="G523" i="4"/>
  <c r="C522" i="22" s="1"/>
  <c r="G522" i="22" s="1"/>
  <c r="AA522" i="22" s="1"/>
  <c r="G524" i="4"/>
  <c r="C523" i="22" s="1"/>
  <c r="G523" i="22" s="1"/>
  <c r="AA523" i="22" s="1"/>
  <c r="G525" i="4"/>
  <c r="C524" i="22" s="1"/>
  <c r="G524" i="22" s="1"/>
  <c r="AA524" i="22" s="1"/>
  <c r="G526" i="4"/>
  <c r="C525" i="22" s="1"/>
  <c r="G525" i="22" s="1"/>
  <c r="AA525" i="22" s="1"/>
  <c r="G527" i="4"/>
  <c r="C526" i="22" s="1"/>
  <c r="G526" i="22" s="1"/>
  <c r="AA526" i="22" s="1"/>
  <c r="G528" i="4"/>
  <c r="C527" i="22" s="1"/>
  <c r="G527" i="22" s="1"/>
  <c r="AA527" i="22" s="1"/>
  <c r="G529" i="4"/>
  <c r="C528" i="22" s="1"/>
  <c r="G528" i="22" s="1"/>
  <c r="AA528" i="22" s="1"/>
  <c r="G530" i="4"/>
  <c r="C529" i="22" s="1"/>
  <c r="G529" i="22" s="1"/>
  <c r="AA529" i="22" s="1"/>
  <c r="G531" i="4"/>
  <c r="C530" i="22" s="1"/>
  <c r="G530" i="22" s="1"/>
  <c r="AA530" i="22" s="1"/>
  <c r="G532" i="4"/>
  <c r="C531" i="22" s="1"/>
  <c r="G531" i="22" s="1"/>
  <c r="AA531" i="22" s="1"/>
  <c r="G533" i="4"/>
  <c r="C532" i="22" s="1"/>
  <c r="G532" i="22" s="1"/>
  <c r="AA532" i="22" s="1"/>
  <c r="G534" i="4"/>
  <c r="C533" i="22" s="1"/>
  <c r="G533" i="22" s="1"/>
  <c r="AA533" i="22" s="1"/>
  <c r="G535" i="4"/>
  <c r="C534" i="22" s="1"/>
  <c r="G534" i="22" s="1"/>
  <c r="AA534" i="22" s="1"/>
  <c r="G536" i="4"/>
  <c r="C535" i="22" s="1"/>
  <c r="G535" i="22" s="1"/>
  <c r="AA535" i="22" s="1"/>
  <c r="G537" i="4"/>
  <c r="C536" i="22" s="1"/>
  <c r="G536" i="22" s="1"/>
  <c r="AA536" i="22" s="1"/>
  <c r="G538" i="4"/>
  <c r="C537" i="22" s="1"/>
  <c r="G537" i="22" s="1"/>
  <c r="AA537" i="22" s="1"/>
  <c r="G539" i="4"/>
  <c r="C538" i="22" s="1"/>
  <c r="G538" i="22" s="1"/>
  <c r="AA538" i="22" s="1"/>
  <c r="G540" i="4"/>
  <c r="C539" i="22" s="1"/>
  <c r="G539" i="22" s="1"/>
  <c r="AA539" i="22" s="1"/>
  <c r="G541" i="4"/>
  <c r="C540" i="22" s="1"/>
  <c r="G540" i="22" s="1"/>
  <c r="AA540" i="22" s="1"/>
  <c r="G542" i="4"/>
  <c r="C541" i="22" s="1"/>
  <c r="G541" i="22" s="1"/>
  <c r="AA541" i="22" s="1"/>
  <c r="G543" i="4"/>
  <c r="C542" i="22" s="1"/>
  <c r="G542" i="22" s="1"/>
  <c r="AA542" i="22" s="1"/>
  <c r="G544" i="4"/>
  <c r="C543" i="22" s="1"/>
  <c r="G543" i="22" s="1"/>
  <c r="AA543" i="22" s="1"/>
  <c r="G545" i="4"/>
  <c r="C544" i="22" s="1"/>
  <c r="G544" i="22" s="1"/>
  <c r="AA544" i="22" s="1"/>
  <c r="G547" i="4"/>
  <c r="C546" i="22" s="1"/>
  <c r="G546" i="22" s="1"/>
  <c r="AA546" i="22" s="1"/>
  <c r="G553" i="4"/>
  <c r="C552" i="22" s="1"/>
  <c r="G552" i="22" s="1"/>
  <c r="AA552" i="22" s="1"/>
  <c r="G554" i="4"/>
  <c r="C553" i="22" s="1"/>
  <c r="G553" i="22" s="1"/>
  <c r="AA553" i="22" s="1"/>
  <c r="G555" i="4"/>
  <c r="C554" i="22" s="1"/>
  <c r="G554" i="22" s="1"/>
  <c r="AA554" i="22" s="1"/>
  <c r="G556" i="4"/>
  <c r="C555" i="22" s="1"/>
  <c r="G555" i="22" s="1"/>
  <c r="AA555" i="22" s="1"/>
  <c r="G558" i="4"/>
  <c r="C557" i="22" s="1"/>
  <c r="G557" i="22" s="1"/>
  <c r="AA557" i="22" s="1"/>
  <c r="G559" i="4"/>
  <c r="C558" i="22" s="1"/>
  <c r="G558" i="22" s="1"/>
  <c r="AA558" i="22" s="1"/>
  <c r="G560" i="4"/>
  <c r="C559" i="22" s="1"/>
  <c r="G559" i="22" s="1"/>
  <c r="AA559" i="22" s="1"/>
  <c r="G562" i="4"/>
  <c r="C561" i="22" s="1"/>
  <c r="G561" i="22" s="1"/>
  <c r="AA561" i="22" s="1"/>
  <c r="G564" i="4"/>
  <c r="C563" i="22" s="1"/>
  <c r="G563" i="22" s="1"/>
  <c r="AA563" i="22" s="1"/>
  <c r="G565" i="4"/>
  <c r="C564" i="22" s="1"/>
  <c r="G564" i="22" s="1"/>
  <c r="G566" i="4"/>
  <c r="G567" i="4"/>
  <c r="G568" i="4"/>
  <c r="C565" i="22" s="1"/>
  <c r="G565" i="22" s="1"/>
  <c r="AA565" i="22" s="1"/>
  <c r="G569" i="4"/>
  <c r="C566" i="22" s="1"/>
  <c r="G566" i="22" s="1"/>
  <c r="AA566" i="22" s="1"/>
  <c r="G570" i="4"/>
  <c r="C567" i="22" s="1"/>
  <c r="G567" i="22" s="1"/>
  <c r="AA567" i="22" s="1"/>
  <c r="G571" i="4"/>
  <c r="C568" i="22" s="1"/>
  <c r="G568" i="22" s="1"/>
  <c r="S568" i="22" s="1"/>
  <c r="AA568" i="22" s="1"/>
  <c r="G572" i="4"/>
  <c r="C569" i="22" s="1"/>
  <c r="G569" i="22" s="1"/>
  <c r="S569" i="22" s="1"/>
  <c r="AA569" i="22" s="1"/>
  <c r="G573" i="4"/>
  <c r="C570" i="22" s="1"/>
  <c r="G570" i="22" s="1"/>
  <c r="S570" i="22" s="1"/>
  <c r="AA570" i="22" s="1"/>
  <c r="G574" i="4"/>
  <c r="C571" i="22" s="1"/>
  <c r="G571" i="22" s="1"/>
  <c r="G575" i="4"/>
  <c r="G576" i="4"/>
  <c r="C573" i="22" s="1"/>
  <c r="G573" i="22" s="1"/>
  <c r="H573" i="22" s="1"/>
  <c r="AA573" i="22" s="1"/>
  <c r="G577" i="4"/>
  <c r="C574" i="22" s="1"/>
  <c r="G574" i="22" s="1"/>
  <c r="J574" i="22" s="1"/>
  <c r="AA574" i="22" s="1"/>
  <c r="G578" i="4"/>
  <c r="C575" i="22" s="1"/>
  <c r="G575" i="22" s="1"/>
  <c r="G579" i="4"/>
  <c r="C576" i="22" s="1"/>
  <c r="G576" i="22" s="1"/>
  <c r="G580" i="4"/>
  <c r="C577" i="22" s="1"/>
  <c r="G577" i="22" s="1"/>
  <c r="AA577" i="22" s="1"/>
  <c r="G581" i="4"/>
  <c r="C578" i="22" s="1"/>
  <c r="G578" i="22" s="1"/>
  <c r="AA578" i="22" s="1"/>
  <c r="G582" i="4"/>
  <c r="C579" i="22" s="1"/>
  <c r="G579" i="22" s="1"/>
  <c r="AA579" i="22" s="1"/>
  <c r="G585" i="4"/>
  <c r="C582" i="22" s="1"/>
  <c r="G582" i="22" s="1"/>
  <c r="AA582" i="22" s="1"/>
  <c r="G586" i="4"/>
  <c r="C583" i="22" s="1"/>
  <c r="G583" i="22" s="1"/>
  <c r="AA583" i="22" s="1"/>
  <c r="G587" i="4"/>
  <c r="C584" i="22" s="1"/>
  <c r="G584" i="22" s="1"/>
  <c r="AA584" i="22" s="1"/>
  <c r="G588" i="4"/>
  <c r="G589" i="4"/>
  <c r="C586" i="22" s="1"/>
  <c r="G586" i="22" s="1"/>
  <c r="AA586" i="22" s="1"/>
  <c r="G590" i="4"/>
  <c r="C587" i="22" s="1"/>
  <c r="G587" i="22" s="1"/>
  <c r="J587" i="22" s="1"/>
  <c r="AA587" i="22" s="1"/>
  <c r="G591" i="4"/>
  <c r="C588" i="22" s="1"/>
  <c r="G588" i="22" s="1"/>
  <c r="AA588" i="22" s="1"/>
  <c r="G592" i="4"/>
  <c r="C589" i="22" s="1"/>
  <c r="G589" i="22" s="1"/>
  <c r="AA589" i="22" s="1"/>
  <c r="G593" i="4"/>
  <c r="C590" i="22" s="1"/>
  <c r="G590" i="22" s="1"/>
  <c r="AA590" i="22" s="1"/>
  <c r="G594" i="4"/>
  <c r="G595" i="4"/>
  <c r="C592" i="22" s="1"/>
  <c r="G592" i="22" s="1"/>
  <c r="G596" i="4"/>
  <c r="C593" i="22" s="1"/>
  <c r="G593" i="22" s="1"/>
  <c r="AA593" i="22" s="1"/>
  <c r="G597" i="4"/>
  <c r="C594" i="22" s="1"/>
  <c r="G594" i="22" s="1"/>
  <c r="AA594" i="22" s="1"/>
  <c r="G598" i="4"/>
  <c r="C595" i="22" s="1"/>
  <c r="G595" i="22" s="1"/>
  <c r="AA595" i="22" s="1"/>
  <c r="G599" i="4"/>
  <c r="C596" i="22" s="1"/>
  <c r="G596" i="22" s="1"/>
  <c r="AA596" i="22" s="1"/>
  <c r="G600" i="4"/>
  <c r="C597" i="22" s="1"/>
  <c r="G597" i="22" s="1"/>
  <c r="AA597" i="22" s="1"/>
  <c r="G601" i="4"/>
  <c r="C598" i="22" s="1"/>
  <c r="G598" i="22" s="1"/>
  <c r="AA598" i="22" s="1"/>
  <c r="G602" i="4"/>
  <c r="C599" i="22" s="1"/>
  <c r="G599" i="22" s="1"/>
  <c r="AA599" i="22" s="1"/>
  <c r="G603" i="4"/>
  <c r="C600" i="22" s="1"/>
  <c r="G600" i="22" s="1"/>
  <c r="AA600" i="22" s="1"/>
  <c r="G604" i="4"/>
  <c r="C601" i="22" s="1"/>
  <c r="G601" i="22" s="1"/>
  <c r="AA601" i="22" s="1"/>
  <c r="G605" i="4"/>
  <c r="C602" i="22" s="1"/>
  <c r="G602" i="22" s="1"/>
  <c r="AA602" i="22" s="1"/>
  <c r="G606" i="4"/>
  <c r="C603" i="22" s="1"/>
  <c r="G603" i="22" s="1"/>
  <c r="AA603" i="22" s="1"/>
  <c r="G607" i="4"/>
  <c r="C604" i="22" s="1"/>
  <c r="G604" i="22" s="1"/>
  <c r="AA604" i="22" s="1"/>
  <c r="G608" i="4"/>
  <c r="C605" i="22" s="1"/>
  <c r="G605" i="22" s="1"/>
  <c r="AA605" i="22" s="1"/>
  <c r="G609" i="4"/>
  <c r="C606" i="22" s="1"/>
  <c r="G606" i="22" s="1"/>
  <c r="AA606" i="22" s="1"/>
  <c r="G610" i="4"/>
  <c r="C607" i="22" s="1"/>
  <c r="G607" i="22" s="1"/>
  <c r="AA607" i="22" s="1"/>
  <c r="G611" i="4"/>
  <c r="C608" i="22" s="1"/>
  <c r="G608" i="22" s="1"/>
  <c r="AA608" i="22" s="1"/>
  <c r="G612" i="4"/>
  <c r="C609" i="22" s="1"/>
  <c r="G609" i="22" s="1"/>
  <c r="AA609" i="22" s="1"/>
  <c r="G613" i="4"/>
  <c r="C610" i="22" s="1"/>
  <c r="G610" i="22" s="1"/>
  <c r="AA610" i="22" s="1"/>
  <c r="G614" i="4"/>
  <c r="C611" i="22" s="1"/>
  <c r="G611" i="22" s="1"/>
  <c r="AA611" i="22" s="1"/>
  <c r="G615" i="4"/>
  <c r="C612" i="22" s="1"/>
  <c r="G612" i="22" s="1"/>
  <c r="AA612" i="22" s="1"/>
  <c r="G616" i="4"/>
  <c r="C613" i="22" s="1"/>
  <c r="G613" i="22" s="1"/>
  <c r="AA613" i="22" s="1"/>
  <c r="G620" i="4"/>
  <c r="C617" i="22" s="1"/>
  <c r="G617" i="22" s="1"/>
  <c r="AA617" i="22" s="1"/>
  <c r="G621" i="4"/>
  <c r="C618" i="22" s="1"/>
  <c r="G618" i="22" s="1"/>
  <c r="AA618" i="22" s="1"/>
  <c r="G622" i="4"/>
  <c r="C619" i="22" s="1"/>
  <c r="G619" i="22" s="1"/>
  <c r="AA619" i="22" s="1"/>
  <c r="G623" i="4"/>
  <c r="C620" i="22" s="1"/>
  <c r="G620" i="22" s="1"/>
  <c r="AA620" i="22" s="1"/>
  <c r="G624" i="4"/>
  <c r="C621" i="22" s="1"/>
  <c r="G621" i="22" s="1"/>
  <c r="AA621" i="22" s="1"/>
  <c r="G625" i="4"/>
  <c r="C622" i="22" s="1"/>
  <c r="G622" i="22" s="1"/>
  <c r="AA622" i="22" s="1"/>
  <c r="G626" i="4"/>
  <c r="C623" i="22" s="1"/>
  <c r="G623" i="22" s="1"/>
  <c r="AA623" i="22" s="1"/>
  <c r="G627" i="4"/>
  <c r="C624" i="22" s="1"/>
  <c r="G624" i="22" s="1"/>
  <c r="AA624" i="22" s="1"/>
  <c r="G628" i="4"/>
  <c r="C625" i="22" s="1"/>
  <c r="G625" i="22" s="1"/>
  <c r="AA625" i="22" s="1"/>
  <c r="G629" i="4"/>
  <c r="C626" i="22" s="1"/>
  <c r="G630" i="4"/>
  <c r="C627" i="22" s="1"/>
  <c r="G627" i="22" s="1"/>
  <c r="AA627" i="22" s="1"/>
  <c r="G631" i="4"/>
  <c r="C628" i="22" s="1"/>
  <c r="G628" i="22" s="1"/>
  <c r="AA628" i="22" s="1"/>
  <c r="G632" i="4"/>
  <c r="C629" i="22" s="1"/>
  <c r="G629" i="22" s="1"/>
  <c r="AA629" i="22" s="1"/>
  <c r="G633" i="4"/>
  <c r="C630" i="22" s="1"/>
  <c r="G630" i="22" s="1"/>
  <c r="AA630" i="22" s="1"/>
  <c r="G634" i="4"/>
  <c r="C631" i="22" s="1"/>
  <c r="G631" i="22" s="1"/>
  <c r="AA631" i="22" s="1"/>
  <c r="G635" i="4"/>
  <c r="C632" i="22" s="1"/>
  <c r="G632" i="22" s="1"/>
  <c r="AA632" i="22" s="1"/>
  <c r="G636" i="4"/>
  <c r="C633" i="22" s="1"/>
  <c r="G633" i="22" s="1"/>
  <c r="AA633" i="22" s="1"/>
  <c r="G637" i="4"/>
  <c r="C634" i="22" s="1"/>
  <c r="G634" i="22" s="1"/>
  <c r="AA634" i="22" s="1"/>
  <c r="G638" i="4"/>
  <c r="C635" i="22" s="1"/>
  <c r="G635" i="22" s="1"/>
  <c r="AA635" i="22" s="1"/>
  <c r="G639" i="4"/>
  <c r="C636" i="22" s="1"/>
  <c r="G636" i="22" s="1"/>
  <c r="AA636" i="22" s="1"/>
  <c r="G640" i="4"/>
  <c r="C637" i="22" s="1"/>
  <c r="G637" i="22" s="1"/>
  <c r="AA637" i="22" s="1"/>
  <c r="G641" i="4"/>
  <c r="C638" i="22" s="1"/>
  <c r="G638" i="22" s="1"/>
  <c r="AA638" i="22" s="1"/>
  <c r="G642" i="4"/>
  <c r="C639" i="22" s="1"/>
  <c r="G639" i="22" s="1"/>
  <c r="AA639" i="22" s="1"/>
  <c r="G643" i="4"/>
  <c r="C640" i="22" s="1"/>
  <c r="G640" i="22" s="1"/>
  <c r="AA640" i="22" s="1"/>
  <c r="G644" i="4"/>
  <c r="C641" i="22" s="1"/>
  <c r="G641" i="22" s="1"/>
  <c r="AA641" i="22" s="1"/>
  <c r="G645" i="4"/>
  <c r="C642" i="22" s="1"/>
  <c r="G642" i="22" s="1"/>
  <c r="G646" i="4"/>
  <c r="C643" i="22" s="1"/>
  <c r="G643" i="22" s="1"/>
  <c r="AA643" i="22" s="1"/>
  <c r="G647" i="4"/>
  <c r="C644" i="22" s="1"/>
  <c r="G644" i="22" s="1"/>
  <c r="AA644" i="22" s="1"/>
  <c r="G648" i="4"/>
  <c r="C645" i="22" s="1"/>
  <c r="G645" i="22" s="1"/>
  <c r="AA645" i="22" s="1"/>
  <c r="G649" i="4"/>
  <c r="C646" i="22" s="1"/>
  <c r="G646" i="22" s="1"/>
  <c r="AA646" i="22" s="1"/>
  <c r="G650" i="4"/>
  <c r="C647" i="22" s="1"/>
  <c r="G647" i="22" s="1"/>
  <c r="AA647" i="22" s="1"/>
  <c r="G651" i="4"/>
  <c r="C648" i="22" s="1"/>
  <c r="G648" i="22" s="1"/>
  <c r="AA648" i="22" s="1"/>
  <c r="G652" i="4"/>
  <c r="C649" i="22" s="1"/>
  <c r="G649" i="22" s="1"/>
  <c r="AA649" i="22" s="1"/>
  <c r="G653" i="4"/>
  <c r="C650" i="22" s="1"/>
  <c r="G650" i="22" s="1"/>
  <c r="AA650" i="22" s="1"/>
  <c r="G654" i="4"/>
  <c r="C651" i="22" s="1"/>
  <c r="G651" i="22" s="1"/>
  <c r="AA651" i="22" s="1"/>
  <c r="G655" i="4"/>
  <c r="C652" i="22" s="1"/>
  <c r="G652" i="22" s="1"/>
  <c r="AA652" i="22" s="1"/>
  <c r="G656" i="4"/>
  <c r="C653" i="22" s="1"/>
  <c r="G653" i="22" s="1"/>
  <c r="AA653" i="22" s="1"/>
  <c r="G657" i="4"/>
  <c r="C654" i="22" s="1"/>
  <c r="G654" i="22" s="1"/>
  <c r="AA654" i="22" s="1"/>
  <c r="G658" i="4"/>
  <c r="C655" i="22" s="1"/>
  <c r="G655" i="22" s="1"/>
  <c r="AA655" i="22" s="1"/>
  <c r="G659" i="4"/>
  <c r="C656" i="22" s="1"/>
  <c r="G656" i="22" s="1"/>
  <c r="G660" i="4"/>
  <c r="C657" i="22" s="1"/>
  <c r="G657" i="22" s="1"/>
  <c r="AA657" i="22" s="1"/>
  <c r="G661" i="4"/>
  <c r="C658" i="22" s="1"/>
  <c r="G658" i="22" s="1"/>
  <c r="I658" i="22" s="1"/>
  <c r="AA658" i="22" s="1"/>
  <c r="G662" i="4"/>
  <c r="C659" i="22" s="1"/>
  <c r="G659" i="22" s="1"/>
  <c r="AA659" i="22" s="1"/>
  <c r="G663" i="4"/>
  <c r="C660" i="22" s="1"/>
  <c r="G660" i="22" s="1"/>
  <c r="AA660" i="22" s="1"/>
  <c r="G664" i="4"/>
  <c r="C661" i="22" s="1"/>
  <c r="G661" i="22" s="1"/>
  <c r="AA661" i="22" s="1"/>
  <c r="G665" i="4"/>
  <c r="C662" i="22" s="1"/>
  <c r="G662" i="22" s="1"/>
  <c r="AA662" i="22" s="1"/>
  <c r="G666" i="4"/>
  <c r="C663" i="22" s="1"/>
  <c r="G663" i="22" s="1"/>
  <c r="AA663" i="22" s="1"/>
  <c r="G667" i="4"/>
  <c r="C664" i="22" s="1"/>
  <c r="G664" i="22" s="1"/>
  <c r="I664" i="22" s="1"/>
  <c r="AA664" i="22" s="1"/>
  <c r="G668" i="4"/>
  <c r="G669" i="4"/>
  <c r="C666" i="22" s="1"/>
  <c r="G666" i="22" s="1"/>
  <c r="AA666" i="22" s="1"/>
  <c r="G670" i="4"/>
  <c r="C667" i="22" s="1"/>
  <c r="G667" i="22" s="1"/>
  <c r="AA667" i="22" s="1"/>
  <c r="G671" i="4"/>
  <c r="C668" i="22" s="1"/>
  <c r="G668" i="22" s="1"/>
  <c r="AA668" i="22" s="1"/>
  <c r="G672" i="4"/>
  <c r="C669" i="22" s="1"/>
  <c r="G669" i="22" s="1"/>
  <c r="AA669" i="22" s="1"/>
  <c r="G673" i="4"/>
  <c r="C670" i="22" s="1"/>
  <c r="G670" i="22" s="1"/>
  <c r="M670" i="22" s="1"/>
  <c r="G674" i="4"/>
  <c r="C671" i="22" s="1"/>
  <c r="G671" i="22" s="1"/>
  <c r="AA671" i="22" s="1"/>
  <c r="G675" i="4"/>
  <c r="C672" i="22" s="1"/>
  <c r="G672" i="22" s="1"/>
  <c r="AA672" i="22" s="1"/>
  <c r="G676" i="4"/>
  <c r="G677" i="4"/>
  <c r="G678" i="4"/>
  <c r="G679" i="4"/>
  <c r="C676" i="22" s="1"/>
  <c r="G676" i="22" s="1"/>
  <c r="AA676" i="22" s="1"/>
  <c r="G680" i="4"/>
  <c r="C677" i="22" s="1"/>
  <c r="G677" i="22" s="1"/>
  <c r="AA677" i="22" s="1"/>
  <c r="G681" i="4"/>
  <c r="C678" i="22" s="1"/>
  <c r="G678" i="22" s="1"/>
  <c r="AA678" i="22" s="1"/>
  <c r="G682" i="4"/>
  <c r="C679" i="22" s="1"/>
  <c r="G679" i="22" s="1"/>
  <c r="AA679" i="22" s="1"/>
  <c r="G683" i="4"/>
  <c r="C680" i="22" s="1"/>
  <c r="G680" i="22" s="1"/>
  <c r="AA680" i="22" s="1"/>
  <c r="G684" i="4"/>
  <c r="C681" i="22" s="1"/>
  <c r="G681" i="22" s="1"/>
  <c r="AA681" i="22" s="1"/>
  <c r="G685" i="4"/>
  <c r="C682" i="22" s="1"/>
  <c r="G682" i="22" s="1"/>
  <c r="AA682" i="22" s="1"/>
  <c r="G686" i="4"/>
  <c r="C683" i="22" s="1"/>
  <c r="G683" i="22" s="1"/>
  <c r="AA683" i="22" s="1"/>
  <c r="G687" i="4"/>
  <c r="C684" i="22" s="1"/>
  <c r="G684" i="22" s="1"/>
  <c r="AA684" i="22" s="1"/>
  <c r="G688" i="4"/>
  <c r="C685" i="22" s="1"/>
  <c r="G685" i="22" s="1"/>
  <c r="AA685" i="22" s="1"/>
  <c r="G690" i="4"/>
  <c r="C687" i="22" s="1"/>
  <c r="G687" i="22" s="1"/>
  <c r="AA687" i="22" s="1"/>
  <c r="G691" i="4"/>
  <c r="C688" i="22" s="1"/>
  <c r="G688" i="22" s="1"/>
  <c r="AA688" i="22" s="1"/>
  <c r="G692" i="4"/>
  <c r="C689" i="22" s="1"/>
  <c r="G689" i="22" s="1"/>
  <c r="AA689" i="22" s="1"/>
  <c r="G693" i="4"/>
  <c r="C690" i="22" s="1"/>
  <c r="G690" i="22" s="1"/>
  <c r="AA690" i="22" s="1"/>
  <c r="G694" i="4"/>
  <c r="C691" i="22" s="1"/>
  <c r="G691" i="22" s="1"/>
  <c r="AA691" i="22" s="1"/>
  <c r="G695" i="4"/>
  <c r="C692" i="22" s="1"/>
  <c r="G692" i="22" s="1"/>
  <c r="AA692" i="22" s="1"/>
  <c r="G696" i="4"/>
  <c r="C693" i="22" s="1"/>
  <c r="G693" i="22" s="1"/>
  <c r="AA693" i="22" s="1"/>
  <c r="G697" i="4"/>
  <c r="C694" i="22" s="1"/>
  <c r="G694" i="22" s="1"/>
  <c r="AA694" i="22" s="1"/>
  <c r="G698" i="4"/>
  <c r="C695" i="22" s="1"/>
  <c r="G695" i="22" s="1"/>
  <c r="AA695" i="22" s="1"/>
  <c r="G699" i="4"/>
  <c r="C696" i="22" s="1"/>
  <c r="G696" i="22" s="1"/>
  <c r="AA696" i="22" s="1"/>
  <c r="G700" i="4"/>
  <c r="C697" i="22" s="1"/>
  <c r="G697" i="22" s="1"/>
  <c r="AA697" i="22" s="1"/>
  <c r="G701" i="4"/>
  <c r="C698" i="22" s="1"/>
  <c r="G698" i="22" s="1"/>
  <c r="AA698" i="22" s="1"/>
  <c r="G702" i="4"/>
  <c r="C699" i="22" s="1"/>
  <c r="G699" i="22" s="1"/>
  <c r="AA699" i="22" s="1"/>
  <c r="G703" i="4"/>
  <c r="C700" i="22" s="1"/>
  <c r="G700" i="22" s="1"/>
  <c r="AA700" i="22" s="1"/>
  <c r="G704" i="4"/>
  <c r="C701" i="22" s="1"/>
  <c r="G701" i="22" s="1"/>
  <c r="AA701" i="22" s="1"/>
  <c r="G705" i="4"/>
  <c r="C702" i="22" s="1"/>
  <c r="G702" i="22" s="1"/>
  <c r="AA702" i="22" s="1"/>
  <c r="G706" i="4"/>
  <c r="C703" i="22" s="1"/>
  <c r="G703" i="22" s="1"/>
  <c r="AA703" i="22" s="1"/>
  <c r="G707" i="4"/>
  <c r="C704" i="22" s="1"/>
  <c r="G704" i="22" s="1"/>
  <c r="AA704" i="22" s="1"/>
  <c r="G708" i="4"/>
  <c r="C705" i="22" s="1"/>
  <c r="G705" i="22" s="1"/>
  <c r="AA705" i="22" s="1"/>
  <c r="G709" i="4"/>
  <c r="C706" i="22" s="1"/>
  <c r="G706" i="22" s="1"/>
  <c r="AA706" i="22" s="1"/>
  <c r="G710" i="4"/>
  <c r="C707" i="22" s="1"/>
  <c r="G707" i="22" s="1"/>
  <c r="AA707" i="22" s="1"/>
  <c r="G711" i="4"/>
  <c r="C708" i="22" s="1"/>
  <c r="G708" i="22" s="1"/>
  <c r="G712" i="4"/>
  <c r="C709" i="22" s="1"/>
  <c r="G709" i="22" s="1"/>
  <c r="G713" i="4"/>
  <c r="C710" i="22" s="1"/>
  <c r="G710" i="22" s="1"/>
  <c r="AA710" i="22" s="1"/>
  <c r="G714" i="4"/>
  <c r="C711" i="22" s="1"/>
  <c r="G711" i="22" s="1"/>
  <c r="AA711" i="22" s="1"/>
  <c r="G715" i="4"/>
  <c r="C712" i="22" s="1"/>
  <c r="G712" i="22" s="1"/>
  <c r="AA712" i="22" s="1"/>
  <c r="G716" i="4"/>
  <c r="C713" i="22" s="1"/>
  <c r="G713" i="22" s="1"/>
  <c r="AA713" i="22" s="1"/>
  <c r="G717" i="4"/>
  <c r="C714" i="22" s="1"/>
  <c r="G714" i="22" s="1"/>
  <c r="AA714" i="22" s="1"/>
  <c r="G718" i="4"/>
  <c r="C715" i="22" s="1"/>
  <c r="G715" i="22" s="1"/>
  <c r="AA715" i="22" s="1"/>
  <c r="G719" i="4"/>
  <c r="C716" i="22" s="1"/>
  <c r="G716" i="22" s="1"/>
  <c r="AA716" i="22" s="1"/>
  <c r="G720" i="4"/>
  <c r="C717" i="22" s="1"/>
  <c r="G717" i="22" s="1"/>
  <c r="AA717" i="22" s="1"/>
  <c r="G721" i="4"/>
  <c r="C718" i="22" s="1"/>
  <c r="G718" i="22" s="1"/>
  <c r="AA718" i="22" s="1"/>
  <c r="G722" i="4"/>
  <c r="C719" i="22" s="1"/>
  <c r="G719" i="22" s="1"/>
  <c r="AA719" i="22" s="1"/>
  <c r="G723" i="4"/>
  <c r="C720" i="22" s="1"/>
  <c r="G720" i="22" s="1"/>
  <c r="AA720" i="22" s="1"/>
  <c r="G724" i="4"/>
  <c r="C721" i="22" s="1"/>
  <c r="G721" i="22" s="1"/>
  <c r="AA721" i="22" s="1"/>
  <c r="G725" i="4"/>
  <c r="C722" i="22" s="1"/>
  <c r="G722" i="22" s="1"/>
  <c r="AA722" i="22" s="1"/>
  <c r="G726" i="4"/>
  <c r="C723" i="22" s="1"/>
  <c r="G723" i="22" s="1"/>
  <c r="AA723" i="22" s="1"/>
  <c r="G727" i="4"/>
  <c r="C724" i="22" s="1"/>
  <c r="G724" i="22" s="1"/>
  <c r="AA724" i="22" s="1"/>
  <c r="G728" i="4"/>
  <c r="C725" i="22" s="1"/>
  <c r="G725" i="22" s="1"/>
  <c r="AA725" i="22" s="1"/>
  <c r="G729" i="4"/>
  <c r="C726" i="22" s="1"/>
  <c r="G726" i="22" s="1"/>
  <c r="AA726" i="22" s="1"/>
  <c r="G730" i="4"/>
  <c r="C727" i="22" s="1"/>
  <c r="G727" i="22" s="1"/>
  <c r="AA727" i="22" s="1"/>
  <c r="G731" i="4"/>
  <c r="C728" i="22" s="1"/>
  <c r="G728" i="22" s="1"/>
  <c r="AA728" i="22" s="1"/>
  <c r="G732" i="4"/>
  <c r="C729" i="22" s="1"/>
  <c r="G729" i="22" s="1"/>
  <c r="AA729" i="22" s="1"/>
  <c r="G733" i="4"/>
  <c r="C730" i="22" s="1"/>
  <c r="G730" i="22" s="1"/>
  <c r="AA730" i="22" s="1"/>
  <c r="G734" i="4"/>
  <c r="C731" i="22" s="1"/>
  <c r="G731" i="22" s="1"/>
  <c r="AA731" i="22" s="1"/>
  <c r="G735" i="4"/>
  <c r="C732" i="22" s="1"/>
  <c r="G732" i="22" s="1"/>
  <c r="AA732" i="22" s="1"/>
  <c r="G736" i="4"/>
  <c r="C733" i="22" s="1"/>
  <c r="G733" i="22" s="1"/>
  <c r="AA733" i="22" s="1"/>
  <c r="G737" i="4"/>
  <c r="C734" i="22" s="1"/>
  <c r="G734" i="22" s="1"/>
  <c r="AA734" i="22" s="1"/>
  <c r="G738" i="4"/>
  <c r="C735" i="22" s="1"/>
  <c r="G735" i="22" s="1"/>
  <c r="AA735" i="22" s="1"/>
  <c r="G739" i="4"/>
  <c r="C736" i="22" s="1"/>
  <c r="G736" i="22" s="1"/>
  <c r="AA736" i="22" s="1"/>
  <c r="G740" i="4"/>
  <c r="C737" i="22" s="1"/>
  <c r="G737" i="22" s="1"/>
  <c r="AA737" i="22" s="1"/>
  <c r="G741" i="4"/>
  <c r="C738" i="22" s="1"/>
  <c r="G738" i="22" s="1"/>
  <c r="AA738" i="22" s="1"/>
  <c r="G742" i="4"/>
  <c r="C739" i="22" s="1"/>
  <c r="G739" i="22" s="1"/>
  <c r="AA739" i="22" s="1"/>
  <c r="G743" i="4"/>
  <c r="C740" i="22" s="1"/>
  <c r="G740" i="22" s="1"/>
  <c r="AA740" i="22" s="1"/>
  <c r="G744" i="4"/>
  <c r="C741" i="22" s="1"/>
  <c r="G741" i="22" s="1"/>
  <c r="AA741" i="22" s="1"/>
  <c r="G745" i="4"/>
  <c r="C742" i="22" s="1"/>
  <c r="G742" i="22" s="1"/>
  <c r="AA742" i="22" s="1"/>
  <c r="G746" i="4"/>
  <c r="C743" i="22" s="1"/>
  <c r="G743" i="22" s="1"/>
  <c r="AA743" i="22" s="1"/>
  <c r="G747" i="4"/>
  <c r="C744" i="22" s="1"/>
  <c r="G744" i="22" s="1"/>
  <c r="AA744" i="22" s="1"/>
  <c r="G748" i="4"/>
  <c r="C745" i="22" s="1"/>
  <c r="G745" i="22" s="1"/>
  <c r="AA745" i="22" s="1"/>
  <c r="G749" i="4"/>
  <c r="C746" i="22" s="1"/>
  <c r="G746" i="22" s="1"/>
  <c r="AA746" i="22" s="1"/>
  <c r="G750" i="4"/>
  <c r="C747" i="22" s="1"/>
  <c r="G747" i="22" s="1"/>
  <c r="AA747" i="22" s="1"/>
  <c r="G751" i="4"/>
  <c r="C748" i="22" s="1"/>
  <c r="G748" i="22" s="1"/>
  <c r="AA748" i="22" s="1"/>
  <c r="G752" i="4"/>
  <c r="C749" i="22" s="1"/>
  <c r="G749" i="22" s="1"/>
  <c r="AA749" i="22" s="1"/>
  <c r="G753" i="4"/>
  <c r="C750" i="22" s="1"/>
  <c r="G750" i="22" s="1"/>
  <c r="AA750" i="22" s="1"/>
  <c r="G754" i="4"/>
  <c r="C751" i="22" s="1"/>
  <c r="G751" i="22" s="1"/>
  <c r="AA751" i="22" s="1"/>
  <c r="G755" i="4"/>
  <c r="C752" i="22" s="1"/>
  <c r="G752" i="22" s="1"/>
  <c r="AA752" i="22" s="1"/>
  <c r="G756" i="4"/>
  <c r="C753" i="22" s="1"/>
  <c r="G753" i="22" s="1"/>
  <c r="AA753" i="22" s="1"/>
  <c r="G757" i="4"/>
  <c r="C754" i="22" s="1"/>
  <c r="G754" i="22" s="1"/>
  <c r="AA754" i="22" s="1"/>
  <c r="G758" i="4"/>
  <c r="C755" i="22" s="1"/>
  <c r="G755" i="22" s="1"/>
  <c r="AA755" i="22" s="1"/>
  <c r="G759" i="4"/>
  <c r="C756" i="22" s="1"/>
  <c r="G756" i="22" s="1"/>
  <c r="AA756" i="22" s="1"/>
  <c r="G760" i="4"/>
  <c r="C757" i="22" s="1"/>
  <c r="G757" i="22" s="1"/>
  <c r="AA757" i="22" s="1"/>
  <c r="G761" i="4"/>
  <c r="C758" i="22" s="1"/>
  <c r="G758" i="22" s="1"/>
  <c r="AA758" i="22" s="1"/>
  <c r="G762" i="4"/>
  <c r="C759" i="22" s="1"/>
  <c r="G759" i="22" s="1"/>
  <c r="AA759" i="22" s="1"/>
  <c r="G763" i="4"/>
  <c r="C760" i="22" s="1"/>
  <c r="G760" i="22" s="1"/>
  <c r="AA760" i="22" s="1"/>
  <c r="G764" i="4"/>
  <c r="C761" i="22" s="1"/>
  <c r="G761" i="22" s="1"/>
  <c r="AA761" i="22" s="1"/>
  <c r="G765" i="4"/>
  <c r="C762" i="22" s="1"/>
  <c r="G762" i="22" s="1"/>
  <c r="AA762" i="22" s="1"/>
  <c r="G766" i="4"/>
  <c r="C763" i="22" s="1"/>
  <c r="G763" i="22" s="1"/>
  <c r="AA763" i="22" s="1"/>
  <c r="G767" i="4"/>
  <c r="C764" i="22" s="1"/>
  <c r="G764" i="22" s="1"/>
  <c r="AA764" i="22" s="1"/>
  <c r="G768" i="4"/>
  <c r="C765" i="22" s="1"/>
  <c r="G765" i="22" s="1"/>
  <c r="AA765" i="22" s="1"/>
  <c r="G769" i="4"/>
  <c r="C766" i="22" s="1"/>
  <c r="G766" i="22" s="1"/>
  <c r="AA766" i="22" s="1"/>
  <c r="G770" i="4"/>
  <c r="C767" i="22" s="1"/>
  <c r="G767" i="22" s="1"/>
  <c r="AA767" i="22" s="1"/>
  <c r="G771" i="4"/>
  <c r="C768" i="22" s="1"/>
  <c r="G768" i="22" s="1"/>
  <c r="AA768" i="22" s="1"/>
  <c r="G772" i="4"/>
  <c r="C769" i="22" s="1"/>
  <c r="G769" i="22" s="1"/>
  <c r="AA769" i="22" s="1"/>
  <c r="G773" i="4"/>
  <c r="C770" i="22" s="1"/>
  <c r="G770" i="22" s="1"/>
  <c r="AA770" i="22" s="1"/>
  <c r="G774" i="4"/>
  <c r="C771" i="22" s="1"/>
  <c r="G771" i="22" s="1"/>
  <c r="AA771" i="22" s="1"/>
  <c r="G775" i="4"/>
  <c r="C772" i="22" s="1"/>
  <c r="G772" i="22" s="1"/>
  <c r="AA772" i="22" s="1"/>
  <c r="G776" i="4"/>
  <c r="C773" i="22" s="1"/>
  <c r="G773" i="22" s="1"/>
  <c r="AA773" i="22" s="1"/>
  <c r="G777" i="4"/>
  <c r="C774" i="22" s="1"/>
  <c r="G774" i="22" s="1"/>
  <c r="G778" i="4"/>
  <c r="C775" i="22" s="1"/>
  <c r="G780" i="4"/>
  <c r="C777" i="22" s="1"/>
  <c r="G781" i="4"/>
  <c r="C778" i="22" s="1"/>
  <c r="G778" i="22" s="1"/>
  <c r="AA778" i="22" s="1"/>
  <c r="G782" i="4"/>
  <c r="C779" i="22" s="1"/>
  <c r="G779" i="22" s="1"/>
  <c r="AA779" i="22" s="1"/>
  <c r="G783" i="4"/>
  <c r="C780" i="22" s="1"/>
  <c r="G780" i="22" s="1"/>
  <c r="AA780" i="22" s="1"/>
  <c r="G784" i="4"/>
  <c r="C781" i="22" s="1"/>
  <c r="G781" i="22" s="1"/>
  <c r="AA781" i="22" s="1"/>
  <c r="G785" i="4"/>
  <c r="C782" i="22" s="1"/>
  <c r="G782" i="22" s="1"/>
  <c r="AA782" i="22" s="1"/>
  <c r="G786" i="4"/>
  <c r="C783" i="22" s="1"/>
  <c r="G783" i="22" s="1"/>
  <c r="AA783" i="22" s="1"/>
  <c r="G787" i="4"/>
  <c r="C784" i="22" s="1"/>
  <c r="G784" i="22" s="1"/>
  <c r="H784" i="22" s="1"/>
  <c r="AA784" i="22" s="1"/>
  <c r="G788" i="4"/>
  <c r="C785" i="22" s="1"/>
  <c r="G785" i="22" s="1"/>
  <c r="AA785" i="22" s="1"/>
  <c r="G789" i="4"/>
  <c r="C786" i="22" s="1"/>
  <c r="G786" i="22" s="1"/>
  <c r="AA786" i="22" s="1"/>
  <c r="G790" i="4"/>
  <c r="C787" i="22" s="1"/>
  <c r="G787" i="22" s="1"/>
  <c r="AA787" i="22" s="1"/>
  <c r="G791" i="4"/>
  <c r="C788" i="22" s="1"/>
  <c r="G788" i="22" s="1"/>
  <c r="AA788" i="22" s="1"/>
  <c r="G792" i="4"/>
  <c r="C789" i="22" s="1"/>
  <c r="G789" i="22" s="1"/>
  <c r="AA789" i="22" s="1"/>
  <c r="G793" i="4"/>
  <c r="C790" i="22" s="1"/>
  <c r="G790" i="22" s="1"/>
  <c r="AA790" i="22" s="1"/>
  <c r="G794" i="4"/>
  <c r="C791" i="22" s="1"/>
  <c r="G791" i="22" s="1"/>
  <c r="AA791" i="22" s="1"/>
  <c r="G795" i="4"/>
  <c r="C792" i="22" s="1"/>
  <c r="G792" i="22" s="1"/>
  <c r="AA792" i="22" s="1"/>
  <c r="G796" i="4"/>
  <c r="C793" i="22" s="1"/>
  <c r="G793" i="22" s="1"/>
  <c r="H793" i="22" s="1"/>
  <c r="AA793" i="22" s="1"/>
  <c r="G797" i="4"/>
  <c r="C794" i="22" s="1"/>
  <c r="G794" i="22" s="1"/>
  <c r="G798" i="4"/>
  <c r="C795" i="22" s="1"/>
  <c r="G795" i="22" s="1"/>
  <c r="AA795" i="22" s="1"/>
  <c r="G799" i="4"/>
  <c r="C796" i="22" s="1"/>
  <c r="G796" i="22" s="1"/>
  <c r="AA796" i="22" s="1"/>
  <c r="G800" i="4"/>
  <c r="C797" i="22" s="1"/>
  <c r="G797" i="22" s="1"/>
  <c r="AA797" i="22" s="1"/>
  <c r="G801" i="4"/>
  <c r="C798" i="22" s="1"/>
  <c r="G798" i="22" s="1"/>
  <c r="AA798" i="22" s="1"/>
  <c r="G802" i="4"/>
  <c r="C799" i="22" s="1"/>
  <c r="G799" i="22" s="1"/>
  <c r="AA799" i="22" s="1"/>
  <c r="G803" i="4"/>
  <c r="C800" i="22" s="1"/>
  <c r="G800" i="22" s="1"/>
  <c r="AA800" i="22" s="1"/>
  <c r="G804" i="4"/>
  <c r="C801" i="22" s="1"/>
  <c r="G801" i="22" s="1"/>
  <c r="AA801" i="22" s="1"/>
  <c r="G805" i="4"/>
  <c r="C802" i="22" s="1"/>
  <c r="G802" i="22" s="1"/>
  <c r="AA802" i="22" s="1"/>
  <c r="G806" i="4"/>
  <c r="C803" i="22" s="1"/>
  <c r="G803" i="22" s="1"/>
  <c r="AA803" i="22" s="1"/>
  <c r="G807" i="4"/>
  <c r="C804" i="22" s="1"/>
  <c r="G804" i="22" s="1"/>
  <c r="AA804" i="22" s="1"/>
  <c r="G808" i="4"/>
  <c r="C805" i="22" s="1"/>
  <c r="G805" i="22" s="1"/>
  <c r="AA805" i="22" s="1"/>
  <c r="G809" i="4"/>
  <c r="C806" i="22" s="1"/>
  <c r="G806" i="22" s="1"/>
  <c r="AA806" i="22" s="1"/>
  <c r="G810" i="4"/>
  <c r="C807" i="22" s="1"/>
  <c r="G807" i="22" s="1"/>
  <c r="AA807" i="22" s="1"/>
  <c r="G811" i="4"/>
  <c r="C808" i="22" s="1"/>
  <c r="G808" i="22" s="1"/>
  <c r="AA808" i="22" s="1"/>
  <c r="G812" i="4"/>
  <c r="C809" i="22" s="1"/>
  <c r="G809" i="22" s="1"/>
  <c r="AA809" i="22" s="1"/>
  <c r="G813" i="4"/>
  <c r="C810" i="22" s="1"/>
  <c r="G810" i="22" s="1"/>
  <c r="H810" i="22" s="1"/>
  <c r="AA810" i="22" s="1"/>
  <c r="G814" i="4"/>
  <c r="C811" i="22" s="1"/>
  <c r="G811" i="22" s="1"/>
  <c r="AA811" i="22" s="1"/>
  <c r="G815" i="4"/>
  <c r="C812" i="22" s="1"/>
  <c r="G812" i="22" s="1"/>
  <c r="AA812" i="22" s="1"/>
  <c r="G817" i="4"/>
  <c r="C814" i="22" s="1"/>
  <c r="G814" i="22" s="1"/>
  <c r="G819" i="4"/>
  <c r="C816" i="22" s="1"/>
  <c r="G816" i="22" s="1"/>
  <c r="AA816" i="22" s="1"/>
  <c r="G820" i="4"/>
  <c r="C817" i="22" s="1"/>
  <c r="G817" i="22" s="1"/>
  <c r="AA817" i="22" s="1"/>
  <c r="G821" i="4"/>
  <c r="C818" i="22" s="1"/>
  <c r="G818" i="22" s="1"/>
  <c r="G826" i="4"/>
  <c r="C823" i="22" s="1"/>
  <c r="G823" i="22" s="1"/>
  <c r="AA823" i="22" s="1"/>
  <c r="G827" i="4"/>
  <c r="C824" i="22" s="1"/>
  <c r="G824" i="22" s="1"/>
  <c r="AA824" i="22" s="1"/>
  <c r="G828" i="4"/>
  <c r="C825" i="22" s="1"/>
  <c r="G825" i="22" s="1"/>
  <c r="AA825" i="22" s="1"/>
  <c r="G829" i="4"/>
  <c r="C826" i="22" s="1"/>
  <c r="G826" i="22" s="1"/>
  <c r="AA826" i="22" s="1"/>
  <c r="G830" i="4"/>
  <c r="C827" i="22" s="1"/>
  <c r="G827" i="22" s="1"/>
  <c r="AA827" i="22" s="1"/>
  <c r="G831" i="4"/>
  <c r="C828" i="22" s="1"/>
  <c r="G828" i="22" s="1"/>
  <c r="AA828" i="22" s="1"/>
  <c r="G832" i="4"/>
  <c r="C829" i="22" s="1"/>
  <c r="G829" i="22" s="1"/>
  <c r="AA829" i="22" s="1"/>
  <c r="G833" i="4"/>
  <c r="C830" i="22" s="1"/>
  <c r="G830" i="22" s="1"/>
  <c r="AA830" i="22" s="1"/>
  <c r="G835" i="4"/>
  <c r="C832" i="22" s="1"/>
  <c r="G832" i="22" s="1"/>
  <c r="H832" i="22" s="1"/>
  <c r="AA832" i="22" s="1"/>
  <c r="G836" i="4"/>
  <c r="C833" i="22" s="1"/>
  <c r="G833" i="22" s="1"/>
  <c r="AA833" i="22" s="1"/>
  <c r="G837" i="4"/>
  <c r="C834" i="22" s="1"/>
  <c r="G834" i="22" s="1"/>
  <c r="H834" i="22" s="1"/>
  <c r="AA834" i="22" s="1"/>
  <c r="G838" i="4"/>
  <c r="C835" i="22" s="1"/>
  <c r="G835" i="22" s="1"/>
  <c r="AA835" i="22" s="1"/>
  <c r="G839" i="4"/>
  <c r="C836" i="22" s="1"/>
  <c r="G836" i="22" s="1"/>
  <c r="AA836" i="22" s="1"/>
  <c r="G840" i="4"/>
  <c r="C837" i="22" s="1"/>
  <c r="G837" i="22" s="1"/>
  <c r="AA837" i="22" s="1"/>
  <c r="G846" i="4"/>
  <c r="C843" i="22" s="1"/>
  <c r="G843" i="22" s="1"/>
  <c r="AA843" i="22" s="1"/>
  <c r="G847" i="4"/>
  <c r="C844" i="22" s="1"/>
  <c r="G844" i="22" s="1"/>
  <c r="AA844" i="22" s="1"/>
  <c r="G848" i="4"/>
  <c r="C845" i="22" s="1"/>
  <c r="G845" i="22" s="1"/>
  <c r="AA845" i="22" s="1"/>
  <c r="G849" i="4"/>
  <c r="C846" i="22" s="1"/>
  <c r="G846" i="22" s="1"/>
  <c r="AA846" i="22" s="1"/>
  <c r="G850" i="4"/>
  <c r="C847" i="22" s="1"/>
  <c r="G847" i="22" s="1"/>
  <c r="AA847" i="22" s="1"/>
  <c r="G851" i="4"/>
  <c r="C848" i="22" s="1"/>
  <c r="G848" i="22" s="1"/>
  <c r="AA848" i="22" s="1"/>
  <c r="G852" i="4"/>
  <c r="C849" i="22" s="1"/>
  <c r="G849" i="22" s="1"/>
  <c r="G853" i="4"/>
  <c r="C850" i="22" s="1"/>
  <c r="G850" i="22" s="1"/>
  <c r="AA850" i="22" s="1"/>
  <c r="G854" i="4"/>
  <c r="C851" i="22" s="1"/>
  <c r="G851" i="22" s="1"/>
  <c r="AA851" i="22" s="1"/>
  <c r="G855" i="4"/>
  <c r="C852" i="22" s="1"/>
  <c r="G852" i="22" s="1"/>
  <c r="T852" i="22" s="1"/>
  <c r="AA852" i="22" s="1"/>
  <c r="G856" i="4"/>
  <c r="C853" i="22" s="1"/>
  <c r="G853" i="22" s="1"/>
  <c r="T853" i="22" s="1"/>
  <c r="AA853" i="22" s="1"/>
  <c r="G857" i="4"/>
  <c r="C854" i="22" s="1"/>
  <c r="G854" i="22" s="1"/>
  <c r="T854" i="22" s="1"/>
  <c r="AA854" i="22" s="1"/>
  <c r="G858" i="4"/>
  <c r="C855" i="22" s="1"/>
  <c r="G855" i="22" s="1"/>
  <c r="G859" i="4"/>
  <c r="C856" i="22" s="1"/>
  <c r="G856" i="22" s="1"/>
  <c r="AA856" i="22" s="1"/>
  <c r="G860" i="4"/>
  <c r="C857" i="22" s="1"/>
  <c r="G857" i="22" s="1"/>
  <c r="AA857" i="22" s="1"/>
  <c r="G861" i="4"/>
  <c r="C858" i="22" s="1"/>
  <c r="G858" i="22" s="1"/>
  <c r="AA858" i="22" s="1"/>
  <c r="G862" i="4"/>
  <c r="C859" i="22" s="1"/>
  <c r="G859" i="22" s="1"/>
  <c r="AA859" i="22" s="1"/>
  <c r="G864" i="4"/>
  <c r="C861" i="22" s="1"/>
  <c r="G861" i="22" s="1"/>
  <c r="AA861" i="22" s="1"/>
  <c r="G865" i="4"/>
  <c r="C862" i="22" s="1"/>
  <c r="G862" i="22" s="1"/>
  <c r="AA862" i="22" s="1"/>
  <c r="G866" i="4"/>
  <c r="C863" i="22" s="1"/>
  <c r="G863" i="22" s="1"/>
  <c r="AA863" i="22" s="1"/>
  <c r="G869" i="4"/>
  <c r="C866" i="22" s="1"/>
  <c r="G866" i="22" s="1"/>
  <c r="AA866" i="22" s="1"/>
  <c r="G870" i="4"/>
  <c r="C867" i="22" s="1"/>
  <c r="G867" i="22" s="1"/>
  <c r="AA867" i="22" s="1"/>
  <c r="G871" i="4"/>
  <c r="C868" i="22" s="1"/>
  <c r="G868" i="22" s="1"/>
  <c r="AA868" i="22" s="1"/>
  <c r="G872" i="4"/>
  <c r="C869" i="22" s="1"/>
  <c r="G869" i="22" s="1"/>
  <c r="AA869" i="22" s="1"/>
  <c r="G873" i="4"/>
  <c r="C870" i="22" s="1"/>
  <c r="G870" i="22" s="1"/>
  <c r="AA870" i="22" s="1"/>
  <c r="G874" i="4"/>
  <c r="C871" i="22" s="1"/>
  <c r="G871" i="22" s="1"/>
  <c r="AA871" i="22" s="1"/>
  <c r="G875" i="4"/>
  <c r="C872" i="22" s="1"/>
  <c r="G872" i="22" s="1"/>
  <c r="AA872" i="22" s="1"/>
  <c r="G876" i="4"/>
  <c r="C873" i="22" s="1"/>
  <c r="G873" i="22" s="1"/>
  <c r="AA873" i="22" s="1"/>
  <c r="G877" i="4"/>
  <c r="C874" i="22" s="1"/>
  <c r="G874" i="22" s="1"/>
  <c r="AA874" i="22" s="1"/>
  <c r="G878" i="4"/>
  <c r="C875" i="22" s="1"/>
  <c r="G875" i="22" s="1"/>
  <c r="AA875" i="22" s="1"/>
  <c r="G880" i="4"/>
  <c r="C877" i="22" s="1"/>
  <c r="G877" i="22" s="1"/>
  <c r="AA877" i="22" s="1"/>
  <c r="G881" i="4"/>
  <c r="C878" i="22" s="1"/>
  <c r="G878" i="22" s="1"/>
  <c r="AA878" i="22" s="1"/>
  <c r="G882" i="4"/>
  <c r="C879" i="22" s="1"/>
  <c r="G879" i="22" s="1"/>
  <c r="AA879" i="22" s="1"/>
  <c r="G883" i="4"/>
  <c r="C880" i="22" s="1"/>
  <c r="G880" i="22" s="1"/>
  <c r="AA880" i="22" s="1"/>
  <c r="G884" i="4"/>
  <c r="C881" i="22" s="1"/>
  <c r="G881" i="22" s="1"/>
  <c r="AA881" i="22" s="1"/>
  <c r="G885" i="4"/>
  <c r="C882" i="22" s="1"/>
  <c r="G882" i="22" s="1"/>
  <c r="AA882" i="22" s="1"/>
  <c r="G886" i="4"/>
  <c r="C883" i="22" s="1"/>
  <c r="G883" i="22" s="1"/>
  <c r="AA883" i="22" s="1"/>
  <c r="G887" i="4"/>
  <c r="C884" i="22" s="1"/>
  <c r="G884" i="22" s="1"/>
  <c r="AA884" i="22" s="1"/>
  <c r="G888" i="4"/>
  <c r="C885" i="22" s="1"/>
  <c r="G885" i="22" s="1"/>
  <c r="AA885" i="22" s="1"/>
  <c r="G889" i="4"/>
  <c r="C886" i="22" s="1"/>
  <c r="G886" i="22" s="1"/>
  <c r="AA886" i="22" s="1"/>
  <c r="G891" i="4"/>
  <c r="C888" i="22" s="1"/>
  <c r="G888" i="22" s="1"/>
  <c r="S888" i="22" s="1"/>
  <c r="AA888" i="22" s="1"/>
  <c r="G892" i="4"/>
  <c r="C889" i="22" s="1"/>
  <c r="G889" i="22" s="1"/>
  <c r="S889" i="22" s="1"/>
  <c r="AA889" i="22" s="1"/>
  <c r="G893" i="4"/>
  <c r="C890" i="22" s="1"/>
  <c r="G890" i="22" s="1"/>
  <c r="AA890" i="22" s="1"/>
  <c r="G894" i="4"/>
  <c r="C891" i="22" s="1"/>
  <c r="G891" i="22" s="1"/>
  <c r="AA891" i="22" s="1"/>
  <c r="G912" i="4"/>
  <c r="C909" i="22" s="1"/>
  <c r="G909" i="22" s="1"/>
  <c r="AA909" i="22" s="1"/>
  <c r="G913" i="4"/>
  <c r="C910" i="22" s="1"/>
  <c r="G910" i="22" s="1"/>
  <c r="AA910" i="22" s="1"/>
  <c r="G914" i="4"/>
  <c r="G915" i="4"/>
  <c r="C912" i="22" s="1"/>
  <c r="G912" i="22" s="1"/>
  <c r="AA912" i="22" s="1"/>
  <c r="G916" i="4"/>
  <c r="C913" i="22" s="1"/>
  <c r="G913" i="22" s="1"/>
  <c r="AA913" i="22" s="1"/>
  <c r="G917" i="4"/>
  <c r="C914" i="22" s="1"/>
  <c r="G914" i="22" s="1"/>
  <c r="AA914" i="22" s="1"/>
  <c r="G918" i="4"/>
  <c r="C915" i="22" s="1"/>
  <c r="G915" i="22" s="1"/>
  <c r="AA915" i="22" s="1"/>
  <c r="G919" i="4"/>
  <c r="C916" i="22" s="1"/>
  <c r="G916" i="22" s="1"/>
  <c r="AA916" i="22" s="1"/>
  <c r="G920" i="4"/>
  <c r="C917" i="22" s="1"/>
  <c r="G917" i="22" s="1"/>
  <c r="AA917" i="22" s="1"/>
  <c r="G921" i="4"/>
  <c r="C918" i="22" s="1"/>
  <c r="G918" i="22" s="1"/>
  <c r="AA918" i="22" s="1"/>
  <c r="G923" i="4"/>
  <c r="C920" i="22" s="1"/>
  <c r="G920" i="22" s="1"/>
  <c r="AA920" i="22" s="1"/>
  <c r="G924" i="4"/>
  <c r="C921" i="22" s="1"/>
  <c r="G921" i="22" s="1"/>
  <c r="AA921" i="22" s="1"/>
  <c r="G925" i="4"/>
  <c r="C922" i="22" s="1"/>
  <c r="G922" i="22" s="1"/>
  <c r="S922" i="22" s="1"/>
  <c r="AA922" i="22" s="1"/>
  <c r="G926" i="4"/>
  <c r="C923" i="22" s="1"/>
  <c r="G923" i="22" s="1"/>
  <c r="S923" i="22" s="1"/>
  <c r="AA923" i="22" s="1"/>
  <c r="G927" i="4"/>
  <c r="C924" i="22" s="1"/>
  <c r="G924" i="22" s="1"/>
  <c r="G930" i="4"/>
  <c r="C927" i="22" s="1"/>
  <c r="G927" i="22" s="1"/>
  <c r="S927" i="22" s="1"/>
  <c r="AA927" i="22" s="1"/>
  <c r="G931" i="4"/>
  <c r="C928" i="22" s="1"/>
  <c r="G928" i="22" s="1"/>
  <c r="S928" i="22" s="1"/>
  <c r="AA928" i="22" s="1"/>
  <c r="G935" i="4"/>
  <c r="C932" i="22" s="1"/>
  <c r="G932" i="22" s="1"/>
  <c r="AA932" i="22" s="1"/>
  <c r="G936" i="4"/>
  <c r="C933" i="22" s="1"/>
  <c r="G933" i="22" s="1"/>
  <c r="AA933" i="22" s="1"/>
  <c r="G937" i="4"/>
  <c r="C934" i="22" s="1"/>
  <c r="G934" i="22" s="1"/>
  <c r="AA934" i="22" s="1"/>
  <c r="G938" i="4"/>
  <c r="C935" i="22" s="1"/>
  <c r="G935" i="22" s="1"/>
  <c r="AA935" i="22" s="1"/>
  <c r="G941" i="4"/>
  <c r="C938" i="22" s="1"/>
  <c r="G938" i="22" s="1"/>
  <c r="AA938" i="22" s="1"/>
  <c r="G942" i="4"/>
  <c r="C939" i="22" s="1"/>
  <c r="G939" i="22" s="1"/>
  <c r="AA939" i="22" s="1"/>
  <c r="G943" i="4"/>
  <c r="C940" i="22" s="1"/>
  <c r="G940" i="22" s="1"/>
  <c r="AA940" i="22" s="1"/>
  <c r="G944" i="4"/>
  <c r="C941" i="22" s="1"/>
  <c r="G941" i="22" s="1"/>
  <c r="AA941" i="22" s="1"/>
  <c r="G945" i="4"/>
  <c r="C942" i="22" s="1"/>
  <c r="G942" i="22" s="1"/>
  <c r="AA942" i="22" s="1"/>
  <c r="G946" i="4"/>
  <c r="C943" i="22" s="1"/>
  <c r="G943" i="22" s="1"/>
  <c r="AA943" i="22" s="1"/>
  <c r="G947" i="4"/>
  <c r="C944" i="22" s="1"/>
  <c r="G944" i="22" s="1"/>
  <c r="AA944" i="22" s="1"/>
  <c r="G948" i="4"/>
  <c r="C945" i="22" s="1"/>
  <c r="G945" i="22" s="1"/>
  <c r="AA945" i="22" s="1"/>
  <c r="G949" i="4"/>
  <c r="C946" i="22" s="1"/>
  <c r="G946" i="22" s="1"/>
  <c r="AA946" i="22" s="1"/>
  <c r="G950" i="4"/>
  <c r="C947" i="22" s="1"/>
  <c r="G947" i="22" s="1"/>
  <c r="AA947" i="22" s="1"/>
  <c r="G951" i="4"/>
  <c r="C948" i="22" s="1"/>
  <c r="G948" i="22" s="1"/>
  <c r="AA948" i="22" s="1"/>
  <c r="G952" i="4"/>
  <c r="C949" i="22" s="1"/>
  <c r="G949" i="22" s="1"/>
  <c r="AA949" i="22" s="1"/>
  <c r="G953" i="4"/>
  <c r="C950" i="22" s="1"/>
  <c r="G950" i="22" s="1"/>
  <c r="AA950" i="22" s="1"/>
  <c r="G954" i="4"/>
  <c r="C951" i="22" s="1"/>
  <c r="G951" i="22" s="1"/>
  <c r="AA951" i="22" s="1"/>
  <c r="G955" i="4"/>
  <c r="C952" i="22" s="1"/>
  <c r="G952" i="22" s="1"/>
  <c r="AA952" i="22" s="1"/>
  <c r="G956" i="4"/>
  <c r="C953" i="22" s="1"/>
  <c r="G953" i="22" s="1"/>
  <c r="AA953" i="22" s="1"/>
  <c r="G957" i="4"/>
  <c r="G958" i="4"/>
  <c r="G959" i="4"/>
  <c r="G960" i="4"/>
  <c r="C957" i="22" s="1"/>
  <c r="G957" i="22" s="1"/>
  <c r="AA957" i="22" s="1"/>
  <c r="G961" i="4"/>
  <c r="C958" i="22" s="1"/>
  <c r="G958" i="22" s="1"/>
  <c r="AA958" i="22" s="1"/>
  <c r="G962" i="4"/>
  <c r="C959" i="22" s="1"/>
  <c r="G959" i="22" s="1"/>
  <c r="H959" i="22" s="1"/>
  <c r="AA959" i="22" s="1"/>
  <c r="G963" i="4"/>
  <c r="C960" i="22" s="1"/>
  <c r="G960" i="22" s="1"/>
  <c r="H960" i="22" s="1"/>
  <c r="AA960" i="22" s="1"/>
  <c r="G967" i="4"/>
  <c r="C964" i="22" s="1"/>
  <c r="G964" i="22" s="1"/>
  <c r="AA964" i="22" s="1"/>
  <c r="G968" i="4"/>
  <c r="C965" i="22" s="1"/>
  <c r="G965" i="22" s="1"/>
  <c r="AA965" i="22" s="1"/>
  <c r="G969" i="4"/>
  <c r="G970" i="4"/>
  <c r="C967" i="22" s="1"/>
  <c r="G967" i="22" s="1"/>
  <c r="G971" i="4"/>
  <c r="G972" i="4"/>
  <c r="C969" i="22" s="1"/>
  <c r="G969" i="22" s="1"/>
  <c r="AA969" i="22" s="1"/>
  <c r="G973" i="4"/>
  <c r="C970" i="22" s="1"/>
  <c r="G970" i="22" s="1"/>
  <c r="AA970" i="22" s="1"/>
  <c r="G974" i="4"/>
  <c r="C971" i="22" s="1"/>
  <c r="G971" i="22" s="1"/>
  <c r="H971" i="22" s="1"/>
  <c r="AA971" i="22" s="1"/>
  <c r="G975" i="4"/>
  <c r="G976" i="4"/>
  <c r="C973" i="22" s="1"/>
  <c r="G973" i="22" s="1"/>
  <c r="AA973" i="22" s="1"/>
  <c r="G977" i="4"/>
  <c r="C974" i="22" s="1"/>
  <c r="G974" i="22" s="1"/>
  <c r="AA974" i="22" s="1"/>
  <c r="G978" i="4"/>
  <c r="C975" i="22" s="1"/>
  <c r="G975" i="22" s="1"/>
  <c r="AA975" i="22" s="1"/>
  <c r="G979" i="4"/>
  <c r="C976" i="22" s="1"/>
  <c r="G976" i="22" s="1"/>
  <c r="AA976" i="22" s="1"/>
  <c r="G980" i="4"/>
  <c r="C977" i="22" s="1"/>
  <c r="G977" i="22" s="1"/>
  <c r="AA977" i="22" s="1"/>
  <c r="G981" i="4"/>
  <c r="C978" i="22" s="1"/>
  <c r="G978" i="22" s="1"/>
  <c r="AA978" i="22" s="1"/>
  <c r="G982" i="4"/>
  <c r="G983" i="4"/>
  <c r="C980" i="22" s="1"/>
  <c r="G980" i="22" s="1"/>
  <c r="AA980" i="22" s="1"/>
  <c r="G984" i="4"/>
  <c r="C981" i="22" s="1"/>
  <c r="G981" i="22" s="1"/>
  <c r="AA981" i="22" s="1"/>
  <c r="G985" i="4"/>
  <c r="C982" i="22" s="1"/>
  <c r="G982" i="22" s="1"/>
  <c r="AA982" i="22" s="1"/>
  <c r="G986" i="4"/>
  <c r="C983" i="22" s="1"/>
  <c r="G983" i="22" s="1"/>
  <c r="AA983" i="22" s="1"/>
  <c r="G987" i="4"/>
  <c r="C984" i="22" s="1"/>
  <c r="G984" i="22" s="1"/>
  <c r="AA984" i="22" s="1"/>
  <c r="G988" i="4"/>
  <c r="G989" i="4"/>
  <c r="G990" i="4"/>
  <c r="G991" i="4"/>
  <c r="C988" i="22" s="1"/>
  <c r="G988" i="22" s="1"/>
  <c r="AA988" i="22" s="1"/>
  <c r="G992" i="4"/>
  <c r="C989" i="22" s="1"/>
  <c r="G989" i="22" s="1"/>
  <c r="AA989" i="22" s="1"/>
  <c r="G993" i="4"/>
  <c r="C990" i="22" s="1"/>
  <c r="G990" i="22" s="1"/>
  <c r="AA990" i="22" s="1"/>
  <c r="G994" i="4"/>
  <c r="C991" i="22" s="1"/>
  <c r="G991" i="22" s="1"/>
  <c r="AA991" i="22" s="1"/>
  <c r="G995" i="4"/>
  <c r="C992" i="22" s="1"/>
  <c r="G992" i="22" s="1"/>
  <c r="AA992" i="22" s="1"/>
  <c r="G996" i="4"/>
  <c r="C993" i="22" s="1"/>
  <c r="G993" i="22" s="1"/>
  <c r="AA993" i="22" s="1"/>
  <c r="G997" i="4"/>
  <c r="C994" i="22" s="1"/>
  <c r="G994" i="22" s="1"/>
  <c r="AA994" i="22" s="1"/>
  <c r="G998" i="4"/>
  <c r="C995" i="22" s="1"/>
  <c r="G995" i="22" s="1"/>
  <c r="AA995" i="22" s="1"/>
  <c r="G999" i="4"/>
  <c r="C996" i="22" s="1"/>
  <c r="G996" i="22" s="1"/>
  <c r="AA996" i="22" s="1"/>
  <c r="G1000" i="4"/>
  <c r="C997" i="22" s="1"/>
  <c r="G997" i="22" s="1"/>
  <c r="AA997" i="22" s="1"/>
  <c r="G1001" i="4"/>
  <c r="C998" i="22" s="1"/>
  <c r="G998" i="22" s="1"/>
  <c r="AA998" i="22" s="1"/>
  <c r="G1002" i="4"/>
  <c r="G1003" i="4"/>
  <c r="G1004" i="4"/>
  <c r="C1001" i="22" s="1"/>
  <c r="G1001" i="22" s="1"/>
  <c r="AA1001" i="22" s="1"/>
  <c r="G1005" i="4"/>
  <c r="G1007" i="4"/>
  <c r="C1004" i="22" s="1"/>
  <c r="G1004" i="22" s="1"/>
  <c r="AA1004" i="22" s="1"/>
  <c r="G1008" i="4"/>
  <c r="C1005" i="22" s="1"/>
  <c r="G1005" i="22" s="1"/>
  <c r="AA1005" i="22" s="1"/>
  <c r="G1009" i="4"/>
  <c r="C1006" i="22" s="1"/>
  <c r="G1006" i="22" s="1"/>
  <c r="AA1006" i="22" s="1"/>
  <c r="G1010" i="4"/>
  <c r="C1007" i="22" s="1"/>
  <c r="G1007" i="22" s="1"/>
  <c r="AA1007" i="22" s="1"/>
  <c r="G1011" i="4"/>
  <c r="C1008" i="22" s="1"/>
  <c r="G1008" i="22" s="1"/>
  <c r="AA1008" i="22" s="1"/>
  <c r="G1012" i="4"/>
  <c r="C1009" i="22" s="1"/>
  <c r="G1009" i="22" s="1"/>
  <c r="AA1009" i="22" s="1"/>
  <c r="G1013" i="4"/>
  <c r="C1010" i="22" s="1"/>
  <c r="G1010" i="22" s="1"/>
  <c r="AA1010" i="22" s="1"/>
  <c r="G1014" i="4"/>
  <c r="C1011" i="22" s="1"/>
  <c r="G1011" i="22" s="1"/>
  <c r="AA1011" i="22" s="1"/>
  <c r="G1015" i="4"/>
  <c r="C1012" i="22" s="1"/>
  <c r="G1012" i="22" s="1"/>
  <c r="AA1012" i="22" s="1"/>
  <c r="G1016" i="4"/>
  <c r="C1013" i="22" s="1"/>
  <c r="G1013" i="22" s="1"/>
  <c r="AA1013" i="22" s="1"/>
  <c r="G1017" i="4"/>
  <c r="C1014" i="22" s="1"/>
  <c r="G1014" i="22" s="1"/>
  <c r="AA1014" i="22" s="1"/>
  <c r="G1018" i="4"/>
  <c r="G1019" i="4"/>
  <c r="C1016" i="22" s="1"/>
  <c r="G1016" i="22" s="1"/>
  <c r="AA1016" i="22" s="1"/>
  <c r="G1021" i="4"/>
  <c r="C1018" i="22" s="1"/>
  <c r="G1018" i="22" s="1"/>
  <c r="AA1018" i="22" s="1"/>
  <c r="G1022" i="4"/>
  <c r="C1019" i="22" s="1"/>
  <c r="G1019" i="22" s="1"/>
  <c r="AA1019" i="22" s="1"/>
  <c r="G1023" i="4"/>
  <c r="C1020" i="22" s="1"/>
  <c r="G1020" i="22" s="1"/>
  <c r="AA1020" i="22" s="1"/>
  <c r="G1024" i="4"/>
  <c r="C1021" i="22" s="1"/>
  <c r="G1021" i="22" s="1"/>
  <c r="AA1021" i="22" s="1"/>
  <c r="G1027" i="4"/>
  <c r="C1024" i="22" s="1"/>
  <c r="G1024" i="22" s="1"/>
  <c r="AA1024" i="22" s="1"/>
  <c r="G1030" i="4"/>
  <c r="C1027" i="22" s="1"/>
  <c r="G1027" i="22" s="1"/>
  <c r="AA1027" i="22" s="1"/>
  <c r="G1031" i="4"/>
  <c r="C1028" i="22" s="1"/>
  <c r="G1028" i="22" s="1"/>
  <c r="AA1028" i="22" s="1"/>
  <c r="G1032" i="4"/>
  <c r="C1029" i="22" s="1"/>
  <c r="G1029" i="22" s="1"/>
  <c r="AA1029" i="22" s="1"/>
  <c r="G1033" i="4"/>
  <c r="C1030" i="22" s="1"/>
  <c r="G1030" i="22" s="1"/>
  <c r="AA1030" i="22" s="1"/>
  <c r="G1034" i="4"/>
  <c r="C1031" i="22" s="1"/>
  <c r="G1031" i="22" s="1"/>
  <c r="AA1031" i="22" s="1"/>
  <c r="G1035" i="4"/>
  <c r="C1032" i="22" s="1"/>
  <c r="G1032" i="22" s="1"/>
  <c r="AA1032" i="22" s="1"/>
  <c r="G1037" i="4"/>
  <c r="C1034" i="22" s="1"/>
  <c r="G1034" i="22" s="1"/>
  <c r="AA1034" i="22" s="1"/>
  <c r="G1038" i="4"/>
  <c r="C1035" i="22" s="1"/>
  <c r="G1035" i="22" s="1"/>
  <c r="AA1035" i="22" s="1"/>
  <c r="G1039" i="4"/>
  <c r="G1040" i="4"/>
  <c r="C1037" i="22" s="1"/>
  <c r="G1037" i="22" s="1"/>
  <c r="AA1037" i="22" s="1"/>
  <c r="G1041" i="4"/>
  <c r="C1038" i="22" s="1"/>
  <c r="G1038" i="22" s="1"/>
  <c r="AA1038" i="22" s="1"/>
  <c r="G1042" i="4"/>
  <c r="C1039" i="22" s="1"/>
  <c r="G1039" i="22" s="1"/>
  <c r="S1039" i="22" s="1"/>
  <c r="AA1039" i="22" s="1"/>
  <c r="G1043" i="4"/>
  <c r="C1040" i="22" s="1"/>
  <c r="G1040" i="22" s="1"/>
  <c r="G1044" i="4"/>
  <c r="C1041" i="22" s="1"/>
  <c r="G1041" i="22" s="1"/>
  <c r="S1041" i="22" s="1"/>
  <c r="AA1041" i="22" s="1"/>
  <c r="G1045" i="4"/>
  <c r="C1042" i="22" s="1"/>
  <c r="G1042" i="22" s="1"/>
  <c r="S1042" i="22" s="1"/>
  <c r="AA1042" i="22" s="1"/>
  <c r="G1046" i="4"/>
  <c r="C1043" i="22" s="1"/>
  <c r="G1043" i="22" s="1"/>
  <c r="AA1043" i="22" s="1"/>
  <c r="G1047" i="4"/>
  <c r="C1044" i="22" s="1"/>
  <c r="G1044" i="22" s="1"/>
  <c r="AA1044" i="22" s="1"/>
  <c r="G1048" i="4"/>
  <c r="C1045" i="22" s="1"/>
  <c r="G1045" i="22" s="1"/>
  <c r="AA1045" i="22" s="1"/>
  <c r="G1049" i="4"/>
  <c r="C1046" i="22" s="1"/>
  <c r="G1046" i="22" s="1"/>
  <c r="AA1046" i="22" s="1"/>
  <c r="G1050" i="4"/>
  <c r="C1047" i="22" s="1"/>
  <c r="G1047" i="22" s="1"/>
  <c r="AA1047" i="22" s="1"/>
  <c r="G1051" i="4"/>
  <c r="C1048" i="22" s="1"/>
  <c r="G1048" i="22" s="1"/>
  <c r="AA1048" i="22" s="1"/>
  <c r="G1052" i="4"/>
  <c r="C1049" i="22" s="1"/>
  <c r="G1049" i="22" s="1"/>
  <c r="AA1049" i="22" s="1"/>
  <c r="G1053" i="4"/>
  <c r="C1050" i="22" s="1"/>
  <c r="G1050" i="22" s="1"/>
  <c r="AA1050" i="22" s="1"/>
  <c r="G1054" i="4"/>
  <c r="C1051" i="22" s="1"/>
  <c r="G1051" i="22" s="1"/>
  <c r="AA1051" i="22" s="1"/>
  <c r="G1055" i="4"/>
  <c r="C1052" i="22" s="1"/>
  <c r="G1052" i="22" s="1"/>
  <c r="AA1052" i="22" s="1"/>
  <c r="G1056" i="4"/>
  <c r="C1053" i="22" s="1"/>
  <c r="G1053" i="22" s="1"/>
  <c r="AA1053" i="22" s="1"/>
  <c r="G1057" i="4"/>
  <c r="C1054" i="22" s="1"/>
  <c r="G1054" i="22" s="1"/>
  <c r="AA1054" i="22" s="1"/>
  <c r="G1058" i="4"/>
  <c r="C1055" i="22" s="1"/>
  <c r="G1055" i="22" s="1"/>
  <c r="AA1055" i="22" s="1"/>
  <c r="G1059" i="4"/>
  <c r="C1056" i="22" s="1"/>
  <c r="G1056" i="22" s="1"/>
  <c r="AA1056" i="22" s="1"/>
  <c r="G1060" i="4"/>
  <c r="C1057" i="22" s="1"/>
  <c r="G1057" i="22" s="1"/>
  <c r="AA1057" i="22" s="1"/>
  <c r="G1061" i="4"/>
  <c r="C1058" i="22" s="1"/>
  <c r="G1058" i="22" s="1"/>
  <c r="AA1058" i="22" s="1"/>
  <c r="G1062" i="4"/>
  <c r="C1059" i="22" s="1"/>
  <c r="G1059" i="22" s="1"/>
  <c r="AA1059" i="22" s="1"/>
  <c r="G1063" i="4"/>
  <c r="C1060" i="22" s="1"/>
  <c r="G1060" i="22" s="1"/>
  <c r="AA1060" i="22" s="1"/>
  <c r="G1064" i="4"/>
  <c r="C1061" i="22" s="1"/>
  <c r="G1061" i="22" s="1"/>
  <c r="AA1061" i="22" s="1"/>
  <c r="G1065" i="4"/>
  <c r="C1062" i="22" s="1"/>
  <c r="G1062" i="22" s="1"/>
  <c r="AA1062" i="22" s="1"/>
  <c r="G1066" i="4"/>
  <c r="C1063" i="22" s="1"/>
  <c r="G1063" i="22" s="1"/>
  <c r="G1067" i="4"/>
  <c r="C1064" i="22" s="1"/>
  <c r="G1064" i="22" s="1"/>
  <c r="AA1064" i="22" s="1"/>
  <c r="G1068" i="4"/>
  <c r="C1065" i="22" s="1"/>
  <c r="G1065" i="22" s="1"/>
  <c r="S1065" i="22" s="1"/>
  <c r="AA1065" i="22" s="1"/>
  <c r="G1069" i="4"/>
  <c r="C1066" i="22" s="1"/>
  <c r="G1066" i="22" s="1"/>
  <c r="AA1066" i="22" s="1"/>
  <c r="G1073" i="4"/>
  <c r="C1070" i="22" s="1"/>
  <c r="G1070" i="22" s="1"/>
  <c r="S1070" i="22" s="1"/>
  <c r="AA1070" i="22" s="1"/>
  <c r="G1076" i="4"/>
  <c r="C1073" i="22" s="1"/>
  <c r="G1073" i="22" s="1"/>
  <c r="G1077" i="4"/>
  <c r="C1074" i="22" s="1"/>
  <c r="G1074" i="22" s="1"/>
  <c r="AA1074" i="22" s="1"/>
  <c r="G1078" i="4"/>
  <c r="C1075" i="22" s="1"/>
  <c r="G1075" i="22" s="1"/>
  <c r="AA1075" i="22" s="1"/>
  <c r="G1079" i="4"/>
  <c r="C1076" i="22" s="1"/>
  <c r="G1076" i="22" s="1"/>
  <c r="AA1076" i="22" s="1"/>
  <c r="G1080" i="4"/>
  <c r="C1077" i="22" s="1"/>
  <c r="G1077" i="22" s="1"/>
  <c r="AA1077" i="22" s="1"/>
  <c r="G1081" i="4"/>
  <c r="G1082" i="4"/>
  <c r="C1079" i="22" s="1"/>
  <c r="G1079" i="22" s="1"/>
  <c r="AA1079" i="22" s="1"/>
  <c r="G1083" i="4"/>
  <c r="C1080" i="22" s="1"/>
  <c r="G1080" i="22" s="1"/>
  <c r="AA1080" i="22" s="1"/>
  <c r="G1084" i="4"/>
  <c r="C1081" i="22" s="1"/>
  <c r="G1081" i="22" s="1"/>
  <c r="AA1081" i="22" s="1"/>
  <c r="G1085" i="4"/>
  <c r="C1082" i="22" s="1"/>
  <c r="G1082" i="22" s="1"/>
  <c r="AA1082" i="22" s="1"/>
  <c r="G1086" i="4"/>
  <c r="C1083" i="22" s="1"/>
  <c r="G1083" i="22" s="1"/>
  <c r="AA1083" i="22" s="1"/>
  <c r="G1087" i="4"/>
  <c r="G1088" i="4"/>
  <c r="G1089" i="4"/>
  <c r="G1090" i="4"/>
  <c r="C1087" i="22" s="1"/>
  <c r="G1087" i="22" s="1"/>
  <c r="AA1087" i="22" s="1"/>
  <c r="G1091" i="4"/>
  <c r="G1092" i="4"/>
  <c r="C1089" i="22" s="1"/>
  <c r="G1089" i="22" s="1"/>
  <c r="AA1089" i="22" s="1"/>
  <c r="G1093" i="4"/>
  <c r="C1090" i="22" s="1"/>
  <c r="G1090" i="22" s="1"/>
  <c r="AA1090" i="22" s="1"/>
  <c r="G1094" i="4"/>
  <c r="C1091" i="22" s="1"/>
  <c r="G1091" i="22" s="1"/>
  <c r="AA1091" i="22" s="1"/>
  <c r="G1095" i="4"/>
  <c r="C1092" i="22" s="1"/>
  <c r="G1092" i="22" s="1"/>
  <c r="AA1092" i="22" s="1"/>
  <c r="G1096" i="4"/>
  <c r="C1093" i="22" s="1"/>
  <c r="G1093" i="22" s="1"/>
  <c r="AA1093" i="22" s="1"/>
  <c r="G1097" i="4"/>
  <c r="C1094" i="22" s="1"/>
  <c r="G1094" i="22" s="1"/>
  <c r="AA1094" i="22" s="1"/>
  <c r="G1098" i="4"/>
  <c r="C1095" i="22" s="1"/>
  <c r="G1095" i="22" s="1"/>
  <c r="G1099" i="4"/>
  <c r="C1096" i="22" s="1"/>
  <c r="G1096" i="22" s="1"/>
  <c r="AA1096" i="22" s="1"/>
  <c r="G1100" i="4"/>
  <c r="C1097" i="22" s="1"/>
  <c r="G1097" i="22" s="1"/>
  <c r="AA1097" i="22" s="1"/>
  <c r="G1101" i="4"/>
  <c r="C1098" i="22" s="1"/>
  <c r="G1098" i="22" s="1"/>
  <c r="G1102" i="4"/>
  <c r="C1099" i="22" s="1"/>
  <c r="G1099" i="22" s="1"/>
  <c r="G1103" i="4"/>
  <c r="G1104" i="4"/>
  <c r="C1101" i="22" s="1"/>
  <c r="G1101" i="22" s="1"/>
  <c r="I1101" i="22" s="1"/>
  <c r="AA1101" i="22" s="1"/>
  <c r="G1105" i="4"/>
  <c r="C1102" i="22" s="1"/>
  <c r="G1102" i="22" s="1"/>
  <c r="AA1102" i="22" s="1"/>
  <c r="G1106" i="4"/>
  <c r="C1103" i="22" s="1"/>
  <c r="G1103" i="22" s="1"/>
  <c r="AA1103" i="22" s="1"/>
  <c r="G1107" i="4"/>
  <c r="C1104" i="22" s="1"/>
  <c r="G1104" i="22" s="1"/>
  <c r="AA1104" i="22" s="1"/>
  <c r="G1108" i="4"/>
  <c r="C1105" i="22" s="1"/>
  <c r="G1105" i="22" s="1"/>
  <c r="AA1105" i="22" s="1"/>
  <c r="G1109" i="4"/>
  <c r="G1110" i="4"/>
  <c r="C1107" i="22" s="1"/>
  <c r="G1107" i="22" s="1"/>
  <c r="AA1107" i="22" s="1"/>
  <c r="G1111" i="4"/>
  <c r="C1108" i="22" s="1"/>
  <c r="G1108" i="22" s="1"/>
  <c r="AA1108" i="22" s="1"/>
  <c r="G1112" i="4"/>
  <c r="G1113" i="4"/>
  <c r="C1110" i="22" s="1"/>
  <c r="G1110" i="22" s="1"/>
  <c r="AA1110" i="22" s="1"/>
  <c r="G1114" i="4"/>
  <c r="G1115" i="4"/>
  <c r="G1116" i="4"/>
  <c r="G1117" i="4"/>
  <c r="C1114" i="22" s="1"/>
  <c r="G1114" i="22" s="1"/>
  <c r="AA1114" i="22" s="1"/>
  <c r="G1119" i="4"/>
  <c r="C1116" i="22" s="1"/>
  <c r="G1116" i="22" s="1"/>
  <c r="AA1116" i="22" s="1"/>
  <c r="G1120" i="4"/>
  <c r="C1117" i="22" s="1"/>
  <c r="G1117" i="22" s="1"/>
  <c r="AA1117" i="22" s="1"/>
  <c r="G1121" i="4"/>
  <c r="C1118" i="22" s="1"/>
  <c r="G1118" i="22" s="1"/>
  <c r="AA1118" i="22" s="1"/>
  <c r="G1122" i="4"/>
  <c r="C1119" i="22" s="1"/>
  <c r="G1119" i="22" s="1"/>
  <c r="AA1119" i="22" s="1"/>
  <c r="G1123" i="4"/>
  <c r="C1120" i="22" s="1"/>
  <c r="G1120" i="22" s="1"/>
  <c r="AA1120" i="22" s="1"/>
  <c r="G1124" i="4"/>
  <c r="C1121" i="22" s="1"/>
  <c r="G1121" i="22" s="1"/>
  <c r="I1121" i="22" s="1"/>
  <c r="AA1121" i="22" s="1"/>
  <c r="G1125" i="4"/>
  <c r="C1122" i="22" s="1"/>
  <c r="G1122" i="22" s="1"/>
  <c r="G1126" i="4"/>
  <c r="C1123" i="22" s="1"/>
  <c r="G1123" i="22" s="1"/>
  <c r="I1123" i="22" s="1"/>
  <c r="AA1123" i="22" s="1"/>
  <c r="G1127" i="4"/>
  <c r="C1124" i="22" s="1"/>
  <c r="G1124" i="22" s="1"/>
  <c r="AA1124" i="22" s="1"/>
  <c r="G1128" i="4"/>
  <c r="C1125" i="22" s="1"/>
  <c r="G1125" i="22" s="1"/>
  <c r="AA1125" i="22" s="1"/>
  <c r="G1129" i="4"/>
  <c r="C1126" i="22" s="1"/>
  <c r="G1126" i="22" s="1"/>
  <c r="AA1126" i="22" s="1"/>
  <c r="G1130" i="4"/>
  <c r="C1127" i="22" s="1"/>
  <c r="G1127" i="22" s="1"/>
  <c r="AA1127" i="22" s="1"/>
  <c r="G1131" i="4"/>
  <c r="G1132" i="4"/>
  <c r="C1129" i="22" s="1"/>
  <c r="G1129" i="22" s="1"/>
  <c r="AA1129" i="22" s="1"/>
  <c r="G1133" i="4"/>
  <c r="G1134" i="4"/>
  <c r="G1135" i="4"/>
  <c r="G1136" i="4"/>
  <c r="G1137" i="4"/>
  <c r="G1139" i="4"/>
  <c r="C1136" i="22" s="1"/>
  <c r="G1136" i="22" s="1"/>
  <c r="J1136" i="22" s="1"/>
  <c r="AA1136" i="22" s="1"/>
  <c r="G1140" i="4"/>
  <c r="C1137" i="22" s="1"/>
  <c r="G1137" i="22" s="1"/>
  <c r="AA1137" i="22" s="1"/>
  <c r="G1141" i="4"/>
  <c r="C1138" i="22" s="1"/>
  <c r="G1138" i="22" s="1"/>
  <c r="AA1138" i="22" s="1"/>
  <c r="G1142" i="4"/>
  <c r="C1139" i="22" s="1"/>
  <c r="G1139" i="22" s="1"/>
  <c r="AA1139" i="22" s="1"/>
  <c r="G1143" i="4"/>
  <c r="C1140" i="22" s="1"/>
  <c r="G1140" i="22" s="1"/>
  <c r="AA1140" i="22" s="1"/>
  <c r="G1144" i="4"/>
  <c r="C1141" i="22" s="1"/>
  <c r="G1141" i="22" s="1"/>
  <c r="G1145" i="4"/>
  <c r="C1142" i="22" s="1"/>
  <c r="G1142" i="22" s="1"/>
  <c r="S1142" i="22" s="1"/>
  <c r="AA1142" i="22" s="1"/>
  <c r="G1146" i="4"/>
  <c r="C1143" i="22" s="1"/>
  <c r="G1143" i="22" s="1"/>
  <c r="S1143" i="22" s="1"/>
  <c r="AA1143" i="22" s="1"/>
  <c r="G1147" i="4"/>
  <c r="C1144" i="22" s="1"/>
  <c r="G1144" i="22" s="1"/>
  <c r="G1148" i="4"/>
  <c r="C1145" i="22" s="1"/>
  <c r="G1149" i="4"/>
  <c r="C1146" i="22" s="1"/>
  <c r="G1146" i="22" s="1"/>
  <c r="T1146" i="22" s="1"/>
  <c r="AA1146" i="22" s="1"/>
  <c r="G1150" i="4"/>
  <c r="C1147" i="22" s="1"/>
  <c r="G1147" i="22" s="1"/>
  <c r="J1147" i="22" s="1"/>
  <c r="AA1147" i="22" s="1"/>
  <c r="G1151" i="4"/>
  <c r="C1148" i="22" s="1"/>
  <c r="G1148" i="22" s="1"/>
  <c r="AA1148" i="22" s="1"/>
  <c r="G1152" i="4"/>
  <c r="C1149" i="22" s="1"/>
  <c r="G1149" i="22" s="1"/>
  <c r="AA1149" i="22" s="1"/>
  <c r="G1153" i="4"/>
  <c r="C1150" i="22" s="1"/>
  <c r="G1150" i="22" s="1"/>
  <c r="S1150" i="22" s="1"/>
  <c r="AA1150" i="22" s="1"/>
  <c r="G1154" i="4"/>
  <c r="C1151" i="22" s="1"/>
  <c r="G1151" i="22" s="1"/>
  <c r="AA1151" i="22" s="1"/>
  <c r="G1155" i="4"/>
  <c r="G1156" i="4"/>
  <c r="C1153" i="22" s="1"/>
  <c r="G1153" i="22" s="1"/>
  <c r="AA1153" i="22" s="1"/>
  <c r="G1159" i="4"/>
  <c r="C1156" i="22" s="1"/>
  <c r="G1156" i="22" s="1"/>
  <c r="AA1156" i="22" s="1"/>
  <c r="G1160" i="4"/>
  <c r="C1157" i="22" s="1"/>
  <c r="G1157" i="22" s="1"/>
  <c r="AA1157" i="22" s="1"/>
  <c r="G1161" i="4"/>
  <c r="C1158" i="22" s="1"/>
  <c r="G1158" i="22" s="1"/>
  <c r="AA1158" i="22" s="1"/>
  <c r="G1162" i="4"/>
  <c r="C1159" i="22" s="1"/>
  <c r="G1159" i="22" s="1"/>
  <c r="G1163" i="4"/>
  <c r="C1160" i="22" s="1"/>
  <c r="G1160" i="22" s="1"/>
  <c r="J1160" i="22" s="1"/>
  <c r="AA1160" i="22" s="1"/>
  <c r="G1164" i="4"/>
  <c r="C1161" i="22" s="1"/>
  <c r="G1161" i="22" s="1"/>
  <c r="J1161" i="22" s="1"/>
  <c r="AA1161" i="22" s="1"/>
  <c r="G1165" i="4"/>
  <c r="C1162" i="22" s="1"/>
  <c r="G1162" i="22" s="1"/>
  <c r="J1162" i="22" s="1"/>
  <c r="AA1162" i="22" s="1"/>
  <c r="G1166" i="4"/>
  <c r="C1163" i="22" s="1"/>
  <c r="G1163" i="22" s="1"/>
  <c r="J1163" i="22" s="1"/>
  <c r="AA1163" i="22" s="1"/>
  <c r="G1167" i="4"/>
  <c r="G1168" i="4"/>
  <c r="C1165" i="22" s="1"/>
  <c r="G1165" i="22" s="1"/>
  <c r="J1165" i="22" s="1"/>
  <c r="AA1165" i="22" s="1"/>
  <c r="G1169" i="4"/>
  <c r="C1166" i="22" s="1"/>
  <c r="G1166" i="22" s="1"/>
  <c r="G1170" i="4"/>
  <c r="C1167" i="22" s="1"/>
  <c r="G1167" i="22" s="1"/>
  <c r="J1167" i="22" s="1"/>
  <c r="AA1167" i="22" s="1"/>
  <c r="G1171" i="4"/>
  <c r="C1168" i="22" s="1"/>
  <c r="G1172" i="4"/>
  <c r="G1173" i="4"/>
  <c r="C1170" i="22" s="1"/>
  <c r="G1170" i="22" s="1"/>
  <c r="J1170" i="22" s="1"/>
  <c r="AA1170" i="22" s="1"/>
  <c r="G1175" i="4"/>
  <c r="C1172" i="22" s="1"/>
  <c r="G1172" i="22" s="1"/>
  <c r="G1176" i="4"/>
  <c r="C1173" i="22" s="1"/>
  <c r="G1173" i="22" s="1"/>
  <c r="I1173" i="22" s="1"/>
  <c r="AA1173" i="22" s="1"/>
  <c r="G1177" i="4"/>
  <c r="C1174" i="22" s="1"/>
  <c r="G1174" i="22" s="1"/>
  <c r="I1174" i="22" s="1"/>
  <c r="AA1174" i="22" s="1"/>
  <c r="G1178" i="4"/>
  <c r="C1175" i="22" s="1"/>
  <c r="G1175" i="22" s="1"/>
  <c r="I1175" i="22" s="1"/>
  <c r="AA1175" i="22" s="1"/>
  <c r="G1179" i="4"/>
  <c r="C1176" i="22" s="1"/>
  <c r="G1176" i="22" s="1"/>
  <c r="J1176" i="22" s="1"/>
  <c r="AA1176" i="22" s="1"/>
  <c r="G1180" i="4"/>
  <c r="C1177" i="22" s="1"/>
  <c r="G1177" i="22" s="1"/>
  <c r="J1177" i="22" s="1"/>
  <c r="AA1177" i="22" s="1"/>
  <c r="G1181" i="4"/>
  <c r="C1178" i="22" s="1"/>
  <c r="G1178" i="22" s="1"/>
  <c r="J1178" i="22" s="1"/>
  <c r="AA1178" i="22" s="1"/>
  <c r="G1182" i="4"/>
  <c r="C1179" i="22" s="1"/>
  <c r="G1179" i="22" s="1"/>
  <c r="AA1179" i="22" s="1"/>
  <c r="G1183" i="4"/>
  <c r="C1180" i="22" s="1"/>
  <c r="G1180" i="22" s="1"/>
  <c r="G1184" i="4"/>
  <c r="C1181" i="22" s="1"/>
  <c r="G1181" i="22" s="1"/>
  <c r="AA1181" i="22" s="1"/>
  <c r="G1185" i="4"/>
  <c r="C1182" i="22" s="1"/>
  <c r="G1182" i="22" s="1"/>
  <c r="J1182" i="22" s="1"/>
  <c r="AA1182" i="22" s="1"/>
  <c r="G1186" i="4"/>
  <c r="C1183" i="22" s="1"/>
  <c r="G1183" i="22" s="1"/>
  <c r="AA1183" i="22" s="1"/>
  <c r="G1187" i="4"/>
  <c r="C1184" i="22" s="1"/>
  <c r="G1184" i="22" s="1"/>
  <c r="AA1184" i="22" s="1"/>
  <c r="G1188" i="4"/>
  <c r="C1185" i="22" s="1"/>
  <c r="G1185" i="22" s="1"/>
  <c r="G1189" i="4"/>
  <c r="C1186" i="22" s="1"/>
  <c r="G1186" i="22" s="1"/>
  <c r="G1190" i="4"/>
  <c r="C1187" i="22" s="1"/>
  <c r="G1187" i="22" s="1"/>
  <c r="AA1187" i="22" s="1"/>
  <c r="G1191" i="4"/>
  <c r="C1188" i="22" s="1"/>
  <c r="G1188" i="22" s="1"/>
  <c r="AA1188" i="22" s="1"/>
  <c r="G1192" i="4"/>
  <c r="C1189" i="22" s="1"/>
  <c r="G1189" i="22" s="1"/>
  <c r="H1189" i="22" s="1"/>
  <c r="AA1189" i="22" s="1"/>
  <c r="G1193" i="4"/>
  <c r="C1190" i="22" s="1"/>
  <c r="G1190" i="22" s="1"/>
  <c r="L1190" i="22" s="1"/>
  <c r="AA1190" i="22" s="1"/>
  <c r="G1194" i="4"/>
  <c r="C1191" i="22" s="1"/>
  <c r="G1191" i="22" s="1"/>
  <c r="L1191" i="22" s="1"/>
  <c r="AA1191" i="22" s="1"/>
  <c r="G1195" i="4"/>
  <c r="C1192" i="22" s="1"/>
  <c r="G1192" i="22" s="1"/>
  <c r="H1192" i="22" s="1"/>
  <c r="AA1192" i="22" s="1"/>
  <c r="G1196" i="4"/>
  <c r="C1193" i="22" s="1"/>
  <c r="G1193" i="22" s="1"/>
  <c r="L1193" i="22" s="1"/>
  <c r="AA1193" i="22" s="1"/>
  <c r="G1197" i="4"/>
  <c r="C1194" i="22" s="1"/>
  <c r="G1198" i="4"/>
  <c r="C1195" i="22" s="1"/>
  <c r="G1195" i="22" s="1"/>
  <c r="S1195" i="22" s="1"/>
  <c r="AA1195" i="22" s="1"/>
  <c r="G1199" i="4"/>
  <c r="C1196" i="22" s="1"/>
  <c r="G1196" i="22" s="1"/>
  <c r="S1196" i="22" s="1"/>
  <c r="AA1196" i="22" s="1"/>
  <c r="G1200" i="4"/>
  <c r="C1197" i="22" s="1"/>
  <c r="G1197" i="22" s="1"/>
  <c r="G1201" i="4"/>
  <c r="C1198" i="22" s="1"/>
  <c r="G1198" i="22" s="1"/>
  <c r="G1202" i="4"/>
  <c r="C1199" i="22" s="1"/>
  <c r="G1199" i="22" s="1"/>
  <c r="G1203" i="4"/>
  <c r="C1200" i="22" s="1"/>
  <c r="G1200" i="22" s="1"/>
  <c r="J1200" i="22" s="1"/>
  <c r="AA1200" i="22" s="1"/>
  <c r="G1204" i="4"/>
  <c r="C1201" i="22" s="1"/>
  <c r="G1201" i="22" s="1"/>
  <c r="J1201" i="22" s="1"/>
  <c r="AA1201" i="22" s="1"/>
  <c r="G1205" i="4"/>
  <c r="C1202" i="22" s="1"/>
  <c r="G1202" i="22" s="1"/>
  <c r="AA1202" i="22" s="1"/>
  <c r="G1206" i="4"/>
  <c r="C1203" i="22" s="1"/>
  <c r="G1203" i="22" s="1"/>
  <c r="AA1203" i="22" s="1"/>
  <c r="G1207" i="4"/>
  <c r="C1204" i="22" s="1"/>
  <c r="G1204" i="22" s="1"/>
  <c r="L1204" i="22" s="1"/>
  <c r="AA1204" i="22" s="1"/>
  <c r="G1208" i="4"/>
  <c r="C1205" i="22" s="1"/>
  <c r="G1205" i="22" s="1"/>
  <c r="L1205" i="22" s="1"/>
  <c r="AA1205" i="22" s="1"/>
  <c r="G1209" i="4"/>
  <c r="C1206" i="22" s="1"/>
  <c r="G1206" i="22" s="1"/>
  <c r="L1206" i="22" s="1"/>
  <c r="AA1206" i="22" s="1"/>
  <c r="G1212" i="4"/>
  <c r="G1213" i="4"/>
  <c r="C1210" i="22" s="1"/>
  <c r="G1210" i="22" s="1"/>
  <c r="AA1210" i="22" s="1"/>
  <c r="G1214" i="4"/>
  <c r="C1211" i="22" s="1"/>
  <c r="G1211" i="22" s="1"/>
  <c r="J1211" i="22" s="1"/>
  <c r="AA1211" i="22" s="1"/>
  <c r="G1215" i="4"/>
  <c r="C1212" i="22" s="1"/>
  <c r="G1212" i="22" s="1"/>
  <c r="J1212" i="22" s="1"/>
  <c r="AA1212" i="22" s="1"/>
  <c r="G1216" i="4"/>
  <c r="C1213" i="22" s="1"/>
  <c r="G1213" i="22" s="1"/>
  <c r="J1213" i="22" s="1"/>
  <c r="AA1213" i="22" s="1"/>
  <c r="G1217" i="4"/>
  <c r="C1214" i="22" s="1"/>
  <c r="G1214" i="22" s="1"/>
  <c r="AA1214" i="22" s="1"/>
  <c r="G1218" i="4"/>
  <c r="C1215" i="22" s="1"/>
  <c r="G1215" i="22" s="1"/>
  <c r="I1215" i="22" s="1"/>
  <c r="AA1215" i="22" s="1"/>
  <c r="G1219" i="4"/>
  <c r="G1220" i="4"/>
  <c r="C1217" i="22" s="1"/>
  <c r="G1217" i="22" s="1"/>
  <c r="J1217" i="22" s="1"/>
  <c r="AA1217" i="22" s="1"/>
  <c r="G1221" i="4"/>
  <c r="G1222" i="4"/>
  <c r="C1219" i="22" s="1"/>
  <c r="G1223" i="4"/>
  <c r="G1225" i="4"/>
  <c r="C1222" i="22" s="1"/>
  <c r="G1222" i="22" s="1"/>
  <c r="J1222" i="22" s="1"/>
  <c r="AA1222" i="22" s="1"/>
  <c r="G1226" i="4"/>
  <c r="G1227" i="4"/>
  <c r="G1228" i="4"/>
  <c r="C1225" i="22" s="1"/>
  <c r="G1225" i="22" s="1"/>
  <c r="J1225" i="22" s="1"/>
  <c r="AA1225" i="22" s="1"/>
  <c r="G1229" i="4"/>
  <c r="C1226" i="22" s="1"/>
  <c r="G1226" i="22" s="1"/>
  <c r="G1230" i="4"/>
  <c r="C1227" i="22" s="1"/>
  <c r="G1227" i="22" s="1"/>
  <c r="J1227" i="22" s="1"/>
  <c r="AA1227" i="22" s="1"/>
  <c r="G1231" i="4"/>
  <c r="C1228" i="22" s="1"/>
  <c r="G1228" i="22" s="1"/>
  <c r="Z1228" i="22" s="1"/>
  <c r="AA1228" i="22" s="1"/>
  <c r="G1232" i="4"/>
  <c r="C1229" i="22" s="1"/>
  <c r="G1229" i="22" s="1"/>
  <c r="AA1229" i="22" s="1"/>
  <c r="G1233" i="4"/>
  <c r="C1230" i="22" s="1"/>
  <c r="G1230" i="22" s="1"/>
  <c r="J1230" i="22" s="1"/>
  <c r="AA1230" i="22" s="1"/>
  <c r="G1234" i="4"/>
  <c r="C1231" i="22" s="1"/>
  <c r="G1231" i="22" s="1"/>
  <c r="J1231" i="22" s="1"/>
  <c r="AA1231" i="22" s="1"/>
  <c r="G1235" i="4"/>
  <c r="G1236" i="4"/>
  <c r="C1233" i="22" s="1"/>
  <c r="G1233" i="22" s="1"/>
  <c r="AA1233" i="22" s="1"/>
  <c r="G1237" i="4"/>
  <c r="G1238" i="4"/>
  <c r="C1235" i="22" s="1"/>
  <c r="G1235" i="22" s="1"/>
  <c r="AA1235" i="22" s="1"/>
  <c r="G1241" i="4"/>
  <c r="C1238" i="22" s="1"/>
  <c r="G1238" i="22" s="1"/>
  <c r="J1238" i="22" s="1"/>
  <c r="AA1238" i="22" s="1"/>
  <c r="G1242" i="4"/>
  <c r="G1243" i="4"/>
  <c r="C1240" i="22" s="1"/>
  <c r="G1240" i="22" s="1"/>
  <c r="J1240" i="22" s="1"/>
  <c r="AA1240" i="22" s="1"/>
  <c r="G1244" i="4"/>
  <c r="C1241" i="22" s="1"/>
  <c r="G1241" i="22" s="1"/>
  <c r="Z1241" i="22" s="1"/>
  <c r="AA1241" i="22" s="1"/>
  <c r="G1245" i="4"/>
  <c r="C1242" i="22" s="1"/>
  <c r="G1242" i="22" s="1"/>
  <c r="AA1242" i="22" s="1"/>
  <c r="G1246" i="4"/>
  <c r="C1243" i="22" s="1"/>
  <c r="G1243" i="22" s="1"/>
  <c r="J1243" i="22" s="1"/>
  <c r="AA1243" i="22" s="1"/>
  <c r="G1247" i="4"/>
  <c r="C1244" i="22" s="1"/>
  <c r="G1244" i="22" s="1"/>
  <c r="J1244" i="22" s="1"/>
  <c r="AA1244" i="22" s="1"/>
  <c r="G1248" i="4"/>
  <c r="C1245" i="22" s="1"/>
  <c r="G1245" i="22" s="1"/>
  <c r="J1245" i="22" s="1"/>
  <c r="AA1245" i="22" s="1"/>
  <c r="G1249" i="4"/>
  <c r="C1246" i="22" s="1"/>
  <c r="G1246" i="22" s="1"/>
  <c r="AA1246" i="22" s="1"/>
  <c r="G1250" i="4"/>
  <c r="C1247" i="22" s="1"/>
  <c r="G1251" i="4"/>
  <c r="G1253" i="4"/>
  <c r="G1254" i="4"/>
  <c r="G1255" i="4"/>
  <c r="G1256" i="4"/>
  <c r="G1257" i="4"/>
  <c r="G1258" i="4"/>
  <c r="G1259" i="4"/>
  <c r="G1260" i="4"/>
  <c r="G1261" i="4"/>
  <c r="G1262" i="4"/>
  <c r="G1263" i="4"/>
  <c r="G1264" i="4"/>
  <c r="G1265" i="4"/>
  <c r="G1266" i="4"/>
  <c r="G1267" i="4"/>
  <c r="G1268" i="4"/>
  <c r="G1269" i="4"/>
  <c r="G1270" i="4"/>
  <c r="G1271" i="4"/>
  <c r="G1272" i="4"/>
  <c r="G1273" i="4"/>
  <c r="G1274" i="4"/>
  <c r="G1275" i="4"/>
  <c r="G1276" i="4"/>
  <c r="G1277" i="4"/>
  <c r="G1278" i="4"/>
  <c r="G1279" i="4"/>
  <c r="G1280" i="4"/>
  <c r="G1281" i="4"/>
  <c r="G1282" i="4"/>
  <c r="G1283" i="4"/>
  <c r="G1284" i="4"/>
  <c r="G1285" i="4"/>
  <c r="G1286" i="4"/>
  <c r="G1287" i="4"/>
  <c r="G1288" i="4"/>
  <c r="G1289" i="4"/>
  <c r="G1290" i="4"/>
  <c r="G1291" i="4"/>
  <c r="G1292" i="4"/>
  <c r="G1293" i="4"/>
  <c r="G1294" i="4"/>
  <c r="G1295" i="4"/>
  <c r="G1296" i="4"/>
  <c r="G1297" i="4"/>
  <c r="G1298" i="4"/>
  <c r="G1299" i="4"/>
  <c r="G1300" i="4"/>
  <c r="G1301" i="4"/>
  <c r="G1302" i="4"/>
  <c r="G1303" i="4"/>
  <c r="G1304" i="4"/>
  <c r="G1305" i="4"/>
  <c r="G1306" i="4"/>
  <c r="G1307" i="4"/>
  <c r="G1308" i="4"/>
  <c r="G1309" i="4"/>
  <c r="G1310" i="4"/>
  <c r="G1311" i="4"/>
  <c r="G1312" i="4"/>
  <c r="G1313" i="4"/>
  <c r="G1314" i="4"/>
  <c r="G1315" i="4"/>
  <c r="G1316" i="4"/>
  <c r="G1317" i="4"/>
  <c r="G1318" i="4"/>
  <c r="G1319" i="4"/>
  <c r="G1320" i="4"/>
  <c r="G1321" i="4"/>
  <c r="G1322" i="4"/>
  <c r="G1323" i="4"/>
  <c r="G1324" i="4"/>
  <c r="G1325" i="4"/>
  <c r="G1326" i="4"/>
  <c r="G1327" i="4"/>
  <c r="G1328" i="4"/>
  <c r="G1329" i="4"/>
  <c r="G1330" i="4"/>
  <c r="G1331" i="4"/>
  <c r="G1332" i="4"/>
  <c r="G1333" i="4"/>
  <c r="G1334" i="4"/>
  <c r="G1335" i="4"/>
  <c r="G1336" i="4"/>
  <c r="G1337" i="4"/>
  <c r="G1338" i="4"/>
  <c r="G1339" i="4"/>
  <c r="G1340" i="4"/>
  <c r="G1341" i="4"/>
  <c r="G1342" i="4"/>
  <c r="G1343" i="4"/>
  <c r="G1344" i="4"/>
  <c r="G1345" i="4"/>
  <c r="G1346" i="4"/>
  <c r="G1347" i="4"/>
  <c r="G1348" i="4"/>
  <c r="G1349" i="4"/>
  <c r="G1350" i="4"/>
  <c r="G1351" i="4"/>
  <c r="G1352" i="4"/>
  <c r="G1353" i="4"/>
  <c r="G1354" i="4"/>
  <c r="G1364" i="4"/>
  <c r="G1365" i="4"/>
  <c r="G1366" i="4"/>
  <c r="G1367" i="4"/>
  <c r="G1368" i="4"/>
  <c r="G1369" i="4"/>
  <c r="G1370" i="4"/>
  <c r="G1371" i="4"/>
  <c r="G1372" i="4"/>
  <c r="G1373" i="4"/>
  <c r="G1374" i="4"/>
  <c r="G1375" i="4"/>
  <c r="G1376" i="4"/>
  <c r="G1377" i="4"/>
  <c r="G1378" i="4"/>
  <c r="G1379" i="4"/>
  <c r="G1380" i="4"/>
  <c r="G1381" i="4"/>
  <c r="G1382" i="4"/>
  <c r="G1383" i="4"/>
  <c r="G1384" i="4"/>
  <c r="G1385" i="4"/>
  <c r="G1386" i="4"/>
  <c r="G1387" i="4"/>
  <c r="G1388" i="4"/>
  <c r="G1389" i="4"/>
  <c r="G1390" i="4"/>
  <c r="G1391" i="4"/>
  <c r="G1392" i="4"/>
  <c r="G1393" i="4"/>
  <c r="G1394" i="4"/>
  <c r="G1395" i="4"/>
  <c r="G1396" i="4"/>
  <c r="G1397" i="4"/>
  <c r="G1398" i="4"/>
  <c r="G1399" i="4"/>
  <c r="G1400" i="4"/>
  <c r="G1401" i="4"/>
  <c r="G1402" i="4"/>
  <c r="G1403" i="4"/>
  <c r="G1404" i="4"/>
  <c r="G1405" i="4"/>
  <c r="G1406" i="4"/>
  <c r="G1407" i="4"/>
  <c r="G1408" i="4"/>
  <c r="G1409" i="4"/>
  <c r="G1410" i="4"/>
  <c r="G1411" i="4"/>
  <c r="G1412" i="4"/>
  <c r="G1413" i="4"/>
  <c r="G1414" i="4"/>
  <c r="G1415" i="4"/>
  <c r="G1416" i="4"/>
  <c r="G1417" i="4"/>
  <c r="G1418" i="4"/>
  <c r="G1419" i="4"/>
  <c r="G1420" i="4"/>
  <c r="G1421" i="4"/>
  <c r="G1422" i="4"/>
  <c r="G1423" i="4"/>
  <c r="G1424" i="4"/>
  <c r="G1425" i="4"/>
  <c r="G1426" i="4"/>
  <c r="G1427" i="4"/>
  <c r="G1428" i="4"/>
  <c r="G1429" i="4"/>
  <c r="G1430" i="4"/>
  <c r="G1431" i="4"/>
  <c r="G1432" i="4"/>
  <c r="G1433" i="4"/>
  <c r="G1434" i="4"/>
  <c r="G1435" i="4"/>
  <c r="G1436" i="4"/>
  <c r="G1437" i="4"/>
  <c r="G1438" i="4"/>
  <c r="G1439" i="4"/>
  <c r="G1440" i="4"/>
  <c r="G1441" i="4"/>
  <c r="G1442" i="4"/>
  <c r="G1443" i="4"/>
  <c r="G1444" i="4"/>
  <c r="G1445" i="4"/>
  <c r="G1446" i="4"/>
  <c r="G1447" i="4"/>
  <c r="G1448" i="4"/>
  <c r="G1449" i="4"/>
  <c r="G1450" i="4"/>
  <c r="G1451" i="4"/>
  <c r="G1452" i="4"/>
  <c r="G1453" i="4"/>
  <c r="G1454" i="4"/>
  <c r="G1455" i="4"/>
  <c r="G1456" i="4"/>
  <c r="G1457" i="4"/>
  <c r="G1458" i="4"/>
  <c r="G1459" i="4"/>
  <c r="G1460" i="4"/>
  <c r="G1461" i="4"/>
  <c r="G1462" i="4"/>
  <c r="G1463" i="4"/>
  <c r="G1464" i="4"/>
  <c r="G1474" i="4"/>
  <c r="G1475" i="4"/>
  <c r="G1476" i="4"/>
  <c r="G1477" i="4"/>
  <c r="G1478" i="4"/>
  <c r="G1479" i="4"/>
  <c r="G1480" i="4"/>
  <c r="C1248" i="22" l="1"/>
  <c r="G1248" i="22" s="1"/>
  <c r="J1248" i="22" s="1"/>
  <c r="AA1248" i="22" s="1"/>
  <c r="C1002" i="22"/>
  <c r="G1002" i="22" s="1"/>
  <c r="H1002" i="22" s="1"/>
  <c r="AA1002" i="22" s="1"/>
  <c r="C999" i="22"/>
  <c r="G999" i="22" s="1"/>
  <c r="C1232" i="22"/>
  <c r="G1232" i="22" s="1"/>
  <c r="J1232" i="22" s="1"/>
  <c r="AA1232" i="22" s="1"/>
  <c r="C1112" i="22"/>
  <c r="G1112" i="22" s="1"/>
  <c r="J1112" i="22" s="1"/>
  <c r="AA1112" i="22" s="1"/>
  <c r="C1130" i="22"/>
  <c r="G1130" i="22" s="1"/>
  <c r="J1130" i="22" s="1"/>
  <c r="AA1130" i="22" s="1"/>
  <c r="C1220" i="22"/>
  <c r="G1220" i="22" s="1"/>
  <c r="J1220" i="22" s="1"/>
  <c r="AA1220" i="22" s="1"/>
  <c r="C1134" i="22"/>
  <c r="G1134" i="22" s="1"/>
  <c r="J1134" i="22" s="1"/>
  <c r="AA1134" i="22" s="1"/>
  <c r="C1109" i="22"/>
  <c r="G1109" i="22" s="1"/>
  <c r="J1109" i="22" s="1"/>
  <c r="AA1109" i="22" s="1"/>
  <c r="C1133" i="22"/>
  <c r="G1133" i="22" s="1"/>
  <c r="J1133" i="22" s="1"/>
  <c r="AA1133" i="22" s="1"/>
  <c r="C1100" i="22"/>
  <c r="G1100" i="22" s="1"/>
  <c r="I1100" i="22" s="1"/>
  <c r="AA1100" i="22" s="1"/>
  <c r="C1218" i="22"/>
  <c r="G1218" i="22" s="1"/>
  <c r="J1218" i="22" s="1"/>
  <c r="AA1218" i="22" s="1"/>
  <c r="C1113" i="22"/>
  <c r="G1113" i="22" s="1"/>
  <c r="J1113" i="22" s="1"/>
  <c r="AA1113" i="22" s="1"/>
  <c r="C1106" i="22"/>
  <c r="G1106" i="22" s="1"/>
  <c r="C1088" i="22"/>
  <c r="G1088" i="22" s="1"/>
  <c r="L1088" i="22" s="1"/>
  <c r="AA1088" i="22" s="1"/>
  <c r="C1036" i="22"/>
  <c r="G1036" i="22" s="1"/>
  <c r="S1036" i="22" s="1"/>
  <c r="AA1036" i="22" s="1"/>
  <c r="C963" i="22"/>
  <c r="G963" i="22" s="1"/>
  <c r="H963" i="22" s="1"/>
  <c r="AA963" i="22" s="1"/>
  <c r="C985" i="22"/>
  <c r="G985" i="22" s="1"/>
  <c r="AA985" i="22" s="1"/>
  <c r="C972" i="22"/>
  <c r="G972" i="22" s="1"/>
  <c r="H972" i="22" s="1"/>
  <c r="AA972" i="22" s="1"/>
  <c r="C911" i="22"/>
  <c r="G911" i="22" s="1"/>
  <c r="S911" i="22" s="1"/>
  <c r="AA911" i="22" s="1"/>
  <c r="C954" i="22"/>
  <c r="G954" i="22" s="1"/>
  <c r="H954" i="22" s="1"/>
  <c r="AA954" i="22" s="1"/>
  <c r="C968" i="22"/>
  <c r="G968" i="22" s="1"/>
  <c r="H968" i="22" s="1"/>
  <c r="AA968" i="22" s="1"/>
  <c r="C956" i="22"/>
  <c r="G956" i="22" s="1"/>
  <c r="H956" i="22" s="1"/>
  <c r="AA956" i="22" s="1"/>
  <c r="C966" i="22"/>
  <c r="G966" i="22" s="1"/>
  <c r="H966" i="22" s="1"/>
  <c r="AA966" i="22" s="1"/>
  <c r="C955" i="22"/>
  <c r="G955" i="22" s="1"/>
  <c r="C887" i="22"/>
  <c r="G887" i="22" s="1"/>
  <c r="S887" i="22" s="1"/>
  <c r="AA887" i="22" s="1"/>
  <c r="C840" i="22"/>
  <c r="G840" i="22" s="1"/>
  <c r="H840" i="22" s="1"/>
  <c r="AA840" i="22" s="1"/>
  <c r="C822" i="22"/>
  <c r="G822" i="22" s="1"/>
  <c r="H822" i="22" s="1"/>
  <c r="AA822" i="22" s="1"/>
  <c r="C585" i="22"/>
  <c r="G585" i="22" s="1"/>
  <c r="AA585" i="22" s="1"/>
  <c r="C591" i="22"/>
  <c r="G591" i="22" s="1"/>
  <c r="L591" i="22" s="1"/>
  <c r="AA591" i="22" s="1"/>
  <c r="C673" i="22"/>
  <c r="G673" i="22" s="1"/>
  <c r="AA673" i="22" s="1"/>
  <c r="C572" i="22"/>
  <c r="C444" i="22"/>
  <c r="G444" i="22" s="1"/>
  <c r="AA444" i="22" s="1"/>
  <c r="C115" i="22"/>
  <c r="G115" i="22" s="1"/>
  <c r="AA115" i="22" s="1"/>
  <c r="C459" i="22"/>
  <c r="G459" i="22" s="1"/>
  <c r="L459" i="22" s="1"/>
  <c r="AA459" i="22" s="1"/>
  <c r="C114" i="22"/>
  <c r="G114" i="22" s="1"/>
  <c r="J114" i="22" s="1"/>
  <c r="AA114" i="22" s="1"/>
  <c r="C48" i="22"/>
  <c r="G48" i="22" s="1"/>
  <c r="AA48" i="22" s="1"/>
  <c r="C112" i="22"/>
  <c r="G112" i="22" s="1"/>
  <c r="J112" i="22" s="1"/>
  <c r="C111" i="22"/>
  <c r="G111" i="22" s="1"/>
  <c r="AA111" i="22" s="1"/>
  <c r="C1224" i="22"/>
  <c r="G1224" i="22" s="1"/>
  <c r="Z1224" i="22" s="1"/>
  <c r="AA1224" i="22" s="1"/>
  <c r="C987" i="22"/>
  <c r="G987" i="22" s="1"/>
  <c r="Z987" i="22" s="1"/>
  <c r="AA987" i="22" s="1"/>
  <c r="C986" i="22"/>
  <c r="G986" i="22" s="1"/>
  <c r="Z986" i="22" s="1"/>
  <c r="AA986" i="22" s="1"/>
  <c r="L1185" i="22"/>
  <c r="AA1185" i="22" s="1"/>
  <c r="C1216" i="22"/>
  <c r="G1216" i="22" s="1"/>
  <c r="Y1216" i="22" s="1"/>
  <c r="Z1198" i="22"/>
  <c r="AA1198" i="22" s="1"/>
  <c r="I1122" i="22"/>
  <c r="AA1122" i="22" s="1"/>
  <c r="S1073" i="22"/>
  <c r="AA1073" i="22" s="1"/>
  <c r="H818" i="22"/>
  <c r="AA818" i="22" s="1"/>
  <c r="AA670" i="22"/>
  <c r="T324" i="22"/>
  <c r="AA324" i="22" s="1"/>
  <c r="T316" i="22"/>
  <c r="AA316" i="22" s="1"/>
  <c r="S284" i="22"/>
  <c r="AA284" i="22" s="1"/>
  <c r="S268" i="22"/>
  <c r="AA268" i="22" s="1"/>
  <c r="C1239" i="22"/>
  <c r="G1239" i="22" s="1"/>
  <c r="J1239" i="22" s="1"/>
  <c r="AA1239" i="22" s="1"/>
  <c r="L1197" i="22"/>
  <c r="AA1197" i="22" s="1"/>
  <c r="C1164" i="22"/>
  <c r="G1164" i="22" s="1"/>
  <c r="J1164" i="22" s="1"/>
  <c r="AA1164" i="22" s="1"/>
  <c r="M774" i="22"/>
  <c r="AA774" i="22" s="1"/>
  <c r="T347" i="22"/>
  <c r="AA347" i="22" s="1"/>
  <c r="T331" i="22"/>
  <c r="AA331" i="22" s="1"/>
  <c r="T323" i="22"/>
  <c r="AA323" i="22" s="1"/>
  <c r="S259" i="22"/>
  <c r="AA259" i="22" s="1"/>
  <c r="C1223" i="22"/>
  <c r="G1223" i="22" s="1"/>
  <c r="Z1223" i="22" s="1"/>
  <c r="AA1223" i="22" s="1"/>
  <c r="V1180" i="22"/>
  <c r="I1172" i="22"/>
  <c r="AA1172" i="22" s="1"/>
  <c r="C1128" i="22"/>
  <c r="G1128" i="22" s="1"/>
  <c r="J1128" i="22" s="1"/>
  <c r="AA1128" i="22" s="1"/>
  <c r="C1111" i="22"/>
  <c r="G1111" i="22" s="1"/>
  <c r="AA1111" i="22" s="1"/>
  <c r="I1095" i="22"/>
  <c r="AA1095" i="22" s="1"/>
  <c r="C979" i="22"/>
  <c r="G979" i="22" s="1"/>
  <c r="AA979" i="22" s="1"/>
  <c r="L709" i="22"/>
  <c r="AA709" i="22" s="1"/>
  <c r="H55" i="22"/>
  <c r="AA55" i="22" s="1"/>
  <c r="C1152" i="22"/>
  <c r="T1144" i="22"/>
  <c r="AA1144" i="22" s="1"/>
  <c r="C1086" i="22"/>
  <c r="G1086" i="22" s="1"/>
  <c r="J1086" i="22" s="1"/>
  <c r="AA1086" i="22" s="1"/>
  <c r="C1078" i="22"/>
  <c r="G1078" i="22" s="1"/>
  <c r="L1078" i="22" s="1"/>
  <c r="AA1078" i="22" s="1"/>
  <c r="T849" i="22"/>
  <c r="AA849" i="22" s="1"/>
  <c r="H814" i="22"/>
  <c r="AA814" i="22" s="1"/>
  <c r="L708" i="22"/>
  <c r="AA708" i="22" s="1"/>
  <c r="C675" i="22"/>
  <c r="G675" i="22" s="1"/>
  <c r="J675" i="22" s="1"/>
  <c r="AA675" i="22" s="1"/>
  <c r="L592" i="22"/>
  <c r="AA592" i="22" s="1"/>
  <c r="AA54" i="22"/>
  <c r="G5" i="22"/>
  <c r="E1145" i="22"/>
  <c r="G1145" i="22" s="1"/>
  <c r="T1145" i="22" s="1"/>
  <c r="AA1145" i="22" s="1"/>
  <c r="D1194" i="22"/>
  <c r="G1194" i="22" s="1"/>
  <c r="AA1194" i="22" s="1"/>
  <c r="V1186" i="22"/>
  <c r="AA1186" i="22" s="1"/>
  <c r="C1169" i="22"/>
  <c r="G1169" i="22" s="1"/>
  <c r="J1169" i="22" s="1"/>
  <c r="AA1169" i="22" s="1"/>
  <c r="C1085" i="22"/>
  <c r="G1085" i="22" s="1"/>
  <c r="AA1085" i="22" s="1"/>
  <c r="S1040" i="22"/>
  <c r="AA1040" i="22" s="1"/>
  <c r="C674" i="22"/>
  <c r="G674" i="22" s="1"/>
  <c r="K1253" i="22"/>
  <c r="G626" i="22"/>
  <c r="AA626" i="22" s="1"/>
  <c r="E572" i="22"/>
  <c r="AA400" i="22"/>
  <c r="AA175" i="22"/>
  <c r="E1219" i="22"/>
  <c r="D1155" i="22" s="1"/>
  <c r="G1155" i="22" s="1"/>
  <c r="C1084" i="22"/>
  <c r="G1084" i="22" s="1"/>
  <c r="S1063" i="22"/>
  <c r="AA1063" i="22" s="1"/>
  <c r="C1000" i="22"/>
  <c r="G1000" i="22" s="1"/>
  <c r="AA1000" i="22" s="1"/>
  <c r="T855" i="22"/>
  <c r="AA855" i="22" s="1"/>
  <c r="C665" i="22"/>
  <c r="G665" i="22" s="1"/>
  <c r="I665" i="22" s="1"/>
  <c r="AA665" i="22" s="1"/>
  <c r="T335" i="22"/>
  <c r="AA335" i="22" s="1"/>
  <c r="S231" i="22"/>
  <c r="AA231" i="22" s="1"/>
  <c r="H581" i="22"/>
  <c r="AA581" i="22" s="1"/>
  <c r="S1068" i="22"/>
  <c r="AA1068" i="22" s="1"/>
  <c r="W1159" i="22"/>
  <c r="W1253" i="22" s="1"/>
  <c r="S1141" i="22"/>
  <c r="AA1141" i="22" s="1"/>
  <c r="C1132" i="22"/>
  <c r="G1132" i="22" s="1"/>
  <c r="J1132" i="22" s="1"/>
  <c r="AA1132" i="22" s="1"/>
  <c r="I1099" i="22"/>
  <c r="AA1099" i="22" s="1"/>
  <c r="J999" i="22"/>
  <c r="AA999" i="22" s="1"/>
  <c r="H967" i="22"/>
  <c r="AA967" i="22" s="1"/>
  <c r="H794" i="22"/>
  <c r="AA794" i="22" s="1"/>
  <c r="J656" i="22"/>
  <c r="AA656" i="22" s="1"/>
  <c r="T571" i="22"/>
  <c r="AA571" i="22" s="1"/>
  <c r="T326" i="22"/>
  <c r="AA326" i="22" s="1"/>
  <c r="S190" i="22"/>
  <c r="D1168" i="22"/>
  <c r="E1247" i="22" s="1"/>
  <c r="G1247" i="22" s="1"/>
  <c r="C1234" i="22"/>
  <c r="G1234" i="22" s="1"/>
  <c r="J1234" i="22" s="1"/>
  <c r="AA1234" i="22" s="1"/>
  <c r="J1226" i="22"/>
  <c r="AA1226" i="22" s="1"/>
  <c r="C1209" i="22"/>
  <c r="G1209" i="22" s="1"/>
  <c r="J1209" i="22" s="1"/>
  <c r="AA1209" i="22" s="1"/>
  <c r="T1199" i="22"/>
  <c r="H1199" i="22"/>
  <c r="J1166" i="22"/>
  <c r="AA1166" i="22" s="1"/>
  <c r="C1131" i="22"/>
  <c r="G1131" i="22" s="1"/>
  <c r="AA1131" i="22" s="1"/>
  <c r="J1106" i="22"/>
  <c r="AA1106" i="22" s="1"/>
  <c r="I1098" i="22"/>
  <c r="AA1098" i="22" s="1"/>
  <c r="C1015" i="22"/>
  <c r="G1015" i="22" s="1"/>
  <c r="AA1015" i="22" s="1"/>
  <c r="H955" i="22"/>
  <c r="AA955" i="22" s="1"/>
  <c r="S924" i="22"/>
  <c r="AA924" i="22" s="1"/>
  <c r="G777" i="22"/>
  <c r="AA777" i="22" s="1"/>
  <c r="J564" i="22"/>
  <c r="AA564" i="22" s="1"/>
  <c r="T325" i="22"/>
  <c r="AA325" i="22" s="1"/>
  <c r="T293" i="22"/>
  <c r="AA293" i="22" s="1"/>
  <c r="S261" i="22"/>
  <c r="AA261" i="22" s="1"/>
  <c r="S229" i="22"/>
  <c r="AA229" i="22" s="1"/>
  <c r="S919" i="22"/>
  <c r="AA919" i="22" s="1"/>
  <c r="G1486" i="4"/>
  <c r="G1487" i="4"/>
  <c r="D1487" i="4" s="1"/>
  <c r="G1482" i="4"/>
  <c r="G1484" i="4"/>
  <c r="D1484" i="4" s="1"/>
  <c r="G1483" i="4"/>
  <c r="I1483" i="4"/>
  <c r="I1484" i="4"/>
  <c r="AA112" i="22" l="1"/>
  <c r="H7" i="3"/>
  <c r="V1253" i="22"/>
  <c r="M1253" i="22"/>
  <c r="AA1180" i="22"/>
  <c r="AA1199" i="22"/>
  <c r="J1247" i="22"/>
  <c r="AA1247" i="22" s="1"/>
  <c r="AA190" i="22"/>
  <c r="G1219" i="22"/>
  <c r="L1219" i="22" s="1"/>
  <c r="AA1219" i="22" s="1"/>
  <c r="AA642" i="22"/>
  <c r="S1155" i="22"/>
  <c r="AA1155" i="22" s="1"/>
  <c r="T1253" i="22"/>
  <c r="J674" i="22"/>
  <c r="E1152" i="22"/>
  <c r="D551" i="22" s="1"/>
  <c r="Z1253" i="22"/>
  <c r="AA1159" i="22"/>
  <c r="I1253" i="22"/>
  <c r="AA1216" i="22"/>
  <c r="Y1253" i="22"/>
  <c r="C1251" i="22"/>
  <c r="D1251" i="22" s="1"/>
  <c r="E775" i="22" s="1"/>
  <c r="G775" i="22" s="1"/>
  <c r="AA775" i="22" s="1"/>
  <c r="G1168" i="22"/>
  <c r="L1084" i="22"/>
  <c r="AA1084" i="22" s="1"/>
  <c r="G572" i="22"/>
  <c r="H572" i="22" s="1"/>
  <c r="AA572" i="22" s="1"/>
  <c r="G1485" i="4"/>
  <c r="G1488" i="4"/>
  <c r="D1483" i="4"/>
  <c r="D1486" i="4"/>
  <c r="D1482" i="4"/>
  <c r="J1253" i="22" l="1"/>
  <c r="C1253" i="22"/>
  <c r="C1254" i="22" s="1"/>
  <c r="G1152" i="22"/>
  <c r="R1152" i="22" s="1"/>
  <c r="R1253" i="22" s="1"/>
  <c r="Y1254" i="22"/>
  <c r="AA674" i="22"/>
  <c r="Z1254" i="22"/>
  <c r="H1253" i="22"/>
  <c r="E1253" i="22"/>
  <c r="L1168" i="22"/>
  <c r="L1253" i="22" s="1"/>
  <c r="G551" i="22"/>
  <c r="D1253" i="22"/>
  <c r="S1253" i="22"/>
  <c r="E1254" i="22" l="1"/>
  <c r="AA1168" i="22"/>
  <c r="AA1152" i="22"/>
  <c r="U1254" i="22"/>
  <c r="AA551" i="22"/>
  <c r="G1253" i="22"/>
  <c r="G1254" i="22" s="1"/>
  <c r="AA1254" i="22"/>
  <c r="M1254" i="22"/>
  <c r="AA1253" i="22" l="1"/>
  <c r="AB1255" i="22" s="1"/>
  <c r="I1354" i="4" l="1"/>
  <c r="I1353" i="4"/>
  <c r="I1351" i="4"/>
  <c r="I1350" i="4"/>
  <c r="I1348" i="4"/>
  <c r="I1347" i="4"/>
  <c r="I1345" i="4"/>
  <c r="I1344" i="4"/>
  <c r="I1342" i="4"/>
  <c r="I1341" i="4"/>
  <c r="I1339" i="4"/>
  <c r="I1338" i="4"/>
  <c r="I1336" i="4"/>
  <c r="I1335" i="4"/>
  <c r="I1333" i="4"/>
  <c r="I1332" i="4"/>
  <c r="I1330" i="4"/>
  <c r="I1329" i="4"/>
  <c r="I1327" i="4"/>
  <c r="I1326" i="4"/>
  <c r="I1324" i="4"/>
  <c r="I1323" i="4"/>
  <c r="I1321" i="4"/>
  <c r="I1320" i="4"/>
  <c r="I1318" i="4"/>
  <c r="I1317" i="4"/>
  <c r="I1315" i="4"/>
  <c r="I1314" i="4"/>
  <c r="I1312" i="4"/>
  <c r="I1311" i="4"/>
  <c r="I1309" i="4"/>
  <c r="I1308" i="4"/>
  <c r="I1306" i="4"/>
  <c r="I1305" i="4"/>
  <c r="I1303" i="4"/>
  <c r="I1302" i="4"/>
  <c r="I1300" i="4"/>
  <c r="I1299" i="4"/>
  <c r="I1297" i="4"/>
  <c r="I1296" i="4"/>
  <c r="I1294" i="4"/>
  <c r="I1293" i="4"/>
  <c r="I1291" i="4"/>
  <c r="I1290" i="4"/>
  <c r="I1288" i="4"/>
  <c r="I1287" i="4"/>
  <c r="I1285" i="4"/>
  <c r="I1284" i="4"/>
  <c r="I1282" i="4"/>
  <c r="I1281" i="4"/>
  <c r="I1279" i="4"/>
  <c r="I1278" i="4"/>
  <c r="I1276" i="4"/>
  <c r="I1275" i="4"/>
  <c r="I1273" i="4"/>
  <c r="I1272" i="4"/>
  <c r="I1270" i="4"/>
  <c r="I1269" i="4"/>
  <c r="I1267" i="4"/>
  <c r="I1266" i="4"/>
  <c r="I1264" i="4"/>
  <c r="I1263" i="4"/>
  <c r="I1261" i="4"/>
  <c r="I1260" i="4"/>
  <c r="I1251" i="4"/>
  <c r="I1244" i="4"/>
  <c r="I1243" i="4"/>
  <c r="I1242" i="4"/>
  <c r="I1238" i="4"/>
  <c r="I1237" i="4"/>
  <c r="I1235" i="4"/>
  <c r="I1234" i="4"/>
  <c r="I1233" i="4"/>
  <c r="I1227" i="4"/>
  <c r="I1226" i="4"/>
  <c r="I1223" i="4"/>
  <c r="I1222" i="4"/>
  <c r="I1221" i="4"/>
  <c r="I1219" i="4"/>
  <c r="I1218" i="4"/>
  <c r="I1212" i="4"/>
  <c r="I1209" i="4"/>
  <c r="I1208" i="4"/>
  <c r="I1207" i="4"/>
  <c r="I1206" i="4"/>
  <c r="I1205" i="4"/>
  <c r="I1204" i="4"/>
  <c r="I1203" i="4"/>
  <c r="I1201" i="4"/>
  <c r="I1200" i="4"/>
  <c r="I1199" i="4"/>
  <c r="I1198" i="4"/>
  <c r="I1197" i="4"/>
  <c r="I1196" i="4"/>
  <c r="I1195" i="4"/>
  <c r="I1194" i="4"/>
  <c r="I1193" i="4"/>
  <c r="I1188" i="4"/>
  <c r="I1187" i="4"/>
  <c r="I1186" i="4"/>
  <c r="I1185" i="4"/>
  <c r="I1184" i="4"/>
  <c r="I1179" i="4"/>
  <c r="I1173" i="4"/>
  <c r="I1172" i="4"/>
  <c r="I1167" i="4"/>
  <c r="I1166" i="4"/>
  <c r="I1165" i="4"/>
  <c r="I1164" i="4"/>
  <c r="I1163" i="4"/>
  <c r="I1156" i="4"/>
  <c r="I1155" i="4"/>
  <c r="I1154" i="4"/>
  <c r="I1150" i="4"/>
  <c r="I1149" i="4"/>
  <c r="I1148" i="4"/>
  <c r="I1147" i="4"/>
  <c r="I1146" i="4"/>
  <c r="I1145" i="4"/>
  <c r="I1144" i="4"/>
  <c r="I1143" i="4"/>
  <c r="I1137" i="4"/>
  <c r="I1136" i="4"/>
  <c r="I1135" i="4"/>
  <c r="I1134" i="4"/>
  <c r="I1133" i="4"/>
  <c r="I1132" i="4"/>
  <c r="I1131" i="4"/>
  <c r="I1126" i="4"/>
  <c r="I1125" i="4"/>
  <c r="I1124" i="4"/>
  <c r="I1123" i="4"/>
  <c r="I1117" i="4"/>
  <c r="I1116" i="4"/>
  <c r="I1115" i="4"/>
  <c r="I1114" i="4"/>
  <c r="I1113" i="4"/>
  <c r="I1112" i="4"/>
  <c r="I1111" i="4"/>
  <c r="I1110" i="4"/>
  <c r="I1109" i="4"/>
  <c r="I1104" i="4"/>
  <c r="I1103" i="4"/>
  <c r="I1102" i="4"/>
  <c r="I1101" i="4"/>
  <c r="I1100" i="4"/>
  <c r="I1099" i="4"/>
  <c r="I1098" i="4"/>
  <c r="I1092" i="4"/>
  <c r="I1091" i="4"/>
  <c r="I1090" i="4"/>
  <c r="I1089" i="4"/>
  <c r="I1088" i="4"/>
  <c r="I1087" i="4"/>
  <c r="I1081" i="4"/>
  <c r="I1076" i="4"/>
  <c r="I1073" i="4"/>
  <c r="I1068" i="4"/>
  <c r="I1067" i="4"/>
  <c r="I1066" i="4"/>
  <c r="I1065" i="4"/>
  <c r="I1064" i="4"/>
  <c r="I1063" i="4"/>
  <c r="I1062" i="4"/>
  <c r="I1061" i="4"/>
  <c r="I1060" i="4"/>
  <c r="I1059" i="4"/>
  <c r="I1058" i="4"/>
  <c r="I1057" i="4"/>
  <c r="I1056" i="4"/>
  <c r="I1055" i="4"/>
  <c r="I1054" i="4"/>
  <c r="I1053" i="4"/>
  <c r="I1052" i="4"/>
  <c r="I1051" i="4"/>
  <c r="I1050" i="4"/>
  <c r="I1049" i="4"/>
  <c r="I1048" i="4"/>
  <c r="I1047" i="4"/>
  <c r="I1046" i="4"/>
  <c r="I1045" i="4"/>
  <c r="I1044" i="4"/>
  <c r="I1043" i="4"/>
  <c r="I1042" i="4"/>
  <c r="I1041" i="4"/>
  <c r="I1040" i="4"/>
  <c r="I1039" i="4"/>
  <c r="I1038" i="4"/>
  <c r="I1035" i="4"/>
  <c r="I1034" i="4"/>
  <c r="I1029" i="4"/>
  <c r="I1028" i="4"/>
  <c r="I1026" i="4"/>
  <c r="I1025" i="4"/>
  <c r="I1020" i="4"/>
  <c r="I1018" i="4"/>
  <c r="I1017" i="4"/>
  <c r="I1015" i="4"/>
  <c r="I1014" i="4"/>
  <c r="I1005" i="4"/>
  <c r="I1004" i="4"/>
  <c r="I1002" i="4"/>
  <c r="I1001" i="4"/>
  <c r="I994" i="4"/>
  <c r="I993" i="4"/>
  <c r="I992" i="4"/>
  <c r="I991" i="4"/>
  <c r="I990" i="4"/>
  <c r="I989" i="4"/>
  <c r="I983" i="4"/>
  <c r="I982" i="4"/>
  <c r="I975" i="4"/>
  <c r="I974" i="4"/>
  <c r="I972" i="4"/>
  <c r="I971" i="4"/>
  <c r="I969" i="4"/>
  <c r="I963" i="4"/>
  <c r="I962" i="4"/>
  <c r="I960" i="4"/>
  <c r="I959" i="4"/>
  <c r="I958" i="4"/>
  <c r="I954" i="4"/>
  <c r="I947" i="4"/>
  <c r="I946" i="4"/>
  <c r="I938" i="4"/>
  <c r="I937" i="4"/>
  <c r="I936" i="4"/>
  <c r="I935" i="4"/>
  <c r="I931" i="4"/>
  <c r="I930" i="4"/>
  <c r="I927" i="4"/>
  <c r="I926" i="4"/>
  <c r="I925" i="4"/>
  <c r="I924" i="4"/>
  <c r="I923" i="4"/>
  <c r="I920" i="4"/>
  <c r="I919" i="4"/>
  <c r="I917" i="4"/>
  <c r="I916" i="4"/>
  <c r="I915" i="4"/>
  <c r="I914" i="4"/>
  <c r="I913" i="4"/>
  <c r="I912" i="4"/>
  <c r="I911" i="4"/>
  <c r="I910" i="4"/>
  <c r="I909" i="4"/>
  <c r="I908" i="4"/>
  <c r="I907" i="4"/>
  <c r="I906" i="4"/>
  <c r="I905" i="4"/>
  <c r="I904" i="4"/>
  <c r="I903" i="4"/>
  <c r="I902" i="4"/>
  <c r="I901" i="4"/>
  <c r="I900" i="4"/>
  <c r="I899" i="4"/>
  <c r="I898" i="4"/>
  <c r="I897" i="4"/>
  <c r="I896" i="4"/>
  <c r="I895" i="4"/>
  <c r="I894" i="4"/>
  <c r="I893" i="4"/>
  <c r="I892" i="4"/>
  <c r="I891" i="4"/>
  <c r="I890" i="4"/>
  <c r="I889" i="4"/>
  <c r="I888" i="4"/>
  <c r="I887" i="4"/>
  <c r="I886" i="4"/>
  <c r="I883" i="4"/>
  <c r="I882" i="4"/>
  <c r="I880" i="4"/>
  <c r="I879" i="4"/>
  <c r="I878" i="4"/>
  <c r="I877" i="4"/>
  <c r="I876" i="4"/>
  <c r="I875" i="4"/>
  <c r="I874" i="4"/>
  <c r="I873" i="4"/>
  <c r="I872" i="4"/>
  <c r="I871" i="4"/>
  <c r="I870" i="4"/>
  <c r="I869" i="4"/>
  <c r="I868" i="4"/>
  <c r="I867" i="4"/>
  <c r="I866" i="4"/>
  <c r="I865" i="4"/>
  <c r="I864" i="4"/>
  <c r="I863" i="4"/>
  <c r="I862" i="4"/>
  <c r="I861" i="4"/>
  <c r="I860" i="4"/>
  <c r="I859" i="4"/>
  <c r="I858" i="4"/>
  <c r="I857" i="4"/>
  <c r="I856" i="4"/>
  <c r="I855" i="4"/>
  <c r="I854" i="4"/>
  <c r="I853" i="4"/>
  <c r="I852" i="4"/>
  <c r="I851" i="4"/>
  <c r="I840" i="4"/>
  <c r="I839" i="4"/>
  <c r="I837" i="4"/>
  <c r="I835" i="4"/>
  <c r="I12" i="4"/>
  <c r="I1482" i="4" s="1"/>
  <c r="I1485" i="4" s="1"/>
  <c r="I1487" i="4" l="1"/>
  <c r="H1487" i="4" s="1"/>
  <c r="I1250" i="4" l="1"/>
  <c r="I1249" i="4"/>
  <c r="I1248" i="4"/>
  <c r="I1247" i="4"/>
  <c r="I1246" i="4"/>
  <c r="I1245" i="4"/>
  <c r="I1241" i="4"/>
  <c r="I1236" i="4"/>
  <c r="I1232" i="4"/>
  <c r="I1231" i="4"/>
  <c r="I1230" i="4"/>
  <c r="I1229" i="4"/>
  <c r="I1228" i="4"/>
  <c r="I1225" i="4"/>
  <c r="I1220" i="4"/>
  <c r="I1217" i="4"/>
  <c r="I1216" i="4"/>
  <c r="I1215" i="4"/>
  <c r="I1214" i="4"/>
  <c r="I1213" i="4"/>
  <c r="I1202" i="4"/>
  <c r="I1192" i="4"/>
  <c r="I1191" i="4"/>
  <c r="I1190" i="4"/>
  <c r="I1189" i="4"/>
  <c r="I1183" i="4"/>
  <c r="I1182" i="4"/>
  <c r="I1181" i="4"/>
  <c r="I1180" i="4"/>
  <c r="I1178" i="4"/>
  <c r="I1177" i="4"/>
  <c r="I1176" i="4"/>
  <c r="I1175" i="4"/>
  <c r="I1171" i="4"/>
  <c r="I1170" i="4"/>
  <c r="I1169" i="4"/>
  <c r="I1168" i="4"/>
  <c r="I1162" i="4"/>
  <c r="I1161" i="4"/>
  <c r="I1160" i="4"/>
  <c r="I1159" i="4"/>
  <c r="I1153" i="4"/>
  <c r="I1152" i="4"/>
  <c r="I1151" i="4"/>
  <c r="I1142" i="4"/>
  <c r="I1141" i="4"/>
  <c r="I1140" i="4"/>
  <c r="I1139" i="4"/>
  <c r="I1130" i="4"/>
  <c r="I1129" i="4"/>
  <c r="I1128" i="4"/>
  <c r="I1127" i="4"/>
  <c r="I1122" i="4"/>
  <c r="I1121" i="4"/>
  <c r="I1120" i="4"/>
  <c r="I1119" i="4"/>
  <c r="I1108" i="4"/>
  <c r="I1107" i="4"/>
  <c r="I1106" i="4"/>
  <c r="I1105" i="4"/>
  <c r="I1097" i="4"/>
  <c r="I1096" i="4"/>
  <c r="I1095" i="4"/>
  <c r="I1094" i="4"/>
  <c r="I1093" i="4"/>
  <c r="I1086" i="4"/>
  <c r="I1085" i="4"/>
  <c r="I1084" i="4"/>
  <c r="I1083" i="4"/>
  <c r="I1082" i="4"/>
  <c r="I1080" i="4"/>
  <c r="I1079" i="4"/>
  <c r="I1078" i="4"/>
  <c r="I1077" i="4"/>
  <c r="I1069" i="4"/>
  <c r="I1037" i="4"/>
  <c r="I1033" i="4"/>
  <c r="I1032" i="4"/>
  <c r="I1031" i="4"/>
  <c r="I1030" i="4"/>
  <c r="I1027" i="4"/>
  <c r="I1024" i="4"/>
  <c r="I1023" i="4"/>
  <c r="I1022" i="4"/>
  <c r="I1021" i="4"/>
  <c r="I1019" i="4"/>
  <c r="I1016" i="4"/>
  <c r="I1013" i="4"/>
  <c r="I1012" i="4"/>
  <c r="I1011" i="4"/>
  <c r="I1010" i="4"/>
  <c r="I1009" i="4"/>
  <c r="I1008" i="4"/>
  <c r="I1007" i="4"/>
  <c r="I1000" i="4"/>
  <c r="I999" i="4"/>
  <c r="I998" i="4"/>
  <c r="I997" i="4"/>
  <c r="I996" i="4"/>
  <c r="I995" i="4"/>
  <c r="I988" i="4"/>
  <c r="I987" i="4"/>
  <c r="I986" i="4"/>
  <c r="I985" i="4"/>
  <c r="I984" i="4"/>
  <c r="I981" i="4"/>
  <c r="I980" i="4"/>
  <c r="I979" i="4"/>
  <c r="I978" i="4"/>
  <c r="I977" i="4"/>
  <c r="I976" i="4"/>
  <c r="I973" i="4"/>
  <c r="I968" i="4"/>
  <c r="I967" i="4"/>
  <c r="I961" i="4"/>
  <c r="I957" i="4"/>
  <c r="I956" i="4"/>
  <c r="I955" i="4"/>
  <c r="I951" i="4"/>
  <c r="I950" i="4"/>
  <c r="I949" i="4"/>
  <c r="I948" i="4"/>
  <c r="I945" i="4"/>
  <c r="I944" i="4"/>
  <c r="I943" i="4"/>
  <c r="I942" i="4"/>
  <c r="I941" i="4"/>
  <c r="I1486" i="4" l="1"/>
  <c r="H1486" i="4" s="1"/>
  <c r="I1488" i="4" l="1"/>
  <c r="O1488" i="4" l="1"/>
</calcChain>
</file>

<file path=xl/sharedStrings.xml><?xml version="1.0" encoding="utf-8"?>
<sst xmlns="http://schemas.openxmlformats.org/spreadsheetml/2006/main" count="10609" uniqueCount="1671">
  <si>
    <t>USD</t>
  </si>
  <si>
    <t>Cuenta</t>
  </si>
  <si>
    <t>Moneda</t>
  </si>
  <si>
    <t>ACTIVO</t>
  </si>
  <si>
    <t>ACTIVO CORRIENTE</t>
  </si>
  <si>
    <t>DISPONIBILIDADES</t>
  </si>
  <si>
    <t>GS</t>
  </si>
  <si>
    <t>ACTIVO NO CORRIENTE</t>
  </si>
  <si>
    <t>PASIVO</t>
  </si>
  <si>
    <t>PASIVO CORRIENTE</t>
  </si>
  <si>
    <t>PROVISIONES</t>
  </si>
  <si>
    <t>CAPITAL</t>
  </si>
  <si>
    <t>RESERVAS</t>
  </si>
  <si>
    <t>RESULTADO DEL EJERCICIO</t>
  </si>
  <si>
    <t>INGRESOS OPERATIVOS</t>
  </si>
  <si>
    <t>GASTOS DE ADMINISTRACION</t>
  </si>
  <si>
    <t>IMPUESTO A LA RENTA</t>
  </si>
  <si>
    <t>Bancos</t>
  </si>
  <si>
    <t>TOTAL ACTIVO CORRIENTE</t>
  </si>
  <si>
    <t>PN</t>
  </si>
  <si>
    <t>ORDEN</t>
  </si>
  <si>
    <t>PATRIMONIO NETO</t>
  </si>
  <si>
    <t>TOTAL ACTIVO NO CORRIENTE</t>
  </si>
  <si>
    <t>TOTAL ACTIVO</t>
  </si>
  <si>
    <t>Otros Pasivos</t>
  </si>
  <si>
    <t>TOTAL PASIVO CORRIENTE</t>
  </si>
  <si>
    <t>TOTAL PASIVO</t>
  </si>
  <si>
    <t>TOTAL PASIVO Y PATRIMONIO NETO</t>
  </si>
  <si>
    <t>Clasificacion</t>
  </si>
  <si>
    <t>Para los EEFF</t>
  </si>
  <si>
    <t xml:space="preserve">INGRESOS OPERATIVOS </t>
  </si>
  <si>
    <t xml:space="preserve">GASTOS OPERATIVOS </t>
  </si>
  <si>
    <t>Aranceles por negociación Bolsa de Valores</t>
  </si>
  <si>
    <t>Gastos por comisiones y servicios</t>
  </si>
  <si>
    <t>RESULTADO OPERATIVO BRUTO</t>
  </si>
  <si>
    <t>Publicidad y propaganda</t>
  </si>
  <si>
    <t>Otros gastos de comercialización</t>
  </si>
  <si>
    <t>Folletos e impresos</t>
  </si>
  <si>
    <t xml:space="preserve">GASTOS DE ADMINISTRACIÓN </t>
  </si>
  <si>
    <t>TOTAL</t>
  </si>
  <si>
    <t>Seguros</t>
  </si>
  <si>
    <t>Gastos generales</t>
  </si>
  <si>
    <t>Impuestos, tasas y contribuciones</t>
  </si>
  <si>
    <t>RESULTADO OPERATIVO NETO</t>
  </si>
  <si>
    <t>PERDIDA/UTILIDAD ANTES DE IMPUESTO</t>
  </si>
  <si>
    <t>Movimientos</t>
  </si>
  <si>
    <t>Resultado del ejercicio</t>
  </si>
  <si>
    <t>FLUJO DE EFECTIVO POR ACTIVIDADES OPERATIVAS</t>
  </si>
  <si>
    <t>Efectivo pagado a empleados</t>
  </si>
  <si>
    <t>Total de Efectivo de las actividades operativas antes del cambio en los activos de operaciones</t>
  </si>
  <si>
    <t>Efectivo neto de actividades de operación</t>
  </si>
  <si>
    <t>FLUJO DE EFECTIVO POR ACTIVIDADES DE INVERSIÓN</t>
  </si>
  <si>
    <t>Obligaciones por administracion de cartera</t>
  </si>
  <si>
    <t>FLUJO DE EFECTIVO POR ACTIVIDADES DE FINANCIAMIENTO</t>
  </si>
  <si>
    <t xml:space="preserve">Proveniente de préstamos y otras deudas </t>
  </si>
  <si>
    <t>Efectivo neto en actividades de financiamiento</t>
  </si>
  <si>
    <t>Aumento (o disminución) neto de efectivo y sus equivalentes</t>
  </si>
  <si>
    <t>Efectivo y su equivalente al comienzo del período</t>
  </si>
  <si>
    <t>Efectivo y su equivalente al cierre del período</t>
  </si>
  <si>
    <t>Concepto</t>
  </si>
  <si>
    <t>Total</t>
  </si>
  <si>
    <t>CDA</t>
  </si>
  <si>
    <t>Acción de la Bolsa de Valores</t>
  </si>
  <si>
    <t>Moneda Extranjera</t>
  </si>
  <si>
    <t>Moneda Nacional</t>
  </si>
  <si>
    <t>Totales</t>
  </si>
  <si>
    <t>Intereses pagados</t>
  </si>
  <si>
    <t>Impuesto a la Renta</t>
  </si>
  <si>
    <t>Gastos Bancarios</t>
  </si>
  <si>
    <t>Recaudaciones a Depositar</t>
  </si>
  <si>
    <t>Documentos y cuentas por pagar</t>
  </si>
  <si>
    <t>Títulos de Renta Variable</t>
  </si>
  <si>
    <t>Títulos de Renta Fija</t>
  </si>
  <si>
    <t>Impuesto a la Renta a Pagar</t>
  </si>
  <si>
    <t>Otros Activos</t>
  </si>
  <si>
    <t>Deudores por Intermediación</t>
  </si>
  <si>
    <t>Licencia</t>
  </si>
  <si>
    <t>Marcas</t>
  </si>
  <si>
    <t>Gastos de desarrollo</t>
  </si>
  <si>
    <t>PASIVO NO CORRIENTE</t>
  </si>
  <si>
    <t>Presidente</t>
  </si>
  <si>
    <t>Comisiones por operaciones en rueda</t>
  </si>
  <si>
    <t>Comisiones por contratos de colocación primaria de renta fija</t>
  </si>
  <si>
    <t>Comisiones por contratos de colocación primaria</t>
  </si>
  <si>
    <t>Por intermediación de renta fija en rueda</t>
  </si>
  <si>
    <t>Ingresos por asesoría financiera</t>
  </si>
  <si>
    <t>Ingresos por intereses y dividendos de cartera propia</t>
  </si>
  <si>
    <t>Servicios personales</t>
  </si>
  <si>
    <t>Previsión, amortización y depreciaciones</t>
  </si>
  <si>
    <t>Multas</t>
  </si>
  <si>
    <t>Intereses cobrados</t>
  </si>
  <si>
    <t>Diferencias de cambio</t>
  </si>
  <si>
    <t>Suscripto</t>
  </si>
  <si>
    <t>A Integrar</t>
  </si>
  <si>
    <t>Integrado</t>
  </si>
  <si>
    <t>Legal</t>
  </si>
  <si>
    <t>Facultativa</t>
  </si>
  <si>
    <t>RESULTADOS</t>
  </si>
  <si>
    <t>Acumulados</t>
  </si>
  <si>
    <t>Del Ejercicio</t>
  </si>
  <si>
    <t>Movimientos Subsecuentes</t>
  </si>
  <si>
    <t>Efectivo generado (usado) por otras actividades</t>
  </si>
  <si>
    <t>(Aumento) Disminución en los activos de operación</t>
  </si>
  <si>
    <t>Fondos colocados a corto plazo</t>
  </si>
  <si>
    <t>Aumento (Disminución) en los pasivos operativos</t>
  </si>
  <si>
    <t>Efectivo neto de actividades de operación antes de impuestos</t>
  </si>
  <si>
    <t>Inversiones temporarias</t>
  </si>
  <si>
    <t>Intereses percibidos</t>
  </si>
  <si>
    <t>Dividendos percibidos</t>
  </si>
  <si>
    <t>Efectivo neto (o usado) en actividades de inversión</t>
  </si>
  <si>
    <t>Acciones de Empresas</t>
  </si>
  <si>
    <t>CRÉDITOS</t>
  </si>
  <si>
    <t>Custodia de Valores</t>
  </si>
  <si>
    <t>Representante de Obligacionistas</t>
  </si>
  <si>
    <t>Accionistas</t>
  </si>
  <si>
    <t>Sucursales</t>
  </si>
  <si>
    <t>Préstamos al Personal</t>
  </si>
  <si>
    <t>Operaciones de Reporto</t>
  </si>
  <si>
    <t>Anticipos al Personal</t>
  </si>
  <si>
    <t>Retencion IVA</t>
  </si>
  <si>
    <t>INVERSIONES PERMANENTES</t>
  </si>
  <si>
    <t>Instalaciones</t>
  </si>
  <si>
    <t>Aportes y Retenciones a Pagar</t>
  </si>
  <si>
    <t>Sueldos y Jornales a Pagar</t>
  </si>
  <si>
    <t>Comisiones</t>
  </si>
  <si>
    <t>Otros Ingresos</t>
  </si>
  <si>
    <t>Otras cuentas por cobrar</t>
  </si>
  <si>
    <t>CAPITAL SOCIAL</t>
  </si>
  <si>
    <t>Capital Integrado</t>
  </si>
  <si>
    <t>Resultados Acumulados</t>
  </si>
  <si>
    <t>Resultado del Ejercicio</t>
  </si>
  <si>
    <t>INGRESOS</t>
  </si>
  <si>
    <t>Descuentos Obtenidos</t>
  </si>
  <si>
    <t>Sueldos y Jornales</t>
  </si>
  <si>
    <t>Otras Remuneraciones</t>
  </si>
  <si>
    <t>Aguinaldos</t>
  </si>
  <si>
    <t>Vacaciones</t>
  </si>
  <si>
    <t>Capacitación y Entrenamiento</t>
  </si>
  <si>
    <t>Gastos de Representación</t>
  </si>
  <si>
    <t>Gastos de Viaje</t>
  </si>
  <si>
    <t>Mantenimiento y Reparaciones</t>
  </si>
  <si>
    <t>Cuotas y Suscripciones</t>
  </si>
  <si>
    <t>Intereses y Gastos de Sobregiros</t>
  </si>
  <si>
    <t>Registro de Garantías Otorgadas</t>
  </si>
  <si>
    <t>Registro de Garantías Recibidas</t>
  </si>
  <si>
    <t>US</t>
  </si>
  <si>
    <t>Código Cuenta</t>
  </si>
  <si>
    <t>Reservas</t>
  </si>
  <si>
    <t>Otras Provisiones</t>
  </si>
  <si>
    <t>EGRESOS</t>
  </si>
  <si>
    <t>Otros Ingresos Operativos</t>
  </si>
  <si>
    <t>Honorarios Profesionales</t>
  </si>
  <si>
    <t>Moneda GS</t>
  </si>
  <si>
    <t>Moneda USD</t>
  </si>
  <si>
    <t>Intereses Pagados</t>
  </si>
  <si>
    <t xml:space="preserve">Diferencias de cambio </t>
  </si>
  <si>
    <t>Egresos extraordinarios</t>
  </si>
  <si>
    <t>AJUSTE DE RESULTADO DE EJERCICIOS ANTERIORES</t>
  </si>
  <si>
    <t>Ingresos</t>
  </si>
  <si>
    <t>Egresos</t>
  </si>
  <si>
    <t>Capital</t>
  </si>
  <si>
    <t>ACTIVOS CORRIENTES</t>
  </si>
  <si>
    <t>PASIVOS CORRIENTES</t>
  </si>
  <si>
    <t>CONCEPTO</t>
  </si>
  <si>
    <t>El rubro disponibilidades está compuesto por las siguientes cuentas:</t>
  </si>
  <si>
    <t>INFORMACIÓN SOBRE EL DOCUMENTO Y EMISOR</t>
  </si>
  <si>
    <t>VALOR NOMINAL UNITARIO</t>
  </si>
  <si>
    <t>VALOR CONTABLE</t>
  </si>
  <si>
    <t>CANTIDAD DE TITULOS</t>
  </si>
  <si>
    <t>TIPO DE TITULO</t>
  </si>
  <si>
    <t>EMISOR</t>
  </si>
  <si>
    <t>INVERSIONES TEMPORARIAS</t>
  </si>
  <si>
    <t>ACCIÓN</t>
  </si>
  <si>
    <t>AUMENTOS</t>
  </si>
  <si>
    <t>DISMINUCIÓN</t>
  </si>
  <si>
    <t>Otros Gastos Operativos</t>
  </si>
  <si>
    <t>INGRESOS FINANCIEROS</t>
  </si>
  <si>
    <t>Intereses Cobrados</t>
  </si>
  <si>
    <t>GASTOS DE COMERCIALIZACION</t>
  </si>
  <si>
    <t>Comisiones Pagadas</t>
  </si>
  <si>
    <t>Remuneraciones</t>
  </si>
  <si>
    <t>EGRESOS FISCALES</t>
  </si>
  <si>
    <t>Recaudaciones a Depositar GS</t>
  </si>
  <si>
    <t>OK</t>
  </si>
  <si>
    <t>Gastos Generales</t>
  </si>
  <si>
    <t>Control</t>
  </si>
  <si>
    <t>HOJA DE TRABAJO</t>
  </si>
  <si>
    <t>CUENTAS</t>
  </si>
  <si>
    <t>BALANCE Y RESULTADOS</t>
  </si>
  <si>
    <t>ELIMINACIONES</t>
  </si>
  <si>
    <t>VARIACIÓN</t>
  </si>
  <si>
    <t>ACTIVIDADES DE OPERACIONES</t>
  </si>
  <si>
    <t>ACTIVIDADES DE INVERSIÓN</t>
  </si>
  <si>
    <t>ACTIVIDADES DE FINANCIAMIENTO</t>
  </si>
  <si>
    <t>DIFERENCIA DE CAMBIO</t>
  </si>
  <si>
    <t>DEBITOS</t>
  </si>
  <si>
    <t>DEBITOS (CRÉDITOS)</t>
  </si>
  <si>
    <t>Efectivo generado por otras actividades</t>
  </si>
  <si>
    <t>Disponibilidades</t>
  </si>
  <si>
    <t>Resultados acumulados</t>
  </si>
  <si>
    <t>Estado de Resultados</t>
  </si>
  <si>
    <t>Impuesto a la renta</t>
  </si>
  <si>
    <t>Activos Intangibles</t>
  </si>
  <si>
    <t>Menos: Amortiz. Acumulada</t>
  </si>
  <si>
    <t>Accion BVPASA</t>
  </si>
  <si>
    <t>Gastos de Desarrollo</t>
  </si>
  <si>
    <t>Shirley Vichini</t>
  </si>
  <si>
    <t>Contadora</t>
  </si>
  <si>
    <t/>
  </si>
  <si>
    <t>NI</t>
  </si>
  <si>
    <t>I</t>
  </si>
  <si>
    <t>***</t>
  </si>
  <si>
    <t>***  I  : Cuenta Imputable</t>
  </si>
  <si>
    <t>***  NI : Cuenta No Imputable</t>
  </si>
  <si>
    <t>Acreedores varios</t>
  </si>
  <si>
    <t>2.1  Naturaleza jurídica de las actividades de la sociedad</t>
  </si>
  <si>
    <t>VALOR DE COSTO</t>
  </si>
  <si>
    <t>VALOR DE COTIZACION</t>
  </si>
  <si>
    <t xml:space="preserve">Efecto de las variaciones en tipo de cambio </t>
  </si>
  <si>
    <t>Rodados</t>
  </si>
  <si>
    <t>NOMBRE</t>
  </si>
  <si>
    <t>RELACION</t>
  </si>
  <si>
    <t>TIPO DE OPERACIÓN</t>
  </si>
  <si>
    <t>ANTIGÜEDAD DE LA DEUDA</t>
  </si>
  <si>
    <t>VENCIMIENTO</t>
  </si>
  <si>
    <t>Accionista</t>
  </si>
  <si>
    <t>Totales:</t>
  </si>
  <si>
    <t>SALDOS</t>
  </si>
  <si>
    <t>Efectivo</t>
  </si>
  <si>
    <t>5.a) Valuación en moneda extranjera</t>
  </si>
  <si>
    <t>5.b) Posición en moneda extranjera</t>
  </si>
  <si>
    <t>-</t>
  </si>
  <si>
    <t>5.c) Diferencia de cambio en moneda extranjera</t>
  </si>
  <si>
    <t>5.d) Disponibilidades</t>
  </si>
  <si>
    <t>Deudores por intermediación</t>
  </si>
  <si>
    <t>Acreedores por intermediación</t>
  </si>
  <si>
    <t>Documentos y cuentas por cobrar</t>
  </si>
  <si>
    <t>Deudores varios</t>
  </si>
  <si>
    <t>Otros pasivos corrientes</t>
  </si>
  <si>
    <t>IVA a pagar</t>
  </si>
  <si>
    <t>Otros pasivos</t>
  </si>
  <si>
    <t xml:space="preserve">Activos y pasivos en moneda extranjera </t>
  </si>
  <si>
    <t>Detalle</t>
  </si>
  <si>
    <t>Ganancias por valuación de activos monetarios en moneda extranjera</t>
  </si>
  <si>
    <t>Ganancias por valuación de pasivos monetarios en moneda extranjera</t>
  </si>
  <si>
    <t>Pérdidas por valuación de activos monetarios en moneda extranjera</t>
  </si>
  <si>
    <t>Pérdidas por valuación de pasivos monetarios en moneda extranjera</t>
  </si>
  <si>
    <t>Moneda extranjera</t>
  </si>
  <si>
    <t>Clase</t>
  </si>
  <si>
    <t>Monto</t>
  </si>
  <si>
    <t>Tipo de cambio</t>
  </si>
  <si>
    <t>(Gs.)</t>
  </si>
  <si>
    <t>Banco Itaú Paraguay S.A.</t>
  </si>
  <si>
    <t xml:space="preserve">Total ejercicio actual </t>
  </si>
  <si>
    <t>Total ejercicio anterior</t>
  </si>
  <si>
    <t>Otros gastos de administración</t>
  </si>
  <si>
    <t>Resultados financieros netos</t>
  </si>
  <si>
    <t>Generados por activos</t>
  </si>
  <si>
    <t>Generados por pasivos</t>
  </si>
  <si>
    <t>Pagos a proveedores</t>
  </si>
  <si>
    <t>Total ejercicio Anterior</t>
  </si>
  <si>
    <t>Dividendos pagados</t>
  </si>
  <si>
    <t>Aportes de capital</t>
  </si>
  <si>
    <t>Adquisición de acciones y títulos de deuda (Cartera Propia)</t>
  </si>
  <si>
    <t>Total Ganancias por valuación en moneda extranjera</t>
  </si>
  <si>
    <t>Total Pérdidas por valuación en moneda extranjera</t>
  </si>
  <si>
    <t>Sobregiro en cuenta corriente</t>
  </si>
  <si>
    <t>INFORMACIÓN GENERAL DE LA ENTIDAD</t>
  </si>
  <si>
    <t>CARGO</t>
  </si>
  <si>
    <t>NOMBRE Y APELLIDO</t>
  </si>
  <si>
    <t>Directorio</t>
  </si>
  <si>
    <t>Capital emitido</t>
  </si>
  <si>
    <t>Capital suscripto</t>
  </si>
  <si>
    <t>Capital integrado</t>
  </si>
  <si>
    <t>Valor nominal de las acciones</t>
  </si>
  <si>
    <t>N°</t>
  </si>
  <si>
    <t>PERSONAS VINCULADAS</t>
  </si>
  <si>
    <t>Tipo de vínculo</t>
  </si>
  <si>
    <t>Director</t>
  </si>
  <si>
    <t>3.1) Bases para la preparación de los estados financieros</t>
  </si>
  <si>
    <t>A continuación, se resumen las políticas de contabilidad más significativas aplicadas por la Sociedad:</t>
  </si>
  <si>
    <t>a) Bases de contabilización</t>
  </si>
  <si>
    <t>La preparación de los siguientes estados financieros requiere que el Directorio y la Gerencia de la Sociedad realicen estimaciones y evaluaciones que afectan el monto de los activos y pasivos registrados y contingentes a la fecha de cierre, como así también los ingresos y egresos registrados en el ejercicio. Los resultados reales futuros pueden diferir de las estimaciones y evaluaciones realizadas a la fecha de preparación de los presentes estados financieros.</t>
  </si>
  <si>
    <t>3.2) Criterios de valuación</t>
  </si>
  <si>
    <t>El incremento neto en el valor de las acciones tiene contrapartida en el Patrimonio neto, registrado en la cuenta Superávit por revaluación de acciones, mientras que la disminución se reconoce como pérdidas en el estado de resultados.</t>
  </si>
  <si>
    <t>Monto ajustado Gs.</t>
  </si>
  <si>
    <t>Gs.</t>
  </si>
  <si>
    <t xml:space="preserve"> Gs.</t>
  </si>
  <si>
    <t>SALDO AL INICIO DEL EJERCICIO</t>
  </si>
  <si>
    <t>Aportes no capitalizados</t>
  </si>
  <si>
    <t>Resultados del ejercicio</t>
  </si>
  <si>
    <t>El movimiento del patrimonio neto de la Sociedad es el siguiente:</t>
  </si>
  <si>
    <t>6.a) Compromisos directos</t>
  </si>
  <si>
    <t>6.b) Contingencias legales</t>
  </si>
  <si>
    <t>6.c) Garantías constituidas</t>
  </si>
  <si>
    <t>• Restricción de la posesión de la acción en BVPASA para operar como casa de bolsa.</t>
  </si>
  <si>
    <t>CB026</t>
  </si>
  <si>
    <t>47 de fecha 18 de setiembre 2017</t>
  </si>
  <si>
    <t>Nº 01 Folio 01-11 y siguientes de fecha 12 de Octubre de 2017</t>
  </si>
  <si>
    <t>Anticipo Impuesto a la Renta</t>
  </si>
  <si>
    <t>IVA Crédito Fiscal 10%</t>
  </si>
  <si>
    <t>Anticipos a Proveedores Gs</t>
  </si>
  <si>
    <t>CDA - Gs</t>
  </si>
  <si>
    <t>CDA - U$S</t>
  </si>
  <si>
    <t>Bonos Corporativos - Gs</t>
  </si>
  <si>
    <t>Bonos Corporativos - U$S</t>
  </si>
  <si>
    <t>CDA - U$S - VINCULADAS</t>
  </si>
  <si>
    <t>Dif. Precio (+) CDA - Gs</t>
  </si>
  <si>
    <t>Dif. Precio (-) CDA - Gs</t>
  </si>
  <si>
    <t>Dif. Precio (-) CDA - U$S</t>
  </si>
  <si>
    <t>Dif. Precio (-) Bonos Corporativos - Gs</t>
  </si>
  <si>
    <t>Int. a Cobrar - CDA - Gs</t>
  </si>
  <si>
    <t>Int. a Cobrar - CDA - U$S</t>
  </si>
  <si>
    <t>Int. a Cobrar - Bonos Corporativos - Gs</t>
  </si>
  <si>
    <t>Int. a Cobrar - Bonos Corporativos - U$S</t>
  </si>
  <si>
    <t>Int. a Cobrar - CDA - U$S VINCULADAS</t>
  </si>
  <si>
    <t>Int. a Deveng. CDA - Gs</t>
  </si>
  <si>
    <t>Int. a Deveng. CDA - U$S</t>
  </si>
  <si>
    <t>Int. a Deveng. Bonos Corp. - Gs</t>
  </si>
  <si>
    <t>Int. a Deveng. Bonos Corp. - U$S</t>
  </si>
  <si>
    <t>Int. a Deveng. CDA - U$S VINC.</t>
  </si>
  <si>
    <t>Bonos Públicos Gs</t>
  </si>
  <si>
    <t>Prima por Diferencia de Precio a Devenga</t>
  </si>
  <si>
    <t>Acción BVPASA - ITAU Casa de Bolsa</t>
  </si>
  <si>
    <t>Operaciones a Liquidar - U$S</t>
  </si>
  <si>
    <t>Cuentas a pagar a personas y empresas re</t>
  </si>
  <si>
    <t>Proveedores de Bienes y/o Servicios U$S</t>
  </si>
  <si>
    <t>Honorarios Síndicos</t>
  </si>
  <si>
    <t>Cargas Sociales</t>
  </si>
  <si>
    <t>Aguinaldos por Pagar</t>
  </si>
  <si>
    <t>Otras Obligaciones Diversas</t>
  </si>
  <si>
    <t>Otros honorarios profesionales</t>
  </si>
  <si>
    <t>Capital Integrado en Efectivo</t>
  </si>
  <si>
    <t>Revaluación de Acciones</t>
  </si>
  <si>
    <t>Por contratos de de colocación primaria</t>
  </si>
  <si>
    <t>CDA - Gs VINCULADAS</t>
  </si>
  <si>
    <t>CDA - U$S VINCULADAS</t>
  </si>
  <si>
    <t>Primas por valor de compra futura (repo)</t>
  </si>
  <si>
    <t>Diferencia de cambio cuentas activas</t>
  </si>
  <si>
    <t>Diferencia de cambio cuentas pasivas</t>
  </si>
  <si>
    <t>Ingresos por ajustes y redondeos</t>
  </si>
  <si>
    <t>Comisiones por colocaciones bursátiles -</t>
  </si>
  <si>
    <t>Aranceles pagados - BVPASA Gs</t>
  </si>
  <si>
    <t>Gastos de pubicidad y marketing</t>
  </si>
  <si>
    <t>Bonificación Familiar</t>
  </si>
  <si>
    <t>Aporte Patronal IPS 16,5%</t>
  </si>
  <si>
    <t>Gratificaciones por desempeño</t>
  </si>
  <si>
    <t>Sindicos</t>
  </si>
  <si>
    <t>Servicios Contables</t>
  </si>
  <si>
    <t>Otros Honorarios Profesionales</t>
  </si>
  <si>
    <t>Patentes y Tasas Municipales</t>
  </si>
  <si>
    <t>Tasas y Contribuciones</t>
  </si>
  <si>
    <t>Papelería,Útiles e Impresos</t>
  </si>
  <si>
    <t>Otros Gastos Administrativos</t>
  </si>
  <si>
    <t>Gastos Bancarios - Personas y empresas r</t>
  </si>
  <si>
    <t>IVA Costo</t>
  </si>
  <si>
    <t>Gastos no Deducibles - Gs</t>
  </si>
  <si>
    <t>Recargos y Multas - IPS/MTESS</t>
  </si>
  <si>
    <t>Bancos Locales</t>
  </si>
  <si>
    <t>Bancos - Itau</t>
  </si>
  <si>
    <t>Bancos Cuentas Clearing</t>
  </si>
  <si>
    <t>Bancos Cuentas Administracion</t>
  </si>
  <si>
    <t>CRÉDITOS VIGENTES</t>
  </si>
  <si>
    <t>Impuestos Nacionales</t>
  </si>
  <si>
    <t>Otras cuentas operativas por cobrar</t>
  </si>
  <si>
    <t>Anticipos a Proveedores</t>
  </si>
  <si>
    <t>Títulos Renta Fija</t>
  </si>
  <si>
    <t>Títulos Valores de Renta Fija - Local</t>
  </si>
  <si>
    <t>Emitidos por el Sector Financiero</t>
  </si>
  <si>
    <t>Emitidos por Entidades del Sector Privad</t>
  </si>
  <si>
    <t>Bonos Corporativos</t>
  </si>
  <si>
    <t>Emitidos por Empresas Vinculadas</t>
  </si>
  <si>
    <t>Colocación de Valores en el Mercado Secu</t>
  </si>
  <si>
    <t>Primas Diferidas por Diferencia de Preci</t>
  </si>
  <si>
    <t>Prima por Diferencia de Precios (-)</t>
  </si>
  <si>
    <t>Intereses Devengados s/ Renta Fija</t>
  </si>
  <si>
    <t>Intereses a Cobrar s/ Renta Fija</t>
  </si>
  <si>
    <t>(Intereses a Devengar)</t>
  </si>
  <si>
    <t>Operaciones de Reporto - Local</t>
  </si>
  <si>
    <t>Valores recibidos por Reporto</t>
  </si>
  <si>
    <t>ACCION DE LA BOLSA DE VALORES</t>
  </si>
  <si>
    <t>DEUDAS VIGENTES</t>
  </si>
  <si>
    <t>Acreedores por intermediación - Local</t>
  </si>
  <si>
    <t>Operaciones a Liquidar</t>
  </si>
  <si>
    <t>Proveedores de Bienes y/o Servicios</t>
  </si>
  <si>
    <t>Sueldos y Cargas Sociales</t>
  </si>
  <si>
    <t>Sueldos y Cargas Sociales a Pagar</t>
  </si>
  <si>
    <t>Honorarios a Profesionales Externos</t>
  </si>
  <si>
    <t>Capital Social</t>
  </si>
  <si>
    <t>REVALUACIÓN DE ACCIONES</t>
  </si>
  <si>
    <t>Resultados</t>
  </si>
  <si>
    <t>Comisiones Cobradas</t>
  </si>
  <si>
    <t>Comisiones por contratos de colocación p</t>
  </si>
  <si>
    <t>Ingresos y rentas de cartera propia</t>
  </si>
  <si>
    <t>Intereses y dividendos de cartera propia</t>
  </si>
  <si>
    <t>Por diferencia de valor de títulos valor</t>
  </si>
  <si>
    <t>Ganancia por Diferencia de Cambio</t>
  </si>
  <si>
    <t>OTROS INGRESOS NO OPERATIVOS</t>
  </si>
  <si>
    <t>Otros Ingresos no Operativos</t>
  </si>
  <si>
    <t>EGRESOS OPERATIVOS</t>
  </si>
  <si>
    <t>GASTOS DE OPERACIÓN</t>
  </si>
  <si>
    <t>Comisiones por colocaciones bursátiles</t>
  </si>
  <si>
    <t>Aranceles por negociación Bolsa de Valor</t>
  </si>
  <si>
    <t>Otros gastos operativos</t>
  </si>
  <si>
    <t>Diferencia de precios por valor de compr</t>
  </si>
  <si>
    <t>Gastos de Comercialización</t>
  </si>
  <si>
    <t>EGRESOS FINANCIEROS</t>
  </si>
  <si>
    <t>Egresos Financieros</t>
  </si>
  <si>
    <t>Pérdida por Diferencia de Cambio</t>
  </si>
  <si>
    <t>Egresos Fiscales</t>
  </si>
  <si>
    <t>Gastos Fiscales</t>
  </si>
  <si>
    <t>Gastos no Deducibles</t>
  </si>
  <si>
    <t>Recargos y Multas</t>
  </si>
  <si>
    <t>(Cifras expresadas en guaraníes)</t>
  </si>
  <si>
    <t>ESTADOS DE RESULTADOS</t>
  </si>
  <si>
    <t>Avda. Santa Teresa y Herminio Maldonado, Torres del Paseo 2, Piso 17</t>
  </si>
  <si>
    <t>(021) 417 1101/2</t>
  </si>
  <si>
    <t>1.</t>
  </si>
  <si>
    <t>IDENTIFICACIÓN</t>
  </si>
  <si>
    <t>1.1.</t>
  </si>
  <si>
    <t>1.2.</t>
  </si>
  <si>
    <t>1.3.</t>
  </si>
  <si>
    <t>1.4.</t>
  </si>
  <si>
    <t>1.5.</t>
  </si>
  <si>
    <t>1.6.</t>
  </si>
  <si>
    <t>1.7.</t>
  </si>
  <si>
    <t>1.8.</t>
  </si>
  <si>
    <t>2.</t>
  </si>
  <si>
    <t>ANTECEDENTES DE CONSTITUCIÓN DE LA SOCIEDAD</t>
  </si>
  <si>
    <t>2.1.</t>
  </si>
  <si>
    <t>2.2.</t>
  </si>
  <si>
    <t>2.3.</t>
  </si>
  <si>
    <t>2.4.</t>
  </si>
  <si>
    <t>2.5.</t>
  </si>
  <si>
    <t>3.</t>
  </si>
  <si>
    <t>ADMINISTRACIÓN</t>
  </si>
  <si>
    <t>NOMBRE O RAZÓN SOCIAL</t>
  </si>
  <si>
    <t>REGISTRO CNV</t>
  </si>
  <si>
    <t>CÓDIGO BOLSA DE VALORES</t>
  </si>
  <si>
    <t>DIRECCIÓN OFICINA PRINCIPAL</t>
  </si>
  <si>
    <t>TELÉFONO</t>
  </si>
  <si>
    <t>E-MAIL</t>
  </si>
  <si>
    <t>SITIO PÁGINA WEB</t>
  </si>
  <si>
    <t>DOMICILIO LEGAL</t>
  </si>
  <si>
    <t>ESCRITURA N° | FECHA</t>
  </si>
  <si>
    <t>INSCRIPCIÓN EN EL REGISTRO PÚBLICO</t>
  </si>
  <si>
    <t>REFORMA DE ESTATUTOS</t>
  </si>
  <si>
    <t>Representante(s) Legal(es)</t>
  </si>
  <si>
    <t>Alejandro Gómez Abente</t>
  </si>
  <si>
    <t>Arnold David Benitez Riveros</t>
  </si>
  <si>
    <t>4.</t>
  </si>
  <si>
    <t>CAPITAL Y PROPIEDAD</t>
  </si>
  <si>
    <t>Fernando Ferrari</t>
  </si>
  <si>
    <t>Mario Dido Durán</t>
  </si>
  <si>
    <t>Carlos Amaral</t>
  </si>
  <si>
    <t>Síndico Titular</t>
  </si>
  <si>
    <t>Síndico Suplente</t>
  </si>
  <si>
    <t>ACCIONISTA</t>
  </si>
  <si>
    <t>NÚMERO DE ACCIONES</t>
  </si>
  <si>
    <t>CANTIDAD DE ACCIONES</t>
  </si>
  <si>
    <t>CLASE</t>
  </si>
  <si>
    <t>VOTO</t>
  </si>
  <si>
    <t>MONTO</t>
  </si>
  <si>
    <t>% DE PARTICIPACIÓN DE CAPITAL INTEGRADO</t>
  </si>
  <si>
    <t>SERIE</t>
  </si>
  <si>
    <t>ITB Holding Brasil Participações Ltda.</t>
  </si>
  <si>
    <t>ITAÚ Consultoría de Valores Mobiliarios e Participações S.A.</t>
  </si>
  <si>
    <t>1 al 18.199</t>
  </si>
  <si>
    <t>Ordinarias</t>
  </si>
  <si>
    <t>CUADRO DE CAPITAL INTEGRADO</t>
  </si>
  <si>
    <t>CUADRO DE CAPITAL SUSCRIPTO</t>
  </si>
  <si>
    <t>% DE PARTICIPACIÓN DE CAPITAL SUSCRIPTO</t>
  </si>
  <si>
    <t>5.</t>
  </si>
  <si>
    <r>
      <t>AUDITOR EXTERNO INDEPENDIENTE</t>
    </r>
    <r>
      <rPr>
        <sz val="11"/>
        <color rgb="FF000000"/>
        <rFont val="Times New Roman"/>
        <family val="1"/>
      </rPr>
      <t xml:space="preserve"> </t>
    </r>
  </si>
  <si>
    <t>5.1.</t>
  </si>
  <si>
    <t>5.2.</t>
  </si>
  <si>
    <t>6.</t>
  </si>
  <si>
    <r>
      <t>Participación</t>
    </r>
    <r>
      <rPr>
        <sz val="11"/>
        <color theme="1"/>
        <rFont val="Times New Roman"/>
        <family val="1"/>
      </rPr>
      <t xml:space="preserve">: </t>
    </r>
  </si>
  <si>
    <t>Actividad principal:</t>
  </si>
  <si>
    <t>Director(es) Titular(es)</t>
  </si>
  <si>
    <t>Fondo Fijo</t>
  </si>
  <si>
    <t>Recaudaciones a Depositar U$S</t>
  </si>
  <si>
    <t>Bancos - XXXXX</t>
  </si>
  <si>
    <t>Bancos Cuentas Clering</t>
  </si>
  <si>
    <t>Bancos Cuenta Administracion</t>
  </si>
  <si>
    <t>Bancos del Exterior</t>
  </si>
  <si>
    <t>Deudores por intermediación - Local</t>
  </si>
  <si>
    <t>Deudores por intermediación - Vinculadas</t>
  </si>
  <si>
    <t>Comisiones por cobrar por intermediación</t>
  </si>
  <si>
    <t>Comisiones por cobrar Gs</t>
  </si>
  <si>
    <t>Comisiones por cobrar U$S</t>
  </si>
  <si>
    <t>Operaciones a Liquidar M/L</t>
  </si>
  <si>
    <t>Operaciones a Liquidar M/E</t>
  </si>
  <si>
    <t>Deudores por intermediación - No Vincula</t>
  </si>
  <si>
    <t>Deudores por intermediación - Del Exteri</t>
  </si>
  <si>
    <t>Créditos otorgados</t>
  </si>
  <si>
    <t>Préstamos a Directores y Personal Superi</t>
  </si>
  <si>
    <t>Préstamos a Personas y Empresas Vinculad</t>
  </si>
  <si>
    <t>Préstamos a Terceros</t>
  </si>
  <si>
    <t>Cuentas por Cobrar</t>
  </si>
  <si>
    <t>Servicios Prestados por cobrar - Gs.</t>
  </si>
  <si>
    <t>Servicios Prestados por cobrar - U$S</t>
  </si>
  <si>
    <t>Otras cuentas por cobrar - Gs.</t>
  </si>
  <si>
    <t>Otras cuentas por cobrar - U$S</t>
  </si>
  <si>
    <t>Intereses Devengados</t>
  </si>
  <si>
    <t>Intereses Documentados</t>
  </si>
  <si>
    <t>Deudores varios Vigentes</t>
  </si>
  <si>
    <t>Cuentas a Cobrar a personas y empresas r</t>
  </si>
  <si>
    <t>Cuentas a cobrar personas y empresas rel</t>
  </si>
  <si>
    <t>Otras cuentas por cobrar a personas y em</t>
  </si>
  <si>
    <t>Capital Suscrito a Pagar</t>
  </si>
  <si>
    <t>Anticipo de Sueldos y Jornales</t>
  </si>
  <si>
    <t>Anticipo de Aguinaldo</t>
  </si>
  <si>
    <t>Derechos sobre títulos por Contratos Und</t>
  </si>
  <si>
    <t>Cuentas por cobrar operativas</t>
  </si>
  <si>
    <t>Cuentas por cobrar operativas - Vinculad</t>
  </si>
  <si>
    <t>Casa Matriz</t>
  </si>
  <si>
    <t>Agencias</t>
  </si>
  <si>
    <t>IVA Crédito Fiscal 5%</t>
  </si>
  <si>
    <t>Retencion RENTA</t>
  </si>
  <si>
    <t>Retencion IDU</t>
  </si>
  <si>
    <t>Anticipos a Proveedores U$S</t>
  </si>
  <si>
    <t>Anticipos a Rendir</t>
  </si>
  <si>
    <t>Anticipos a rendir - Varios Gs.</t>
  </si>
  <si>
    <t>Anticipos a rendir - Varios U$S</t>
  </si>
  <si>
    <t>Previsiones</t>
  </si>
  <si>
    <t>Previsión para incobrables</t>
  </si>
  <si>
    <t>Previsión para incobrables terceros</t>
  </si>
  <si>
    <t>Previsión para incobrables personas y em</t>
  </si>
  <si>
    <t>CRÉDITOS VENCIDOS</t>
  </si>
  <si>
    <t>Créditos en gestión de cobro</t>
  </si>
  <si>
    <t>Créditos en gestión de cobro - Local</t>
  </si>
  <si>
    <t>Títulos Valores de Renta Variable - Loca</t>
  </si>
  <si>
    <t>Inversiones Especiales</t>
  </si>
  <si>
    <t>Dividendos y Participaciones - Renta Var</t>
  </si>
  <si>
    <t>(Previsiones s/Títulos Valores de Renta</t>
  </si>
  <si>
    <t>Títulos Valores de Renta Variable - Exte</t>
  </si>
  <si>
    <t>Emitidos por el Estado y Entidades Públi</t>
  </si>
  <si>
    <t>Bonos Públicos</t>
  </si>
  <si>
    <t>Bonos Públicos U$S</t>
  </si>
  <si>
    <t>Bonos Financieros</t>
  </si>
  <si>
    <t>Bonos Financieros - Gs</t>
  </si>
  <si>
    <t>Bonos Financieros - U$S</t>
  </si>
  <si>
    <t>Bonos Subordinados</t>
  </si>
  <si>
    <t>Bonos Subordinados - Gs</t>
  </si>
  <si>
    <t>Bonos Subordinados - U$S</t>
  </si>
  <si>
    <t>BBCP</t>
  </si>
  <si>
    <t>BBCP - Gs</t>
  </si>
  <si>
    <t>BBCP - U$S</t>
  </si>
  <si>
    <t>Títulos de Crédito</t>
  </si>
  <si>
    <t>Títulos de Crédito - Gs</t>
  </si>
  <si>
    <t>Títulos de Crédito - U$S</t>
  </si>
  <si>
    <t>Bonos Financieros - Gs - VINCULADAS</t>
  </si>
  <si>
    <t>Bonos Financieros - U$S - VINCULADAS</t>
  </si>
  <si>
    <t>Bonos Subordinados - Gs - VINCULADAS</t>
  </si>
  <si>
    <t>Bonos Subordinados - U$S - VINCLUADAS</t>
  </si>
  <si>
    <t>CDA - Gs - VINCULADAS</t>
  </si>
  <si>
    <t>Otras Inversiones</t>
  </si>
  <si>
    <t>Depósitos Restringidos</t>
  </si>
  <si>
    <t>Depósitos Restringidos - Gs</t>
  </si>
  <si>
    <t>Depósitos Restringidos - U$S</t>
  </si>
  <si>
    <t>Inversiones Especiales - Gs</t>
  </si>
  <si>
    <t>Inversiones Especiales - U$S</t>
  </si>
  <si>
    <t>Dif. Precio (+) Bonos Financieros - Gs</t>
  </si>
  <si>
    <t>Dif. Precio (+) Bonos Financieros - U$S</t>
  </si>
  <si>
    <t>Dif. Precio (+) Bonos Subordinados - Gs</t>
  </si>
  <si>
    <t>Dif. Precio (+) Bonos Subordinados - U$S</t>
  </si>
  <si>
    <t>Dif. Precio (+) CDA - U$S</t>
  </si>
  <si>
    <t>Dif. Precio (+) Bonos Corporativos - Gs</t>
  </si>
  <si>
    <t>Dif. Precio (+) Bonos Corporativos - U$S</t>
  </si>
  <si>
    <t>Dif. Precio (+) BBCP - Gs</t>
  </si>
  <si>
    <t>Dif. Precio (+) BBCP - U$S</t>
  </si>
  <si>
    <t>Dif. Precio (+) Títulos de Crédito - Gs</t>
  </si>
  <si>
    <t>Dif. Precio (+) Títulos de Crédito - U$S</t>
  </si>
  <si>
    <t>Dif. Precio (+) Bonos Financieros - Gs V</t>
  </si>
  <si>
    <t>Dif. Precio (+) CDA - Gs VINCULADAS</t>
  </si>
  <si>
    <t>Dif. Precio (+) CDA - U$S VINCULADAS</t>
  </si>
  <si>
    <t>Dif. Precio (+) BBCP - Gs VINCULADAS</t>
  </si>
  <si>
    <t>Dif. Precio (+) BBCP - U$S VINCULADAS</t>
  </si>
  <si>
    <t>Dif. Precio (+) Depósitos Restringidos -</t>
  </si>
  <si>
    <t>Dif. Precio (+) Inversiones Especiales -</t>
  </si>
  <si>
    <t>Dif. Precio (+) Bonos Públicos Gs</t>
  </si>
  <si>
    <t>Dif. Precio (+) Bonos Públicos - U$S</t>
  </si>
  <si>
    <t>Dif. Precio (-) Bonos Financieros - Gs</t>
  </si>
  <si>
    <t>Dif. Precio (-) Bonos Financieros - U$S</t>
  </si>
  <si>
    <t>Dif. Precio (-) Bonos Subordinados - Gs</t>
  </si>
  <si>
    <t>Dif. Precio (-) Bonos Subordinados - U$S</t>
  </si>
  <si>
    <t>Dif. Precio (-) Bonos Corporativos - U$S</t>
  </si>
  <si>
    <t>Dif. Precio (-) BBCP - Gs</t>
  </si>
  <si>
    <t>Dif. Precio (-) BBCP - U$S</t>
  </si>
  <si>
    <t>Dif. Precio (-) Títulos de Crédito - Gs</t>
  </si>
  <si>
    <t>Dif. Precio (-) Títulos de Crédito - U$S</t>
  </si>
  <si>
    <t>Dif. Precio (-) Bonos Financieros - Gs V</t>
  </si>
  <si>
    <t>Dif. Precio (-) CDA - Gs VINCULADAS</t>
  </si>
  <si>
    <t>Dif. Precio (-) CDA - U$S VINCULADAS</t>
  </si>
  <si>
    <t>Dif. Precio (-) BBCP - Gs VINCULADAS</t>
  </si>
  <si>
    <t>Dif. Precio (-) BBCP - U$S VINCULADAS</t>
  </si>
  <si>
    <t>Dif. Precio (-) Depósitos Restringidos -</t>
  </si>
  <si>
    <t>Dif. Precio (-) Inversiones Especiales -</t>
  </si>
  <si>
    <t>Dif. Precio (-) Bonos Públicos</t>
  </si>
  <si>
    <t>Dif. Precio (-) Bonos Públicos U$S</t>
  </si>
  <si>
    <t>Int. a Cobrar - Bonos Financieros - Gs</t>
  </si>
  <si>
    <t>Int. a Cobrar - Bonos Financieros - U$S</t>
  </si>
  <si>
    <t>Int. a Cobrar - Bonos Subord. - Gs</t>
  </si>
  <si>
    <t>Int. a Cobrar - Bonos Subord. - U$S</t>
  </si>
  <si>
    <t>Int. a Cobrar - BBCP - Gs</t>
  </si>
  <si>
    <t>Int. a Cobrar - BBCP - U$S</t>
  </si>
  <si>
    <t>Int. a Cobrar - Títulos de Crédito - Gs</t>
  </si>
  <si>
    <t>Int. a Cobrar - Títulos de Crédito - U$S</t>
  </si>
  <si>
    <t>Int. a Cobrar - Bonos Financieros - Gs V</t>
  </si>
  <si>
    <t>Int. a Cobrar - Bonos Subordinados - Gs</t>
  </si>
  <si>
    <t>Int. a Cobrar - Bonos Subordinados - U$S</t>
  </si>
  <si>
    <t>Int. a Cobrar - CDA - Gs VINCULADAS</t>
  </si>
  <si>
    <t>Int. a Cobrar - BBCP - Gs VINCULADAS</t>
  </si>
  <si>
    <t>Int. a Cobrar - BBCP U$S VINCULADAS</t>
  </si>
  <si>
    <t>Int. a Cobrar - Depósitos Restringidos -</t>
  </si>
  <si>
    <t>Int. a Cobrar - Inversiones Especiales -</t>
  </si>
  <si>
    <t>Int. a Cobrar - Bonos Públicos Gs</t>
  </si>
  <si>
    <t>Int. a Cobrar - Bonos Públicos U$S</t>
  </si>
  <si>
    <t>Int. a Deveng. Bonos Fin. - Gs</t>
  </si>
  <si>
    <t>Int. a Deveng. Bonos Fin. - U$S</t>
  </si>
  <si>
    <t>Int. a Deveng. Bonos Sub. - Gs</t>
  </si>
  <si>
    <t>Int. a Deveng. Bonos Sub - U$S</t>
  </si>
  <si>
    <t>Int. a Deveng. BBCP - Gs</t>
  </si>
  <si>
    <t>Int. a Deveng. BBCP - U$S</t>
  </si>
  <si>
    <t>Int. a Deveng. Títulos de Créd - Gs</t>
  </si>
  <si>
    <t>Int. a Deveng. Títulos de Créd. - U$S</t>
  </si>
  <si>
    <t>Int. a Deveng. Bonos Finan. - Gs VINC.</t>
  </si>
  <si>
    <t>Int. a Deveng. Bonos Finan. - U$S VINC.</t>
  </si>
  <si>
    <t>Int. a Deveng. Bonos Sub. - Gs VINC.</t>
  </si>
  <si>
    <t>Int. a Deveng. B. Sub - U$S VINC</t>
  </si>
  <si>
    <t>Int. a Deveng. CDA - Gs VINC.</t>
  </si>
  <si>
    <t>Int. a Deveng. Bonos Corp. - Gs VINC.</t>
  </si>
  <si>
    <t>Int. a Deveng. Bonos Corp. - U$S VINC.</t>
  </si>
  <si>
    <t>Int. a Deveng. BBCP - Gs VINC.</t>
  </si>
  <si>
    <t>Int. a Deveng. BBCP - U$S VINC.</t>
  </si>
  <si>
    <t>Int. a Deveng. Títulos de Créd. - Gs VIN</t>
  </si>
  <si>
    <t>Int. a Deveng. Títulos de Créd. - U$S VI</t>
  </si>
  <si>
    <t>Int. a Deveng. Dep. Rest.- Gs VINC.</t>
  </si>
  <si>
    <t>Int. a Deveng. Dep. Rest.- U$S VINC.</t>
  </si>
  <si>
    <t>Int. a Deveng. Inver. Esp. - Gs VINC.</t>
  </si>
  <si>
    <t>Int. a Deveng. Inver. Esp. - U$S VINC.</t>
  </si>
  <si>
    <t>Int. a Deveng. Bonos Públicos Gs</t>
  </si>
  <si>
    <t>Int. a Deveng. Bonos Públicos U$S</t>
  </si>
  <si>
    <t>Previsiones s/Títulos Valores de Renta</t>
  </si>
  <si>
    <t>Prev.- Bonos Financieros - Gs</t>
  </si>
  <si>
    <t>Prev.- Bonos Financieros - U$S</t>
  </si>
  <si>
    <t>Prev.- Bonos Subordinados - Gs</t>
  </si>
  <si>
    <t>Prev.- Bonos Subordinados - U$S</t>
  </si>
  <si>
    <t>Prev.- CDA - Gs</t>
  </si>
  <si>
    <t>Prev.- CDA - U$S</t>
  </si>
  <si>
    <t>Prev.- Bonos Corporativos - Gs</t>
  </si>
  <si>
    <t>Prev.- Bonos Corporativos - U$S</t>
  </si>
  <si>
    <t>Prev.- BBCP - Gs</t>
  </si>
  <si>
    <t>Prev.- BBCP - U$S</t>
  </si>
  <si>
    <t>Prev.- Títulos de Crédito - Gs</t>
  </si>
  <si>
    <t>Prev.- Títulos de Crédito - U$S</t>
  </si>
  <si>
    <t>Prev.- Bonos Financieros - Gs VINCULADAS</t>
  </si>
  <si>
    <t>Prev.- Bonos Financieros - U$S VINCULADA</t>
  </si>
  <si>
    <t>Prev.- Bonos Subordinados - Gs VINCULADA</t>
  </si>
  <si>
    <t>Prev.- Bonos Subordinados - U$S VINCULAD</t>
  </si>
  <si>
    <t>Prev.- CDA - Gs VINCULADAS</t>
  </si>
  <si>
    <t>Prev.- CDA - U$S VINCULADAS</t>
  </si>
  <si>
    <t>Prev.- Bonos Corporativos - Gs VINCULADA</t>
  </si>
  <si>
    <t>Prev.- Bonos Corporativos - U$S VINCULAD</t>
  </si>
  <si>
    <t>Prev.- BBCP - Gs VINCULADAS</t>
  </si>
  <si>
    <t>Prev.- BBCP - U$S VINCULADAS</t>
  </si>
  <si>
    <t>Prev.- Títulos de Crédito - Gs VINCULADA</t>
  </si>
  <si>
    <t>Prev.- Títulos de Crédito - U$S VINCULAD</t>
  </si>
  <si>
    <t>Prev.- Depósitos Restringidos - Gs VINCU</t>
  </si>
  <si>
    <t>Prev.- Depósitos Restringidos - U$S VINC</t>
  </si>
  <si>
    <t>Prev.- Inversiones Especiales - Gs VINCU</t>
  </si>
  <si>
    <t>Prev.- Inversiones Especiales - U$S VINC</t>
  </si>
  <si>
    <t>Prev.- Bonos Públicos Gs</t>
  </si>
  <si>
    <t>Prev.- Bonos Públicos - U$S</t>
  </si>
  <si>
    <t>Títulos Valores de Renta Fija - Exterior</t>
  </si>
  <si>
    <t>Emitidos por el Estado y Ent. del Ext.</t>
  </si>
  <si>
    <t>Valores entregados por Reporto</t>
  </si>
  <si>
    <t>Deudores por títulos Renta Fija en Repor</t>
  </si>
  <si>
    <t>Deudores Títulos Renta Fija en Repo Gs</t>
  </si>
  <si>
    <t>Deudores Titulos Renta Fija en Repo U$S</t>
  </si>
  <si>
    <t>Bonos Financieros - Gs V</t>
  </si>
  <si>
    <t>BBCP - Gs VINCULADAS</t>
  </si>
  <si>
    <t>BBCP - U$S VINCULADAS</t>
  </si>
  <si>
    <t xml:space="preserve">Prima por Diferencia de Precio a Cobrar </t>
  </si>
  <si>
    <t>OTROS ACTIVOS CORRIENTES</t>
  </si>
  <si>
    <t>Gastos Pagados por Adelantado</t>
  </si>
  <si>
    <t>Existencia en Depósito</t>
  </si>
  <si>
    <t>Materiales de Escritorio</t>
  </si>
  <si>
    <t>Papelería e Impresos</t>
  </si>
  <si>
    <t>Insumos de Computación</t>
  </si>
  <si>
    <t>Seguros Pagados por Adelantado</t>
  </si>
  <si>
    <t>Incendio</t>
  </si>
  <si>
    <t>Robo</t>
  </si>
  <si>
    <t>Accidentes Personales</t>
  </si>
  <si>
    <t>Automóviles</t>
  </si>
  <si>
    <t>Cauciones</t>
  </si>
  <si>
    <t>Otras secciones varias</t>
  </si>
  <si>
    <t>Acciones de Empresas Gs</t>
  </si>
  <si>
    <t>Dividendos y Participaciones - Acciones</t>
  </si>
  <si>
    <t>Dividendos a Devengar - Acciones</t>
  </si>
  <si>
    <t>Diferencia de Precios Diferido - Accione</t>
  </si>
  <si>
    <t>Previsiones s/Títulos Valores de Renta V</t>
  </si>
  <si>
    <t>PROPIEDAD, PLANTA Y EQUIPOS</t>
  </si>
  <si>
    <t>BIENES DE USO</t>
  </si>
  <si>
    <t>Bienes de Uso</t>
  </si>
  <si>
    <t>Valor revaluado</t>
  </si>
  <si>
    <t>Inmuebles</t>
  </si>
  <si>
    <t>Equipos de Oficina</t>
  </si>
  <si>
    <t>Equipos de Computación</t>
  </si>
  <si>
    <t>Construcciones en Curso</t>
  </si>
  <si>
    <t>(-) Depreciación acumulada</t>
  </si>
  <si>
    <t>Deprec. Acumulada Inmuebles</t>
  </si>
  <si>
    <t>Deprec. Acumulada Instalaciones</t>
  </si>
  <si>
    <t>Deprec. Acumulada Equipos de Oficina</t>
  </si>
  <si>
    <t>Deprec. Acumulada Equipos de Computación</t>
  </si>
  <si>
    <t>Deprec. Acumulada Rodados</t>
  </si>
  <si>
    <t>ACTIVOS INTANGIBLES Y CARGOS DIFERIDOS</t>
  </si>
  <si>
    <t>Activos Intangibles y Cargos Diferidos</t>
  </si>
  <si>
    <t>Licencia - Gs.</t>
  </si>
  <si>
    <t>Liciencia - U$S</t>
  </si>
  <si>
    <t>Marcas - Gs.</t>
  </si>
  <si>
    <t>Marcas - U$S</t>
  </si>
  <si>
    <t>Mejoras en Propiedad de Terceros</t>
  </si>
  <si>
    <t>Resultado por Cambio de Sistema Contable</t>
  </si>
  <si>
    <t>(-) Amortización acumulada</t>
  </si>
  <si>
    <t>OTROS ACTIVOS NO CORRIENTES</t>
  </si>
  <si>
    <t>Agregar…</t>
  </si>
  <si>
    <t>Operaciones a Liquidar Gs</t>
  </si>
  <si>
    <t>Anticipo de Clientes</t>
  </si>
  <si>
    <t>Anticipo de Clientes Gs</t>
  </si>
  <si>
    <t>Anticipo de Clientes U$S</t>
  </si>
  <si>
    <t>Colocación de Valores Mercado Secundario</t>
  </si>
  <si>
    <t>Prima por Diferencia de Precios Valor Fu</t>
  </si>
  <si>
    <t>Proveedores de Bienes y/o Servicios Gs</t>
  </si>
  <si>
    <t>Otras Cuentas por pagar</t>
  </si>
  <si>
    <t>Otras Cuentas por Pagar</t>
  </si>
  <si>
    <t>Otras Cuentas por Pagar Gs.</t>
  </si>
  <si>
    <t>Otras Cuentas por Pagar U$S</t>
  </si>
  <si>
    <t>Acreedores Varios</t>
  </si>
  <si>
    <t>Acreedores Varios Gs.</t>
  </si>
  <si>
    <t>Acreedores Varios U$S</t>
  </si>
  <si>
    <t>OBLIGACIONES FINANCIERAS A CORTO PLAZO</t>
  </si>
  <si>
    <t>Sobregiro en cuenta corriente - Local</t>
  </si>
  <si>
    <t>Bancos - ITAU</t>
  </si>
  <si>
    <t>Bancos Cuentas CLERING</t>
  </si>
  <si>
    <t>Moneda Extrangera</t>
  </si>
  <si>
    <t>Bancos Cuenta Administrativa</t>
  </si>
  <si>
    <t>Bancos XXXXXX</t>
  </si>
  <si>
    <t>Préstamos en bancos y otras entidades fi</t>
  </si>
  <si>
    <t>Prestamos Bancarios y/o Financieros</t>
  </si>
  <si>
    <t>Prestamos Bancarios y/o Financieros Gs.</t>
  </si>
  <si>
    <t>Prestamos Bancarios y/o Financieros U$S</t>
  </si>
  <si>
    <t>Intereses devengados por pagar s/ obliga</t>
  </si>
  <si>
    <t>Intereses documentados s/obligaciones fi</t>
  </si>
  <si>
    <t>Intereses documentados a devengar s/ obl</t>
  </si>
  <si>
    <t>Operaciones de Reverse Reporto - Local</t>
  </si>
  <si>
    <t>Operaciones de Reverse Reporto</t>
  </si>
  <si>
    <t>Prima por diferencia de precio a pagar -</t>
  </si>
  <si>
    <t>Diferencia de precio a pagar - REPO Gs</t>
  </si>
  <si>
    <t>Diferencia de precio a pagar - REPO ME</t>
  </si>
  <si>
    <t>(-) Prima por diferencia de precio a dev</t>
  </si>
  <si>
    <t>Diferencia de precio a devengar - REPO G</t>
  </si>
  <si>
    <t>Diferencia de precio a devengar - REPO M</t>
  </si>
  <si>
    <t xml:space="preserve">Acreedores por títulos de renta fija en </t>
  </si>
  <si>
    <t>Acreedores Titulos Renta Fija en Repo Gs</t>
  </si>
  <si>
    <t>Acreedores Titulos Renta Fija en Repo U$</t>
  </si>
  <si>
    <t>Honorarios Directores</t>
  </si>
  <si>
    <t>Gratificaciones al Personal Superior</t>
  </si>
  <si>
    <t>Multas e Intereses por Pagar</t>
  </si>
  <si>
    <t>Provisión Falla de Caja</t>
  </si>
  <si>
    <t>Provisión para Indemnizaciones</t>
  </si>
  <si>
    <t>Obligaciones Fiscales</t>
  </si>
  <si>
    <t>IVA Débito Fiscal 10%</t>
  </si>
  <si>
    <t>IVA Débito Fiscal 5%</t>
  </si>
  <si>
    <t>IVA Debito Fiscal a Pagar</t>
  </si>
  <si>
    <t>Retención IVA a Pagar</t>
  </si>
  <si>
    <t>Retención RENTA a Pagar</t>
  </si>
  <si>
    <t>Impuestos y Tasas Municipales</t>
  </si>
  <si>
    <t>Multas y Recargos por Pagar</t>
  </si>
  <si>
    <t>Auditoría Externa</t>
  </si>
  <si>
    <t>Asesoría Legal</t>
  </si>
  <si>
    <t>Asesoría Informática</t>
  </si>
  <si>
    <t>Honorarios de Escribanía por Pagar</t>
  </si>
  <si>
    <t>Alquileres Cobrados por Adelantado</t>
  </si>
  <si>
    <t>Publicidad y Propaganda por Pagar</t>
  </si>
  <si>
    <t>Mantenimiento y Reparaciones por Pagar</t>
  </si>
  <si>
    <t>Garantía de Alquiler</t>
  </si>
  <si>
    <t>Servicios Básicos por Pagar</t>
  </si>
  <si>
    <t>Seguros por Pagar</t>
  </si>
  <si>
    <t>Servicios de Seguridad y Vigilancia por</t>
  </si>
  <si>
    <t>Comisiones por Servicios de Cobranzas po</t>
  </si>
  <si>
    <t>Afiliaciones por Pagar</t>
  </si>
  <si>
    <t>Sobrante de Caja</t>
  </si>
  <si>
    <t>Administración y Portería a Pagar</t>
  </si>
  <si>
    <t>BVPASA a Pagar</t>
  </si>
  <si>
    <t>OTROS PASIVOS CORRIENTES</t>
  </si>
  <si>
    <t>OBLIGACIONES FINANCIERAS A LARGO PLAZO</t>
  </si>
  <si>
    <t>Capital Suscripto</t>
  </si>
  <si>
    <t>Capital Integrado en Títulos o Valores</t>
  </si>
  <si>
    <t>Capital a Integrar</t>
  </si>
  <si>
    <t>Aportes a Capitalizar</t>
  </si>
  <si>
    <t>Reserva legal</t>
  </si>
  <si>
    <t>Reservas Estatutarias</t>
  </si>
  <si>
    <t>Reservas Facultativas</t>
  </si>
  <si>
    <t>Reservas de Revalúo</t>
  </si>
  <si>
    <t>Por intermediación de acciones</t>
  </si>
  <si>
    <t>Por intermediación de acciones Gs</t>
  </si>
  <si>
    <t>Por intermediación de acciones U$S</t>
  </si>
  <si>
    <t>Por intermediación de renta fija</t>
  </si>
  <si>
    <t>Por intermediación de renta fija Gs</t>
  </si>
  <si>
    <t>Por intermediación de renta fija U$S</t>
  </si>
  <si>
    <t>Por Operaciones Bursatiles</t>
  </si>
  <si>
    <t>Comisiones de Reporto Bursatil - GS</t>
  </si>
  <si>
    <t>Comisiones de Reporto Bursatil - U$S</t>
  </si>
  <si>
    <t>Comisiones por operaciones fuera de rued</t>
  </si>
  <si>
    <t>Ingresos por servicios prestados</t>
  </si>
  <si>
    <t>Administracion de Cartera</t>
  </si>
  <si>
    <t>Administración de cartera Gs.</t>
  </si>
  <si>
    <t>Administración de cartera U$S</t>
  </si>
  <si>
    <t>Asesoría Financiera</t>
  </si>
  <si>
    <t>Asesoría Financiera - Gs</t>
  </si>
  <si>
    <t>Asesoría Financiera - U$S</t>
  </si>
  <si>
    <t>Bonos Financieros - Gs VINCULADAS</t>
  </si>
  <si>
    <t>Bonos Financieros - U$S VINCULADAS</t>
  </si>
  <si>
    <t>Bonos Subordinados - Gs VINCULADAS</t>
  </si>
  <si>
    <t>Bonos Subordinados - U$S VINCULADAS</t>
  </si>
  <si>
    <t>Bonos Corporativos - Gs VINCULADAS</t>
  </si>
  <si>
    <t>Bonos Corporativos - U$S VINCULADAS</t>
  </si>
  <si>
    <t>Títulos de Crédito - Gs VINCULADAS</t>
  </si>
  <si>
    <t>Títulos de Crédito - U$S VINCULADAS</t>
  </si>
  <si>
    <t>Depósitos Restringidos - Gs VINCULADAS</t>
  </si>
  <si>
    <t>Depósitos Restringidos - U$S VINCULADAS</t>
  </si>
  <si>
    <t>Inversiones Especiales - Gs VINCULADAS</t>
  </si>
  <si>
    <t>Inversiones Especiales - U$S VINCULADAS</t>
  </si>
  <si>
    <t>Bonos Públicos - U$S</t>
  </si>
  <si>
    <t>Dividendos por participaciones accionari</t>
  </si>
  <si>
    <t>Resultado B.Sub. - U$S VINC</t>
  </si>
  <si>
    <t>Acciones - Gs.</t>
  </si>
  <si>
    <t>Acciones - U$S</t>
  </si>
  <si>
    <t>Ingresos personas relacionadas</t>
  </si>
  <si>
    <t>Operaciones y servicios a personas relac</t>
  </si>
  <si>
    <t>Ingresos por operaciones y servicios ext</t>
  </si>
  <si>
    <t>OTROS INGRESOS OPERATIVOS</t>
  </si>
  <si>
    <t>Intereses a Cobrar Personas relacionadas</t>
  </si>
  <si>
    <t>Servicios por transferencia de Cartera</t>
  </si>
  <si>
    <t>Otros Ingresos Operativos - GS</t>
  </si>
  <si>
    <t>Recupero de Gastos - GS</t>
  </si>
  <si>
    <t>Ingresos extraordinarios</t>
  </si>
  <si>
    <t>Ajustes de resultados anteriores</t>
  </si>
  <si>
    <t>Otros ingresos no operativos</t>
  </si>
  <si>
    <t>Comisiones Pagadas Personas y empresas r</t>
  </si>
  <si>
    <t>Aranceles pagados - BVPASA U$S</t>
  </si>
  <si>
    <t>Acciones</t>
  </si>
  <si>
    <t>Folletos e Impresiones</t>
  </si>
  <si>
    <t>Actualizacion Pagina Web</t>
  </si>
  <si>
    <t>Otros Gastos de Comercialización</t>
  </si>
  <si>
    <t>Horas Extras</t>
  </si>
  <si>
    <t>Indemnización y Preaviso</t>
  </si>
  <si>
    <t>Uniformes</t>
  </si>
  <si>
    <t>Seguros Privados al Personal</t>
  </si>
  <si>
    <t>Alimentación al Personal</t>
  </si>
  <si>
    <t>Dieta a Directores</t>
  </si>
  <si>
    <t>Sueldos Gerentes</t>
  </si>
  <si>
    <t>Asesoría en Computación</t>
  </si>
  <si>
    <t>Honorarios de Escribanía</t>
  </si>
  <si>
    <t>Depreciación de Propiedades y Equipos</t>
  </si>
  <si>
    <t>Depreciacion Muebles e Instalaciones</t>
  </si>
  <si>
    <t>Depreciacion Maquinarias y Equipos</t>
  </si>
  <si>
    <t>Depreciacion Equipos de Computación</t>
  </si>
  <si>
    <t>Depreciacion Rodados</t>
  </si>
  <si>
    <t>Maquinarias en Leasing</t>
  </si>
  <si>
    <t>Equipos de Oficina en Leasing</t>
  </si>
  <si>
    <t>Equipos de Computación en Leasing</t>
  </si>
  <si>
    <t>Rodados en Leasing</t>
  </si>
  <si>
    <t>Amortización Activos Intangibles y Cargo</t>
  </si>
  <si>
    <t>Amortización de Gastos de Organización</t>
  </si>
  <si>
    <t>Amortización de Programas Informáticos</t>
  </si>
  <si>
    <t>Amortización Mejoras en Propiedad de Ter</t>
  </si>
  <si>
    <t>Muebles e Instalaciones</t>
  </si>
  <si>
    <t>Maquinarias y Equipos</t>
  </si>
  <si>
    <t>Mantenimiento de Edificio</t>
  </si>
  <si>
    <t>Alquileres Pagados</t>
  </si>
  <si>
    <t>Alquiler de Bienes Inmuebles</t>
  </si>
  <si>
    <t>Alquiler de Bienes Muebles</t>
  </si>
  <si>
    <t>Seguros pagados</t>
  </si>
  <si>
    <t>Impuesto Inmobiliario</t>
  </si>
  <si>
    <t>Otros Impuestos Nacionales</t>
  </si>
  <si>
    <t>Energía Eléctrica</t>
  </si>
  <si>
    <t>Comunicaciones</t>
  </si>
  <si>
    <t>Agua</t>
  </si>
  <si>
    <t>Correo y Franqueo</t>
  </si>
  <si>
    <t>Movildad y Transporte</t>
  </si>
  <si>
    <t>Gastos de limpieza y afines</t>
  </si>
  <si>
    <t>Custodia y Vigilancia</t>
  </si>
  <si>
    <t>Donaciones y Contribuciones</t>
  </si>
  <si>
    <t>Demostraciones y Agasajos</t>
  </si>
  <si>
    <t>Gastos de Informes</t>
  </si>
  <si>
    <t>Gastos de refrigerios</t>
  </si>
  <si>
    <t>Intereses y Gastos de sobregiros - Perso</t>
  </si>
  <si>
    <t>Retención Renta</t>
  </si>
  <si>
    <t>Gastos no Deducibles - U$S</t>
  </si>
  <si>
    <t>Recargos y Multas - CNV</t>
  </si>
  <si>
    <t>CUENTAS DE ORDEN</t>
  </si>
  <si>
    <t>Cuentas de Orden Deudoras</t>
  </si>
  <si>
    <t>Valores recibidos en custodia</t>
  </si>
  <si>
    <t>Valores recibidos en custodia - Local</t>
  </si>
  <si>
    <t>Bonos Financieros Títulos - Gs</t>
  </si>
  <si>
    <t>Bonos Financieros Cupones - Gs</t>
  </si>
  <si>
    <t>Bonos Financieros Títulos - U$S</t>
  </si>
  <si>
    <t>Bonos Financieros Cupones - U$S</t>
  </si>
  <si>
    <t>Bonos Subordinados Títulos - Gs</t>
  </si>
  <si>
    <t>Bonos Subordinados Cupones - Gs</t>
  </si>
  <si>
    <t>Bonos Subordinados Títulos - U$S</t>
  </si>
  <si>
    <t>Bonos Subordinados Cupones - U$S</t>
  </si>
  <si>
    <t>CDA Títulos - Gs</t>
  </si>
  <si>
    <t>CDA Cupones - Gs</t>
  </si>
  <si>
    <t>CDA Títulos - U$S</t>
  </si>
  <si>
    <t>CDA Cupones - U$S</t>
  </si>
  <si>
    <t>Bonos Corporativos Títulos - Gs</t>
  </si>
  <si>
    <t>Bonos Corporativos Cupones - Gs</t>
  </si>
  <si>
    <t>Bonos Corporativos Títulos - U$S</t>
  </si>
  <si>
    <t>Bonos Corporativos Cupones - U$S</t>
  </si>
  <si>
    <t>BBCP Títulos - Gs</t>
  </si>
  <si>
    <t>BBCP Cupones - Gs</t>
  </si>
  <si>
    <t>BBCP Títulos - U$S</t>
  </si>
  <si>
    <t>BBCP Cupones - U$S</t>
  </si>
  <si>
    <t>Títulos de Crédito Títulos - Gs</t>
  </si>
  <si>
    <t>Títulos de Crédito Títulos - U$S</t>
  </si>
  <si>
    <t>Títulos de Crédito Cupones - U$S</t>
  </si>
  <si>
    <t>Bonos Financieros Títulos - Gs VINCULADA</t>
  </si>
  <si>
    <t>Bonos Financieros Cupones - Gs VINCULADA</t>
  </si>
  <si>
    <t>Bonos Financieros Títulos - U$S VINCULAD</t>
  </si>
  <si>
    <t>Bonos Financieros Cupones - U$S VINCULAD</t>
  </si>
  <si>
    <t>Bonos Subordinados Títulos - Gs VINCULAD</t>
  </si>
  <si>
    <t>Bonos Subordinados Cupones - Gs VINCULAD</t>
  </si>
  <si>
    <t>Bonos Subordinados Títulos - U$S VINCULA</t>
  </si>
  <si>
    <t>Bonos Subordinados Cupones - U$S VINCULA</t>
  </si>
  <si>
    <t>CDA Títulos - Gs VINCULADAS</t>
  </si>
  <si>
    <t>CDA Cupones - Gs VINCULADAS</t>
  </si>
  <si>
    <t>CDA Títulos - U$S VINCULADAS</t>
  </si>
  <si>
    <t>CDA Cupones - U$S VINCULADAS</t>
  </si>
  <si>
    <t>Bonos Corporativos Títulos - Gs VINCULAD</t>
  </si>
  <si>
    <t>Bonos Corporativos Cupones - Gs VINCULAD</t>
  </si>
  <si>
    <t>Bonos Corporativos Títulos - U$S VINCULA</t>
  </si>
  <si>
    <t>BBCP Títulos - Gs VINCULADAS</t>
  </si>
  <si>
    <t>BBCP Cupones - Gs VINCULADAS</t>
  </si>
  <si>
    <t>BBCP Títulos - U$S VINCULADAS</t>
  </si>
  <si>
    <t>Títulos de Crédito Títulos - Gs VINCULAD</t>
  </si>
  <si>
    <t>Títulos de Crédito Cupones - Gs VINCULAD</t>
  </si>
  <si>
    <t>Títulos de Crédito Títulos - U$S VINCULA</t>
  </si>
  <si>
    <t>Títulos de Crédito Cupones - U$S VINCULA</t>
  </si>
  <si>
    <t>Depósitos Restringidos Títulos - Gs VINC</t>
  </si>
  <si>
    <t>Depósitos Restringidos Cupones - Gs VINC</t>
  </si>
  <si>
    <t>Depósitos Restringidos Títulos - U$S VIN</t>
  </si>
  <si>
    <t>Depósitos Restringidos Cupones - U$S VIN</t>
  </si>
  <si>
    <t>Inversiones Especiales Títulos - Gs VINC</t>
  </si>
  <si>
    <t>Inversiones Especiales Cupones - Gs VINC</t>
  </si>
  <si>
    <t>Inversiones Especiales Títulos - U$S VIN</t>
  </si>
  <si>
    <t>Inversiones Especiales Cupones - U$S VIN</t>
  </si>
  <si>
    <t>Acciones Gs</t>
  </si>
  <si>
    <t>Acciones Títulos Gs</t>
  </si>
  <si>
    <t>Acciones Dividentos Gs</t>
  </si>
  <si>
    <t>Acciones U$S</t>
  </si>
  <si>
    <t>Acciones Títulos U$S</t>
  </si>
  <si>
    <t>Acciones Dividendos U$S</t>
  </si>
  <si>
    <t>Bonos Públicos Títulos Gs</t>
  </si>
  <si>
    <t>Bonos Públicos Cupones Gs</t>
  </si>
  <si>
    <t>Bonos Públicos Títulos U$S</t>
  </si>
  <si>
    <t>Bonos Públicos Cupones U$S</t>
  </si>
  <si>
    <t>Cuentas de Orden Acreedores</t>
  </si>
  <si>
    <t>Bonos Públicos Títulos</t>
  </si>
  <si>
    <t>Bonos Públicos Cupones</t>
  </si>
  <si>
    <t>CUENTAS DE CONTINGENCIA</t>
  </si>
  <si>
    <t>Cuentas de Contingencias Deudoras</t>
  </si>
  <si>
    <t>Cuentas de Contingencias Acreedoras</t>
  </si>
  <si>
    <t>CONTINGENCIA</t>
  </si>
  <si>
    <t>Balance General - Moneda Local - Moneda Extranjera</t>
  </si>
  <si>
    <t>U$S</t>
  </si>
  <si>
    <t>Deudores por Intermediacion</t>
  </si>
  <si>
    <t xml:space="preserve">Títulos de Renta Fija    </t>
  </si>
  <si>
    <t>Cuentas a Pagar a Personas y Empresas Relacionadas</t>
  </si>
  <si>
    <t>ESTADO DE VARIACIÓN DEL PATRIMONIO NETO</t>
  </si>
  <si>
    <t>Saldo al inicio del ejercicio</t>
  </si>
  <si>
    <t>Integración de Capital</t>
  </si>
  <si>
    <t>Transf. a Resultados Acumulados</t>
  </si>
  <si>
    <t>ESTADO DE FLUJO DE EFECTIVO</t>
  </si>
  <si>
    <t>Inversiones a Largo Plazo</t>
  </si>
  <si>
    <t>Ingreso en Efectivo por Comisiones y Otros</t>
  </si>
  <si>
    <t>Pago a Proveedores</t>
  </si>
  <si>
    <t>Inversiones en Otras Empresas</t>
  </si>
  <si>
    <t>Inversiones Temporarias</t>
  </si>
  <si>
    <t>Fondos con Destino Especial</t>
  </si>
  <si>
    <t>Compra de Propiedad, Planta y Equipo</t>
  </si>
  <si>
    <t>Adquisición de Acciones y Titulos de Deuda (Cartera Propia)</t>
  </si>
  <si>
    <t>Intereses Percibidos</t>
  </si>
  <si>
    <t>Dividendos Percibidos</t>
  </si>
  <si>
    <t>Aporte de Capital</t>
  </si>
  <si>
    <t>Préstamos y Otras Deudas</t>
  </si>
  <si>
    <t>Dividendos Pagados</t>
  </si>
  <si>
    <t>ok</t>
  </si>
  <si>
    <t>NOTA 2.      INFORMACIÓN BÁSICA DE LA EMPRESA</t>
  </si>
  <si>
    <t>NOTA 1.      CONSIDERACIÓN DE LOS ESTADOS FINANCIEROS</t>
  </si>
  <si>
    <t>La Sociedad fue inscripta en el Registro de la Comisión Nacional de Valores (CNV) bajo el Nº CB026 en fecha 30 de octubre de 2018 y en la Bolsa de Valores y Productos de Asunción S.A. (BVPASA) bajo el Nº CB026 el 12 de noviembre de 2018.</t>
  </si>
  <si>
    <t>NOTA 3.      PRINCIPALES POLÍTICAS Y PRÁCTICAS CONTABLES APLICADAS</t>
  </si>
  <si>
    <t>a) Moneda Extranjera</t>
  </si>
  <si>
    <t>b.1) Titulos de Deudas:</t>
  </si>
  <si>
    <t>b.2) Accion de la Bolsa de Valores &amp; Productos de Asunción S.A. - BVPASA:</t>
  </si>
  <si>
    <t>Se reconoce inicialmente a su valor de incorporación y posteriormente se actualiza conforme a las disposiciones de la Comisión Nacional de Valores:</t>
  </si>
  <si>
    <t>b) Inversiones temporales y permanentes</t>
  </si>
  <si>
    <t>NOTA 4. CAMBIO DE POLÍTICAS Y PROCEDIMIENTOS DE CONTABILIDAD</t>
  </si>
  <si>
    <t xml:space="preserve">La base para la preparación del estado de flujo de efectivo es el método directo, con la clasificación de flujo de efectivo por actividades operativas, de inversión y de financiamiento. </t>
  </si>
  <si>
    <t>Tipo de Cambio para Activos - Comprador</t>
  </si>
  <si>
    <t>Tipo de Cambio para Pasivos - Vendedor</t>
  </si>
  <si>
    <t>Dólar Estadounidense</t>
  </si>
  <si>
    <t>Inversiones Permanentes</t>
  </si>
  <si>
    <t>Diferencia de Precio (-)</t>
  </si>
  <si>
    <t>Diferencia de Cambio - Neto</t>
  </si>
  <si>
    <t>Fondos Propios</t>
  </si>
  <si>
    <t>Bancos - Cuentas Clearing</t>
  </si>
  <si>
    <t>Banco Itaú Cta Cte Gs N° 10115189/2</t>
  </si>
  <si>
    <t>Banco Itaú Cta Cte U$S N° 15000956/0</t>
  </si>
  <si>
    <t>Bancos - Cuentas Administración</t>
  </si>
  <si>
    <t>Banco Itaú Cta Cte Gs N° 40000265/4</t>
  </si>
  <si>
    <t>Banco Itaú Cta Cte U$S N° 45000064/1</t>
  </si>
  <si>
    <t>NOTA 6. INFORMACIÓN REFERENTE A CONTINGENCIAS Y COMPROMISOS</t>
  </si>
  <si>
    <t>Otras Instituciones</t>
  </si>
  <si>
    <t>RESULTADO</t>
  </si>
  <si>
    <t>5.f )      Créditos</t>
  </si>
  <si>
    <t>5.e )      Inversiones</t>
  </si>
  <si>
    <t>Fondo de Garantía</t>
  </si>
  <si>
    <t>A continuación, se detalla la composición:</t>
  </si>
  <si>
    <t>Vinculada</t>
  </si>
  <si>
    <t>Cuenta Corriente</t>
  </si>
  <si>
    <t>A la fecha de emisión de los presentes estados financieros, la Sociedad no posee compromisos directos.</t>
  </si>
  <si>
    <t>A la fecha de emisión de los presentes estados financieros, la Sociedad no registra juicios u otras acciones legales que pudieran producir variaciones en los importes reportados como saldos al cierre.</t>
  </si>
  <si>
    <t xml:space="preserve">Balance General </t>
  </si>
  <si>
    <t>Estado de Flujo de Efectivo</t>
  </si>
  <si>
    <t>Información General de la Entidad</t>
  </si>
  <si>
    <t>Estado de Variación del Patrimonio Neto</t>
  </si>
  <si>
    <t>Notas a los Estados Financieros (Nota 1 a Nota 4)</t>
  </si>
  <si>
    <t>Notas a los Estados Financieros (Nota 6 a Nota 12)</t>
  </si>
  <si>
    <t>REF.</t>
  </si>
  <si>
    <t>Notas a los Estados Financieros (Nota 5 - Inciso 5.a a 5.d)</t>
  </si>
  <si>
    <t>Notas a los Estados Financieros (Nota 5 - Inciso 5.e)</t>
  </si>
  <si>
    <t>Notas a los Estados Financieros (Nota 5 - Inciso 5.f a 5.aa)</t>
  </si>
  <si>
    <t xml:space="preserve">Pc Alfredo Egydio S Aranha, nº 100, Torre Conceição, 7º Andar, Prq Jabaquara, São Paulo\/SP </t>
  </si>
  <si>
    <t>Holding Financiero</t>
  </si>
  <si>
    <t>A la fecha de emisión de los presentes estados financieros, no existen sanciones de ninguna naturaleza que la Comisión Nacional de Valores u otras Instituciones fiscalizadoras hayan impuesto a la Sociedad.</t>
  </si>
  <si>
    <t>NOTA 5. INFORMACIÓN REFERENTE A LOS PRINCIPALES ACTIVOS, PASIVOS, RESULTADOS Y CRITERIOS ESPECÍFICOS DE VALUACIÓN</t>
  </si>
  <si>
    <t>Representante Legal</t>
  </si>
  <si>
    <t>Ingreso Neto de efectivo por comisiones y otros</t>
  </si>
  <si>
    <t>Las notas 1 a 12 que se acompañan forman parte integrante de los Estados Financieros</t>
  </si>
  <si>
    <t>Las diferencias de cambio originadas por fluctuaciones en los tipos de cambio, producidos entre las fechas de concertación de las operaciones y su valuación al cierre del ejercicio, son reconocidas en resultados en el periodo en que ocurren. Los Activos y Pasivos en moneda extranjera se valúan a los tipos de cambio comprador y vendedor emitidos por la SET a la fecha de cierre del ejercicio. (Ver nota 5.a)</t>
  </si>
  <si>
    <t>Se consideraron dentro del concepto de efectivo y equivalentes a los saldos en efectivo, disponibilidades en cuentas bancarias y, en caso de existir, las inversiones temporales asimilables a efectivo (de alta liquidez y con vencimiento originalmente pactado por un plazo menor a tres meses).</t>
  </si>
  <si>
    <t>Bancos Cuentas Cartera Propia</t>
  </si>
  <si>
    <t>Fondo de Garantía a pagar</t>
  </si>
  <si>
    <t>Fondos de Garantía a pagar Gs.</t>
  </si>
  <si>
    <t>Fondos de Garantía a pagar U$S</t>
  </si>
  <si>
    <t>Aranceles a pagar BVPASA</t>
  </si>
  <si>
    <t>Aranceles a pagar BVPASA U$S</t>
  </si>
  <si>
    <t>Por intermediación de renta fija Gs - PF</t>
  </si>
  <si>
    <t>Por intermediación de renta fija Gs - PJ</t>
  </si>
  <si>
    <t>Por contratos de coloc. Primaria - VINC</t>
  </si>
  <si>
    <t>Por contratos de coloc. Primaria - PJ</t>
  </si>
  <si>
    <t>Aranceles - BVPASA</t>
  </si>
  <si>
    <t>Aranceles - BVPASA Gs</t>
  </si>
  <si>
    <t>Aranceles BVPASA Gs - PF</t>
  </si>
  <si>
    <t>Aranceles BVPASA Gs - PJ</t>
  </si>
  <si>
    <t>Aranceles BVPASA Gs - Vinc</t>
  </si>
  <si>
    <t>Fondo de Garantía Gs.</t>
  </si>
  <si>
    <t>Fondo de Garantía Gs - PF</t>
  </si>
  <si>
    <t>Fondo de Garantía Gs - PJ</t>
  </si>
  <si>
    <t>Fondo de Garantía Gs - VINC</t>
  </si>
  <si>
    <t>Fondo de Garantía - Gs</t>
  </si>
  <si>
    <t>Fondo de Garantía - U$S</t>
  </si>
  <si>
    <t>Gourmet Card – GND</t>
  </si>
  <si>
    <t>Seguro Médico</t>
  </si>
  <si>
    <t>Egresos No Operativos</t>
  </si>
  <si>
    <t>Egresos por Ajuste de Redondeo</t>
  </si>
  <si>
    <t>ITAÚ INVEST CASA DE BOLSA S.A.</t>
  </si>
  <si>
    <r>
      <t xml:space="preserve">AUDITOR EXTERNO INDEPENDIENTE DESIGNADO:    </t>
    </r>
    <r>
      <rPr>
        <sz val="12"/>
        <color rgb="FF000000"/>
        <rFont val="Times New Roman"/>
        <family val="1"/>
      </rPr>
      <t>PricewaterhouseCoopers</t>
    </r>
  </si>
  <si>
    <t>01 de Octubre de 2020</t>
  </si>
  <si>
    <t>N° 03 Folio 25 y siguientes de fecha 11 de Enero de 2021</t>
  </si>
  <si>
    <r>
      <t xml:space="preserve">NÚMERO DE INSCRIPCIÓN EN EL REGISTRO DE LA CNV:   </t>
    </r>
    <r>
      <rPr>
        <sz val="11"/>
        <color rgb="FF000000"/>
        <rFont val="Times New Roman"/>
        <family val="1"/>
      </rPr>
      <t>AE002</t>
    </r>
  </si>
  <si>
    <t>Egresos por ajustes y redondeos</t>
  </si>
  <si>
    <t>Bancos - Cuentas Cartera Propia</t>
  </si>
  <si>
    <t>Banco Itaú Cta Cte Gs N° 400002799</t>
  </si>
  <si>
    <t>Banco Itaú Cta Cte U$S N° 450000686</t>
  </si>
  <si>
    <t>El saldo de deudores por intermediación es como sigue:</t>
  </si>
  <si>
    <t>DEUDORES POR INTERMEDIACIÓN</t>
  </si>
  <si>
    <r>
      <rPr>
        <b/>
        <sz val="11"/>
        <color theme="1"/>
        <rFont val="Times New Roman"/>
        <family val="1"/>
      </rPr>
      <t>Verbank Securities Casa de Bolsa S.A.</t>
    </r>
    <r>
      <rPr>
        <sz val="11"/>
        <color theme="1"/>
        <rFont val="Times New Roman"/>
        <family val="1"/>
      </rPr>
      <t xml:space="preserve">  fue constituida por escritura pública N° 47 pasada ante la Escribana Pública Celia María Bogado de Zárate en fecha 18 de setiembre de 2017, inscripta en el Registro Público de Comercio bajo el N° 1 Folio N° 01-11 de fecha 12 de octubre de 2017 y en la Sección de Personas Jurídicas y Asociaciones bajo el N° 01 Folio N° 01 y siguientes de fecha 12 de octubre de 2017.</t>
    </r>
  </si>
  <si>
    <t>La Sociedad fue constituida para operar como Casa de Bolsa, pudiendo realizar toda actividad de intermediación de valores dispuestas en la Ley de Mercado de Valores.</t>
  </si>
  <si>
    <t xml:space="preserve">Impuesto a la Renta a pagar </t>
  </si>
  <si>
    <t xml:space="preserve">Ingresos extraordinarios </t>
  </si>
  <si>
    <t>Ganancias</t>
  </si>
  <si>
    <t>Perdidas</t>
  </si>
  <si>
    <t>N° 544 de fecha 14 de octubre de 2020.</t>
  </si>
  <si>
    <t xml:space="preserve"> PERSONAS VINCULADAS</t>
  </si>
  <si>
    <t xml:space="preserve">(*) SOCIEDAD CONTROLANTE:  </t>
  </si>
  <si>
    <t>La composición del capital integrado por tipos de acciones es la siguiente:</t>
  </si>
  <si>
    <t>Acciones suscriptas e integradas</t>
  </si>
  <si>
    <t>N° de votos que otorga cada una</t>
  </si>
  <si>
    <t>Valor nominal por acción</t>
  </si>
  <si>
    <t>₲</t>
  </si>
  <si>
    <t>Total integrado</t>
  </si>
  <si>
    <t>Capital autorizado</t>
  </si>
  <si>
    <t>Tipo</t>
  </si>
  <si>
    <t>Cantidad</t>
  </si>
  <si>
    <t>1 (uno)</t>
  </si>
  <si>
    <t>2.3) Participación en otras empresas</t>
  </si>
  <si>
    <t xml:space="preserve">Los estados financieros han sido preparados de acuerdo con las normas contables, criterios de valuación y las normas de presentación establecidas por la Comisión Nacional de Valores y con Normas de Información Financiera (NIF) emitidas por el Consejo de Contadores Públicos del Paraguay. </t>
  </si>
  <si>
    <t>a. Intereses sobre títulos y otros valores: Los ingresos generados por la tenencia de títulos en cartera propia y otros valores durante el ejercicio son registrados conforme se devengan</t>
  </si>
  <si>
    <t>b. Venta de títulos: Se reconoce como ingreso la diferencia de precio entre el valor de venta de un título de cartera propia y el valor en libros a la fecha de transacción.</t>
  </si>
  <si>
    <t>La posición de activos y pasivos en moneda extranjera al cierre del ejercicio es la siguiente:</t>
  </si>
  <si>
    <t>5.i)     Provisiones</t>
  </si>
  <si>
    <t>5.j)      Cuentas por pagar a personas y empresas relacionadas</t>
  </si>
  <si>
    <t>Resultado con empresas vinculadas</t>
  </si>
  <si>
    <t>Total ingresos</t>
  </si>
  <si>
    <t>Honorarios del síndico</t>
  </si>
  <si>
    <t>Total egresos</t>
  </si>
  <si>
    <t>NOTA 7. LIMITACIÓN A LA LIBRE DISPONIBILIDAD DE LOS ACTIVOS O DEL PATRIMONIO Y CUALQUIER RESTRICCIÓN AL DERECHO DE PROPIEDAD</t>
  </si>
  <si>
    <t>NOTA 8. RESTRICCIONES PARA DISTRIBUCIÓN DE UTILIDADES</t>
  </si>
  <si>
    <t>a)	De acuerdo con la legislación vigente las sociedades por acciones y las de responsabilidad limitada, deben constituir una reserva legal no menor del 5% de las utilidades netas del ejercicio, hasta alcanzar el 20% del capital suscripto.</t>
  </si>
  <si>
    <t>NOTA 9. SANCIONES</t>
  </si>
  <si>
    <t>NOTA 10: OTROS ASUNTOS RELEVANTES</t>
  </si>
  <si>
    <t>NOTA 11. HECHOS POSTERIORES AL CIERRE DEL EJERCICIO</t>
  </si>
  <si>
    <t xml:space="preserve">Comisiones por contratos de colocación primaria </t>
  </si>
  <si>
    <t>Descripción</t>
  </si>
  <si>
    <t>Otros Bancos</t>
  </si>
  <si>
    <t>Bancos Cuenta Cartera Propia</t>
  </si>
  <si>
    <t>Aranceles - BVPASA U$S</t>
  </si>
  <si>
    <t>Por intermediación de renta fija U$S- PF</t>
  </si>
  <si>
    <t>Comisiones por Operaciones Extrabursat.</t>
  </si>
  <si>
    <t>Por Intermediación de Renta Fija</t>
  </si>
  <si>
    <t>Por Intermediación de Renta Fija U$S</t>
  </si>
  <si>
    <t>Por Intermediación de Renta Fija U$S PF</t>
  </si>
  <si>
    <t>Primas por valor de compra</t>
  </si>
  <si>
    <t>Prima por valor de venta</t>
  </si>
  <si>
    <t>Aranceles BVPASA U$S - PF</t>
  </si>
  <si>
    <t>Fondo de Garantía U$S</t>
  </si>
  <si>
    <t>Fondo de Garantía U$S - PF</t>
  </si>
  <si>
    <t>Comisiones Serv. de Custodia Bco Itau</t>
  </si>
  <si>
    <t>Comisiones Serv. de Custodia Bco Itau GS</t>
  </si>
  <si>
    <t>Dif de Precios por Valor de Venta</t>
  </si>
  <si>
    <t>Aranceles pagados CNV</t>
  </si>
  <si>
    <t>Aranceles pagados CNV Gs.</t>
  </si>
  <si>
    <t>Gastos al Personal</t>
  </si>
  <si>
    <t xml:space="preserve">RESULTADO DEL EJERCICIO (+) Utilidad (-) Pérdida : </t>
  </si>
  <si>
    <t>Por intermediación de acciones en rueda</t>
  </si>
  <si>
    <t>Comisiones por operaciones fuera de rueda</t>
  </si>
  <si>
    <t>Comisiones por contratos de colocación primaria de acciones</t>
  </si>
  <si>
    <t>Ingresos por administración de cartera</t>
  </si>
  <si>
    <t>Ingresos por custodia de valores</t>
  </si>
  <si>
    <t>Ingresos por venta de cartera propia</t>
  </si>
  <si>
    <t>Ingresos por venta de cartera propia a personas y empresas relacionadas</t>
  </si>
  <si>
    <t>Ingresos por operaciones y servicios a personas relacionadas</t>
  </si>
  <si>
    <t>Ingresos por operaciones y servicios extrabursátiles</t>
  </si>
  <si>
    <t>GASTOS DE COMERCIALIZACIÓN</t>
  </si>
  <si>
    <t>Alquileres</t>
  </si>
  <si>
    <t>OTROS INGRESOS Y EGRESOS</t>
  </si>
  <si>
    <t>RESULTADOS FINANCIEROS</t>
  </si>
  <si>
    <t>RESULTADO EXTRAORDINARIO</t>
  </si>
  <si>
    <t xml:space="preserve">Por intermediación de renta fija en rueda </t>
  </si>
  <si>
    <t>Ingresos por Asesoría Financiera</t>
  </si>
  <si>
    <t xml:space="preserve">Nota </t>
  </si>
  <si>
    <t xml:space="preserve">Ingresos por intereses y dividendos de cartera propia </t>
  </si>
  <si>
    <t>Otros ingresos operativos</t>
  </si>
  <si>
    <t>Otros Gastos de Administración</t>
  </si>
  <si>
    <t>Otros Egresos</t>
  </si>
  <si>
    <t>Comisiones por operaciones extrabursatiles</t>
  </si>
  <si>
    <t>Nota</t>
  </si>
  <si>
    <t>5.d</t>
  </si>
  <si>
    <t>5.e</t>
  </si>
  <si>
    <t>5.f</t>
  </si>
  <si>
    <t>5.g</t>
  </si>
  <si>
    <t>Creditos</t>
  </si>
  <si>
    <t>Otros Activos Corrientes</t>
  </si>
  <si>
    <t>5.i</t>
  </si>
  <si>
    <t>5.k</t>
  </si>
  <si>
    <t>5.h</t>
  </si>
  <si>
    <t>Provisiones</t>
  </si>
  <si>
    <t>5.o</t>
  </si>
  <si>
    <t>NUCLEO S.A.</t>
  </si>
  <si>
    <t>BONOS CORPORATIVOS</t>
  </si>
  <si>
    <t>INVENTARIO TITULOS / VALORES - CARTERA PROPIA</t>
  </si>
  <si>
    <t>Emisor</t>
  </si>
  <si>
    <t>Serie/ ISIN</t>
  </si>
  <si>
    <t>Fecha Emisión</t>
  </si>
  <si>
    <t>Fecha Vencimiento</t>
  </si>
  <si>
    <t>Tasa (%)</t>
  </si>
  <si>
    <t>Valor Nominal</t>
  </si>
  <si>
    <t>Interés a Cobrar</t>
  </si>
  <si>
    <t>Interés a Devengar</t>
  </si>
  <si>
    <t>Diferencia de Precio (+)</t>
  </si>
  <si>
    <t>Valor
 Contable</t>
  </si>
  <si>
    <t>Tipo de Cambio</t>
  </si>
  <si>
    <t>Valuación
 (GS)</t>
  </si>
  <si>
    <t>CDA (GS) - NO VINCULADAS</t>
  </si>
  <si>
    <t>BONOS CORPORATIVOS - (GS)</t>
  </si>
  <si>
    <t>TOTAL TITULOS/VALORES EN CARTERA - GS</t>
  </si>
  <si>
    <t>Fondos de Garantía a pagar</t>
  </si>
  <si>
    <t>Revaluación - Superávit</t>
  </si>
  <si>
    <t>Aranceles BVPASA - Persona física</t>
  </si>
  <si>
    <t>Aranceles BVPASA - Persona jurídica</t>
  </si>
  <si>
    <t>Fondo de Garantía - Persona física</t>
  </si>
  <si>
    <t>Diferencia de Precio (-) Operaciones</t>
  </si>
  <si>
    <t>ITAÚ INVEST CASA DE BOLSA SOCIEDAD ANÓNIMA</t>
  </si>
  <si>
    <t>5.q</t>
  </si>
  <si>
    <t>Cuenta de Orden Deudoras</t>
  </si>
  <si>
    <t>Cuenta de Orden Acreedoras</t>
  </si>
  <si>
    <t>NOTAS A LOS ESTADOS FINANCIEROS</t>
  </si>
  <si>
    <t xml:space="preserve">             Shirley Vichini</t>
  </si>
  <si>
    <t xml:space="preserve">                 Contadora</t>
  </si>
  <si>
    <t>RES. N° 69E/18 del 30 de Octubre de 2018 (actualización RES. 7E/21 del 19 de Febrero de 2021)</t>
  </si>
  <si>
    <t>Itaú Invest Casa de Bolsa S.A. posee (1) una acción de la Bolsa de Valores y Productos de Asunción S.A., que corresponde a un requisito para operar como Casa de Bolsa en el mercado paraguayo, de acuerdo con lo establecido en la Ley 5810/17 de Mercado de Valores.</t>
  </si>
  <si>
    <t>Intereses a Devengar s/ Renta Fija</t>
  </si>
  <si>
    <t>William Kent</t>
  </si>
  <si>
    <t>www.itauinvest.com.py</t>
  </si>
  <si>
    <t xml:space="preserve">Domicilio legal: </t>
  </si>
  <si>
    <t>Por intermediación de renta fija fuera de rueda</t>
  </si>
  <si>
    <t>Otros Gastos Pagados por adelantado</t>
  </si>
  <si>
    <t>Auditoría Externa Gs.</t>
  </si>
  <si>
    <t>Bonos Corporativos Gs</t>
  </si>
  <si>
    <t>Int. a Dev. - Bonos Corporativos - Gs</t>
  </si>
  <si>
    <t>Retribuciones Especiales a pagar</t>
  </si>
  <si>
    <t>Vacaciones a pagar</t>
  </si>
  <si>
    <t>Por intermediación de Renta fija Gs-Vinc</t>
  </si>
  <si>
    <t>Por intermed. Renta fija Gs -PROVIDENCIA</t>
  </si>
  <si>
    <t>Comisiones Operaciones Extrabursátiles</t>
  </si>
  <si>
    <t>Por Intermediación de Renta Fija Gs</t>
  </si>
  <si>
    <t>Por Intermediación de Renta Fija Gs - PF</t>
  </si>
  <si>
    <t>Custodia de Valores - Gs</t>
  </si>
  <si>
    <t>Custodia de Valores - PF</t>
  </si>
  <si>
    <t>Custodia de Valores - USD</t>
  </si>
  <si>
    <t>CDA Gs - PROVIDENCIA S.A DE SEGUROS</t>
  </si>
  <si>
    <t>Bonos Corp. Gs - PROVIDENCIA S.A DE SEG.</t>
  </si>
  <si>
    <t>Bonos Subord Gs - PROVIDENCIA S.A DE SEG</t>
  </si>
  <si>
    <t>Bonos Publicos Gs-PROVIDENCIA S.A DE SEG</t>
  </si>
  <si>
    <t>Recupero de Gastos</t>
  </si>
  <si>
    <t>Recupero de Gastos Gs</t>
  </si>
  <si>
    <t>Recupero de Gastos GS - VINC</t>
  </si>
  <si>
    <t>Aranceles BVPASA Gs – PROVIDENCIA S.A</t>
  </si>
  <si>
    <t>Aranceles BVPASA U$S - PJ</t>
  </si>
  <si>
    <t>Fondo de Garantía Gs – PROVIDENCIA S.A</t>
  </si>
  <si>
    <t>Fondo de Garantía U$S - PJ</t>
  </si>
  <si>
    <t>Bonos Públicos GS</t>
  </si>
  <si>
    <t>Bonos Públicos - Gs</t>
  </si>
  <si>
    <t>Retribuciones Especiales</t>
  </si>
  <si>
    <t>Serv. de Seguridad Informatica.</t>
  </si>
  <si>
    <t>Serv. Centralizados (SLA) - VINCULADAS</t>
  </si>
  <si>
    <t>Mantenimiento de Edificio - VINCULADAS</t>
  </si>
  <si>
    <t>Alquileres Pagados - VINCULADAS</t>
  </si>
  <si>
    <t>Alquiler de Bienes Inmuebles - Vinc.</t>
  </si>
  <si>
    <t>Canon Seprelad</t>
  </si>
  <si>
    <t>Energía Eléctrica - VINCULADAS</t>
  </si>
  <si>
    <t>Comunicaciones - VINCULADAS</t>
  </si>
  <si>
    <t>Gastos de limpieza - VINCULADAS</t>
  </si>
  <si>
    <t>Expensas - VINCULADAS</t>
  </si>
  <si>
    <t>Gastos de Cafetería - VINCULADAS</t>
  </si>
  <si>
    <t>Gastos Bancarios - No Vinculado</t>
  </si>
  <si>
    <t>Activos Restringidos</t>
  </si>
  <si>
    <t>Vacaciones a Pagar</t>
  </si>
  <si>
    <t>Retribuciones Especiales a Pagar</t>
  </si>
  <si>
    <t>Prima por valor de Venta</t>
  </si>
  <si>
    <t>FINANCIERA EL COMERCIO S.A.E.C.A.</t>
  </si>
  <si>
    <t>PYNUC01F9189</t>
  </si>
  <si>
    <t>BONOS PÚBLICOS</t>
  </si>
  <si>
    <t>Fondo de Garantía - Persona jurídica</t>
  </si>
  <si>
    <t>Aranceles pagados - CNV</t>
  </si>
  <si>
    <t>Mantenimiento</t>
  </si>
  <si>
    <t>BOLSA DE VALORES Y PRODUCTOS DE ASUNCIÓN S.A.</t>
  </si>
  <si>
    <t>Comisiones por intermediación de Renta Fija</t>
  </si>
  <si>
    <t>Aranceles Cobrados - BVPASA</t>
  </si>
  <si>
    <t>Diferencia de Precio por Valor de Venta (+)</t>
  </si>
  <si>
    <t>Diferencia de Precio por Valor de Compra (-)</t>
  </si>
  <si>
    <t>Reembolso de Gastos Administrativos</t>
  </si>
  <si>
    <t>Gerente / Salarios y otras remuneraciones/ Gratificaciones</t>
  </si>
  <si>
    <t>Ingreso por Adquisición CDA</t>
  </si>
  <si>
    <t>Aranceles BVPASA - Vinculadas</t>
  </si>
  <si>
    <t>Fondo de Garantía - Vinculadas</t>
  </si>
  <si>
    <t>finanzas.itauinvest@itauinvest.com.py</t>
  </si>
  <si>
    <t>Arnold Benítez</t>
  </si>
  <si>
    <t>Gastos a reembolsar a personas y empresas relacionadas</t>
  </si>
  <si>
    <t>Proveedores locales</t>
  </si>
  <si>
    <t xml:space="preserve">  TOTAL PATRIMONIO NETO (Según el estado de   variación del Patrimonio neto)</t>
  </si>
  <si>
    <t>Banco Itaú Paraguay S.A. - Vinculada – Art. 42 Ley 5.810</t>
  </si>
  <si>
    <t xml:space="preserve">Personas Vinculadas </t>
  </si>
  <si>
    <t>Allfunds Bank</t>
  </si>
  <si>
    <t>Intereses a Cobrar – Tit en Repo</t>
  </si>
  <si>
    <t>Intereses a Devengar – Tit en Repo</t>
  </si>
  <si>
    <t>Operac. a Liquidar Fondos Int.</t>
  </si>
  <si>
    <t>Operac. a Liquidar Fondos Int. U$S</t>
  </si>
  <si>
    <t>Valores recibidos en Custodia del Exter</t>
  </si>
  <si>
    <t>Fondos Internacionales</t>
  </si>
  <si>
    <t>Fondos Internacionales - U$S</t>
  </si>
  <si>
    <t>Valores Entregados en Repo</t>
  </si>
  <si>
    <t>Valores recibos en Custodia del Exter</t>
  </si>
  <si>
    <t>Acuerdos de Repo</t>
  </si>
  <si>
    <t>Comisiones por Intermediación - Fondos</t>
  </si>
  <si>
    <t>Comisiones por Intermediación - AllFunds</t>
  </si>
  <si>
    <t>Por Intermediación AllFunds - PF</t>
  </si>
  <si>
    <t>Distribución de Fondos</t>
  </si>
  <si>
    <t>Distribución de Fondos USD</t>
  </si>
  <si>
    <t>Comis Distib. Fondos Internacionales</t>
  </si>
  <si>
    <t>Aranceles - Pagados</t>
  </si>
  <si>
    <t>Gastos Adm. Susc. Fondos Int.</t>
  </si>
  <si>
    <t>Por Gastos Adm. Susc. Fondos Int. - PF</t>
  </si>
  <si>
    <t>Bonos Financieros Gs - VINCULADAS</t>
  </si>
  <si>
    <t>Arrendamiento de Servidores - Vinc.</t>
  </si>
  <si>
    <t xml:space="preserve">Acreedores por Intermediación </t>
  </si>
  <si>
    <t>Deudas con terceros por operaciones de reporto</t>
  </si>
  <si>
    <t xml:space="preserve">Por intermediación de renta fija en rueda  </t>
  </si>
  <si>
    <t xml:space="preserve">GASTOS DE COMERCIALIZACIÓN </t>
  </si>
  <si>
    <r>
      <t xml:space="preserve">Otros gastos de comercialización </t>
    </r>
    <r>
      <rPr>
        <b/>
        <sz val="12"/>
        <color theme="1"/>
        <rFont val="Times New Roman"/>
        <family val="1"/>
      </rPr>
      <t>(Nota 5.x)</t>
    </r>
  </si>
  <si>
    <t>OTROS INGRESOS Y EGRESOS (Nota 5.y)</t>
  </si>
  <si>
    <t>RESULTADOS FINANCIEROS (Nota 5.y)</t>
  </si>
  <si>
    <t xml:space="preserve">RESULTADO EXTRAORDINARIO </t>
  </si>
  <si>
    <r>
      <t xml:space="preserve">Ingresos extraordinarios </t>
    </r>
    <r>
      <rPr>
        <b/>
        <sz val="12"/>
        <color theme="1"/>
        <rFont val="Times New Roman"/>
        <family val="1"/>
      </rPr>
      <t>(Nota 5.z)</t>
    </r>
  </si>
  <si>
    <t>Intereses a cobrar</t>
  </si>
  <si>
    <t>Intereses a Devengar</t>
  </si>
  <si>
    <t>Créditos</t>
  </si>
  <si>
    <t>Títulos de Renta Fija en Reporto</t>
  </si>
  <si>
    <t>Títulos de Renta Fija en Cartera</t>
  </si>
  <si>
    <t>BONOS FINANCIEROS</t>
  </si>
  <si>
    <t>TECNOLOGÍA DEL SUR S.A.E.</t>
  </si>
  <si>
    <t>MINISTERIO DE HACIENDA</t>
  </si>
  <si>
    <t>BANCO ITAÚ PARAGUAY</t>
  </si>
  <si>
    <t>Guaraníes</t>
  </si>
  <si>
    <t>BC 2676</t>
  </si>
  <si>
    <t>TOTALES</t>
  </si>
  <si>
    <t>PYNUC04F1340</t>
  </si>
  <si>
    <t>BONOS PÚBLICOS. - (GS)</t>
  </si>
  <si>
    <t>PYTNA01F1249</t>
  </si>
  <si>
    <t>BONOS FINANCIERO - (GS)</t>
  </si>
  <si>
    <t>CDA (USD) - NO VINCULADAS</t>
  </si>
  <si>
    <t>Dolares</t>
  </si>
  <si>
    <t>BONOS CORPORATIVOS - (USD)</t>
  </si>
  <si>
    <t>PYTSU01F2073</t>
  </si>
  <si>
    <t>TOTAL TITULOS/VALORES EN CARTERA - USD</t>
  </si>
  <si>
    <t>PYTAU02F1777</t>
  </si>
  <si>
    <t>Aranceles Pagados - BVPASA</t>
  </si>
  <si>
    <t>N/A</t>
  </si>
  <si>
    <t>Inversíón Bonos Financieros</t>
  </si>
  <si>
    <t>Comisiones por Contratos de Colocación</t>
  </si>
  <si>
    <t>Comisiones por Servicio de Custodia</t>
  </si>
  <si>
    <t>Gastos por Adm. Suscripción Fondos Internacionales - Persona Física</t>
  </si>
  <si>
    <t>Comision por intermediación Fondos Internacionales  - Persona Física</t>
  </si>
  <si>
    <t>Fernando Barrán</t>
  </si>
  <si>
    <t>Vinculación por Activos Comprometidos</t>
  </si>
  <si>
    <t>Vinculada por Activos Comprometidos</t>
  </si>
  <si>
    <t>Comision por Distribución Fondos Internacionales</t>
  </si>
  <si>
    <t>Dif. Precio (-) Bonos Públicos GS</t>
  </si>
  <si>
    <t>Mantenimiento de Software - VINC</t>
  </si>
  <si>
    <t>Titulos de Renta Fija en Restricción</t>
  </si>
  <si>
    <t>Titulos con Disp. Restringida - Vinc.</t>
  </si>
  <si>
    <t>Bonos Financieros Gs - Vinc.</t>
  </si>
  <si>
    <t>Int. a Cobrar - Bonos Financ. Gs - Vinc</t>
  </si>
  <si>
    <t>Int. a Dev. - Bonos Financ.. Gs - Vinc.</t>
  </si>
  <si>
    <t>Implementacion de Software</t>
  </si>
  <si>
    <t>Cargos Diferidos</t>
  </si>
  <si>
    <t>Programas Informaticos</t>
  </si>
  <si>
    <t>Programas Informaticos USD</t>
  </si>
  <si>
    <t>Amortización Programas Informáticos</t>
  </si>
  <si>
    <t>Cuentas a Pagar Tarjeta de Crédito</t>
  </si>
  <si>
    <t>Sobregiro en cuenta corriente - Locales</t>
  </si>
  <si>
    <t>Bancos - Cuenta propia</t>
  </si>
  <si>
    <t>Por Intermediación de Renta Fija U$S PJ</t>
  </si>
  <si>
    <t>Bonos Publicos - GS VINCULADAS</t>
  </si>
  <si>
    <t>Gastos de Escribania - Vinc.</t>
  </si>
  <si>
    <t>Amortización Licencias</t>
  </si>
  <si>
    <t>Amortización Gastos de Desarrollo</t>
  </si>
  <si>
    <t>Gastos de Mant./Inst. de Software</t>
  </si>
  <si>
    <t>Gastos de Mantenimiento Software</t>
  </si>
  <si>
    <t>Gastos Bancarios - No Deducible</t>
  </si>
  <si>
    <t>Egresos por Error Operativo GND</t>
  </si>
  <si>
    <t>BANCO REGIONAL S.A.E.C.A</t>
  </si>
  <si>
    <t>BANCO REGIONAL S.A.E.C.A.</t>
  </si>
  <si>
    <t>BB 4606</t>
  </si>
  <si>
    <t>BB 4607</t>
  </si>
  <si>
    <t xml:space="preserve">BANCO CONTINENTAL S.A.E.C.A </t>
  </si>
  <si>
    <t>AL 0902</t>
  </si>
  <si>
    <t>AV 0947</t>
  </si>
  <si>
    <t>SALLUSTRO &amp; CÍA. S.A.</t>
  </si>
  <si>
    <t>PYSAL01F2695</t>
  </si>
  <si>
    <t>BANCO REGIONAL SAECA</t>
  </si>
  <si>
    <t>FINEXPAR SAECA</t>
  </si>
  <si>
    <t>AA 1694</t>
  </si>
  <si>
    <t>AA 1695</t>
  </si>
  <si>
    <t>AA 2185</t>
  </si>
  <si>
    <t>AA 2186</t>
  </si>
  <si>
    <t>RADICE S.A.E.C.A.</t>
  </si>
  <si>
    <t>PYRAD01F2506</t>
  </si>
  <si>
    <t>PYRAD03F2611</t>
  </si>
  <si>
    <t>check</t>
  </si>
  <si>
    <t xml:space="preserve">Activo Intagibles y Cargos Diferidos </t>
  </si>
  <si>
    <t xml:space="preserve">Prestamos Financieros </t>
  </si>
  <si>
    <t>Retención IVA a pagar</t>
  </si>
  <si>
    <t>Retención Renta a pagar</t>
  </si>
  <si>
    <t>5.j</t>
  </si>
  <si>
    <t>POR EL PERIODO FINALIZADO EL 31 DE DICIEMBRE DE 2020 PRESENTADO EN FORMA COMPARATIVA CON EL PERIODO ANTERIOR FINALIZADO EL 31 DE DICIEMBRE DE 2019</t>
  </si>
  <si>
    <t xml:space="preserve">Ingresos por operaciones y servicios a personas relacionadas </t>
  </si>
  <si>
    <r>
      <t xml:space="preserve">Ingresos por operaciones y servicios extrabursátiles </t>
    </r>
    <r>
      <rPr>
        <b/>
        <sz val="12"/>
        <color theme="1"/>
        <rFont val="Times New Roman"/>
        <family val="1"/>
      </rPr>
      <t>(Nota 5.w.2)</t>
    </r>
  </si>
  <si>
    <r>
      <t xml:space="preserve">Otros Ingresos Operativos </t>
    </r>
    <r>
      <rPr>
        <b/>
        <sz val="12"/>
        <color theme="1"/>
        <rFont val="Times New Roman"/>
        <family val="1"/>
      </rPr>
      <t>(Nota 5.w.3)</t>
    </r>
  </si>
  <si>
    <r>
      <t>Otros gastos operativos</t>
    </r>
    <r>
      <rPr>
        <b/>
        <sz val="12"/>
        <color theme="1"/>
        <rFont val="Times New Roman"/>
        <family val="1"/>
      </rPr>
      <t xml:space="preserve"> (Nota 5.x)</t>
    </r>
  </si>
  <si>
    <r>
      <t xml:space="preserve">Otros Gastos de Administración </t>
    </r>
    <r>
      <rPr>
        <b/>
        <sz val="12"/>
        <color theme="1"/>
        <rFont val="Times New Roman"/>
        <family val="1"/>
      </rPr>
      <t>(Nota 5.x)</t>
    </r>
  </si>
  <si>
    <t xml:space="preserve">      Arnold Benitez Riveros</t>
  </si>
  <si>
    <t>Daniel López Cabrera</t>
  </si>
  <si>
    <t xml:space="preserve">     Representante Legal</t>
  </si>
  <si>
    <t>Head Finanzas y Administración</t>
  </si>
  <si>
    <t>Saldo al 31/12/2021</t>
  </si>
  <si>
    <t>Bancos Itaú Paraguay S.A</t>
  </si>
  <si>
    <t>PYTAU04F1932</t>
  </si>
  <si>
    <t xml:space="preserve">Vinculada </t>
  </si>
  <si>
    <t>(i) Seiscientos cincuenta (650) Bonos identificados bajo la serie PYTAU04F1932, emitidos por Banco Itaú Paraguay S.A. por GS. 650.000.000.-</t>
  </si>
  <si>
    <t>• Restricción de posesión de los seiscientos cincuenta (650) Bonos emitidos por Banco Itaú Paraguay S.A e identificados bajo la Serie PYTAU04F1932, entregados en Garantía a la BVPASA.</t>
  </si>
  <si>
    <t>Por intermed. Renta fija Gs - Itaú Seguros</t>
  </si>
  <si>
    <t>Compra de propiedad, planta y equipo</t>
  </si>
  <si>
    <t>Radice SAECA</t>
  </si>
  <si>
    <t xml:space="preserve">Itaú Seguros Paraguay S.A. </t>
  </si>
  <si>
    <t>Plana Ejecutiva</t>
  </si>
  <si>
    <t xml:space="preserve">Gerente General </t>
  </si>
  <si>
    <t>Ministerio de Hacienda</t>
  </si>
  <si>
    <t>Head de Trading y Estructutacion</t>
  </si>
  <si>
    <t xml:space="preserve">Arnold David Benitez Riveros </t>
  </si>
  <si>
    <t xml:space="preserve">William Kent </t>
  </si>
  <si>
    <t>Head de Wealth Management Services</t>
  </si>
  <si>
    <t xml:space="preserve">Daniel Fernando López </t>
  </si>
  <si>
    <t>Head de Finanzas y Administración</t>
  </si>
  <si>
    <t>Bibiana Dipeo Bower</t>
  </si>
  <si>
    <t>Head de Operaciones y TI</t>
  </si>
  <si>
    <t xml:space="preserve">María Laura González Palacios </t>
  </si>
  <si>
    <t>Oficial de Cumplimiento</t>
  </si>
  <si>
    <t>Totales Actual</t>
  </si>
  <si>
    <t>Totales Anterior</t>
  </si>
  <si>
    <t xml:space="preserve">Corto Plazo </t>
  </si>
  <si>
    <t xml:space="preserve">Largo Plazo </t>
  </si>
  <si>
    <t>Saldo inicial</t>
  </si>
  <si>
    <t>Aumentos</t>
  </si>
  <si>
    <t>Amortizaciones</t>
  </si>
  <si>
    <t>Saldo Neto Final</t>
  </si>
  <si>
    <t>5.k)      Bienes de Uso</t>
  </si>
  <si>
    <t>5.l)      Activos intangibles y cargos diferidos</t>
  </si>
  <si>
    <t>5.m</t>
  </si>
  <si>
    <t>5.n)      Saldos y transacciones con partes relacionadas</t>
  </si>
  <si>
    <t>5.o)      Patrimonio neto</t>
  </si>
  <si>
    <t>5.p)      Ingresos Operativos</t>
  </si>
  <si>
    <t>BENEFICIARIOS FINALES</t>
  </si>
  <si>
    <t>Itaú Invest Casa de Bolsa S.A.</t>
  </si>
  <si>
    <t>% Capital Integrado</t>
  </si>
  <si>
    <t>ITB Holding Brasil Participacoes LTDA.</t>
  </si>
  <si>
    <t>Accionistas ITB Holding Brasil Participacoes LTDA.</t>
  </si>
  <si>
    <t>Itaú Unibanco S.A.</t>
  </si>
  <si>
    <t>Accionistas Itaú Unibanco S.A.</t>
  </si>
  <si>
    <t>Itaú Unibanco Holding S.A.</t>
  </si>
  <si>
    <t>Accionistas Itaú Unibanco Holding S.A.</t>
  </si>
  <si>
    <t>IUPAR - Itaú Unibanco Participacoes S.A.</t>
  </si>
  <si>
    <t>Itaúsa</t>
  </si>
  <si>
    <t>Free Float</t>
  </si>
  <si>
    <t>Accionistas IUPAR - Itaaú Unibanco Participacoes S.A.</t>
  </si>
  <si>
    <t>Cía E. Johnston de Participacoes</t>
  </si>
  <si>
    <t>Accionistas Cía E. Johnston de Participacoes - Benef. Finales Itaú Invest CBSA.</t>
  </si>
  <si>
    <t>Fernando Roberto Moreira Salles</t>
  </si>
  <si>
    <t>Joao Moreira Salles</t>
  </si>
  <si>
    <t>Pedro Moreira Salles</t>
  </si>
  <si>
    <t>Walther Moreira Salles Junior</t>
  </si>
  <si>
    <t>Accionistas Itaúsa - Benef. Finales Itaú Invest CBSA</t>
  </si>
  <si>
    <t>Familia Egydio de Souza Aranha</t>
  </si>
  <si>
    <t>* Free Float - Acciones negociadas en mercados de acceso público</t>
  </si>
  <si>
    <t>Daniel Fernando López</t>
  </si>
  <si>
    <t>Bibiana María Dipeo</t>
  </si>
  <si>
    <t>María Laura González</t>
  </si>
  <si>
    <t>Javier Matías Ferreira</t>
  </si>
  <si>
    <t>Auditor Interno</t>
  </si>
  <si>
    <t>Revaluación de acciones</t>
  </si>
  <si>
    <t>Documentos y cuentas por Pagar</t>
  </si>
  <si>
    <t>Préstamos Financieros</t>
  </si>
  <si>
    <t xml:space="preserve"> Sobregiro en Cuenta Corriente</t>
  </si>
  <si>
    <t>Banco Atlas Cta Cte N°1277657 - Cuenta Cartera Propia</t>
  </si>
  <si>
    <t>Banco Atlas Cta Cte N°1277659 - Cuenta Cartera Propia</t>
  </si>
  <si>
    <t>Banco Familiar Cta Cte Gs. N° 002674157  - Cuenta Cartera Propia</t>
  </si>
  <si>
    <t>Banco GNB Cta Cte.  2101053020 - Cuenta Cartera Propia</t>
  </si>
  <si>
    <t>Banco GNB Cta Cte. 2101053039 - Cuenta Cartera Propia</t>
  </si>
  <si>
    <t>Banco Cuenta AllFunds N°270001 - Cuenta Clearing</t>
  </si>
  <si>
    <t>5.p.1 - Ingresos por operaciones y servicios a personas relacionadas</t>
  </si>
  <si>
    <t>5.p.2 - Ingresos por operaciones y servicios extrabursátiles</t>
  </si>
  <si>
    <t>5.p.3 - Otros ingresos operativos</t>
  </si>
  <si>
    <t>5.q)     Otros gastos operativos, de comercialización y de administración</t>
  </si>
  <si>
    <t>5.r - Otros ingresos y otros egresos</t>
  </si>
  <si>
    <t>5.s) Resultados financieros</t>
  </si>
  <si>
    <t>Radice S.A.E.C.A.</t>
  </si>
  <si>
    <t>Inversión en Bonos Corporativos</t>
  </si>
  <si>
    <t>Itaú Seguros Paraguay S.A. - Vinculada – Art. 42 Ley 5.810</t>
  </si>
  <si>
    <t>Personas Vinculadas</t>
  </si>
  <si>
    <t>PERSONA O EMPRESA VINCULADA</t>
  </si>
  <si>
    <t>3.3) Política de constitución de previsiones</t>
  </si>
  <si>
    <t>3.4) Política de depreciación y amortizaciones</t>
  </si>
  <si>
    <t>3.5) Política de reconocimiento de ingresos</t>
  </si>
  <si>
    <t>3.6) Base para la preparación del Estado de flujo de efectivo</t>
  </si>
  <si>
    <t>3.7) Impuesto a la renta</t>
  </si>
  <si>
    <t>Al 31/12/2021</t>
  </si>
  <si>
    <t>Información al 31 de Marzo de 2022</t>
  </si>
  <si>
    <t>Al 31 de marzo de 2022, el capital social asciende a Gs. 18.200.000.000 (Guaraníes Dieciocho Mil Doscientos Millones) , representado por 18.200 acciones nominativas y ordinarias, de conformidad a lo detallado en el art.5 de los Estatutos Sociales</t>
  </si>
  <si>
    <t>Total al 31/03/2022</t>
  </si>
  <si>
    <t>AL 31 DE MARZO DE 2022</t>
  </si>
  <si>
    <t>Periodo Actual al 31/03/2022</t>
  </si>
  <si>
    <t>Periodo Anterior al 31/12/2021</t>
  </si>
  <si>
    <t xml:space="preserve"> al 31/03/2022</t>
  </si>
  <si>
    <t>La composición de la cartera de Inversiones temporarias y permanentes al 31 de Marzo de 2022, las cuales se hallan valuadas conforme al criterio expuesto en la nota 3.2 b. fue la siguiente:</t>
  </si>
  <si>
    <t>Saldo al 31/03/2022</t>
  </si>
  <si>
    <t>Al 31 de marzo de 2022 existe las siguientes limitaciones:</t>
  </si>
  <si>
    <t>Comisiones de Distribución IAM Gs. PF</t>
  </si>
  <si>
    <t>Comisiones de Distribución IAM Gs. PJ</t>
  </si>
  <si>
    <t>Intereses a Cobrar – Tit en Repo USD</t>
  </si>
  <si>
    <t>Int. a Devengar – Tit en Repo USD</t>
  </si>
  <si>
    <t>Prima por Valor de Compra Repo</t>
  </si>
  <si>
    <t>Dif. de Precio (-) TI en Repo U$S</t>
  </si>
  <si>
    <t>Revalorización Acción BVPASA</t>
  </si>
  <si>
    <t>Dif. de precio a pagar - REPO ME</t>
  </si>
  <si>
    <t>Dif. de precio a devengar - REPO M</t>
  </si>
  <si>
    <t>Acreed. por títulos Renta Fija en Repo</t>
  </si>
  <si>
    <t>Acreed. Titulos Renta Fija en Repo U$</t>
  </si>
  <si>
    <t>Auditoria Externa Gs.</t>
  </si>
  <si>
    <t>Por intermediación de acciones - PJ</t>
  </si>
  <si>
    <t>Por Intermediación de Renta Fija Gs - PJ</t>
  </si>
  <si>
    <t>Acciones - Gs</t>
  </si>
  <si>
    <t>CDA U$S -FONDO MUTUO IAM CORTO PLAZO USD</t>
  </si>
  <si>
    <t>Aranceles BVPASA U$S - Vinc</t>
  </si>
  <si>
    <t>Otros Ingresos No Operativos - VINC</t>
  </si>
  <si>
    <t>Capacitación y Entrenamiento VINC</t>
  </si>
  <si>
    <t>IVA GND</t>
  </si>
  <si>
    <t>Gastos de Representación - GND</t>
  </si>
  <si>
    <t>Auditoria Externa a pagar</t>
  </si>
  <si>
    <t>Total al 31/03/2021</t>
  </si>
  <si>
    <t>Ajuste de Resultados Acumulados</t>
  </si>
  <si>
    <r>
      <t xml:space="preserve">Al 31 de marzo de 2022 y 31 de diciembre de 2021, según lo establecido por la Resolución CNV CG N° </t>
    </r>
    <r>
      <rPr>
        <b/>
        <sz val="11"/>
        <color theme="1"/>
        <rFont val="Times New Roman"/>
        <family val="1"/>
      </rPr>
      <t>30</t>
    </r>
    <r>
      <rPr>
        <sz val="11"/>
        <color theme="1"/>
        <rFont val="Times New Roman"/>
        <family val="1"/>
      </rPr>
      <t>/</t>
    </r>
    <r>
      <rPr>
        <b/>
        <sz val="11"/>
        <color theme="1"/>
        <rFont val="Times New Roman"/>
        <family val="1"/>
      </rPr>
      <t>21</t>
    </r>
    <r>
      <rPr>
        <sz val="11"/>
        <color theme="1"/>
        <rFont val="Times New Roman"/>
        <family val="1"/>
      </rPr>
      <t>, se mide al valor de mercado, siendo éste el último precio de transacción.</t>
    </r>
  </si>
  <si>
    <t>Al 31 de marzo del 2022, no se han registrado cambios en las políticas y procedimientos contables utilizados.</t>
  </si>
  <si>
    <t>Al 31 de marzo de 2022, la sociedad  posee como Garantía en la Bolsa de Valores y Productos de Asunción S.A., a fin de dar cumplimiento a lo establecido en el Art. 111 de la Ley de Mercado de Valores, los siguientes títulos - valores:</t>
  </si>
  <si>
    <t>Entre la fecha de cierre de los presentes estados financieros y la fecha del informe de auditoría, se ha realizado ajustes en el cálculo de la provisión del Impuesto a la Renta Empresarial, por una baja de renta en contra partida a los resultados acumulados en el ejercicio siguiente.</t>
  </si>
  <si>
    <t xml:space="preserve">Bonos Subordinados </t>
  </si>
  <si>
    <t>Certificados de Depósito de Ahorro</t>
  </si>
  <si>
    <t>Dif. de Precio (-) TI en Repo</t>
  </si>
  <si>
    <t>al 31/12/2021</t>
  </si>
  <si>
    <t xml:space="preserve">                               -</t>
  </si>
  <si>
    <t>Cuentas a Cobrar</t>
  </si>
  <si>
    <t>Itaú Asset Management AFPISA</t>
  </si>
  <si>
    <t>Tarjeta de Credito</t>
  </si>
  <si>
    <t>Diferencia de Precio por Valor de Compra (+)</t>
  </si>
  <si>
    <t>Fondo de Garantía - BVPASA</t>
  </si>
  <si>
    <t>Fondo Mutuo IAM Corto Plazo Dolares Americanos</t>
  </si>
  <si>
    <t>AL 31/03/2022</t>
  </si>
  <si>
    <t>FINEXPAR S.A.E.C.A.</t>
  </si>
  <si>
    <t>AA 4666</t>
  </si>
  <si>
    <t>AJ 6711</t>
  </si>
  <si>
    <t>TELECEL S.A.</t>
  </si>
  <si>
    <t>PYTEL01F9356</t>
  </si>
  <si>
    <t>AX6469</t>
  </si>
  <si>
    <t xml:space="preserve">TECNOLOGÍA DEL SUR S.A.E. </t>
  </si>
  <si>
    <t>PYRAD02F2604</t>
  </si>
  <si>
    <t>BONOS FINANCIEROS - (USD)</t>
  </si>
  <si>
    <t>PYREG01F9215</t>
  </si>
  <si>
    <t>PYREG04F9493</t>
  </si>
  <si>
    <t>BONOS SUBORDINADOS - (USD)</t>
  </si>
  <si>
    <t>BANCO RIO S.A.E.C.A</t>
  </si>
  <si>
    <t>PYRIO02F8337</t>
  </si>
  <si>
    <t>BONOS SUBORDINADOS</t>
  </si>
  <si>
    <t>Alta Reporto</t>
  </si>
  <si>
    <t>Vto. Reporto</t>
  </si>
  <si>
    <t>Monto Invertido</t>
  </si>
  <si>
    <t>Prima a Cobrar</t>
  </si>
  <si>
    <t>Prima a Devengar</t>
  </si>
  <si>
    <t>TOTAL TITULOS/VALORES EN REPORTO - Gs</t>
  </si>
  <si>
    <t>INFORMACIÓN SOBRE EL EMISOR al 31.03.2022</t>
  </si>
  <si>
    <t>Fecha Última Cotización</t>
  </si>
  <si>
    <t>% Cotización</t>
  </si>
  <si>
    <t>Valor de Mercado</t>
  </si>
  <si>
    <t>Valor de Costo</t>
  </si>
  <si>
    <t>Cuentas por cobrar personas y empresas relacionadas</t>
  </si>
  <si>
    <t>Bonos Corporativos GS</t>
  </si>
  <si>
    <t>Intereses a cobrar - Bonos Corporativos GS</t>
  </si>
  <si>
    <t>Intereses a devengar - Bonos Corporativos GS</t>
  </si>
  <si>
    <t>(Depreciación Acumulada)</t>
  </si>
  <si>
    <t>Licencias</t>
  </si>
  <si>
    <t>(Amortización Acumulada)</t>
  </si>
  <si>
    <t>5.l</t>
  </si>
  <si>
    <t>POR EL PERIODO DEL 01 DE ENERO DE 2022 AL 31 DE MARZO DE 2022 PRESENTADO EN FORMA COMPARATIVA CON EL MISMO PERIODO DEL EJERCICIO ANTERIOR</t>
  </si>
  <si>
    <t>Del   01/01/2021   al   31/12/2021</t>
  </si>
  <si>
    <t>Por intermediación de renta fija U$S- PJ</t>
  </si>
  <si>
    <t>Recargos y Multas - SET</t>
  </si>
  <si>
    <t>Del   01/01/2022   al   31/03/2022</t>
  </si>
  <si>
    <t>31.03.2022</t>
  </si>
  <si>
    <t>2021 - P/ BG</t>
  </si>
  <si>
    <t>Balance General - Moneda Local</t>
  </si>
  <si>
    <t>Del   01/01/2021   al   31/03/2021</t>
  </si>
  <si>
    <t>31.03.2021 P/ EERR</t>
  </si>
  <si>
    <t>POR EL PERIODO DEL 1 DE ENERO DE 2022 AL 31 DE MARZO DE 2022 PRESENTADO EN FORMA COMPARATIVA CON EL MISMO PERIODO DEL EJERCICIO ANTERIOR</t>
  </si>
  <si>
    <t>Publicidad</t>
  </si>
  <si>
    <t>Al 31/03/2022</t>
  </si>
  <si>
    <t>Los activos y pasivos en moneda extranjera se miden al tipo de cambio comprador y vendedor, respectivamente, vigentes a la fecha de cierre de cada ejercicio. Las partidas en moneda extranjera son actualizadas al tipo de cambio emitidos por el Banco Central del Paraguay (BCP), cuya cotización al cierre de los ejercicios presentados, es la siguiente:</t>
  </si>
  <si>
    <t>Cuentas a cobrar personas y empresas relacionadas</t>
  </si>
  <si>
    <t xml:space="preserve">Bonos Financieros </t>
  </si>
  <si>
    <t>Deudores por Titulos Renta Fija en Reporto</t>
  </si>
  <si>
    <t>Intereses a Cobrar – Tit en Reporto</t>
  </si>
  <si>
    <t>Int. a Devengar – Tit en Reporto</t>
  </si>
  <si>
    <t>Deudas con terceros por operaciones de Reporto</t>
  </si>
  <si>
    <t>Banco Rio Cta Cte. 7456009 - Cuenta Cartera Propia</t>
  </si>
  <si>
    <t>Banco Citicenter Cta Cte. 500033053 - Cuenta Cartera Propia</t>
  </si>
  <si>
    <t>Banco Rio Cta Cte. 5126106 - Cuenta Cartera Propia</t>
  </si>
  <si>
    <t>FINANCIERA UENO S.A.E.C.A.</t>
  </si>
  <si>
    <t>La composición de la cartera de inversiones temporales y permanentes al 31 de marzo de 2022 con valor de cotización fue la siguiente:</t>
  </si>
  <si>
    <t>5.g)      Otros activos corrientes y no corrientes</t>
  </si>
  <si>
    <t>5.h)      Acreedores por intermediación</t>
  </si>
  <si>
    <t>Total Periodo Actual</t>
  </si>
  <si>
    <t>Total Periodo Anterior</t>
  </si>
  <si>
    <t>Sobregiro en Cuenta Corriente</t>
  </si>
  <si>
    <t>Tarjeta de crédito</t>
  </si>
  <si>
    <t>A continuación, la composición:</t>
  </si>
  <si>
    <t>5.m)      Otros pasivos corrientes y no corrientes</t>
  </si>
  <si>
    <t>Inversíón CDA</t>
  </si>
  <si>
    <t>Comision por Distribución</t>
  </si>
  <si>
    <t>Comision por Distribución a Cobrar</t>
  </si>
  <si>
    <t>Directores / Presidente / Administradores / Auditor Interno</t>
  </si>
  <si>
    <t>Gratificaciones a Pagar</t>
  </si>
  <si>
    <t>Sobregiro en Cuenta</t>
  </si>
  <si>
    <t>Inversión en Bonos del Tesoro</t>
  </si>
  <si>
    <t>Comision por confirmación de saldos</t>
  </si>
  <si>
    <t>Intereses por Sobregiro</t>
  </si>
  <si>
    <t>SALDO AL 31/03/2022
Gs.</t>
  </si>
  <si>
    <t>Ingreso por Adquisición Bonos</t>
  </si>
  <si>
    <t>Gastos del Personal</t>
  </si>
  <si>
    <t>Honorarios de Escribania</t>
  </si>
  <si>
    <t xml:space="preserve">              No aplica</t>
  </si>
  <si>
    <t>A la fecha de emisión de los presentes estados financieros, no existen otros asuntos relevantes que deban ser mencionados.</t>
  </si>
  <si>
    <t xml:space="preserve">Estados Financieros por el periodo del </t>
  </si>
  <si>
    <t>01 de Enero de 2022 al 31 de marzo de 2022</t>
  </si>
  <si>
    <t>Itaú Asset Management A.F.P.I.S.A.</t>
  </si>
  <si>
    <t>Las notas 1 a 11 que se acompañan forman parte integrante de los Estados Financieros</t>
  </si>
  <si>
    <t>BALANCE GENERAL AL 31 DE MARZO DE 2022 PRESENTADO EN FORMA COMPARATIVA CON EL EJERCICIO ANTERIOR FINALIZADO EL 31 DE DICIEMBRE DE 2021</t>
  </si>
  <si>
    <t>Ejercicio Anterior</t>
  </si>
  <si>
    <t>2.2) Composicion del Capital y Características de las Acciones</t>
  </si>
  <si>
    <t>Al cierre del Ejercicio se expone el porcentaje de participación en la Bolsa de Valores y Productos de Asunción S.A. (BVA):</t>
  </si>
  <si>
    <t>Cantidad de Acciones</t>
  </si>
  <si>
    <t>Cantidad de Votos</t>
  </si>
  <si>
    <t>Valor Nominal Gs.</t>
  </si>
  <si>
    <t>% de Participación</t>
  </si>
  <si>
    <t>El modelo se sustenta en una base convencional de costo histórico, excepto para el caso de los activos y pasivos en moneda extranjera, según se explica en la nota 3.2 a) y no reconoce en forma integral los efectos de la inflación en la situación patrimonial y financiera de la Entidad, ni en los resultados de sus operaciones. De haberse aplicado una corrección monetaria integral de los estados financieros, podrían haber surgido diferencias en la presentación de la situación patrimonial y financiera al 31 de Diciembre de 2021 y 31 de Marzo de 2022, y en los resultados de las operaciones y en los flujos de efectivo de la Entidad al 31 de Marzo de 2021 y 31 de Marzo de 2022. Según el índice de precios al consumidor (IPC) publicado por el Banco Central del Paraguay, la inflación al  31 de diciembre de 2021 y 31 de Marzo de 2022 fueron de 6,8%  y 3,7%  respectivamente.</t>
  </si>
  <si>
    <t>b) Uso de estimaciones</t>
  </si>
  <si>
    <t>Los instrumentos financieros de renta fija se valúan a su costo de adquisición que comprende el valor nominal más los intereses devengados a cobrar y el diferencial de precios psitivo o negativo, conforme al resultado al momento de la compra. Dichos intereses y diferenciales son reconocidos en el resultado conforme se devengan, teniendo en cuenta el plazo residual de los instrumentos. Al mismo, la entidad analiza periódicamente el riesgo de crédito asociadoo a la calidad del emisor a fin de identificar indicadores de deterioro.</t>
  </si>
  <si>
    <t>Las previsiones por eventuales pérdidas derivadas de cuentas de dudoso cobro se determinan al fin de cada año sbre la base del estudio de la cartera de créditos realizado con el objeto de determinar la porción no recuperable de las cuentas a cobrar.</t>
  </si>
  <si>
    <t xml:space="preserve"> a) Bienes de uso: se contabilizan a su costo histórico menos la correspondiente depreciación acumulada y podrá ser ajustado por el índice de precio al consumo (IPC) emitido por el Banco Central del Paraguay. Cuando la variación de dicho índice alcance al menos el 20% acumulado desde el ejercicio en el cual se haya dispuesto el último ajuste por revalúo. El incremento neto por la reexpresión, en caso de que se realice, se acreditará a la respectiva reserva patrimonial, cuyo saldo puede ser utilizado únicamente para aumento de capital. Las depreciaciones se calculan por el método de la línea recta, en base a la vida útil estimada del bien, a partir del año siguiente de su incorporación al patrimonio de la Sociedad.</t>
  </si>
  <si>
    <r>
      <t xml:space="preserve"> b)  </t>
    </r>
    <r>
      <rPr>
        <b/>
        <sz val="11"/>
        <color theme="1"/>
        <rFont val="Times New Roman"/>
        <family val="1"/>
      </rPr>
      <t xml:space="preserve">Cargos diferidos e Intangibles: </t>
    </r>
    <r>
      <rPr>
        <sz val="11"/>
        <color theme="1"/>
        <rFont val="Times New Roman"/>
        <family val="1"/>
      </rPr>
      <t xml:space="preserve"> Las amortizaciones de intangibles se calculan por el método de la línea recta, considerando una vida útil de 60 meses. Los cargos diferidos son amortizados en conformidad al plazo por el cual los contratoos otorgan el derecho al uso de los valores adquiridos</t>
    </r>
  </si>
  <si>
    <t>El impuesto a la renta que se carga a los resultados del año se basa en la utilidad contable antes de este concepto, ajustada por las partidas que la ley incluye o excluye para la determinación de la utilidad gravable a la que se aplica la tasa del impuesto y por el reconocimiento del cargo o el ingreso originados por la aplicación del impuesto diferido, si los hubiere. La tasa legal es del 10% para el periodo presentado.
Adicionalmente, corresponde señalar que, a partir del 1 de enero del 2021, comenzó a regir las disposiciones del Capítulo III del Título I de la Ley 6380/19 sobre Normas especiales de Valoración de operaciones o Precios de Transferencia. En ese sentido, los contribuyentes del IRE que celebren operaciones con partes relacionadas o vinculadas residentes en el extranjero o en el país, en este caso cuando la operación para una de las partes esté exonerada, exenta o no alcanzada por el IRE, estarán obligados a determinar sus ingresos y deducciones, considerando los precios y contraprestaciones que hubieran utilizado con o entre partes independientes en operaciones comparables, en similares condiciones.
Están obligados a presentar un informe técnico de precios de transferencia, aquellos contribuyentes cuyos ingresos brutos en el ejercicio inmediato anterior fuesen superiores a los ₲ 10 mil millones (US$ 1.4 M aproximadamente).
Es importante destacar que el decreto reglamentario 4644/2020 establece que en el marco del Estudio de precios de transferencia (EPT) se debe incluir información de la situación financiera y tributaria de las distintas jurisdicciones en las que opera el sujeto alcanzado. El alcance de esta disposición debe ser regulado por la Administración Tributaria.</t>
  </si>
  <si>
    <t>Total Activo</t>
  </si>
  <si>
    <t>Total Pasivo</t>
  </si>
  <si>
    <t>Posición Neta Pasiva</t>
  </si>
  <si>
    <t>Resultado por valuación de activos (a)</t>
  </si>
  <si>
    <t>Resultado por valuación de activos (b)</t>
  </si>
  <si>
    <t>Licencias informáticas*</t>
  </si>
  <si>
    <t>Implementacion de Software*</t>
  </si>
  <si>
    <t>* Los Activos Intangibles por Licencias Informáticas e Implementación se software se amortizan en 60 meses desde septiembre 2021. Los cargos diferidos por Programas informáticos se amortizan en un plazo de 12 meses, en virtud de los contratos que los originan, a partir de diciembre 2021</t>
  </si>
  <si>
    <t>Total Activo:</t>
  </si>
  <si>
    <t>Provisión Bonificaciones a Directores y Administradores</t>
  </si>
  <si>
    <t>Directores / Administradores y Auditores / Salarios y Otras Remuneraciones / Gratificaciones</t>
  </si>
  <si>
    <t>5.p.2</t>
  </si>
  <si>
    <t>Ver nota 5n</t>
  </si>
  <si>
    <t>5.p.3</t>
  </si>
  <si>
    <t>5.r</t>
  </si>
  <si>
    <t>5.s</t>
  </si>
  <si>
    <t>b)	El 1 de en enero 2020 entró en vigencia la Ley Nº 6380/19 de la reforma tributaria, la cual crea, entre otros, el impuesto a la distribución de los dividendos y a las utilidades (IDU) y establece que, las utilidades puestas a disposición de los accionistas estarán sujetos a retenciones, para los beneficiarios no residentes a la tasa del 15% y para los beneficiarios residentes a la tasa del 8%. Así mismo, para los pagos de utilidades a ser realizados en el 2021, las retenciones son liquidadas a tasas extraordinarias del 10% para los no residentes y del 5% para los residentes, por única vez.</t>
  </si>
  <si>
    <r>
      <t>Los Estatutos de la Sociedad fueron modificadas por la venta del total del paquete accionario concretado en fecha 01 de setiembre de 2020,  adquiriendo la nueva denominacion de</t>
    </r>
    <r>
      <rPr>
        <b/>
        <sz val="11"/>
        <color theme="1"/>
        <rFont val="Times New Roman"/>
        <family val="1"/>
      </rPr>
      <t xml:space="preserve"> "Itaú Invest Casa de Bolsa S.A"</t>
    </r>
    <r>
      <rPr>
        <sz val="11"/>
        <color theme="1"/>
        <rFont val="Times New Roman"/>
        <family val="1"/>
      </rPr>
      <t>;</t>
    </r>
    <r>
      <rPr>
        <b/>
        <sz val="11"/>
        <color theme="1"/>
        <rFont val="Times New Roman"/>
        <family val="1"/>
      </rPr>
      <t xml:space="preserve"> </t>
    </r>
    <r>
      <rPr>
        <sz val="11"/>
        <color theme="1"/>
        <rFont val="Times New Roman"/>
        <family val="1"/>
      </rPr>
      <t xml:space="preserve">según escritura matriz N° 544 de fecha 01 de octubre de 2020, inscripta en el Registro Público de Comercio bajo el N° 03 Folio N° 25 y siguientes de fecha 11-01-2021. </t>
    </r>
  </si>
  <si>
    <t>Los presentes Estados Financieros (Balance General, Estado de Resultados, Estado de Flujo de Efectivo y Estado de Variación del Patrimonio Neto) correspondientes al 31 de marzo de 2022 fueron considerados y aprobados por el Directorio de la Sociedad mediante Acta N° 66 de fecha 12 de mayo del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</si>
</sst>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41" formatCode="_ * #,##0_ ;_ * \-#,##0_ ;_ * &quot;-&quot;_ ;_ @_ "/>
    <numFmt numFmtId="43" formatCode="_ * #,##0.00_ ;_ * \-#,##0.00_ ;_ * &quot;-&quot;??_ ;_ @_ "/>
    <numFmt numFmtId="164" formatCode="_-* #,##0_-;\-* #,##0_-;_-* &quot;-&quot;_-;_-@_-"/>
    <numFmt numFmtId="165" formatCode="_-* #,##0.00_-;\-* #,##0.00_-;_-* &quot;-&quot;??_-;_-@_-"/>
    <numFmt numFmtId="166" formatCode="_-* #,##0\ _€_-;\-* #,##0\ _€_-;_-* &quot;-&quot;\ _€_-;_-@_-"/>
    <numFmt numFmtId="167" formatCode="_-* #,##0.00\ _€_-;\-* #,##0.00\ _€_-;_-* &quot;-&quot;??\ _€_-;_-@_-"/>
    <numFmt numFmtId="168" formatCode="_(* #,##0_);_(* \(#,##0\);_(* &quot;-&quot;_);_(@_)"/>
    <numFmt numFmtId="169" formatCode="_(* #,##0.00_);_(* \(#,##0.00\);_(* &quot;-&quot;??_);_(@_)"/>
    <numFmt numFmtId="170" formatCode="_-* #,##0\ _€_-;\-* #,##0\ _€_-;_-* &quot;-&quot;??\ _€_-;_-@_-"/>
    <numFmt numFmtId="171" formatCode="General_)"/>
    <numFmt numFmtId="172" formatCode="_(* #,##0.00_);_(* \(#,##0.00\);_(* &quot;-&quot;_);_(@_)"/>
    <numFmt numFmtId="173" formatCode="_(* #,##0_);_(* \(#,##0\);_(* &quot;-&quot;??_);_(@_)"/>
    <numFmt numFmtId="174" formatCode="#,##0_ ;[Red]\-#,##0\ "/>
    <numFmt numFmtId="175" formatCode="#,##0_ ;\-#,##0\ "/>
    <numFmt numFmtId="176" formatCode="0_ ;[Red]\-0\ "/>
    <numFmt numFmtId="177" formatCode="_ * #,##0.00_ ;_ * \-#,##0.00_ ;_ * &quot;-&quot;_ ;_ @_ "/>
    <numFmt numFmtId="178" formatCode="_-* #,##0.00\ &quot;Pts&quot;_-;\-* #,##0.00\ &quot;Pts&quot;_-;_-* &quot;-&quot;??\ &quot;Pts&quot;_-;_-@_-"/>
    <numFmt numFmtId="179" formatCode="_(* #,##0_);_(* \(#,##0\);_(* \-??_);_(@_)"/>
    <numFmt numFmtId="180" formatCode="dd/mm/yyyy;@"/>
    <numFmt numFmtId="181" formatCode="_-* #,##0.00\ _p_t_a_-;\-* #,##0.00\ _p_t_a_-;_-* &quot;-&quot;??\ _p_t_a_-;_-@_-"/>
    <numFmt numFmtId="182" formatCode="0_ ;\-0\ "/>
    <numFmt numFmtId="183" formatCode="#,##0.00_ ;[Red]\-#,##0.00\ "/>
    <numFmt numFmtId="184" formatCode="_-* #,##0_-;\-* #,##0_-;_-* &quot;-&quot;??_-;_-@_-"/>
    <numFmt numFmtId="185" formatCode="_ [$€]\ * #,##0.00_ ;_ [$€]\ * \-#,##0.00_ ;_ [$€]\ * &quot;-&quot;??_ ;_ @_ "/>
    <numFmt numFmtId="186" formatCode="_-* #,##0\ _P_t_a_-;\-* #,##0\ _P_t_a_-;_-* &quot;-&quot;\ _P_t_a_-;_-@_-"/>
    <numFmt numFmtId="187" formatCode="_-* #,##0.00\ _P_t_s_-;\-* #,##0.00\ _P_t_s_-;_-* &quot;-&quot;??\ _P_t_s_-;_-@_-"/>
    <numFmt numFmtId="188" formatCode="0.0000%"/>
    <numFmt numFmtId="189" formatCode="0.000%"/>
  </numFmts>
  <fonts count="128">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libri Light"/>
      <family val="2"/>
      <scheme val="major"/>
    </font>
    <font>
      <sz val="8"/>
      <color theme="1"/>
      <name val="Calibri"/>
      <family val="2"/>
      <scheme val="minor"/>
    </font>
    <font>
      <sz val="11"/>
      <color rgb="FF000000"/>
      <name val="Calibri"/>
      <family val="2"/>
      <scheme val="minor"/>
    </font>
    <font>
      <sz val="11"/>
      <color rgb="FF000000"/>
      <name val="Times New Roman"/>
      <family val="1"/>
    </font>
    <font>
      <sz val="12"/>
      <color theme="1"/>
      <name val="Times New Roman"/>
      <family val="1"/>
    </font>
    <font>
      <b/>
      <sz val="12"/>
      <color theme="1"/>
      <name val="Times New Roman"/>
      <family val="1"/>
    </font>
    <font>
      <sz val="12"/>
      <name val="Courier"/>
      <family val="3"/>
    </font>
    <font>
      <b/>
      <sz val="12"/>
      <name val="Times New Roman"/>
      <family val="1"/>
    </font>
    <font>
      <b/>
      <sz val="12"/>
      <color rgb="FF0000FF"/>
      <name val="Times New Roman"/>
      <family val="1"/>
    </font>
    <font>
      <b/>
      <u/>
      <sz val="12"/>
      <color rgb="FF0000FF"/>
      <name val="Times New Roman"/>
      <family val="1"/>
    </font>
    <font>
      <b/>
      <u/>
      <sz val="12"/>
      <color theme="1"/>
      <name val="Times New Roman"/>
      <family val="1"/>
    </font>
    <font>
      <sz val="12"/>
      <color rgb="FF0000FF"/>
      <name val="Times New Roman"/>
      <family val="1"/>
    </font>
    <font>
      <sz val="10"/>
      <name val="Arial"/>
      <family val="2"/>
    </font>
    <font>
      <sz val="10"/>
      <name val="Nimbus Sans L"/>
    </font>
    <font>
      <sz val="12"/>
      <color rgb="FFFF0000"/>
      <name val="Times New Roman"/>
      <family val="1"/>
    </font>
    <font>
      <sz val="12"/>
      <color theme="0"/>
      <name val="Times New Roman"/>
      <family val="1"/>
    </font>
    <font>
      <b/>
      <sz val="11"/>
      <name val="Times New Roman"/>
      <family val="1"/>
    </font>
    <font>
      <sz val="11"/>
      <name val="Times New Roman"/>
      <family val="1"/>
    </font>
    <font>
      <b/>
      <sz val="11"/>
      <color theme="1"/>
      <name val="Times New Roman"/>
      <family val="1"/>
    </font>
    <font>
      <sz val="11"/>
      <color theme="1"/>
      <name val="Times New Roman"/>
      <family val="1"/>
    </font>
    <font>
      <b/>
      <sz val="11"/>
      <color rgb="FF000000"/>
      <name val="Times New Roman"/>
      <family val="1"/>
    </font>
    <font>
      <sz val="8"/>
      <color rgb="FFFF0000"/>
      <name val="Calibri"/>
      <family val="2"/>
      <scheme val="minor"/>
    </font>
    <font>
      <u/>
      <sz val="12"/>
      <color theme="1"/>
      <name val="Times New Roman"/>
      <family val="1"/>
    </font>
    <font>
      <b/>
      <sz val="9"/>
      <name val="Times New Roman"/>
      <family val="1"/>
    </font>
    <font>
      <sz val="8"/>
      <color indexed="8"/>
      <name val="Arial"/>
      <family val="2"/>
    </font>
    <font>
      <b/>
      <sz val="10"/>
      <name val="Arial"/>
      <family val="2"/>
    </font>
    <font>
      <sz val="8"/>
      <name val="Arial"/>
      <family val="2"/>
    </font>
    <font>
      <b/>
      <sz val="8"/>
      <name val="Arial"/>
      <family val="2"/>
    </font>
    <font>
      <sz val="9"/>
      <name val="Arial"/>
      <family val="2"/>
    </font>
    <font>
      <sz val="12"/>
      <name val="Times New Roman"/>
      <family val="1"/>
    </font>
    <font>
      <b/>
      <sz val="12"/>
      <color indexed="8"/>
      <name val="Arial"/>
      <family val="2"/>
    </font>
    <font>
      <sz val="10"/>
      <color indexed="8"/>
      <name val="Arial"/>
      <family val="2"/>
    </font>
    <font>
      <sz val="10"/>
      <color theme="1"/>
      <name val="Arial"/>
      <family val="2"/>
    </font>
    <font>
      <b/>
      <u/>
      <sz val="10"/>
      <color indexed="8"/>
      <name val="Arial"/>
      <family val="2"/>
    </font>
    <font>
      <b/>
      <sz val="10"/>
      <color theme="1"/>
      <name val="Arial"/>
      <family val="2"/>
    </font>
    <font>
      <sz val="9"/>
      <color theme="1"/>
      <name val="Arial"/>
      <family val="2"/>
    </font>
    <font>
      <b/>
      <sz val="9"/>
      <color theme="1"/>
      <name val="Arial"/>
      <family val="2"/>
    </font>
    <font>
      <i/>
      <sz val="8"/>
      <color theme="1"/>
      <name val="Arial"/>
      <family val="2"/>
    </font>
    <font>
      <b/>
      <sz val="12"/>
      <color theme="0"/>
      <name val="Times New Roman"/>
      <family val="1"/>
    </font>
    <font>
      <b/>
      <sz val="10"/>
      <color theme="1"/>
      <name val="Times New Roman"/>
      <family val="1"/>
    </font>
    <font>
      <b/>
      <sz val="10"/>
      <color rgb="FF000000"/>
      <name val="Times New Roman"/>
      <family val="1"/>
    </font>
    <font>
      <b/>
      <sz val="11"/>
      <color rgb="FFFFFFFF"/>
      <name val="Times New Roman"/>
      <family val="1"/>
    </font>
    <font>
      <u/>
      <sz val="11"/>
      <color theme="10"/>
      <name val="Calibri"/>
      <family val="2"/>
      <scheme val="minor"/>
    </font>
    <font>
      <sz val="18"/>
      <color theme="3"/>
      <name val="Calibri Light"/>
      <family val="2"/>
      <scheme val="major"/>
    </font>
    <font>
      <b/>
      <sz val="15"/>
      <name val="Times New Roman"/>
      <family val="1"/>
    </font>
    <font>
      <b/>
      <i/>
      <sz val="13"/>
      <color theme="1"/>
      <name val="Times New Roman"/>
      <family val="1"/>
    </font>
    <font>
      <sz val="13"/>
      <color theme="1"/>
      <name val="Times New Roman"/>
      <family val="1"/>
    </font>
    <font>
      <b/>
      <sz val="13"/>
      <name val="Times New Roman"/>
      <family val="1"/>
    </font>
    <font>
      <sz val="11"/>
      <color indexed="8"/>
      <name val="Calibri"/>
      <family val="2"/>
    </font>
    <font>
      <sz val="10"/>
      <name val="Times New Roman"/>
      <family val="1"/>
    </font>
    <font>
      <sz val="11"/>
      <color rgb="FF000000"/>
      <name val="Calibri"/>
      <family val="2"/>
    </font>
    <font>
      <u/>
      <sz val="11"/>
      <color theme="10"/>
      <name val="Times New Roman"/>
      <family val="1"/>
    </font>
    <font>
      <b/>
      <u/>
      <sz val="13"/>
      <color theme="1"/>
      <name val="Times New Roman"/>
      <family val="1"/>
    </font>
    <font>
      <sz val="11"/>
      <color rgb="FFFF0000"/>
      <name val="Times New Roman"/>
      <family val="1"/>
    </font>
    <font>
      <b/>
      <sz val="11"/>
      <color theme="0"/>
      <name val="Times New Roman"/>
      <family val="1"/>
    </font>
    <font>
      <b/>
      <sz val="9"/>
      <color theme="0"/>
      <name val="Arial"/>
      <family val="2"/>
    </font>
    <font>
      <b/>
      <sz val="9"/>
      <name val="Arial"/>
      <family val="2"/>
    </font>
    <font>
      <sz val="11"/>
      <color theme="1"/>
      <name val="Arial"/>
      <family val="2"/>
    </font>
    <font>
      <b/>
      <sz val="14"/>
      <color indexed="8"/>
      <name val="Arial"/>
      <family val="2"/>
    </font>
    <font>
      <b/>
      <u/>
      <sz val="12"/>
      <color indexed="8"/>
      <name val="Arial"/>
      <family val="2"/>
    </font>
    <font>
      <b/>
      <sz val="15"/>
      <color theme="1"/>
      <name val="Times New Roman"/>
      <family val="1"/>
    </font>
    <font>
      <b/>
      <sz val="11"/>
      <color rgb="FFFF0000"/>
      <name val="Times New Roman"/>
      <family val="1"/>
    </font>
    <font>
      <b/>
      <sz val="9"/>
      <color rgb="FFFF0000"/>
      <name val="Times New Roman"/>
      <family val="1"/>
    </font>
    <font>
      <b/>
      <u/>
      <sz val="11"/>
      <name val="Times New Roman"/>
      <family val="1"/>
    </font>
    <font>
      <b/>
      <u/>
      <sz val="11"/>
      <color theme="1"/>
      <name val="Times New Roman"/>
      <family val="1"/>
    </font>
    <font>
      <sz val="12"/>
      <color rgb="FF000000"/>
      <name val="Times New Roman"/>
      <family val="1"/>
    </font>
    <font>
      <b/>
      <sz val="11"/>
      <color rgb="FFFF0000"/>
      <name val="Arial"/>
      <family val="2"/>
    </font>
    <font>
      <b/>
      <sz val="10"/>
      <color indexed="8"/>
      <name val="Arial"/>
      <family val="2"/>
    </font>
    <font>
      <sz val="10"/>
      <color theme="1"/>
      <name val="Times New Roman"/>
      <family val="1"/>
    </font>
    <font>
      <sz val="9"/>
      <color theme="1"/>
      <name val="Times New Roman"/>
      <family val="1"/>
    </font>
    <font>
      <b/>
      <sz val="9"/>
      <color theme="1"/>
      <name val="Times New Roman"/>
      <family val="1"/>
    </font>
    <font>
      <u/>
      <sz val="11"/>
      <name val="Times New Roman"/>
      <family val="1"/>
    </font>
    <font>
      <b/>
      <sz val="10"/>
      <color rgb="FFFFFFFF"/>
      <name val="Times New Roman"/>
      <family val="1"/>
    </font>
    <font>
      <b/>
      <i/>
      <sz val="10"/>
      <color indexed="8"/>
      <name val="Arial"/>
      <family val="2"/>
    </font>
    <font>
      <sz val="10"/>
      <color theme="0"/>
      <name val="Arial"/>
      <family val="2"/>
    </font>
    <font>
      <b/>
      <sz val="10"/>
      <color theme="0"/>
      <name val="Arial"/>
      <family val="2"/>
    </font>
    <font>
      <sz val="10"/>
      <color theme="1"/>
      <name val="Calibri"/>
      <family val="2"/>
      <scheme val="minor"/>
    </font>
    <font>
      <i/>
      <sz val="12"/>
      <color rgb="FFFF0000"/>
      <name val="Times New Roman"/>
      <family val="1"/>
    </font>
    <font>
      <sz val="10"/>
      <color rgb="FF000000"/>
      <name val="Times New Roman"/>
      <family val="1"/>
    </font>
    <font>
      <sz val="10"/>
      <color rgb="FFFF0000"/>
      <name val="Times New Roman"/>
      <family val="1"/>
    </font>
    <font>
      <b/>
      <sz val="10"/>
      <color theme="0"/>
      <name val="Times New Roman"/>
      <family val="1"/>
    </font>
    <font>
      <sz val="9"/>
      <color rgb="FFFF0000"/>
      <name val="Arial"/>
      <family val="2"/>
    </font>
    <font>
      <i/>
      <sz val="10"/>
      <color rgb="FF000000"/>
      <name val="Times New Roman"/>
      <family val="1"/>
    </font>
    <font>
      <b/>
      <sz val="10"/>
      <name val="Times New Roman"/>
      <family val="1"/>
    </font>
    <font>
      <sz val="10"/>
      <color theme="0"/>
      <name val="Times New Roman"/>
      <family val="1"/>
    </font>
    <font>
      <b/>
      <sz val="16"/>
      <color theme="0"/>
      <name val="Times New Roman"/>
      <family val="1"/>
    </font>
    <font>
      <b/>
      <u/>
      <sz val="10"/>
      <color rgb="FF000000"/>
      <name val="Times New Roman"/>
      <family val="1"/>
    </font>
    <font>
      <b/>
      <sz val="10"/>
      <color rgb="FFFF0000"/>
      <name val="Times New Roman"/>
      <family val="1"/>
    </font>
    <font>
      <sz val="10"/>
      <name val="Courier"/>
      <family val="3"/>
    </font>
    <font>
      <i/>
      <sz val="11"/>
      <color rgb="FFFF0000"/>
      <name val="Times New Roman"/>
      <family val="1"/>
    </font>
    <font>
      <sz val="11"/>
      <color rgb="FF9C5700"/>
      <name val="Calibri"/>
      <family val="2"/>
      <scheme val="minor"/>
    </font>
    <font>
      <b/>
      <sz val="14"/>
      <color theme="1"/>
      <name val="Times New Roman"/>
      <family val="1"/>
    </font>
    <font>
      <b/>
      <u/>
      <sz val="12"/>
      <color indexed="8"/>
      <name val="Times New Roman"/>
      <family val="1"/>
    </font>
    <font>
      <sz val="10"/>
      <name val="Courier"/>
    </font>
    <font>
      <sz val="10"/>
      <name val="MS Sans Serif"/>
      <family val="2"/>
    </font>
    <font>
      <u/>
      <sz val="7.5"/>
      <color indexed="12"/>
      <name val="Courier"/>
      <family val="3"/>
    </font>
    <font>
      <sz val="11"/>
      <color theme="1"/>
      <name val="Calibri"/>
      <family val="2"/>
    </font>
    <font>
      <u/>
      <sz val="10"/>
      <color theme="10"/>
      <name val="MS Sans Serif"/>
      <family val="2"/>
    </font>
    <font>
      <sz val="11"/>
      <color indexed="8"/>
      <name val="Calibri"/>
      <family val="2"/>
      <charset val="1"/>
    </font>
    <font>
      <sz val="11"/>
      <color indexed="8"/>
      <name val="Calibri"/>
      <family val="2"/>
      <scheme val="minor"/>
    </font>
    <font>
      <sz val="12"/>
      <name val="Arial"/>
      <family val="2"/>
    </font>
    <font>
      <sz val="10"/>
      <name val="Verdana"/>
      <family val="2"/>
    </font>
    <font>
      <sz val="8"/>
      <name val="Verdana"/>
      <family val="2"/>
    </font>
    <font>
      <b/>
      <sz val="10"/>
      <color theme="1"/>
      <name val="Verdana"/>
      <family val="2"/>
    </font>
    <font>
      <sz val="10"/>
      <color theme="1"/>
      <name val="Verdana"/>
      <family val="2"/>
    </font>
    <font>
      <b/>
      <sz val="12"/>
      <color rgb="FFFF0000"/>
      <name val="Times New Roman"/>
      <family val="1"/>
    </font>
    <font>
      <sz val="10"/>
      <color indexed="8"/>
      <name val="Courier New"/>
      <family val="1"/>
    </font>
    <font>
      <b/>
      <sz val="11"/>
      <color theme="0"/>
      <name val="Arial Narrow"/>
      <family val="2"/>
    </font>
    <font>
      <sz val="11"/>
      <name val="Arial Narrow"/>
      <family val="2"/>
    </font>
    <font>
      <i/>
      <sz val="13"/>
      <color theme="1"/>
      <name val="Times New Roman"/>
      <family val="1"/>
    </font>
    <font>
      <i/>
      <sz val="13"/>
      <name val="Times New Roman"/>
      <family val="1"/>
    </font>
  </fonts>
  <fills count="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161616"/>
        <bgColor indexed="64"/>
      </patternFill>
    </fill>
    <fill>
      <patternFill patternType="solid">
        <fgColor rgb="FF0D0D0D"/>
        <bgColor indexed="64"/>
      </patternFill>
    </fill>
    <fill>
      <patternFill patternType="solid">
        <fgColor rgb="FFFFC000"/>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theme="1" tint="4.9989318521683403E-2"/>
        <bgColor indexed="64"/>
      </patternFill>
    </fill>
    <fill>
      <patternFill patternType="solid">
        <fgColor rgb="FFFFFF00"/>
        <bgColor indexed="64"/>
      </patternFill>
    </fill>
    <fill>
      <patternFill patternType="solid">
        <fgColor theme="1"/>
        <bgColor indexed="64"/>
      </patternFill>
    </fill>
    <fill>
      <patternFill patternType="solid">
        <fgColor theme="0" tint="-0.499984740745262"/>
        <bgColor indexed="64"/>
      </patternFill>
    </fill>
    <fill>
      <patternFill patternType="solid">
        <fgColor theme="2" tint="-0.499984740745262"/>
        <bgColor indexed="64"/>
      </patternFill>
    </fill>
    <fill>
      <patternFill patternType="solid">
        <fgColor theme="4" tint="-0.249977111117893"/>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rgb="FFFFCCFF"/>
        <bgColor indexed="64"/>
      </patternFill>
    </fill>
  </fills>
  <borders count="10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thick">
        <color indexed="64"/>
      </right>
      <top/>
      <bottom style="thick">
        <color indexed="64"/>
      </bottom>
      <diagonal/>
    </border>
    <border>
      <left/>
      <right style="thick">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rgb="FF000000"/>
      </bottom>
      <diagonal/>
    </border>
    <border>
      <left/>
      <right/>
      <top style="medium">
        <color indexed="64"/>
      </top>
      <bottom/>
      <diagonal/>
    </border>
    <border>
      <left style="medium">
        <color indexed="64"/>
      </left>
      <right/>
      <top style="medium">
        <color indexed="64"/>
      </top>
      <bottom/>
      <diagonal/>
    </border>
    <border>
      <left style="thick">
        <color indexed="64"/>
      </left>
      <right style="thick">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ck">
        <color indexed="64"/>
      </left>
      <right style="medium">
        <color indexed="64"/>
      </right>
      <top style="thick">
        <color indexed="64"/>
      </top>
      <bottom/>
      <diagonal/>
    </border>
    <border>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style="thick">
        <color indexed="64"/>
      </right>
      <top style="thick">
        <color indexed="64"/>
      </top>
      <bottom/>
      <diagonal/>
    </border>
    <border>
      <left style="medium">
        <color indexed="64"/>
      </left>
      <right style="thick">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rgb="FF000000"/>
      </bottom>
      <diagonal/>
    </border>
    <border>
      <left style="thick">
        <color indexed="64"/>
      </left>
      <right style="medium">
        <color indexed="64"/>
      </right>
      <top/>
      <bottom/>
      <diagonal/>
    </border>
    <border>
      <left/>
      <right style="thick">
        <color indexed="64"/>
      </right>
      <top/>
      <bottom/>
      <diagonal/>
    </border>
    <border>
      <left style="thick">
        <color indexed="64"/>
      </left>
      <right style="medium">
        <color indexed="64"/>
      </right>
      <top style="medium">
        <color indexed="64"/>
      </top>
      <bottom/>
      <diagonal/>
    </border>
    <border>
      <left/>
      <right style="thick">
        <color indexed="64"/>
      </right>
      <top style="medium">
        <color indexed="64"/>
      </top>
      <bottom/>
      <diagonal/>
    </border>
    <border>
      <left style="medium">
        <color indexed="64"/>
      </left>
      <right style="thick">
        <color indexed="64"/>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style="medium">
        <color indexed="64"/>
      </top>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bottom style="thick">
        <color indexed="64"/>
      </bottom>
      <diagonal/>
    </border>
    <border>
      <left style="medium">
        <color theme="0"/>
      </left>
      <right style="medium">
        <color theme="0"/>
      </right>
      <top style="medium">
        <color theme="0"/>
      </top>
      <bottom style="medium">
        <color theme="0"/>
      </bottom>
      <diagonal/>
    </border>
    <border>
      <left/>
      <right/>
      <top style="medium">
        <color theme="0"/>
      </top>
      <bottom style="medium">
        <color indexed="64"/>
      </bottom>
      <diagonal/>
    </border>
    <border>
      <left/>
      <right/>
      <top/>
      <bottom style="thin">
        <color theme="0" tint="-0.499984740745262"/>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bottom/>
      <diagonal/>
    </border>
    <border>
      <left style="medium">
        <color theme="0"/>
      </left>
      <right style="medium">
        <color theme="0"/>
      </right>
      <top/>
      <bottom style="medium">
        <color theme="0"/>
      </bottom>
      <diagonal/>
    </border>
    <border>
      <left style="thin">
        <color theme="0"/>
      </left>
      <right style="thin">
        <color theme="0"/>
      </right>
      <top style="thin">
        <color theme="0"/>
      </top>
      <bottom style="thin">
        <color theme="0"/>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946">
    <xf numFmtId="0" fontId="0" fillId="0" borderId="0"/>
    <xf numFmtId="167"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 fillId="8" borderId="8" applyNumberFormat="0" applyFon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32" borderId="0" applyNumberFormat="0" applyBorder="0" applyAlignment="0" applyProtection="0"/>
    <xf numFmtId="0" fontId="17" fillId="0" borderId="0" applyNumberFormat="0" applyFill="0" applyBorder="0" applyAlignment="0" applyProtection="0"/>
    <xf numFmtId="0" fontId="19" fillId="0" borderId="0"/>
    <xf numFmtId="171" fontId="23" fillId="0" borderId="0"/>
    <xf numFmtId="168" fontId="1" fillId="0" borderId="0" applyFont="0" applyFill="0" applyBorder="0" applyAlignment="0" applyProtection="0"/>
    <xf numFmtId="0" fontId="29" fillId="0" borderId="0"/>
    <xf numFmtId="0" fontId="29" fillId="0" borderId="0"/>
    <xf numFmtId="0" fontId="30" fillId="0" borderId="0"/>
    <xf numFmtId="0" fontId="29" fillId="0" borderId="0"/>
    <xf numFmtId="169" fontId="1" fillId="0" borderId="0" applyFont="0" applyFill="0" applyBorder="0" applyAlignment="0" applyProtection="0"/>
    <xf numFmtId="41" fontId="1" fillId="0" borderId="0" applyFont="0" applyFill="0" applyBorder="0" applyAlignment="0" applyProtection="0"/>
    <xf numFmtId="178" fontId="29" fillId="0" borderId="0" applyFont="0" applyFill="0" applyBorder="0" applyAlignment="0" applyProtection="0"/>
    <xf numFmtId="0" fontId="59" fillId="0" borderId="0" applyNumberFormat="0" applyFill="0" applyBorder="0" applyAlignment="0" applyProtection="0"/>
    <xf numFmtId="165" fontId="1" fillId="0" borderId="0" applyFont="0" applyFill="0" applyBorder="0" applyAlignment="0" applyProtection="0"/>
    <xf numFmtId="0" fontId="29" fillId="0" borderId="0" applyNumberForma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6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7"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0" fontId="65" fillId="0" borderId="0" applyFont="0" applyFill="0" applyBorder="0" applyAlignment="0" applyProtection="0"/>
    <xf numFmtId="43" fontId="29" fillId="0" borderId="0" applyFont="0" applyFill="0" applyBorder="0" applyAlignment="0" applyProtection="0"/>
    <xf numFmtId="0" fontId="29" fillId="0" borderId="0" applyFont="0" applyFill="0" applyBorder="0" applyAlignment="0" applyProtection="0"/>
    <xf numFmtId="0" fontId="29" fillId="0" borderId="0"/>
    <xf numFmtId="0" fontId="29" fillId="0" borderId="0"/>
    <xf numFmtId="0" fontId="29" fillId="0" borderId="0"/>
    <xf numFmtId="167" fontId="1" fillId="0" borderId="0" applyFont="0" applyFill="0" applyBorder="0" applyAlignment="0" applyProtection="0"/>
    <xf numFmtId="9" fontId="29" fillId="0" borderId="0" applyFont="0" applyFill="0" applyBorder="0" applyAlignment="0" applyProtection="0"/>
    <xf numFmtId="0" fontId="1" fillId="0" borderId="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66" fillId="0" borderId="0" applyFont="0" applyFill="0" applyBorder="0" applyAlignment="0" applyProtection="0"/>
    <xf numFmtId="0" fontId="29" fillId="0" borderId="0"/>
    <xf numFmtId="0" fontId="1" fillId="0" borderId="0"/>
    <xf numFmtId="167" fontId="1" fillId="0" borderId="0" applyFont="0" applyFill="0" applyBorder="0" applyAlignment="0" applyProtection="0"/>
    <xf numFmtId="181" fontId="29" fillId="0" borderId="0" applyFont="0" applyFill="0" applyBorder="0" applyAlignment="0" applyProtection="0"/>
    <xf numFmtId="43" fontId="1" fillId="0" borderId="0" applyFont="0" applyFill="0" applyBorder="0" applyAlignment="0" applyProtection="0"/>
    <xf numFmtId="0" fontId="67" fillId="0" borderId="0"/>
    <xf numFmtId="0" fontId="29" fillId="0" borderId="0"/>
    <xf numFmtId="41" fontId="1" fillId="0" borderId="0" applyFont="0" applyFill="0" applyBorder="0" applyAlignment="0" applyProtection="0"/>
    <xf numFmtId="167"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1" fontId="1"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1" fontId="1" fillId="0" borderId="0" applyFont="0" applyFill="0" applyBorder="0" applyAlignment="0" applyProtection="0"/>
    <xf numFmtId="43" fontId="6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9" fillId="0" borderId="0"/>
    <xf numFmtId="169" fontId="1" fillId="0" borderId="0" applyFont="0" applyFill="0" applyBorder="0" applyAlignment="0" applyProtection="0"/>
    <xf numFmtId="9" fontId="29" fillId="0" borderId="0" applyFont="0" applyFill="0" applyBorder="0" applyAlignment="0" applyProtection="0"/>
    <xf numFmtId="165"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7" fontId="105" fillId="0" borderId="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1" fontId="1"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1" fontId="1"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4" fillId="0" borderId="0"/>
    <xf numFmtId="41" fontId="1" fillId="0" borderId="0" applyFont="0" applyFill="0" applyBorder="0" applyAlignment="0" applyProtection="0"/>
    <xf numFmtId="165" fontId="1" fillId="0" borderId="0" applyFont="0" applyFill="0" applyBorder="0" applyAlignment="0" applyProtection="0"/>
    <xf numFmtId="0" fontId="48" fillId="0" borderId="0">
      <alignment vertical="top"/>
    </xf>
    <xf numFmtId="41" fontId="48" fillId="0" borderId="0" applyFont="0" applyFill="0" applyBorder="0" applyAlignment="0" applyProtection="0"/>
    <xf numFmtId="0" fontId="107"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41" fontId="19" fillId="0" borderId="0" applyFont="0" applyFill="0" applyBorder="0" applyAlignment="0" applyProtection="0"/>
    <xf numFmtId="41" fontId="1" fillId="0" borderId="0" applyFont="0" applyFill="0" applyBorder="0" applyAlignment="0" applyProtection="0"/>
    <xf numFmtId="41" fontId="48" fillId="0" borderId="0" applyFont="0" applyFill="0" applyBorder="0" applyAlignment="0" applyProtection="0"/>
    <xf numFmtId="41" fontId="19" fillId="0" borderId="0" applyFont="0" applyFill="0" applyBorder="0" applyAlignment="0" applyProtection="0"/>
    <xf numFmtId="41" fontId="1" fillId="0" borderId="0" applyFont="0" applyFill="0" applyBorder="0" applyAlignment="0" applyProtection="0"/>
    <xf numFmtId="18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0" fontId="29" fillId="0" borderId="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1" fontId="1"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1" fontId="1"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29" fillId="0" borderId="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1" fontId="1"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1" fontId="1"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1" fontId="1"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1" fontId="1"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41" fontId="4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9" fillId="0" borderId="0" applyFont="0" applyFill="0" applyBorder="0" applyAlignment="0" applyProtection="0"/>
    <xf numFmtId="41" fontId="1" fillId="0" borderId="0" applyFont="0" applyFill="0" applyBorder="0" applyAlignment="0" applyProtection="0"/>
    <xf numFmtId="41" fontId="48" fillId="0" borderId="0" applyFont="0" applyFill="0" applyBorder="0" applyAlignment="0" applyProtection="0"/>
    <xf numFmtId="41" fontId="19" fillId="0" borderId="0" applyFont="0" applyFill="0" applyBorder="0" applyAlignment="0" applyProtection="0"/>
    <xf numFmtId="37" fontId="110" fillId="0" borderId="0"/>
    <xf numFmtId="0" fontId="112" fillId="0" borderId="0" applyNumberFormat="0" applyFill="0" applyBorder="0" applyAlignment="0" applyProtection="0">
      <alignment vertical="top"/>
      <protection locked="0"/>
    </xf>
    <xf numFmtId="40" fontId="111" fillId="0" borderId="0" applyFont="0" applyFill="0" applyBorder="0" applyAlignment="0" applyProtection="0"/>
    <xf numFmtId="38" fontId="111" fillId="0" borderId="0" applyFont="0" applyFill="0" applyBorder="0" applyAlignment="0" applyProtection="0"/>
    <xf numFmtId="41" fontId="29"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0" fontId="111" fillId="0" borderId="0" applyFont="0" applyFill="0" applyBorder="0" applyAlignment="0" applyProtection="0"/>
    <xf numFmtId="43"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40" fontId="111" fillId="0" borderId="0" applyFont="0" applyFill="0" applyBorder="0" applyAlignment="0" applyProtection="0"/>
    <xf numFmtId="40" fontId="11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0" fontId="29"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0" fontId="1" fillId="0" borderId="0"/>
    <xf numFmtId="0" fontId="29"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0" fontId="29" fillId="0" borderId="0"/>
    <xf numFmtId="0" fontId="29" fillId="0" borderId="0"/>
    <xf numFmtId="0" fontId="29" fillId="0" borderId="0"/>
    <xf numFmtId="0" fontId="29" fillId="0" borderId="0"/>
    <xf numFmtId="0" fontId="29" fillId="0" borderId="0"/>
    <xf numFmtId="0" fontId="29"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0" fontId="113" fillId="0" borderId="0"/>
    <xf numFmtId="0" fontId="113" fillId="0" borderId="0"/>
    <xf numFmtId="0" fontId="113"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0" fontId="1"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29"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0" fontId="29" fillId="0" borderId="0"/>
    <xf numFmtId="0" fontId="29" fillId="0" borderId="0"/>
    <xf numFmtId="0" fontId="29" fillId="0" borderId="0"/>
    <xf numFmtId="0" fontId="29" fillId="0" borderId="0"/>
    <xf numFmtId="0" fontId="29" fillId="0" borderId="0"/>
    <xf numFmtId="0" fontId="29" fillId="0" borderId="0"/>
    <xf numFmtId="37" fontId="105" fillId="0" borderId="0"/>
    <xf numFmtId="0" fontId="65" fillId="8" borderId="8" applyNumberFormat="0" applyFont="0" applyAlignment="0" applyProtection="0"/>
    <xf numFmtId="0" fontId="1" fillId="8" borderId="8" applyNumberFormat="0" applyFont="0" applyAlignment="0" applyProtection="0"/>
    <xf numFmtId="0" fontId="65" fillId="8" borderId="8" applyNumberFormat="0" applyFont="0" applyAlignment="0" applyProtection="0"/>
    <xf numFmtId="9" fontId="11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65" fillId="0" borderId="0" applyFont="0" applyFill="0" applyBorder="0" applyAlignment="0" applyProtection="0"/>
    <xf numFmtId="9" fontId="111" fillId="0" borderId="0" applyFont="0" applyFill="0" applyBorder="0" applyAlignment="0" applyProtection="0"/>
    <xf numFmtId="9" fontId="65" fillId="0" borderId="0" applyFont="0" applyFill="0" applyBorder="0" applyAlignment="0" applyProtection="0"/>
    <xf numFmtId="9" fontId="111" fillId="0" borderId="0" applyFont="0" applyFill="0" applyBorder="0" applyAlignment="0" applyProtection="0"/>
    <xf numFmtId="9" fontId="65" fillId="0" borderId="0" applyFont="0" applyFill="0" applyBorder="0" applyAlignment="0" applyProtection="0"/>
    <xf numFmtId="9" fontId="111" fillId="0" borderId="0" applyFont="0" applyFill="0" applyBorder="0" applyAlignment="0" applyProtection="0"/>
    <xf numFmtId="9" fontId="65"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40" fontId="111" fillId="0" borderId="0" applyFont="0" applyFill="0" applyBorder="0" applyAlignment="0" applyProtection="0"/>
    <xf numFmtId="40" fontId="111" fillId="0" borderId="0" applyFont="0" applyFill="0" applyBorder="0" applyAlignment="0" applyProtection="0"/>
    <xf numFmtId="38" fontId="111" fillId="0" borderId="0" applyFont="0" applyBorder="0" applyAlignment="0" applyProtection="0"/>
    <xf numFmtId="165" fontId="105" fillId="0" borderId="0" applyFont="0" applyFill="0" applyBorder="0" applyAlignment="0" applyProtection="0"/>
    <xf numFmtId="165" fontId="105" fillId="0" borderId="0" applyFont="0" applyFill="0" applyBorder="0" applyAlignment="0" applyProtection="0"/>
    <xf numFmtId="37" fontId="105" fillId="0" borderId="0"/>
    <xf numFmtId="37" fontId="105" fillId="0" borderId="0"/>
    <xf numFmtId="37" fontId="105" fillId="0" borderId="0"/>
    <xf numFmtId="0" fontId="1" fillId="0" borderId="0"/>
    <xf numFmtId="0" fontId="113"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37" fontId="105" fillId="0" borderId="0"/>
    <xf numFmtId="0" fontId="1" fillId="0" borderId="0"/>
    <xf numFmtId="37" fontId="105" fillId="0" borderId="0"/>
    <xf numFmtId="37" fontId="105" fillId="0" borderId="0"/>
    <xf numFmtId="37" fontId="105" fillId="0" borderId="0"/>
    <xf numFmtId="43" fontId="1" fillId="0" borderId="0" applyFont="0" applyFill="0" applyBorder="0" applyAlignment="0" applyProtection="0"/>
    <xf numFmtId="0" fontId="113" fillId="0" borderId="0"/>
    <xf numFmtId="0" fontId="1" fillId="0" borderId="0"/>
    <xf numFmtId="37" fontId="105" fillId="0" borderId="0"/>
    <xf numFmtId="37" fontId="105" fillId="0" borderId="0"/>
    <xf numFmtId="0" fontId="113" fillId="0" borderId="0"/>
    <xf numFmtId="0" fontId="113" fillId="0" borderId="0"/>
    <xf numFmtId="0" fontId="113" fillId="0" borderId="0"/>
    <xf numFmtId="0" fontId="113" fillId="0" borderId="0"/>
    <xf numFmtId="0" fontId="65" fillId="8" borderId="8" applyNumberFormat="0" applyFont="0" applyAlignment="0" applyProtection="0"/>
    <xf numFmtId="9" fontId="111" fillId="0" borderId="0" applyFont="0" applyFill="0" applyBorder="0" applyAlignment="0" applyProtection="0"/>
    <xf numFmtId="9" fontId="111" fillId="0" borderId="0" applyFont="0" applyFill="0" applyBorder="0" applyAlignment="0" applyProtection="0"/>
    <xf numFmtId="40" fontId="111" fillId="0" borderId="0" applyFont="0" applyFill="0" applyBorder="0" applyAlignment="0" applyProtection="0"/>
    <xf numFmtId="40" fontId="111" fillId="0" borderId="0" applyFont="0" applyFill="0" applyBorder="0" applyAlignment="0" applyProtection="0"/>
    <xf numFmtId="40" fontId="111" fillId="0" borderId="0" applyFont="0" applyFill="0" applyBorder="0" applyAlignment="0" applyProtection="0"/>
    <xf numFmtId="40" fontId="111" fillId="0" borderId="0" applyFont="0" applyFill="0" applyBorder="0" applyAlignment="0" applyProtection="0"/>
    <xf numFmtId="40" fontId="111" fillId="0" borderId="0" applyFont="0" applyFill="0" applyBorder="0" applyAlignment="0" applyProtection="0"/>
    <xf numFmtId="40" fontId="111" fillId="0" borderId="0" applyFont="0" applyFill="0" applyBorder="0" applyAlignment="0" applyProtection="0"/>
    <xf numFmtId="40" fontId="111" fillId="0" borderId="0" applyFont="0" applyFill="0" applyBorder="0" applyAlignment="0" applyProtection="0"/>
    <xf numFmtId="40" fontId="111" fillId="0" borderId="0" applyFont="0" applyFill="0" applyBorder="0" applyAlignment="0" applyProtection="0"/>
    <xf numFmtId="40" fontId="111" fillId="0" borderId="0" applyFont="0" applyFill="0" applyBorder="0" applyAlignment="0" applyProtection="0"/>
    <xf numFmtId="40" fontId="111" fillId="0" borderId="0" applyFont="0" applyFill="0" applyBorder="0" applyAlignment="0" applyProtection="0"/>
    <xf numFmtId="40" fontId="111" fillId="0" borderId="0" applyFont="0" applyFill="0" applyBorder="0" applyAlignment="0" applyProtection="0"/>
    <xf numFmtId="0" fontId="29" fillId="0" borderId="0" applyNumberFormat="0" applyFill="0" applyBorder="0" applyAlignment="0" applyProtection="0"/>
    <xf numFmtId="0" fontId="29" fillId="0" borderId="0"/>
    <xf numFmtId="0" fontId="29" fillId="0" borderId="0"/>
    <xf numFmtId="0" fontId="1" fillId="0" borderId="0"/>
    <xf numFmtId="165" fontId="65" fillId="0" borderId="0" applyFont="0" applyFill="0" applyBorder="0" applyAlignment="0" applyProtection="0"/>
    <xf numFmtId="0" fontId="29" fillId="0" borderId="0"/>
    <xf numFmtId="43" fontId="29"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9" fillId="0" borderId="0" applyFont="0" applyFill="0" applyBorder="0" applyAlignment="0" applyProtection="0"/>
    <xf numFmtId="0" fontId="29" fillId="0" borderId="0" applyNumberFormat="0" applyFill="0" applyBorder="0" applyAlignment="0" applyProtection="0"/>
    <xf numFmtId="0" fontId="1" fillId="0" borderId="0"/>
    <xf numFmtId="0" fontId="29" fillId="0" borderId="0"/>
    <xf numFmtId="165" fontId="29" fillId="0" borderId="0" applyFont="0" applyFill="0" applyBorder="0" applyAlignment="0" applyProtection="0"/>
    <xf numFmtId="165" fontId="1" fillId="0" borderId="0" applyFont="0" applyFill="0" applyBorder="0" applyAlignment="0" applyProtection="0"/>
    <xf numFmtId="0" fontId="19" fillId="0" borderId="0"/>
    <xf numFmtId="164" fontId="29" fillId="0" borderId="0" applyFont="0" applyFill="0" applyBorder="0" applyAlignment="0" applyProtection="0"/>
    <xf numFmtId="165" fontId="1" fillId="0" borderId="0" applyFont="0" applyFill="0" applyBorder="0" applyAlignment="0" applyProtection="0"/>
    <xf numFmtId="0" fontId="19" fillId="0" borderId="0"/>
    <xf numFmtId="0" fontId="29" fillId="0" borderId="0"/>
    <xf numFmtId="165" fontId="65" fillId="0" borderId="0" applyFont="0" applyFill="0" applyBorder="0" applyAlignment="0" applyProtection="0"/>
    <xf numFmtId="165" fontId="29" fillId="0" borderId="0" applyFont="0" applyFill="0" applyBorder="0" applyAlignment="0" applyProtection="0"/>
    <xf numFmtId="0" fontId="29" fillId="0" borderId="0"/>
    <xf numFmtId="0" fontId="29" fillId="0" borderId="0"/>
    <xf numFmtId="165" fontId="29" fillId="0" borderId="0" applyFont="0" applyFill="0" applyBorder="0" applyAlignment="0" applyProtection="0"/>
    <xf numFmtId="0" fontId="111" fillId="0" borderId="0"/>
    <xf numFmtId="167" fontId="1" fillId="0" borderId="0" applyFont="0" applyFill="0" applyBorder="0" applyAlignment="0" applyProtection="0"/>
    <xf numFmtId="0" fontId="114" fillId="0" borderId="0" applyNumberFormat="0" applyFill="0" applyBorder="0" applyAlignment="0" applyProtection="0"/>
    <xf numFmtId="0" fontId="115" fillId="0" borderId="0"/>
    <xf numFmtId="0" fontId="116" fillId="0" borderId="0"/>
    <xf numFmtId="0" fontId="111" fillId="0" borderId="0"/>
    <xf numFmtId="167" fontId="11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0" fontId="29" fillId="0" borderId="0"/>
    <xf numFmtId="181" fontId="29" fillId="0" borderId="0" applyFont="0" applyFill="0" applyBorder="0" applyAlignment="0" applyProtection="0"/>
    <xf numFmtId="165" fontId="29" fillId="0" borderId="0" applyFont="0" applyFill="0" applyBorder="0" applyAlignment="0" applyProtection="0"/>
    <xf numFmtId="181" fontId="29" fillId="0" borderId="0" applyFont="0" applyFill="0" applyBorder="0" applyAlignment="0" applyProtection="0"/>
    <xf numFmtId="175" fontId="29" fillId="0" borderId="0" applyFont="0" applyFill="0" applyBorder="0" applyAlignment="0" applyProtection="0"/>
    <xf numFmtId="175" fontId="29" fillId="0" borderId="0" applyFont="0" applyFill="0" applyBorder="0" applyAlignment="0" applyProtection="0"/>
    <xf numFmtId="175" fontId="29" fillId="0" borderId="0" applyFont="0" applyFill="0" applyBorder="0" applyAlignment="0" applyProtection="0"/>
    <xf numFmtId="175" fontId="29" fillId="0" borderId="0" applyFont="0" applyFill="0" applyBorder="0" applyAlignment="0" applyProtection="0"/>
    <xf numFmtId="0" fontId="44" fillId="0" borderId="0"/>
    <xf numFmtId="41"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17" fillId="0" borderId="0"/>
    <xf numFmtId="0" fontId="1" fillId="0" borderId="0"/>
    <xf numFmtId="171" fontId="29" fillId="0" borderId="0"/>
    <xf numFmtId="43" fontId="29" fillId="0" borderId="0" applyFont="0" applyFill="0" applyBorder="0" applyAlignment="0" applyProtection="0"/>
    <xf numFmtId="41" fontId="118"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65"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185" fontId="118" fillId="0" borderId="0"/>
    <xf numFmtId="9" fontId="119" fillId="0" borderId="0" applyFont="0" applyFill="0" applyBorder="0" applyAlignment="0" applyProtection="0"/>
    <xf numFmtId="0" fontId="29" fillId="0" borderId="0"/>
    <xf numFmtId="9" fontId="29" fillId="0" borderId="0" applyFill="0" applyBorder="0" applyAlignment="0" applyProtection="0"/>
    <xf numFmtId="187" fontId="29" fillId="0" borderId="0" applyFont="0" applyFill="0" applyBorder="0" applyAlignment="0" applyProtection="0"/>
    <xf numFmtId="0" fontId="29" fillId="0" borderId="0" applyFill="0" applyBorder="0" applyAlignment="0" applyProtection="0"/>
    <xf numFmtId="186" fontId="29" fillId="0" borderId="0" applyFont="0" applyFill="0" applyBorder="0" applyAlignment="0" applyProtection="0"/>
    <xf numFmtId="186" fontId="29" fillId="0" borderId="0" applyFont="0" applyFill="0" applyBorder="0" applyAlignment="0" applyProtection="0"/>
    <xf numFmtId="164" fontId="29" fillId="0" borderId="0" applyFont="0" applyFill="0" applyBorder="0" applyAlignment="0" applyProtection="0"/>
    <xf numFmtId="187"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0" fontId="65" fillId="0" borderId="0"/>
    <xf numFmtId="0" fontId="29" fillId="0" borderId="0"/>
    <xf numFmtId="0" fontId="29" fillId="0" borderId="0"/>
    <xf numFmtId="0" fontId="29" fillId="0" borderId="0" applyNumberFormat="0" applyFont="0" applyFill="0" applyBorder="0" applyAlignment="0" applyProtection="0">
      <alignment vertical="top"/>
    </xf>
    <xf numFmtId="0" fontId="29" fillId="0" borderId="0" applyNumberFormat="0" applyFont="0" applyFill="0" applyBorder="0" applyAlignment="0" applyProtection="0">
      <alignment vertical="top"/>
    </xf>
    <xf numFmtId="9" fontId="29" fillId="0" borderId="0" applyFont="0" applyFill="0" applyBorder="0" applyAlignment="0" applyProtection="0"/>
    <xf numFmtId="9" fontId="29" fillId="0" borderId="0" applyFont="0" applyFill="0" applyBorder="0" applyAlignment="0" applyProtection="0"/>
    <xf numFmtId="9" fontId="65"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1240">
    <xf numFmtId="0" fontId="0" fillId="0" borderId="0" xfId="0"/>
    <xf numFmtId="0" fontId="18" fillId="0" borderId="0" xfId="0" applyFont="1"/>
    <xf numFmtId="0" fontId="21" fillId="0" borderId="0" xfId="0" applyFont="1"/>
    <xf numFmtId="0" fontId="21" fillId="0" borderId="0" xfId="0" applyFont="1" applyAlignment="1">
      <alignment wrapText="1"/>
    </xf>
    <xf numFmtId="0" fontId="21" fillId="0" borderId="0" xfId="0" applyFont="1" applyBorder="1"/>
    <xf numFmtId="170" fontId="21" fillId="0" borderId="0" xfId="1" applyNumberFormat="1" applyFont="1"/>
    <xf numFmtId="0" fontId="25" fillId="0" borderId="17" xfId="0" applyFont="1" applyFill="1" applyBorder="1"/>
    <xf numFmtId="0" fontId="22" fillId="0" borderId="17" xfId="0" applyFont="1" applyFill="1" applyBorder="1"/>
    <xf numFmtId="0" fontId="26" fillId="0" borderId="17" xfId="0" applyFont="1" applyFill="1" applyBorder="1"/>
    <xf numFmtId="0" fontId="28" fillId="0" borderId="17" xfId="0" applyFont="1" applyFill="1" applyBorder="1"/>
    <xf numFmtId="168" fontId="21" fillId="0" borderId="0" xfId="0" applyNumberFormat="1" applyFont="1"/>
    <xf numFmtId="0" fontId="21" fillId="0" borderId="0" xfId="0" applyFont="1" applyAlignment="1"/>
    <xf numFmtId="0" fontId="21" fillId="0" borderId="0" xfId="0" applyFont="1" applyAlignment="1">
      <alignment vertical="center"/>
    </xf>
    <xf numFmtId="168" fontId="21" fillId="0" borderId="0" xfId="0" applyNumberFormat="1" applyFont="1" applyAlignment="1">
      <alignment vertical="center"/>
    </xf>
    <xf numFmtId="0" fontId="31" fillId="0" borderId="17" xfId="0" quotePrefix="1" applyFont="1" applyFill="1" applyBorder="1"/>
    <xf numFmtId="0" fontId="31" fillId="0" borderId="17" xfId="0" applyFont="1" applyFill="1" applyBorder="1"/>
    <xf numFmtId="172" fontId="21" fillId="0" borderId="0" xfId="0" applyNumberFormat="1" applyFont="1" applyAlignment="1">
      <alignment vertical="center"/>
    </xf>
    <xf numFmtId="3" fontId="21" fillId="0" borderId="0" xfId="0" applyNumberFormat="1" applyFont="1" applyAlignment="1">
      <alignment vertical="center"/>
    </xf>
    <xf numFmtId="0" fontId="32" fillId="0" borderId="0" xfId="0" applyFont="1" applyAlignment="1">
      <alignment vertical="center"/>
    </xf>
    <xf numFmtId="168" fontId="32" fillId="0" borderId="0" xfId="0" applyNumberFormat="1" applyFont="1" applyAlignment="1">
      <alignment vertical="center"/>
    </xf>
    <xf numFmtId="0" fontId="32" fillId="0" borderId="0" xfId="0" applyFont="1"/>
    <xf numFmtId="0" fontId="34" fillId="0" borderId="0" xfId="49" applyFont="1"/>
    <xf numFmtId="0" fontId="34" fillId="0" borderId="0" xfId="49" applyFont="1" applyFill="1"/>
    <xf numFmtId="0" fontId="34" fillId="0" borderId="0" xfId="46" applyFont="1"/>
    <xf numFmtId="0" fontId="34" fillId="0" borderId="0" xfId="46" applyFont="1" applyFill="1" applyBorder="1"/>
    <xf numFmtId="0" fontId="34" fillId="0" borderId="0" xfId="49" applyFont="1" applyFill="1" applyBorder="1"/>
    <xf numFmtId="0" fontId="34" fillId="0" borderId="0" xfId="49" applyFont="1" applyBorder="1"/>
    <xf numFmtId="0" fontId="21" fillId="0" borderId="0" xfId="0" applyFont="1" applyFill="1"/>
    <xf numFmtId="0" fontId="22" fillId="0" borderId="0" xfId="0" applyFont="1" applyFill="1" applyBorder="1" applyAlignment="1">
      <alignment vertical="center"/>
    </xf>
    <xf numFmtId="0" fontId="39" fillId="0" borderId="17" xfId="0" applyFont="1" applyFill="1" applyBorder="1"/>
    <xf numFmtId="49" fontId="21" fillId="0" borderId="17" xfId="0" applyNumberFormat="1" applyFont="1" applyFill="1" applyBorder="1"/>
    <xf numFmtId="0" fontId="22" fillId="0" borderId="0" xfId="0" applyFont="1" applyFill="1" applyBorder="1"/>
    <xf numFmtId="0" fontId="39" fillId="0" borderId="0" xfId="0" applyFont="1" applyFill="1" applyBorder="1"/>
    <xf numFmtId="49" fontId="21" fillId="0" borderId="0" xfId="0" applyNumberFormat="1" applyFont="1" applyFill="1" applyBorder="1"/>
    <xf numFmtId="49" fontId="21" fillId="0" borderId="0" xfId="0" quotePrefix="1" applyNumberFormat="1" applyFont="1" applyFill="1" applyBorder="1"/>
    <xf numFmtId="0" fontId="21" fillId="0" borderId="0" xfId="0" applyFont="1" applyFill="1" applyBorder="1"/>
    <xf numFmtId="0" fontId="34" fillId="0" borderId="0" xfId="49" applyFont="1" applyAlignment="1">
      <alignment wrapText="1"/>
    </xf>
    <xf numFmtId="0" fontId="40" fillId="0" borderId="0" xfId="49" applyFont="1" applyAlignment="1">
      <alignment horizontal="center" vertical="center"/>
    </xf>
    <xf numFmtId="0" fontId="25" fillId="0" borderId="14" xfId="0" applyFont="1" applyFill="1" applyBorder="1"/>
    <xf numFmtId="0" fontId="33" fillId="0" borderId="0" xfId="49" applyFont="1" applyFill="1" applyBorder="1"/>
    <xf numFmtId="175" fontId="21" fillId="0" borderId="0" xfId="0" applyNumberFormat="1" applyFont="1"/>
    <xf numFmtId="0" fontId="35" fillId="0" borderId="0" xfId="0" applyFont="1" applyFill="1" applyBorder="1"/>
    <xf numFmtId="0" fontId="36" fillId="0" borderId="0" xfId="0" applyFont="1"/>
    <xf numFmtId="0" fontId="36" fillId="0" borderId="0" xfId="0" applyFont="1" applyAlignment="1">
      <alignment horizontal="left"/>
    </xf>
    <xf numFmtId="0" fontId="36" fillId="0" borderId="0" xfId="0" applyFont="1" applyAlignment="1">
      <alignment horizontal="left" wrapText="1"/>
    </xf>
    <xf numFmtId="0" fontId="33" fillId="0" borderId="0" xfId="49" quotePrefix="1" applyFont="1" applyFill="1" applyAlignment="1">
      <alignment horizontal="left"/>
    </xf>
    <xf numFmtId="0" fontId="36" fillId="0" borderId="0" xfId="0" applyFont="1" applyBorder="1"/>
    <xf numFmtId="0" fontId="36" fillId="0" borderId="18" xfId="0" applyFont="1" applyBorder="1"/>
    <xf numFmtId="0" fontId="43" fillId="0" borderId="0" xfId="0" applyFont="1"/>
    <xf numFmtId="179" fontId="45" fillId="0" borderId="0" xfId="0" applyNumberFormat="1" applyFont="1"/>
    <xf numFmtId="0" fontId="36" fillId="0" borderId="17" xfId="0" applyFont="1" applyBorder="1"/>
    <xf numFmtId="0" fontId="36" fillId="0" borderId="0" xfId="0" applyFont="1" applyFill="1" applyBorder="1"/>
    <xf numFmtId="0" fontId="34" fillId="0" borderId="16" xfId="49" applyFont="1" applyFill="1" applyBorder="1"/>
    <xf numFmtId="0" fontId="35" fillId="0" borderId="0" xfId="0" applyFont="1" applyBorder="1"/>
    <xf numFmtId="0" fontId="34" fillId="0" borderId="0" xfId="46" applyFont="1" applyBorder="1"/>
    <xf numFmtId="0" fontId="34" fillId="0" borderId="0" xfId="49" quotePrefix="1" applyFont="1" applyFill="1" applyAlignment="1"/>
    <xf numFmtId="0" fontId="35" fillId="0" borderId="0" xfId="0" applyFont="1" applyAlignment="1">
      <alignment horizontal="center"/>
    </xf>
    <xf numFmtId="0" fontId="35" fillId="0" borderId="0" xfId="0" applyFont="1" applyAlignment="1"/>
    <xf numFmtId="0" fontId="49" fillId="0" borderId="0" xfId="0" applyFont="1" applyFill="1"/>
    <xf numFmtId="0" fontId="49" fillId="0" borderId="0" xfId="0" applyFont="1"/>
    <xf numFmtId="0" fontId="49" fillId="0" borderId="0" xfId="0" applyFont="1" applyFill="1" applyAlignment="1">
      <alignment vertical="center"/>
    </xf>
    <xf numFmtId="0" fontId="52" fillId="0" borderId="0" xfId="0" applyFont="1"/>
    <xf numFmtId="0" fontId="52" fillId="0" borderId="0" xfId="0" applyFont="1" applyAlignment="1">
      <alignment horizontal="left"/>
    </xf>
    <xf numFmtId="0" fontId="52" fillId="0" borderId="0" xfId="0" applyFont="1" applyAlignment="1">
      <alignment horizontal="center"/>
    </xf>
    <xf numFmtId="167" fontId="52" fillId="0" borderId="0" xfId="1" applyFont="1"/>
    <xf numFmtId="0" fontId="53" fillId="34" borderId="10" xfId="0" applyFont="1" applyFill="1" applyBorder="1" applyAlignment="1">
      <alignment horizontal="center"/>
    </xf>
    <xf numFmtId="0" fontId="52" fillId="0" borderId="10" xfId="0" applyFont="1" applyBorder="1" applyAlignment="1">
      <alignment horizontal="center"/>
    </xf>
    <xf numFmtId="0" fontId="53" fillId="0" borderId="0" xfId="0" applyFont="1" applyAlignment="1">
      <alignment horizontal="center"/>
    </xf>
    <xf numFmtId="0" fontId="52" fillId="0" borderId="10" xfId="0" applyFont="1" applyFill="1" applyBorder="1" applyAlignment="1">
      <alignment horizontal="center" wrapText="1"/>
    </xf>
    <xf numFmtId="167" fontId="52" fillId="0" borderId="10" xfId="1" applyFont="1" applyFill="1" applyBorder="1" applyAlignment="1">
      <alignment wrapText="1"/>
    </xf>
    <xf numFmtId="0" fontId="52" fillId="0" borderId="0" xfId="0" applyFont="1" applyFill="1"/>
    <xf numFmtId="0" fontId="54" fillId="37" borderId="13" xfId="0" applyFont="1" applyFill="1" applyBorder="1"/>
    <xf numFmtId="0" fontId="54" fillId="37" borderId="15" xfId="0" applyFont="1" applyFill="1" applyBorder="1"/>
    <xf numFmtId="0" fontId="22" fillId="0" borderId="34" xfId="0" applyFont="1" applyBorder="1" applyAlignment="1">
      <alignment vertical="center" wrapText="1"/>
    </xf>
    <xf numFmtId="0" fontId="34" fillId="0" borderId="27" xfId="49" applyFont="1" applyFill="1" applyBorder="1"/>
    <xf numFmtId="0" fontId="21" fillId="0" borderId="0" xfId="0" applyFont="1" applyAlignment="1">
      <alignment horizontal="center"/>
    </xf>
    <xf numFmtId="0" fontId="18" fillId="0" borderId="0" xfId="0" applyFont="1" applyAlignment="1">
      <alignment horizontal="center"/>
    </xf>
    <xf numFmtId="175" fontId="34" fillId="0" borderId="27" xfId="45" applyNumberFormat="1" applyFont="1" applyFill="1" applyBorder="1"/>
    <xf numFmtId="170" fontId="52" fillId="0" borderId="0" xfId="1" applyNumberFormat="1" applyFont="1"/>
    <xf numFmtId="167" fontId="53" fillId="34" borderId="10" xfId="1" applyFont="1" applyFill="1" applyBorder="1" applyAlignment="1">
      <alignment horizontal="center"/>
    </xf>
    <xf numFmtId="170" fontId="53" fillId="34" borderId="10" xfId="1" applyNumberFormat="1" applyFont="1" applyFill="1" applyBorder="1" applyAlignment="1">
      <alignment horizontal="center"/>
    </xf>
    <xf numFmtId="170" fontId="52" fillId="0" borderId="10" xfId="1" applyNumberFormat="1" applyFont="1" applyFill="1" applyBorder="1" applyAlignment="1">
      <alignment wrapText="1"/>
    </xf>
    <xf numFmtId="170" fontId="52" fillId="0" borderId="10" xfId="1" applyNumberFormat="1" applyFont="1" applyBorder="1"/>
    <xf numFmtId="0" fontId="33" fillId="0" borderId="0" xfId="46" applyFont="1" applyFill="1" applyBorder="1"/>
    <xf numFmtId="168" fontId="34" fillId="0" borderId="0" xfId="46" applyNumberFormat="1" applyFont="1" applyFill="1" applyBorder="1"/>
    <xf numFmtId="173" fontId="21" fillId="0" borderId="0" xfId="0" applyNumberFormat="1" applyFont="1" applyAlignment="1">
      <alignment vertical="center"/>
    </xf>
    <xf numFmtId="167" fontId="34" fillId="0" borderId="0" xfId="1" applyFont="1" applyFill="1" applyBorder="1"/>
    <xf numFmtId="0" fontId="35" fillId="0" borderId="0" xfId="0" applyFont="1" applyFill="1" applyBorder="1" applyAlignment="1">
      <alignment vertical="center"/>
    </xf>
    <xf numFmtId="0" fontId="58" fillId="38" borderId="28" xfId="0" applyFont="1" applyFill="1" applyBorder="1" applyAlignment="1">
      <alignment vertical="center"/>
    </xf>
    <xf numFmtId="0" fontId="58" fillId="38" borderId="40" xfId="0" applyFont="1" applyFill="1" applyBorder="1" applyAlignment="1">
      <alignment horizontal="center" vertical="center"/>
    </xf>
    <xf numFmtId="0" fontId="35" fillId="0" borderId="0" xfId="0" applyFont="1" applyAlignment="1">
      <alignment horizontal="justify" vertical="center"/>
    </xf>
    <xf numFmtId="0" fontId="33" fillId="0" borderId="0" xfId="49" quotePrefix="1" applyFont="1" applyFill="1" applyAlignment="1">
      <alignment horizontal="center"/>
    </xf>
    <xf numFmtId="171" fontId="24" fillId="33" borderId="0" xfId="44" applyNumberFormat="1" applyFont="1" applyFill="1" applyBorder="1" applyAlignment="1" applyProtection="1">
      <alignment horizontal="left"/>
    </xf>
    <xf numFmtId="0" fontId="51" fillId="0" borderId="0" xfId="0" applyFont="1" applyFill="1" applyAlignment="1">
      <alignment vertical="center"/>
    </xf>
    <xf numFmtId="0" fontId="33" fillId="0" borderId="0" xfId="49" quotePrefix="1" applyFont="1" applyFill="1" applyAlignment="1">
      <alignment horizontal="center"/>
    </xf>
    <xf numFmtId="171" fontId="24" fillId="33" borderId="0" xfId="44" applyNumberFormat="1" applyFont="1" applyFill="1" applyBorder="1" applyAlignment="1" applyProtection="1">
      <alignment horizontal="left"/>
    </xf>
    <xf numFmtId="0" fontId="18" fillId="0" borderId="0" xfId="0" applyFont="1" applyAlignment="1">
      <alignment vertical="center"/>
    </xf>
    <xf numFmtId="0" fontId="21" fillId="0" borderId="36" xfId="0" applyFont="1" applyFill="1" applyBorder="1" applyAlignment="1">
      <alignment horizontal="left" indent="1"/>
    </xf>
    <xf numFmtId="0" fontId="37" fillId="0" borderId="0" xfId="0" applyFont="1" applyAlignment="1">
      <alignment horizontal="justify" vertical="center"/>
    </xf>
    <xf numFmtId="0" fontId="20" fillId="0" borderId="0" xfId="0" applyFont="1" applyAlignment="1">
      <alignment vertical="center"/>
    </xf>
    <xf numFmtId="0" fontId="37" fillId="0" borderId="0" xfId="0" applyFont="1" applyAlignment="1">
      <alignment vertical="center"/>
    </xf>
    <xf numFmtId="0" fontId="34" fillId="0" borderId="0" xfId="46" applyFont="1" applyBorder="1" applyAlignment="1">
      <alignment horizontal="left"/>
    </xf>
    <xf numFmtId="0" fontId="36" fillId="0" borderId="0" xfId="0" applyFont="1" applyFill="1"/>
    <xf numFmtId="0" fontId="36" fillId="0" borderId="0" xfId="0" applyFont="1" applyBorder="1" applyAlignment="1">
      <alignment horizontal="left" wrapText="1"/>
    </xf>
    <xf numFmtId="0" fontId="36" fillId="0" borderId="0" xfId="0" applyFont="1" applyFill="1" applyBorder="1" applyAlignment="1">
      <alignment horizontal="left" vertical="center" wrapText="1"/>
    </xf>
    <xf numFmtId="0" fontId="36" fillId="0" borderId="0" xfId="0" applyFont="1" applyBorder="1" applyAlignment="1">
      <alignment horizontal="left" vertical="center" wrapText="1"/>
    </xf>
    <xf numFmtId="0" fontId="34" fillId="0" borderId="16" xfId="46" applyFont="1" applyBorder="1"/>
    <xf numFmtId="0" fontId="35" fillId="0" borderId="0" xfId="0" applyFont="1" applyAlignment="1">
      <alignment horizontal="left" indent="1"/>
    </xf>
    <xf numFmtId="0" fontId="20" fillId="0" borderId="0" xfId="0" applyFont="1" applyBorder="1" applyAlignment="1">
      <alignment horizontal="left" vertical="center"/>
    </xf>
    <xf numFmtId="0" fontId="37" fillId="0" borderId="16" xfId="0" applyFont="1" applyBorder="1" applyAlignment="1">
      <alignment horizontal="center" vertical="center" wrapText="1"/>
    </xf>
    <xf numFmtId="0" fontId="37" fillId="0" borderId="16" xfId="0" applyFont="1" applyBorder="1" applyAlignment="1">
      <alignment horizontal="left" vertical="center"/>
    </xf>
    <xf numFmtId="0" fontId="70" fillId="0" borderId="0" xfId="46" applyFont="1" applyBorder="1"/>
    <xf numFmtId="41" fontId="20" fillId="0" borderId="0" xfId="51" applyFont="1" applyAlignment="1">
      <alignment vertical="center"/>
    </xf>
    <xf numFmtId="0" fontId="20" fillId="0" borderId="15" xfId="0" applyFont="1" applyBorder="1" applyAlignment="1">
      <alignment horizontal="center" vertical="center"/>
    </xf>
    <xf numFmtId="0" fontId="20" fillId="0" borderId="15" xfId="0" applyFont="1" applyBorder="1" applyAlignment="1">
      <alignment vertical="center"/>
    </xf>
    <xf numFmtId="3" fontId="20" fillId="0" borderId="15" xfId="0" applyNumberFormat="1" applyFont="1" applyBorder="1" applyAlignment="1">
      <alignment horizontal="center" vertical="center"/>
    </xf>
    <xf numFmtId="3" fontId="20" fillId="0" borderId="15" xfId="0" applyNumberFormat="1" applyFont="1" applyBorder="1" applyAlignment="1">
      <alignment horizontal="right" vertical="center"/>
    </xf>
    <xf numFmtId="10" fontId="20" fillId="0" borderId="15" xfId="0" applyNumberFormat="1" applyFont="1" applyBorder="1" applyAlignment="1">
      <alignment horizontal="right" vertical="center"/>
    </xf>
    <xf numFmtId="0" fontId="57" fillId="0" borderId="66" xfId="0" applyFont="1" applyBorder="1" applyAlignment="1">
      <alignment horizontal="center" vertical="center" wrapText="1"/>
    </xf>
    <xf numFmtId="0" fontId="20" fillId="0" borderId="65" xfId="0" applyFont="1" applyBorder="1" applyAlignment="1">
      <alignment horizontal="center" vertical="center"/>
    </xf>
    <xf numFmtId="3" fontId="20" fillId="0" borderId="65" xfId="0" applyNumberFormat="1" applyFont="1" applyBorder="1" applyAlignment="1">
      <alignment horizontal="right" vertical="center"/>
    </xf>
    <xf numFmtId="10" fontId="20" fillId="0" borderId="65" xfId="0" applyNumberFormat="1" applyFont="1" applyBorder="1" applyAlignment="1">
      <alignment horizontal="right" vertical="center"/>
    </xf>
    <xf numFmtId="0" fontId="20" fillId="0" borderId="65" xfId="0" applyFont="1" applyBorder="1" applyAlignment="1">
      <alignment vertical="center" wrapText="1"/>
    </xf>
    <xf numFmtId="3" fontId="20" fillId="0" borderId="65" xfId="0" applyNumberFormat="1" applyFont="1" applyBorder="1" applyAlignment="1">
      <alignment horizontal="center" vertical="center"/>
    </xf>
    <xf numFmtId="0" fontId="70" fillId="0" borderId="0" xfId="46" applyFont="1" applyFill="1" applyBorder="1"/>
    <xf numFmtId="0" fontId="55" fillId="43" borderId="37" xfId="0" applyFont="1" applyFill="1" applyBorder="1" applyAlignment="1">
      <alignment horizontal="center" vertical="center"/>
    </xf>
    <xf numFmtId="180" fontId="55" fillId="43" borderId="26" xfId="0" applyNumberFormat="1" applyFont="1" applyFill="1" applyBorder="1" applyAlignment="1">
      <alignment horizontal="center" vertical="center" wrapText="1"/>
    </xf>
    <xf numFmtId="0" fontId="55" fillId="43" borderId="26" xfId="0" applyFont="1" applyFill="1" applyBorder="1" applyAlignment="1">
      <alignment horizontal="center" vertical="center"/>
    </xf>
    <xf numFmtId="0" fontId="22" fillId="0" borderId="36" xfId="0" applyFont="1" applyFill="1" applyBorder="1" applyAlignment="1">
      <alignment horizontal="left" vertical="center" indent="1"/>
    </xf>
    <xf numFmtId="0" fontId="21" fillId="0" borderId="36" xfId="0" applyFont="1" applyFill="1" applyBorder="1" applyAlignment="1">
      <alignment horizontal="left" vertical="center" indent="1"/>
    </xf>
    <xf numFmtId="0" fontId="21" fillId="0" borderId="36" xfId="0" applyFont="1" applyFill="1" applyBorder="1" applyAlignment="1">
      <alignment horizontal="left" vertical="center" wrapText="1" indent="1"/>
    </xf>
    <xf numFmtId="0" fontId="22" fillId="0" borderId="36" xfId="0" applyFont="1" applyFill="1" applyBorder="1" applyAlignment="1">
      <alignment horizontal="left" indent="1"/>
    </xf>
    <xf numFmtId="0" fontId="22" fillId="0" borderId="45" xfId="0" applyFont="1" applyFill="1" applyBorder="1" applyAlignment="1">
      <alignment horizontal="left" vertical="center" indent="1"/>
    </xf>
    <xf numFmtId="0" fontId="74" fillId="0" borderId="0" xfId="0" applyFont="1"/>
    <xf numFmtId="0" fontId="53" fillId="34" borderId="10" xfId="0" applyFont="1" applyFill="1" applyBorder="1" applyAlignment="1">
      <alignment horizontal="left" vertical="center"/>
    </xf>
    <xf numFmtId="49" fontId="75" fillId="0" borderId="0" xfId="0" applyNumberFormat="1" applyFont="1" applyAlignment="1">
      <alignment horizontal="left" vertical="top"/>
    </xf>
    <xf numFmtId="0" fontId="47" fillId="0" borderId="0" xfId="0" applyFont="1" applyAlignment="1">
      <alignment horizontal="right" vertical="top" wrapText="1"/>
    </xf>
    <xf numFmtId="0" fontId="76" fillId="0" borderId="0" xfId="0" applyFont="1" applyAlignment="1">
      <alignment horizontal="center" vertical="top" wrapText="1"/>
    </xf>
    <xf numFmtId="0" fontId="47" fillId="33" borderId="0" xfId="0" applyFont="1" applyFill="1" applyAlignment="1">
      <alignment horizontal="center" vertical="top" wrapText="1"/>
    </xf>
    <xf numFmtId="3" fontId="48" fillId="0" borderId="0" xfId="0" applyNumberFormat="1" applyFont="1" applyAlignment="1">
      <alignment horizontal="right" vertical="top"/>
    </xf>
    <xf numFmtId="4" fontId="48" fillId="0" borderId="0" xfId="0" applyNumberFormat="1" applyFont="1" applyAlignment="1">
      <alignment horizontal="right" vertical="top"/>
    </xf>
    <xf numFmtId="0" fontId="48" fillId="0" borderId="0" xfId="0" applyNumberFormat="1" applyFont="1" applyAlignment="1">
      <alignment horizontal="left" vertical="top" wrapText="1"/>
    </xf>
    <xf numFmtId="0" fontId="48" fillId="0" borderId="0" xfId="0" applyFont="1" applyAlignment="1">
      <alignment horizontal="left" vertical="top" wrapText="1"/>
    </xf>
    <xf numFmtId="0" fontId="50" fillId="0" borderId="0" xfId="0" applyFont="1" applyAlignment="1">
      <alignment horizontal="center" vertical="top" wrapText="1"/>
    </xf>
    <xf numFmtId="0" fontId="51" fillId="0" borderId="43" xfId="0" applyFont="1" applyFill="1" applyBorder="1" applyAlignment="1">
      <alignment horizontal="center"/>
    </xf>
    <xf numFmtId="0" fontId="51" fillId="36" borderId="65" xfId="0" applyFont="1" applyFill="1" applyBorder="1" applyAlignment="1">
      <alignment horizontal="center"/>
    </xf>
    <xf numFmtId="177" fontId="52" fillId="0" borderId="10" xfId="51" applyNumberFormat="1" applyFont="1" applyBorder="1"/>
    <xf numFmtId="0" fontId="55" fillId="43" borderId="33" xfId="0" applyFont="1" applyFill="1" applyBorder="1" applyAlignment="1">
      <alignment horizontal="center" vertical="center" wrapText="1"/>
    </xf>
    <xf numFmtId="0" fontId="21" fillId="0" borderId="30" xfId="0" applyFont="1" applyBorder="1" applyAlignment="1">
      <alignment vertical="center" wrapText="1"/>
    </xf>
    <xf numFmtId="0" fontId="32" fillId="43" borderId="11" xfId="0" applyFont="1" applyFill="1" applyBorder="1"/>
    <xf numFmtId="0" fontId="32" fillId="43" borderId="21" xfId="0" applyFont="1" applyFill="1" applyBorder="1"/>
    <xf numFmtId="0" fontId="32" fillId="43" borderId="12" xfId="0" applyFont="1" applyFill="1" applyBorder="1"/>
    <xf numFmtId="180" fontId="55" fillId="43" borderId="10" xfId="0" applyNumberFormat="1" applyFont="1" applyFill="1" applyBorder="1" applyAlignment="1">
      <alignment horizontal="center" vertical="center" wrapText="1"/>
    </xf>
    <xf numFmtId="14" fontId="44" fillId="40" borderId="10" xfId="0" applyNumberFormat="1" applyFont="1" applyFill="1" applyBorder="1" applyAlignment="1">
      <alignment horizontal="center" vertical="center" wrapText="1"/>
    </xf>
    <xf numFmtId="0" fontId="74" fillId="0" borderId="0" xfId="0" applyFont="1" applyAlignment="1">
      <alignment vertical="center"/>
    </xf>
    <xf numFmtId="3" fontId="74" fillId="0" borderId="0" xfId="0" applyNumberFormat="1" applyFont="1"/>
    <xf numFmtId="0" fontId="74" fillId="0" borderId="23" xfId="0" applyFont="1" applyBorder="1"/>
    <xf numFmtId="41" fontId="43" fillId="0" borderId="10" xfId="51" applyFont="1" applyFill="1" applyBorder="1"/>
    <xf numFmtId="41" fontId="43" fillId="0" borderId="0" xfId="51" applyFont="1" applyFill="1" applyBorder="1"/>
    <xf numFmtId="41" fontId="41" fillId="0" borderId="10" xfId="51" applyFont="1" applyFill="1" applyBorder="1"/>
    <xf numFmtId="41" fontId="74" fillId="0" borderId="0" xfId="51" applyFont="1"/>
    <xf numFmtId="41" fontId="43" fillId="0" borderId="13" xfId="51" applyFont="1" applyFill="1" applyBorder="1"/>
    <xf numFmtId="41" fontId="74" fillId="0" borderId="23" xfId="51" applyFont="1" applyBorder="1"/>
    <xf numFmtId="41" fontId="43" fillId="0" borderId="23" xfId="51" applyFont="1" applyFill="1" applyBorder="1"/>
    <xf numFmtId="41" fontId="74" fillId="0" borderId="0" xfId="51" applyFont="1" applyBorder="1"/>
    <xf numFmtId="41" fontId="74" fillId="0" borderId="0" xfId="51" applyFont="1" applyFill="1"/>
    <xf numFmtId="41" fontId="43" fillId="0" borderId="0" xfId="51" applyFont="1" applyAlignment="1">
      <alignment horizontal="right"/>
    </xf>
    <xf numFmtId="41" fontId="45" fillId="0" borderId="0" xfId="51" applyFont="1"/>
    <xf numFmtId="0" fontId="44" fillId="35" borderId="24" xfId="0" applyFont="1" applyFill="1" applyBorder="1"/>
    <xf numFmtId="41" fontId="44" fillId="35" borderId="24" xfId="51" applyFont="1" applyFill="1" applyBorder="1"/>
    <xf numFmtId="0" fontId="36" fillId="0" borderId="0" xfId="0" applyFont="1" applyFill="1" applyBorder="1" applyAlignment="1">
      <alignment horizontal="left" vertical="center" wrapText="1"/>
    </xf>
    <xf numFmtId="0" fontId="36" fillId="0" borderId="0" xfId="0" applyFont="1" applyBorder="1" applyAlignment="1">
      <alignment horizontal="left"/>
    </xf>
    <xf numFmtId="0" fontId="33" fillId="0" borderId="0" xfId="49" quotePrefix="1" applyFont="1" applyFill="1" applyBorder="1" applyAlignment="1">
      <alignment horizontal="center"/>
    </xf>
    <xf numFmtId="0" fontId="33" fillId="0" borderId="0" xfId="49" quotePrefix="1" applyFont="1" applyFill="1" applyBorder="1" applyAlignment="1"/>
    <xf numFmtId="0" fontId="35" fillId="0" borderId="0" xfId="0" applyFont="1" applyBorder="1" applyAlignment="1">
      <alignment horizontal="center"/>
    </xf>
    <xf numFmtId="0" fontId="70" fillId="0" borderId="0" xfId="0" applyFont="1"/>
    <xf numFmtId="0" fontId="70" fillId="0" borderId="0" xfId="0" applyFont="1" applyAlignment="1">
      <alignment horizontal="left" wrapText="1"/>
    </xf>
    <xf numFmtId="0" fontId="70" fillId="0" borderId="0" xfId="0" applyFont="1" applyAlignment="1">
      <alignment horizontal="left"/>
    </xf>
    <xf numFmtId="0" fontId="34" fillId="0" borderId="0" xfId="49" quotePrefix="1" applyFont="1" applyFill="1" applyAlignment="1">
      <alignment horizontal="center"/>
    </xf>
    <xf numFmtId="176" fontId="71" fillId="43" borderId="32" xfId="49" applyNumberFormat="1" applyFont="1" applyFill="1" applyBorder="1" applyAlignment="1">
      <alignment horizontal="left" wrapText="1"/>
    </xf>
    <xf numFmtId="180" fontId="71" fillId="43" borderId="32" xfId="49" applyNumberFormat="1" applyFont="1" applyFill="1" applyBorder="1" applyAlignment="1">
      <alignment horizontal="center" vertical="center" wrapText="1"/>
    </xf>
    <xf numFmtId="0" fontId="78" fillId="0" borderId="17" xfId="49" applyFont="1" applyFill="1" applyBorder="1"/>
    <xf numFmtId="0" fontId="70" fillId="0" borderId="17" xfId="49" applyFont="1" applyFill="1" applyBorder="1"/>
    <xf numFmtId="0" fontId="70" fillId="0" borderId="17" xfId="46" applyFont="1" applyFill="1" applyBorder="1"/>
    <xf numFmtId="0" fontId="70" fillId="0" borderId="0" xfId="49" applyFont="1" applyFill="1"/>
    <xf numFmtId="0" fontId="34" fillId="0" borderId="0" xfId="49" applyFont="1" applyAlignment="1">
      <alignment horizontal="center" vertical="center" wrapText="1"/>
    </xf>
    <xf numFmtId="0" fontId="71" fillId="43" borderId="32" xfId="0" applyFont="1" applyFill="1" applyBorder="1" applyAlignment="1">
      <alignment horizontal="center" vertical="center"/>
    </xf>
    <xf numFmtId="0" fontId="71" fillId="43" borderId="44" xfId="0" applyFont="1" applyFill="1" applyBorder="1" applyAlignment="1">
      <alignment horizontal="center" vertical="center" wrapText="1"/>
    </xf>
    <xf numFmtId="0" fontId="35" fillId="0" borderId="0" xfId="0" applyFont="1" applyAlignment="1">
      <alignment horizontal="left" vertical="center"/>
    </xf>
    <xf numFmtId="0" fontId="35" fillId="0" borderId="25" xfId="0" applyFont="1" applyBorder="1" applyAlignment="1">
      <alignment horizontal="justify" vertical="center"/>
    </xf>
    <xf numFmtId="0" fontId="34" fillId="0" borderId="23" xfId="49" applyFont="1" applyFill="1" applyBorder="1"/>
    <xf numFmtId="0" fontId="34" fillId="0" borderId="22" xfId="49" applyFont="1" applyFill="1" applyBorder="1"/>
    <xf numFmtId="0" fontId="34" fillId="0" borderId="17" xfId="49" applyFont="1" applyFill="1" applyBorder="1"/>
    <xf numFmtId="0" fontId="34" fillId="0" borderId="18" xfId="49" applyFont="1" applyFill="1" applyBorder="1"/>
    <xf numFmtId="0" fontId="35" fillId="0" borderId="17" xfId="0" applyFont="1" applyBorder="1" applyAlignment="1">
      <alignment horizontal="justify" vertical="center"/>
    </xf>
    <xf numFmtId="0" fontId="34" fillId="0" borderId="0" xfId="49" applyFont="1" applyFill="1" applyBorder="1" applyAlignment="1">
      <alignment horizontal="center"/>
    </xf>
    <xf numFmtId="0" fontId="34" fillId="0" borderId="25" xfId="49" applyFont="1" applyFill="1" applyBorder="1"/>
    <xf numFmtId="0" fontId="34" fillId="0" borderId="19" xfId="49" applyFont="1" applyFill="1" applyBorder="1"/>
    <xf numFmtId="0" fontId="34" fillId="0" borderId="20" xfId="49" applyFont="1" applyFill="1" applyBorder="1"/>
    <xf numFmtId="0" fontId="33" fillId="0" borderId="0" xfId="49" applyFont="1" applyFill="1" applyBorder="1" applyAlignment="1">
      <alignment horizontal="center"/>
    </xf>
    <xf numFmtId="0" fontId="36" fillId="0" borderId="0" xfId="0" applyFont="1" applyAlignment="1">
      <alignment horizontal="center"/>
    </xf>
    <xf numFmtId="174" fontId="22" fillId="0" borderId="0" xfId="51" applyNumberFormat="1" applyFont="1" applyFill="1" applyBorder="1" applyAlignment="1">
      <alignment horizontal="right" indent="1"/>
    </xf>
    <xf numFmtId="174" fontId="22" fillId="0" borderId="35" xfId="51" applyNumberFormat="1" applyFont="1" applyFill="1" applyBorder="1" applyAlignment="1">
      <alignment horizontal="right" indent="1"/>
    </xf>
    <xf numFmtId="174" fontId="21" fillId="0" borderId="35" xfId="51" applyNumberFormat="1" applyFont="1" applyFill="1" applyBorder="1" applyAlignment="1">
      <alignment horizontal="right" indent="1"/>
    </xf>
    <xf numFmtId="174" fontId="21" fillId="0" borderId="0" xfId="51" applyNumberFormat="1" applyFont="1" applyFill="1" applyBorder="1" applyAlignment="1">
      <alignment horizontal="right" indent="1"/>
    </xf>
    <xf numFmtId="0" fontId="21" fillId="0" borderId="36" xfId="0" applyFont="1" applyFill="1" applyBorder="1"/>
    <xf numFmtId="0" fontId="81" fillId="0" borderId="0" xfId="0" applyFont="1" applyFill="1" applyBorder="1" applyAlignment="1">
      <alignment horizontal="center"/>
    </xf>
    <xf numFmtId="0" fontId="36" fillId="0" borderId="47" xfId="0" applyFont="1" applyFill="1" applyBorder="1"/>
    <xf numFmtId="0" fontId="36" fillId="0" borderId="43" xfId="0" applyFont="1" applyFill="1" applyBorder="1"/>
    <xf numFmtId="0" fontId="36" fillId="0" borderId="0" xfId="0" applyFont="1" applyFill="1" applyBorder="1" applyAlignment="1">
      <alignment horizontal="center"/>
    </xf>
    <xf numFmtId="0" fontId="36" fillId="0" borderId="43" xfId="0" applyFont="1" applyFill="1" applyBorder="1" applyAlignment="1">
      <alignment horizontal="center"/>
    </xf>
    <xf numFmtId="171" fontId="24" fillId="0" borderId="0" xfId="44" applyNumberFormat="1" applyFont="1" applyFill="1" applyBorder="1" applyAlignment="1" applyProtection="1">
      <alignment horizontal="left"/>
    </xf>
    <xf numFmtId="0" fontId="77" fillId="0" borderId="0" xfId="0" applyFont="1" applyBorder="1" applyAlignment="1">
      <alignment horizontal="center"/>
    </xf>
    <xf numFmtId="0" fontId="36" fillId="0" borderId="17"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18" xfId="0" applyFont="1" applyFill="1" applyBorder="1" applyAlignment="1">
      <alignment horizontal="left" vertical="center" wrapText="1"/>
    </xf>
    <xf numFmtId="171" fontId="33" fillId="0" borderId="0" xfId="44" applyNumberFormat="1" applyFont="1" applyFill="1" applyBorder="1" applyAlignment="1" applyProtection="1">
      <alignment horizontal="left"/>
    </xf>
    <xf numFmtId="0" fontId="33" fillId="0" borderId="0" xfId="46" applyFont="1" applyBorder="1" applyAlignment="1">
      <alignment horizontal="left"/>
    </xf>
    <xf numFmtId="14" fontId="34" fillId="0" borderId="0" xfId="46" applyNumberFormat="1" applyFont="1" applyFill="1" applyBorder="1"/>
    <xf numFmtId="0" fontId="81" fillId="0" borderId="0" xfId="0" applyFont="1" applyAlignment="1">
      <alignment horizontal="justify" vertical="center"/>
    </xf>
    <xf numFmtId="180" fontId="55" fillId="43" borderId="13" xfId="0" applyNumberFormat="1" applyFont="1" applyFill="1" applyBorder="1" applyAlignment="1">
      <alignment horizontal="center" vertical="center" wrapText="1"/>
    </xf>
    <xf numFmtId="175" fontId="21" fillId="0" borderId="13" xfId="45" applyNumberFormat="1" applyFont="1" applyFill="1" applyBorder="1" applyAlignment="1">
      <alignment horizontal="right" indent="1"/>
    </xf>
    <xf numFmtId="41" fontId="83" fillId="0" borderId="0" xfId="51" applyFont="1" applyBorder="1" applyAlignment="1">
      <alignment horizontal="center"/>
    </xf>
    <xf numFmtId="41" fontId="49" fillId="0" borderId="0" xfId="51" applyFont="1"/>
    <xf numFmtId="0" fontId="34" fillId="0" borderId="0" xfId="46" applyFont="1" applyFill="1"/>
    <xf numFmtId="3" fontId="36" fillId="0" borderId="0" xfId="0" applyNumberFormat="1" applyFont="1" applyFill="1" applyBorder="1" applyAlignment="1">
      <alignment vertical="center"/>
    </xf>
    <xf numFmtId="3" fontId="21" fillId="0" borderId="0" xfId="0" applyNumberFormat="1" applyFont="1"/>
    <xf numFmtId="41" fontId="74" fillId="0" borderId="0" xfId="0" applyNumberFormat="1" applyFont="1"/>
    <xf numFmtId="0" fontId="71" fillId="45" borderId="40" xfId="0" applyFont="1" applyFill="1" applyBorder="1" applyAlignment="1">
      <alignment horizontal="center" vertical="center" wrapText="1"/>
    </xf>
    <xf numFmtId="0" fontId="34" fillId="0" borderId="19" xfId="49" applyFont="1" applyBorder="1"/>
    <xf numFmtId="0" fontId="34" fillId="0" borderId="16" xfId="49" applyFont="1" applyBorder="1"/>
    <xf numFmtId="0" fontId="34" fillId="0" borderId="20" xfId="49" applyFont="1" applyBorder="1"/>
    <xf numFmtId="0" fontId="35" fillId="0" borderId="26" xfId="0" applyFont="1" applyBorder="1" applyAlignment="1">
      <alignment vertical="center"/>
    </xf>
    <xf numFmtId="41" fontId="35" fillId="0" borderId="38" xfId="0" applyNumberFormat="1" applyFont="1" applyBorder="1" applyAlignment="1">
      <alignment horizontal="right" vertical="center"/>
    </xf>
    <xf numFmtId="0" fontId="36" fillId="0" borderId="17"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18" xfId="0" applyFont="1" applyFill="1" applyBorder="1" applyAlignment="1">
      <alignment horizontal="left" vertical="center" wrapText="1"/>
    </xf>
    <xf numFmtId="0" fontId="85" fillId="0" borderId="0" xfId="0" applyFont="1"/>
    <xf numFmtId="0" fontId="71" fillId="45" borderId="44" xfId="0" applyFont="1" applyFill="1" applyBorder="1" applyAlignment="1">
      <alignment horizontal="center" vertical="center" wrapText="1"/>
    </xf>
    <xf numFmtId="180" fontId="71" fillId="45" borderId="40" xfId="0" applyNumberFormat="1" applyFont="1" applyFill="1" applyBorder="1" applyAlignment="1">
      <alignment horizontal="center" vertical="center" wrapText="1"/>
    </xf>
    <xf numFmtId="14" fontId="71" fillId="45" borderId="40" xfId="0" applyNumberFormat="1" applyFont="1" applyFill="1" applyBorder="1" applyAlignment="1">
      <alignment horizontal="center" vertical="center" wrapText="1"/>
    </xf>
    <xf numFmtId="0" fontId="35" fillId="0" borderId="17" xfId="0" applyFont="1" applyFill="1" applyBorder="1" applyAlignment="1">
      <alignment horizontal="justify" vertical="center"/>
    </xf>
    <xf numFmtId="0" fontId="68" fillId="0" borderId="0" xfId="53" applyFont="1" applyFill="1" applyBorder="1" applyAlignment="1">
      <alignment horizontal="center"/>
    </xf>
    <xf numFmtId="0" fontId="36" fillId="0" borderId="0" xfId="0" applyFont="1" applyFill="1" applyBorder="1" applyAlignment="1">
      <alignment horizontal="left" wrapText="1"/>
    </xf>
    <xf numFmtId="0" fontId="36" fillId="0" borderId="17"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18" xfId="0" applyFont="1" applyFill="1" applyBorder="1" applyAlignment="1">
      <alignment horizontal="left" vertical="center" wrapText="1"/>
    </xf>
    <xf numFmtId="171" fontId="24" fillId="33" borderId="0" xfId="44" applyNumberFormat="1" applyFont="1" applyFill="1" applyBorder="1" applyAlignment="1" applyProtection="1">
      <alignment horizontal="left"/>
    </xf>
    <xf numFmtId="171" fontId="24" fillId="0" borderId="0" xfId="44" applyNumberFormat="1" applyFont="1" applyFill="1" applyBorder="1" applyAlignment="1" applyProtection="1">
      <alignment horizontal="left"/>
    </xf>
    <xf numFmtId="0" fontId="36" fillId="0" borderId="79" xfId="0" applyFont="1" applyBorder="1" applyAlignment="1">
      <alignment vertical="center" wrapText="1"/>
    </xf>
    <xf numFmtId="0" fontId="36" fillId="0" borderId="83" xfId="0" applyFont="1" applyBorder="1" applyAlignment="1">
      <alignment vertical="center" wrapText="1"/>
    </xf>
    <xf numFmtId="0" fontId="35" fillId="0" borderId="67" xfId="0" applyFont="1" applyBorder="1" applyAlignment="1">
      <alignment vertical="center" wrapText="1"/>
    </xf>
    <xf numFmtId="0" fontId="36" fillId="0" borderId="85" xfId="0" applyFont="1" applyBorder="1" applyAlignment="1">
      <alignment vertical="center" wrapText="1"/>
    </xf>
    <xf numFmtId="0" fontId="56" fillId="0" borderId="0" xfId="0" applyFont="1" applyAlignment="1">
      <alignment horizontal="justify" vertical="center"/>
    </xf>
    <xf numFmtId="0" fontId="88" fillId="0" borderId="0" xfId="46" applyFont="1" applyFill="1" applyBorder="1"/>
    <xf numFmtId="0" fontId="85" fillId="0" borderId="0" xfId="0" applyFont="1" applyAlignment="1">
      <alignment vertical="center"/>
    </xf>
    <xf numFmtId="0" fontId="46" fillId="0" borderId="0" xfId="49" quotePrefix="1" applyFont="1" applyFill="1" applyAlignment="1">
      <alignment horizontal="center"/>
    </xf>
    <xf numFmtId="0" fontId="46" fillId="0" borderId="0" xfId="46" applyFont="1" applyBorder="1" applyAlignment="1">
      <alignment horizontal="center"/>
    </xf>
    <xf numFmtId="0" fontId="24" fillId="0" borderId="0" xfId="46" applyFont="1" applyBorder="1" applyAlignment="1">
      <alignment horizontal="center"/>
    </xf>
    <xf numFmtId="171" fontId="24" fillId="33" borderId="0" xfId="44" applyNumberFormat="1" applyFont="1" applyFill="1" applyBorder="1" applyAlignment="1" applyProtection="1">
      <alignment horizontal="center"/>
    </xf>
    <xf numFmtId="171" fontId="24" fillId="0" borderId="0" xfId="44" applyNumberFormat="1" applyFont="1" applyFill="1" applyBorder="1" applyAlignment="1" applyProtection="1">
      <alignment horizontal="center"/>
    </xf>
    <xf numFmtId="0" fontId="22" fillId="0" borderId="14" xfId="0" applyFont="1" applyFill="1" applyBorder="1" applyAlignment="1">
      <alignment horizontal="center"/>
    </xf>
    <xf numFmtId="0" fontId="27" fillId="0" borderId="14" xfId="0" applyFont="1" applyFill="1" applyBorder="1" applyAlignment="1">
      <alignment horizontal="center"/>
    </xf>
    <xf numFmtId="0" fontId="22" fillId="0" borderId="15" xfId="0" applyFont="1" applyFill="1" applyBorder="1" applyAlignment="1">
      <alignment horizontal="center"/>
    </xf>
    <xf numFmtId="0" fontId="22" fillId="0" borderId="0" xfId="0" applyFont="1" applyBorder="1" applyAlignment="1">
      <alignment horizontal="center"/>
    </xf>
    <xf numFmtId="168" fontId="22" fillId="0" borderId="0" xfId="51" applyNumberFormat="1" applyFont="1" applyFill="1" applyBorder="1" applyAlignment="1">
      <alignment horizontal="center"/>
    </xf>
    <xf numFmtId="168" fontId="21" fillId="0" borderId="0" xfId="51" applyNumberFormat="1" applyFont="1" applyFill="1" applyBorder="1" applyAlignment="1">
      <alignment horizontal="center"/>
    </xf>
    <xf numFmtId="0" fontId="21" fillId="0" borderId="0" xfId="0" applyFont="1" applyFill="1" applyBorder="1" applyAlignment="1">
      <alignment horizontal="center" vertical="center"/>
    </xf>
    <xf numFmtId="0" fontId="21" fillId="0" borderId="0" xfId="0" applyFont="1" applyFill="1" applyBorder="1" applyAlignment="1">
      <alignment horizontal="center" vertical="center" wrapText="1"/>
    </xf>
    <xf numFmtId="0" fontId="22" fillId="0" borderId="0" xfId="0" applyFont="1" applyFill="1" applyBorder="1" applyAlignment="1">
      <alignment horizontal="center"/>
    </xf>
    <xf numFmtId="0" fontId="22" fillId="0" borderId="43" xfId="0" applyFont="1" applyFill="1" applyBorder="1" applyAlignment="1">
      <alignment horizontal="center" vertical="center"/>
    </xf>
    <xf numFmtId="0" fontId="22" fillId="0" borderId="14" xfId="0" quotePrefix="1" applyFont="1" applyFill="1" applyBorder="1" applyAlignment="1">
      <alignment horizontal="center"/>
    </xf>
    <xf numFmtId="0" fontId="22" fillId="0" borderId="0" xfId="0" applyFont="1" applyBorder="1" applyAlignment="1">
      <alignment horizontal="center" wrapText="1"/>
    </xf>
    <xf numFmtId="0" fontId="22" fillId="0" borderId="0" xfId="0" applyFont="1" applyAlignment="1">
      <alignment horizontal="center"/>
    </xf>
    <xf numFmtId="0" fontId="56" fillId="0" borderId="28" xfId="0" applyFont="1" applyBorder="1" applyAlignment="1">
      <alignment vertical="center"/>
    </xf>
    <xf numFmtId="0" fontId="56" fillId="0" borderId="40" xfId="0" applyFont="1" applyBorder="1" applyAlignment="1">
      <alignment horizontal="center" vertical="center"/>
    </xf>
    <xf numFmtId="0" fontId="56" fillId="0" borderId="40" xfId="0" applyFont="1" applyBorder="1" applyAlignment="1">
      <alignment vertical="center"/>
    </xf>
    <xf numFmtId="0" fontId="96" fillId="0" borderId="17" xfId="46" applyFont="1" applyFill="1" applyBorder="1"/>
    <xf numFmtId="0" fontId="56" fillId="0" borderId="26" xfId="0" applyFont="1" applyFill="1" applyBorder="1" applyAlignment="1">
      <alignment vertical="center"/>
    </xf>
    <xf numFmtId="0" fontId="56" fillId="0" borderId="39" xfId="0" applyFont="1" applyFill="1" applyBorder="1" applyAlignment="1">
      <alignment horizontal="center" vertical="center"/>
    </xf>
    <xf numFmtId="0" fontId="56" fillId="0" borderId="39" xfId="0" applyFont="1" applyFill="1" applyBorder="1" applyAlignment="1">
      <alignment horizontal="right" vertical="center"/>
    </xf>
    <xf numFmtId="3" fontId="85" fillId="0" borderId="47" xfId="0" applyNumberFormat="1" applyFont="1" applyFill="1" applyBorder="1" applyAlignment="1">
      <alignment vertical="center"/>
    </xf>
    <xf numFmtId="0" fontId="85" fillId="0" borderId="47" xfId="0" applyFont="1" applyFill="1" applyBorder="1" applyAlignment="1">
      <alignment vertical="center"/>
    </xf>
    <xf numFmtId="0" fontId="66" fillId="0" borderId="0" xfId="46" applyFont="1" applyFill="1"/>
    <xf numFmtId="0" fontId="56" fillId="0" borderId="40" xfId="0" applyFont="1" applyBorder="1" applyAlignment="1">
      <alignment horizontal="right" vertical="center"/>
    </xf>
    <xf numFmtId="0" fontId="66" fillId="0" borderId="0" xfId="46" applyFont="1"/>
    <xf numFmtId="0" fontId="57" fillId="0" borderId="40" xfId="0" applyFont="1" applyBorder="1" applyAlignment="1">
      <alignment horizontal="center" vertical="center"/>
    </xf>
    <xf numFmtId="0" fontId="89" fillId="38" borderId="27" xfId="0" applyFont="1" applyFill="1" applyBorder="1" applyAlignment="1">
      <alignment vertical="center"/>
    </xf>
    <xf numFmtId="0" fontId="93" fillId="38" borderId="35" xfId="0" applyFont="1" applyFill="1" applyBorder="1" applyAlignment="1">
      <alignment vertical="center"/>
    </xf>
    <xf numFmtId="0" fontId="89" fillId="39" borderId="27" xfId="0" applyFont="1" applyFill="1" applyBorder="1" applyAlignment="1">
      <alignment vertical="center"/>
    </xf>
    <xf numFmtId="0" fontId="89" fillId="39" borderId="35" xfId="0" applyFont="1" applyFill="1" applyBorder="1" applyAlignment="1">
      <alignment horizontal="center" vertical="center"/>
    </xf>
    <xf numFmtId="0" fontId="95" fillId="0" borderId="48" xfId="0" applyFont="1" applyFill="1" applyBorder="1" applyAlignment="1">
      <alignment vertical="center"/>
    </xf>
    <xf numFmtId="0" fontId="95" fillId="0" borderId="36" xfId="0" applyFont="1" applyFill="1" applyBorder="1" applyAlignment="1">
      <alignment vertical="center"/>
    </xf>
    <xf numFmtId="0" fontId="56" fillId="0" borderId="28" xfId="0" applyFont="1" applyFill="1" applyBorder="1" applyAlignment="1">
      <alignment vertical="center"/>
    </xf>
    <xf numFmtId="0" fontId="56" fillId="0" borderId="51" xfId="0" applyFont="1" applyBorder="1" applyAlignment="1">
      <alignment vertical="center"/>
    </xf>
    <xf numFmtId="41" fontId="56" fillId="0" borderId="40" xfId="0" applyNumberFormat="1" applyFont="1" applyBorder="1" applyAlignment="1">
      <alignment horizontal="right" vertical="center"/>
    </xf>
    <xf numFmtId="0" fontId="56" fillId="0" borderId="52" xfId="0" applyFont="1" applyBorder="1" applyAlignment="1">
      <alignment vertical="center"/>
    </xf>
    <xf numFmtId="0" fontId="57" fillId="0" borderId="49" xfId="0" applyFont="1" applyBorder="1" applyAlignment="1">
      <alignment horizontal="center" vertical="center"/>
    </xf>
    <xf numFmtId="0" fontId="57" fillId="0" borderId="50" xfId="0" applyFont="1" applyBorder="1" applyAlignment="1">
      <alignment horizontal="center" vertical="center" wrapText="1"/>
    </xf>
    <xf numFmtId="175" fontId="85" fillId="0" borderId="27" xfId="0" applyNumberFormat="1" applyFont="1" applyFill="1" applyBorder="1" applyAlignment="1">
      <alignment horizontal="right" vertical="center"/>
    </xf>
    <xf numFmtId="175" fontId="56" fillId="0" borderId="40" xfId="0" applyNumberFormat="1" applyFont="1" applyFill="1" applyBorder="1" applyAlignment="1">
      <alignment horizontal="right" vertical="center"/>
    </xf>
    <xf numFmtId="41" fontId="56" fillId="0" borderId="41" xfId="51" applyFont="1" applyBorder="1" applyAlignment="1">
      <alignment horizontal="right" vertical="center"/>
    </xf>
    <xf numFmtId="41" fontId="56" fillId="0" borderId="53" xfId="51" applyFont="1" applyBorder="1" applyAlignment="1">
      <alignment horizontal="right" vertical="center"/>
    </xf>
    <xf numFmtId="41" fontId="56" fillId="0" borderId="53" xfId="51" applyFont="1" applyBorder="1" applyAlignment="1">
      <alignment vertical="center"/>
    </xf>
    <xf numFmtId="168" fontId="45" fillId="0" borderId="43" xfId="45" applyFont="1" applyFill="1" applyBorder="1"/>
    <xf numFmtId="168" fontId="45" fillId="0" borderId="15" xfId="45" applyFont="1" applyFill="1" applyBorder="1" applyAlignment="1">
      <alignment horizontal="center"/>
    </xf>
    <xf numFmtId="168" fontId="45" fillId="0" borderId="0" xfId="45" applyFont="1" applyBorder="1" applyAlignment="1">
      <alignment horizontal="center"/>
    </xf>
    <xf numFmtId="168" fontId="45" fillId="0" borderId="0" xfId="45" applyFont="1" applyFill="1" applyBorder="1" applyAlignment="1">
      <alignment horizontal="center"/>
    </xf>
    <xf numFmtId="10" fontId="45" fillId="0" borderId="15" xfId="212" applyNumberFormat="1" applyFont="1" applyFill="1" applyBorder="1" applyAlignment="1">
      <alignment horizontal="center"/>
    </xf>
    <xf numFmtId="172" fontId="45" fillId="0" borderId="15" xfId="45" applyNumberFormat="1" applyFont="1" applyFill="1" applyBorder="1" applyAlignment="1">
      <alignment horizontal="center"/>
    </xf>
    <xf numFmtId="0" fontId="99" fillId="0" borderId="0" xfId="0" applyFont="1" applyFill="1" applyBorder="1" applyAlignment="1">
      <alignment horizontal="left" vertical="center"/>
    </xf>
    <xf numFmtId="180" fontId="97" fillId="43" borderId="44" xfId="0" applyNumberFormat="1" applyFont="1" applyFill="1" applyBorder="1" applyAlignment="1">
      <alignment horizontal="center" vertical="center" wrapText="1"/>
    </xf>
    <xf numFmtId="180" fontId="97" fillId="45" borderId="31" xfId="49" applyNumberFormat="1" applyFont="1" applyFill="1" applyBorder="1" applyAlignment="1">
      <alignment horizontal="center" vertical="center" wrapText="1"/>
    </xf>
    <xf numFmtId="0" fontId="96" fillId="0" borderId="17" xfId="49" applyFont="1" applyFill="1" applyBorder="1"/>
    <xf numFmtId="0" fontId="66" fillId="0" borderId="0" xfId="49" applyFont="1" applyFill="1" applyBorder="1"/>
    <xf numFmtId="0" fontId="66" fillId="0" borderId="0" xfId="49" applyFont="1" applyBorder="1"/>
    <xf numFmtId="0" fontId="66" fillId="0" borderId="0" xfId="49" applyFont="1"/>
    <xf numFmtId="0" fontId="100" fillId="0" borderId="0" xfId="0" applyFont="1" applyFill="1" applyBorder="1" applyAlignment="1">
      <alignment vertical="top"/>
    </xf>
    <xf numFmtId="173" fontId="93" fillId="0" borderId="0" xfId="0" applyNumberFormat="1" applyFont="1" applyBorder="1"/>
    <xf numFmtId="0" fontId="85" fillId="0" borderId="0" xfId="0" applyFont="1" applyAlignment="1">
      <alignment horizontal="left" vertical="center"/>
    </xf>
    <xf numFmtId="0" fontId="85" fillId="0" borderId="0" xfId="0" applyFont="1" applyAlignment="1">
      <alignment horizontal="justify" vertical="center"/>
    </xf>
    <xf numFmtId="0" fontId="97" fillId="43" borderId="13" xfId="0" applyFont="1" applyFill="1" applyBorder="1" applyAlignment="1">
      <alignment horizontal="center" vertical="center" wrapText="1"/>
    </xf>
    <xf numFmtId="180" fontId="97" fillId="43" borderId="13" xfId="49" applyNumberFormat="1" applyFont="1" applyFill="1" applyBorder="1" applyAlignment="1">
      <alignment horizontal="center" vertical="center" wrapText="1"/>
    </xf>
    <xf numFmtId="0" fontId="56" fillId="0" borderId="26" xfId="0" applyFont="1" applyBorder="1" applyAlignment="1">
      <alignment vertical="center"/>
    </xf>
    <xf numFmtId="0" fontId="100" fillId="0" borderId="0" xfId="49" applyFont="1" applyFill="1" applyBorder="1"/>
    <xf numFmtId="0" fontId="56" fillId="0" borderId="0" xfId="0" applyFont="1"/>
    <xf numFmtId="0" fontId="97" fillId="43" borderId="40" xfId="0" applyFont="1" applyFill="1" applyBorder="1" applyAlignment="1">
      <alignment horizontal="center" vertical="center" wrapText="1"/>
    </xf>
    <xf numFmtId="0" fontId="57" fillId="0" borderId="0" xfId="0" applyFont="1" applyBorder="1" applyAlignment="1">
      <alignment vertical="center" wrapText="1"/>
    </xf>
    <xf numFmtId="0" fontId="85" fillId="0" borderId="0" xfId="0" applyFont="1" applyBorder="1" applyAlignment="1">
      <alignment horizontal="right" vertical="center"/>
    </xf>
    <xf numFmtId="0" fontId="93" fillId="0" borderId="0" xfId="0" applyFont="1"/>
    <xf numFmtId="0" fontId="85" fillId="0" borderId="27" xfId="0" applyFont="1" applyBorder="1" applyAlignment="1">
      <alignment horizontal="left" vertical="center" indent="2"/>
    </xf>
    <xf numFmtId="0" fontId="97" fillId="45" borderId="59" xfId="0" applyFont="1" applyFill="1" applyBorder="1" applyAlignment="1">
      <alignment horizontal="center" vertical="center" wrapText="1"/>
    </xf>
    <xf numFmtId="0" fontId="97" fillId="45" borderId="60" xfId="0" applyFont="1" applyFill="1" applyBorder="1" applyAlignment="1">
      <alignment horizontal="center" vertical="center" wrapText="1"/>
    </xf>
    <xf numFmtId="175" fontId="56" fillId="0" borderId="53" xfId="0" applyNumberFormat="1" applyFont="1" applyBorder="1" applyAlignment="1">
      <alignment horizontal="right" vertical="center"/>
    </xf>
    <xf numFmtId="174" fontId="100" fillId="0" borderId="0" xfId="49" applyNumberFormat="1" applyFont="1" applyFill="1" applyBorder="1"/>
    <xf numFmtId="0" fontId="57" fillId="0" borderId="0" xfId="0" applyFont="1" applyFill="1" applyBorder="1" applyAlignment="1">
      <alignment horizontal="left" vertical="center" wrapText="1"/>
    </xf>
    <xf numFmtId="175" fontId="66" fillId="0" borderId="0" xfId="49" applyNumberFormat="1" applyFont="1" applyFill="1" applyBorder="1"/>
    <xf numFmtId="168" fontId="100" fillId="0" borderId="0" xfId="45" applyFont="1" applyFill="1" applyBorder="1" applyAlignment="1">
      <alignment vertical="top"/>
    </xf>
    <xf numFmtId="0" fontId="97" fillId="45" borderId="40" xfId="0" applyFont="1" applyFill="1" applyBorder="1" applyAlignment="1">
      <alignment horizontal="center" vertical="center" wrapText="1"/>
    </xf>
    <xf numFmtId="0" fontId="97" fillId="43" borderId="31" xfId="49" applyFont="1" applyFill="1" applyBorder="1" applyAlignment="1">
      <alignment horizontal="center" vertical="center" wrapText="1"/>
    </xf>
    <xf numFmtId="0" fontId="85" fillId="0" borderId="31" xfId="0" applyFont="1" applyBorder="1" applyAlignment="1">
      <alignment vertical="center"/>
    </xf>
    <xf numFmtId="0" fontId="85" fillId="0" borderId="27" xfId="0" applyFont="1" applyBorder="1" applyAlignment="1">
      <alignment vertical="center"/>
    </xf>
    <xf numFmtId="175" fontId="66" fillId="0" borderId="27" xfId="1" applyNumberFormat="1" applyFont="1" applyFill="1" applyBorder="1"/>
    <xf numFmtId="175" fontId="100" fillId="0" borderId="26" xfId="1" applyNumberFormat="1" applyFont="1" applyFill="1" applyBorder="1"/>
    <xf numFmtId="0" fontId="100" fillId="0" borderId="26" xfId="49" applyFont="1" applyFill="1" applyBorder="1"/>
    <xf numFmtId="0" fontId="97" fillId="45" borderId="75" xfId="49" applyFont="1" applyFill="1" applyBorder="1" applyAlignment="1">
      <alignment horizontal="center" vertical="center" wrapText="1"/>
    </xf>
    <xf numFmtId="0" fontId="97" fillId="45" borderId="36" xfId="0" applyFont="1" applyFill="1" applyBorder="1"/>
    <xf numFmtId="0" fontId="85" fillId="0" borderId="36" xfId="0" applyFont="1" applyFill="1" applyBorder="1"/>
    <xf numFmtId="175" fontId="66" fillId="0" borderId="35" xfId="1" applyNumberFormat="1" applyFont="1" applyFill="1" applyBorder="1"/>
    <xf numFmtId="0" fontId="56" fillId="0" borderId="37" xfId="0" applyFont="1" applyFill="1" applyBorder="1"/>
    <xf numFmtId="175" fontId="100" fillId="0" borderId="39" xfId="1" applyNumberFormat="1" applyFont="1" applyFill="1" applyBorder="1"/>
    <xf numFmtId="0" fontId="97" fillId="45" borderId="37" xfId="0" applyFont="1" applyFill="1" applyBorder="1" applyAlignment="1"/>
    <xf numFmtId="175" fontId="101" fillId="45" borderId="26" xfId="1" applyNumberFormat="1" applyFont="1" applyFill="1" applyBorder="1"/>
    <xf numFmtId="175" fontId="97" fillId="45" borderId="39" xfId="1" applyNumberFormat="1" applyFont="1" applyFill="1" applyBorder="1" applyAlignment="1"/>
    <xf numFmtId="41" fontId="21" fillId="0" borderId="0" xfId="51" applyFont="1"/>
    <xf numFmtId="0" fontId="95" fillId="0" borderId="36" xfId="0" applyFont="1" applyBorder="1" applyAlignment="1">
      <alignment vertical="center"/>
    </xf>
    <xf numFmtId="175" fontId="100" fillId="0" borderId="77" xfId="45" applyNumberFormat="1" applyFont="1" applyFill="1" applyBorder="1"/>
    <xf numFmtId="175" fontId="100" fillId="0" borderId="64" xfId="45" applyNumberFormat="1" applyFont="1" applyFill="1" applyBorder="1"/>
    <xf numFmtId="0" fontId="85" fillId="0" borderId="27" xfId="0" applyFont="1" applyFill="1" applyBorder="1"/>
    <xf numFmtId="0" fontId="56" fillId="0" borderId="26" xfId="0" applyFont="1" applyFill="1" applyBorder="1"/>
    <xf numFmtId="0" fontId="56" fillId="0" borderId="0" xfId="0" applyFont="1" applyFill="1" applyBorder="1"/>
    <xf numFmtId="175" fontId="100" fillId="0" borderId="0" xfId="45" applyNumberFormat="1" applyFont="1" applyFill="1" applyBorder="1"/>
    <xf numFmtId="0" fontId="95" fillId="0" borderId="0" xfId="0" applyFont="1" applyFill="1" applyBorder="1" applyAlignment="1">
      <alignment horizontal="center" vertical="center" wrapText="1"/>
    </xf>
    <xf numFmtId="0" fontId="95" fillId="0" borderId="0" xfId="0" applyFont="1" applyFill="1" applyBorder="1" applyAlignment="1">
      <alignment horizontal="center" vertical="center"/>
    </xf>
    <xf numFmtId="0" fontId="57" fillId="0" borderId="0" xfId="0" applyFont="1" applyAlignment="1">
      <alignment horizontal="justify" vertical="center"/>
    </xf>
    <xf numFmtId="0" fontId="95" fillId="0" borderId="0" xfId="0" applyFont="1" applyFill="1" applyBorder="1" applyAlignment="1">
      <alignment horizontal="left" vertical="center"/>
    </xf>
    <xf numFmtId="0" fontId="57" fillId="0" borderId="0" xfId="0" applyFont="1" applyBorder="1" applyAlignment="1">
      <alignment horizontal="left" vertical="center" wrapText="1" indent="2"/>
    </xf>
    <xf numFmtId="3" fontId="57" fillId="0" borderId="0" xfId="0" applyNumberFormat="1" applyFont="1" applyBorder="1" applyAlignment="1">
      <alignment horizontal="right" vertical="center"/>
    </xf>
    <xf numFmtId="0" fontId="56" fillId="0" borderId="0" xfId="0" applyFont="1" applyAlignment="1">
      <alignment vertical="center"/>
    </xf>
    <xf numFmtId="168" fontId="66" fillId="0" borderId="0" xfId="45" applyFont="1" applyFill="1" applyBorder="1"/>
    <xf numFmtId="41" fontId="66" fillId="0" borderId="0" xfId="51" applyFont="1" applyFill="1" applyBorder="1"/>
    <xf numFmtId="0" fontId="104" fillId="0" borderId="17" xfId="49" applyFont="1" applyFill="1" applyBorder="1"/>
    <xf numFmtId="0" fontId="56" fillId="0" borderId="0" xfId="0" applyFont="1" applyAlignment="1">
      <alignment horizontal="left" vertical="center"/>
    </xf>
    <xf numFmtId="3" fontId="66" fillId="0" borderId="0" xfId="49" applyNumberFormat="1" applyFont="1" applyFill="1" applyBorder="1"/>
    <xf numFmtId="170" fontId="66" fillId="0" borderId="0" xfId="49" applyNumberFormat="1" applyFont="1" applyFill="1" applyBorder="1"/>
    <xf numFmtId="0" fontId="66" fillId="0" borderId="0" xfId="49" applyFont="1" applyFill="1"/>
    <xf numFmtId="0" fontId="57" fillId="0" borderId="0" xfId="0" applyFont="1" applyAlignment="1">
      <alignment vertical="center"/>
    </xf>
    <xf numFmtId="0" fontId="96" fillId="0" borderId="0" xfId="49" applyFont="1" applyFill="1"/>
    <xf numFmtId="0" fontId="18" fillId="0" borderId="0" xfId="0" applyFont="1" applyFill="1"/>
    <xf numFmtId="170" fontId="18" fillId="0" borderId="0" xfId="0" applyNumberFormat="1" applyFont="1" applyFill="1"/>
    <xf numFmtId="170" fontId="21" fillId="0" borderId="0" xfId="0" applyNumberFormat="1" applyFont="1" applyFill="1"/>
    <xf numFmtId="0" fontId="31" fillId="0" borderId="0" xfId="0" applyFont="1" applyFill="1"/>
    <xf numFmtId="0" fontId="38" fillId="0" borderId="0" xfId="0" applyFont="1" applyFill="1"/>
    <xf numFmtId="0" fontId="22" fillId="0" borderId="45" xfId="0" applyFont="1" applyFill="1" applyBorder="1" applyAlignment="1">
      <alignment horizontal="left" indent="1"/>
    </xf>
    <xf numFmtId="168" fontId="22" fillId="0" borderId="43" xfId="51" applyNumberFormat="1" applyFont="1" applyFill="1" applyBorder="1" applyAlignment="1">
      <alignment horizontal="center"/>
    </xf>
    <xf numFmtId="168" fontId="31" fillId="0" borderId="0" xfId="0" applyNumberFormat="1" applyFont="1" applyFill="1"/>
    <xf numFmtId="170" fontId="31" fillId="0" borderId="0" xfId="1" applyNumberFormat="1" applyFont="1" applyFill="1"/>
    <xf numFmtId="170" fontId="38" fillId="0" borderId="0" xfId="1" applyNumberFormat="1" applyFont="1" applyFill="1"/>
    <xf numFmtId="0" fontId="18" fillId="0" borderId="0" xfId="0" applyFont="1" applyFill="1" applyAlignment="1">
      <alignment horizontal="center"/>
    </xf>
    <xf numFmtId="173" fontId="22" fillId="0" borderId="14" xfId="1" applyNumberFormat="1" applyFont="1" applyFill="1" applyBorder="1"/>
    <xf numFmtId="173" fontId="21" fillId="0" borderId="14" xfId="1" applyNumberFormat="1" applyFont="1" applyFill="1" applyBorder="1"/>
    <xf numFmtId="173" fontId="22" fillId="0" borderId="15" xfId="1" applyNumberFormat="1" applyFont="1" applyFill="1" applyBorder="1"/>
    <xf numFmtId="0" fontId="21" fillId="0" borderId="35" xfId="0" applyFont="1" applyFill="1" applyBorder="1"/>
    <xf numFmtId="0" fontId="21" fillId="0" borderId="0" xfId="0" applyFont="1" applyFill="1" applyAlignment="1">
      <alignment horizontal="center"/>
    </xf>
    <xf numFmtId="0" fontId="33" fillId="0" borderId="0" xfId="46" applyFont="1" applyBorder="1" applyAlignment="1">
      <alignment horizontal="center"/>
    </xf>
    <xf numFmtId="0" fontId="22" fillId="0" borderId="0" xfId="0" applyFont="1" applyAlignment="1">
      <alignment vertical="center"/>
    </xf>
    <xf numFmtId="49" fontId="21" fillId="0" borderId="34" xfId="0" applyNumberFormat="1" applyFont="1" applyBorder="1" applyAlignment="1">
      <alignment vertical="center" wrapText="1"/>
    </xf>
    <xf numFmtId="0" fontId="21" fillId="0" borderId="34" xfId="0" applyFont="1" applyBorder="1" applyAlignment="1">
      <alignment vertical="center" wrapText="1"/>
    </xf>
    <xf numFmtId="0" fontId="22" fillId="0" borderId="30" xfId="0" applyFont="1" applyBorder="1" applyAlignment="1">
      <alignment vertical="center" wrapText="1"/>
    </xf>
    <xf numFmtId="0" fontId="22" fillId="0" borderId="28" xfId="0" applyFont="1" applyBorder="1" applyAlignment="1">
      <alignment vertical="center" wrapText="1"/>
    </xf>
    <xf numFmtId="175" fontId="21" fillId="0" borderId="0" xfId="0" applyNumberFormat="1" applyFont="1" applyAlignment="1">
      <alignment vertical="center"/>
    </xf>
    <xf numFmtId="0" fontId="33" fillId="0" borderId="0" xfId="49" quotePrefix="1" applyFont="1" applyAlignment="1">
      <alignment horizontal="center"/>
    </xf>
    <xf numFmtId="0" fontId="34" fillId="0" borderId="0" xfId="49" quotePrefix="1" applyFont="1" applyAlignment="1">
      <alignment horizontal="center"/>
    </xf>
    <xf numFmtId="177" fontId="49" fillId="0" borderId="0" xfId="51" applyNumberFormat="1" applyFont="1" applyFill="1" applyAlignment="1">
      <alignment vertical="center"/>
    </xf>
    <xf numFmtId="0" fontId="48" fillId="0" borderId="0" xfId="0" applyNumberFormat="1" applyFont="1" applyFill="1" applyAlignment="1">
      <alignment horizontal="left" vertical="center" wrapText="1"/>
    </xf>
    <xf numFmtId="0" fontId="48" fillId="0" borderId="0" xfId="0" applyFont="1" applyFill="1" applyAlignment="1">
      <alignment horizontal="left" vertical="center" wrapText="1"/>
    </xf>
    <xf numFmtId="3" fontId="48" fillId="0" borderId="0" xfId="0" applyNumberFormat="1" applyFont="1" applyFill="1" applyAlignment="1">
      <alignment horizontal="right" vertical="center"/>
    </xf>
    <xf numFmtId="177" fontId="48" fillId="0" borderId="0" xfId="51" applyNumberFormat="1" applyFont="1" applyFill="1" applyAlignment="1">
      <alignment horizontal="left" vertical="center" wrapText="1"/>
    </xf>
    <xf numFmtId="0" fontId="97" fillId="43" borderId="35" xfId="0" applyFont="1" applyFill="1" applyBorder="1" applyAlignment="1">
      <alignment horizontal="center" vertical="center" wrapText="1"/>
    </xf>
    <xf numFmtId="0" fontId="103" fillId="0" borderId="48" xfId="0" applyFont="1" applyFill="1" applyBorder="1" applyAlignment="1">
      <alignment vertical="center" wrapText="1"/>
    </xf>
    <xf numFmtId="0" fontId="95" fillId="0" borderId="36" xfId="0" applyFont="1" applyFill="1" applyBorder="1" applyAlignment="1">
      <alignment horizontal="left" vertical="center" wrapText="1" indent="2"/>
    </xf>
    <xf numFmtId="0" fontId="57" fillId="0" borderId="36" xfId="0" applyFont="1" applyFill="1" applyBorder="1" applyAlignment="1">
      <alignment horizontal="left" vertical="center" wrapText="1" indent="2"/>
    </xf>
    <xf numFmtId="0" fontId="103" fillId="0" borderId="36" xfId="0" applyFont="1" applyFill="1" applyBorder="1" applyAlignment="1">
      <alignment vertical="center" wrapText="1"/>
    </xf>
    <xf numFmtId="3" fontId="95" fillId="0" borderId="27" xfId="0" applyNumberFormat="1" applyFont="1" applyFill="1" applyBorder="1" applyAlignment="1">
      <alignment horizontal="right" vertical="center"/>
    </xf>
    <xf numFmtId="3" fontId="57" fillId="0" borderId="27" xfId="0" applyNumberFormat="1" applyFont="1" applyFill="1" applyBorder="1" applyAlignment="1">
      <alignment horizontal="right" vertical="center"/>
    </xf>
    <xf numFmtId="0" fontId="103" fillId="0" borderId="27" xfId="0" applyFont="1" applyFill="1" applyBorder="1" applyAlignment="1">
      <alignment vertical="center" wrapText="1"/>
    </xf>
    <xf numFmtId="0" fontId="57" fillId="0" borderId="44" xfId="0" applyFont="1" applyFill="1" applyBorder="1" applyAlignment="1">
      <alignment horizontal="right" vertical="center"/>
    </xf>
    <xf numFmtId="0" fontId="57" fillId="0" borderId="31" xfId="0" applyFont="1" applyFill="1" applyBorder="1" applyAlignment="1">
      <alignment horizontal="right" vertical="center"/>
    </xf>
    <xf numFmtId="41" fontId="35" fillId="0" borderId="26" xfId="0" applyNumberFormat="1" applyFont="1" applyBorder="1" applyAlignment="1">
      <alignment horizontal="right" vertical="center"/>
    </xf>
    <xf numFmtId="0" fontId="71" fillId="43" borderId="78" xfId="0" applyFont="1" applyFill="1" applyBorder="1" applyAlignment="1">
      <alignment horizontal="center" vertical="center" wrapText="1"/>
    </xf>
    <xf numFmtId="14" fontId="71" fillId="43" borderId="65" xfId="0" applyNumberFormat="1" applyFont="1" applyFill="1" applyBorder="1" applyAlignment="1">
      <alignment horizontal="center" vertical="center" wrapText="1"/>
    </xf>
    <xf numFmtId="14" fontId="71" fillId="43" borderId="79" xfId="0" applyNumberFormat="1" applyFont="1" applyFill="1" applyBorder="1" applyAlignment="1">
      <alignment horizontal="center" vertical="center" wrapText="1"/>
    </xf>
    <xf numFmtId="175" fontId="31" fillId="0" borderId="0" xfId="0" applyNumberFormat="1" applyFont="1" applyAlignment="1">
      <alignment vertical="center"/>
    </xf>
    <xf numFmtId="41" fontId="106" fillId="0" borderId="0" xfId="51" applyFont="1" applyAlignment="1">
      <alignment vertical="center"/>
    </xf>
    <xf numFmtId="41" fontId="21" fillId="0" borderId="0" xfId="0" applyNumberFormat="1" applyFont="1" applyAlignment="1">
      <alignment vertical="center"/>
    </xf>
    <xf numFmtId="0" fontId="34" fillId="0" borderId="0" xfId="49" applyFont="1" applyFill="1" applyBorder="1"/>
    <xf numFmtId="0" fontId="34" fillId="0" borderId="17" xfId="49" applyFont="1" applyFill="1" applyBorder="1"/>
    <xf numFmtId="0" fontId="34" fillId="0" borderId="18" xfId="49" applyFont="1" applyFill="1" applyBorder="1"/>
    <xf numFmtId="0" fontId="85" fillId="0" borderId="45" xfId="0" applyFont="1" applyFill="1" applyBorder="1"/>
    <xf numFmtId="0" fontId="21" fillId="0" borderId="0" xfId="0" applyFont="1" applyFill="1" applyBorder="1" applyAlignment="1">
      <alignment horizontal="center"/>
    </xf>
    <xf numFmtId="0" fontId="21" fillId="0" borderId="0" xfId="0" applyFont="1" applyFill="1" applyAlignment="1">
      <alignment horizontal="center"/>
    </xf>
    <xf numFmtId="0" fontId="21" fillId="0" borderId="0" xfId="0" applyFont="1" applyFill="1" applyAlignment="1">
      <alignment horizontal="center"/>
    </xf>
    <xf numFmtId="0" fontId="22" fillId="0" borderId="0" xfId="0" applyFont="1" applyFill="1" applyBorder="1" applyAlignment="1">
      <alignment horizontal="center" vertical="center"/>
    </xf>
    <xf numFmtId="0" fontId="70" fillId="0" borderId="0" xfId="0" applyFont="1" applyFill="1"/>
    <xf numFmtId="0" fontId="86" fillId="0" borderId="40" xfId="0" applyFont="1" applyFill="1" applyBorder="1" applyAlignment="1">
      <alignment horizontal="justify" vertical="center" wrapText="1"/>
    </xf>
    <xf numFmtId="0" fontId="86" fillId="0" borderId="28" xfId="0" applyFont="1" applyFill="1" applyBorder="1" applyAlignment="1">
      <alignment vertical="center" wrapText="1"/>
    </xf>
    <xf numFmtId="0" fontId="86" fillId="0" borderId="40" xfId="0" applyFont="1" applyFill="1" applyBorder="1" applyAlignment="1">
      <alignment horizontal="center" vertical="center" wrapText="1"/>
    </xf>
    <xf numFmtId="3" fontId="86" fillId="0" borderId="40" xfId="0" applyNumberFormat="1" applyFont="1" applyFill="1" applyBorder="1" applyAlignment="1">
      <alignment horizontal="center" vertical="center" wrapText="1"/>
    </xf>
    <xf numFmtId="3" fontId="86" fillId="0" borderId="40" xfId="0" applyNumberFormat="1" applyFont="1" applyFill="1" applyBorder="1" applyAlignment="1">
      <alignment horizontal="right" vertical="center" wrapText="1"/>
    </xf>
    <xf numFmtId="183" fontId="36" fillId="0" borderId="81" xfId="0" applyNumberFormat="1" applyFont="1" applyFill="1" applyBorder="1" applyAlignment="1">
      <alignment horizontal="right" vertical="center"/>
    </xf>
    <xf numFmtId="183" fontId="36" fillId="0" borderId="40" xfId="0" applyNumberFormat="1" applyFont="1" applyFill="1" applyBorder="1" applyAlignment="1">
      <alignment horizontal="right" vertical="center"/>
    </xf>
    <xf numFmtId="0" fontId="95" fillId="0" borderId="28" xfId="0" applyFont="1" applyFill="1" applyBorder="1" applyAlignment="1">
      <alignment vertical="center" wrapText="1"/>
    </xf>
    <xf numFmtId="3" fontId="56" fillId="0" borderId="26" xfId="0" applyNumberFormat="1" applyFont="1" applyFill="1" applyBorder="1" applyAlignment="1">
      <alignment horizontal="right" vertical="center"/>
    </xf>
    <xf numFmtId="175" fontId="85" fillId="0" borderId="35" xfId="0" applyNumberFormat="1" applyFont="1" applyFill="1" applyBorder="1" applyAlignment="1">
      <alignment horizontal="right" vertical="center"/>
    </xf>
    <xf numFmtId="175" fontId="56" fillId="0" borderId="39" xfId="0" applyNumberFormat="1" applyFont="1" applyFill="1" applyBorder="1" applyAlignment="1">
      <alignment horizontal="right" vertical="center"/>
    </xf>
    <xf numFmtId="174" fontId="22" fillId="0" borderId="40" xfId="51" applyNumberFormat="1" applyFont="1" applyFill="1" applyBorder="1" applyAlignment="1">
      <alignment horizontal="right" indent="1"/>
    </xf>
    <xf numFmtId="0" fontId="85" fillId="0" borderId="71" xfId="0" applyFont="1" applyFill="1" applyBorder="1" applyAlignment="1">
      <alignment vertical="center"/>
    </xf>
    <xf numFmtId="0" fontId="56" fillId="0" borderId="0" xfId="0" applyFont="1" applyFill="1" applyAlignment="1">
      <alignment horizontal="justify" vertical="center"/>
    </xf>
    <xf numFmtId="0" fontId="85" fillId="0" borderId="69" xfId="0" applyFont="1" applyFill="1" applyBorder="1" applyAlignment="1">
      <alignment vertical="center"/>
    </xf>
    <xf numFmtId="0" fontId="56" fillId="0" borderId="52" xfId="0" applyFont="1" applyFill="1" applyBorder="1" applyAlignment="1">
      <alignment vertical="center"/>
    </xf>
    <xf numFmtId="0" fontId="85" fillId="0" borderId="27" xfId="0" applyFont="1" applyFill="1" applyBorder="1" applyAlignment="1">
      <alignment vertical="center"/>
    </xf>
    <xf numFmtId="175" fontId="56" fillId="0" borderId="53" xfId="0" applyNumberFormat="1" applyFont="1" applyFill="1" applyBorder="1" applyAlignment="1">
      <alignment horizontal="right" vertical="center"/>
    </xf>
    <xf numFmtId="175" fontId="100" fillId="0" borderId="39" xfId="45" applyNumberFormat="1" applyFont="1" applyFill="1" applyBorder="1"/>
    <xf numFmtId="175" fontId="100" fillId="0" borderId="26" xfId="45" applyNumberFormat="1" applyFont="1" applyFill="1" applyBorder="1"/>
    <xf numFmtId="175" fontId="66" fillId="0" borderId="27" xfId="45" applyNumberFormat="1" applyFont="1" applyFill="1" applyBorder="1"/>
    <xf numFmtId="0" fontId="100" fillId="0" borderId="37" xfId="49" applyFont="1" applyFill="1" applyBorder="1"/>
    <xf numFmtId="0" fontId="85" fillId="0" borderId="51" xfId="0" applyFont="1" applyFill="1" applyBorder="1" applyAlignment="1">
      <alignment vertical="center"/>
    </xf>
    <xf numFmtId="175" fontId="56" fillId="0" borderId="73" xfId="0" applyNumberFormat="1" applyFont="1" applyFill="1" applyBorder="1" applyAlignment="1">
      <alignment horizontal="right" vertical="center"/>
    </xf>
    <xf numFmtId="175" fontId="100" fillId="0" borderId="38" xfId="45" applyNumberFormat="1" applyFont="1" applyFill="1" applyBorder="1"/>
    <xf numFmtId="175" fontId="100" fillId="0" borderId="38" xfId="1" applyNumberFormat="1" applyFont="1" applyFill="1" applyBorder="1"/>
    <xf numFmtId="0" fontId="68" fillId="0" borderId="0" xfId="53" applyFont="1" applyFill="1"/>
    <xf numFmtId="175" fontId="66" fillId="0" borderId="0" xfId="49" applyNumberFormat="1" applyFont="1" applyBorder="1"/>
    <xf numFmtId="168" fontId="21" fillId="0" borderId="0" xfId="51" applyNumberFormat="1" applyFont="1" applyFill="1" applyBorder="1"/>
    <xf numFmtId="168" fontId="21" fillId="0" borderId="35" xfId="51" applyNumberFormat="1" applyFont="1" applyFill="1" applyBorder="1"/>
    <xf numFmtId="0" fontId="18" fillId="0" borderId="0" xfId="0" applyFont="1" applyFill="1" applyBorder="1"/>
    <xf numFmtId="0" fontId="21" fillId="0" borderId="37" xfId="0" applyFont="1" applyFill="1" applyBorder="1" applyAlignment="1">
      <alignment horizontal="left" indent="1"/>
    </xf>
    <xf numFmtId="168" fontId="21" fillId="0" borderId="38" xfId="51" applyNumberFormat="1" applyFont="1" applyFill="1" applyBorder="1" applyAlignment="1">
      <alignment horizontal="center"/>
    </xf>
    <xf numFmtId="0" fontId="21" fillId="0" borderId="38" xfId="0" applyFont="1" applyFill="1" applyBorder="1" applyAlignment="1">
      <alignment horizontal="center" vertical="center"/>
    </xf>
    <xf numFmtId="0" fontId="109" fillId="0" borderId="0" xfId="0" applyFont="1" applyAlignment="1">
      <alignment vertical="top" wrapText="1"/>
    </xf>
    <xf numFmtId="3" fontId="109" fillId="0" borderId="0" xfId="0" applyNumberFormat="1" applyFont="1" applyAlignment="1">
      <alignment horizontal="right" vertical="top" wrapText="1"/>
    </xf>
    <xf numFmtId="4" fontId="109" fillId="0" borderId="0" xfId="0" applyNumberFormat="1" applyFont="1" applyAlignment="1">
      <alignment horizontal="right" vertical="top" wrapText="1"/>
    </xf>
    <xf numFmtId="3" fontId="52" fillId="0" borderId="0" xfId="0" applyNumberFormat="1" applyFont="1" applyAlignment="1">
      <alignment horizontal="center"/>
    </xf>
    <xf numFmtId="167" fontId="52" fillId="0" borderId="10" xfId="1" applyNumberFormat="1" applyFont="1" applyBorder="1"/>
    <xf numFmtId="167" fontId="52" fillId="0" borderId="0" xfId="0" applyNumberFormat="1" applyFont="1"/>
    <xf numFmtId="0" fontId="22" fillId="0" borderId="36" xfId="0" applyFont="1" applyFill="1" applyBorder="1" applyAlignment="1">
      <alignment horizontal="left" vertical="center" wrapText="1"/>
    </xf>
    <xf numFmtId="174" fontId="22" fillId="0" borderId="35" xfId="51" applyNumberFormat="1" applyFont="1" applyFill="1" applyBorder="1" applyAlignment="1">
      <alignment horizontal="right" vertical="center"/>
    </xf>
    <xf numFmtId="0" fontId="22" fillId="0" borderId="19" xfId="0" applyFont="1" applyBorder="1"/>
    <xf numFmtId="0" fontId="73" fillId="0" borderId="0" xfId="0" applyFont="1" applyAlignment="1">
      <alignment horizontal="right"/>
    </xf>
    <xf numFmtId="10" fontId="45" fillId="0" borderId="0" xfId="212" applyNumberFormat="1" applyFont="1" applyBorder="1" applyAlignment="1">
      <alignment horizontal="center"/>
    </xf>
    <xf numFmtId="168" fontId="73" fillId="36" borderId="0" xfId="0" applyNumberFormat="1" applyFont="1" applyFill="1"/>
    <xf numFmtId="49" fontId="21" fillId="0" borderId="17" xfId="0" quotePrefix="1" applyNumberFormat="1" applyFont="1" applyBorder="1"/>
    <xf numFmtId="0" fontId="45" fillId="0" borderId="43" xfId="0" applyFont="1" applyBorder="1"/>
    <xf numFmtId="0" fontId="45" fillId="0" borderId="0" xfId="0" applyFont="1" applyAlignment="1">
      <alignment horizontal="center"/>
    </xf>
    <xf numFmtId="180" fontId="45" fillId="0" borderId="15" xfId="0" applyNumberFormat="1" applyFont="1" applyBorder="1" applyAlignment="1">
      <alignment horizontal="center"/>
    </xf>
    <xf numFmtId="0" fontId="72" fillId="34" borderId="88" xfId="0" applyFont="1" applyFill="1" applyBorder="1" applyAlignment="1">
      <alignment horizontal="center" vertical="center" wrapText="1"/>
    </xf>
    <xf numFmtId="168" fontId="73" fillId="0" borderId="0" xfId="0" applyNumberFormat="1" applyFont="1" applyAlignment="1">
      <alignment horizontal="center"/>
    </xf>
    <xf numFmtId="0" fontId="22" fillId="0" borderId="17" xfId="0" applyFont="1" applyBorder="1"/>
    <xf numFmtId="0" fontId="73" fillId="0" borderId="23" xfId="0" applyFont="1" applyBorder="1" applyAlignment="1">
      <alignment horizontal="center"/>
    </xf>
    <xf numFmtId="172" fontId="73" fillId="0" borderId="24" xfId="0" applyNumberFormat="1" applyFont="1" applyBorder="1" applyAlignment="1">
      <alignment horizontal="center"/>
    </xf>
    <xf numFmtId="0" fontId="39" fillId="0" borderId="17" xfId="0" applyFont="1" applyBorder="1"/>
    <xf numFmtId="0" fontId="45" fillId="36" borderId="0" xfId="0" applyFont="1" applyFill="1"/>
    <xf numFmtId="0" fontId="45" fillId="0" borderId="15" xfId="0" applyFont="1" applyBorder="1" applyAlignment="1">
      <alignment horizontal="center"/>
    </xf>
    <xf numFmtId="172" fontId="45" fillId="0" borderId="15" xfId="45" applyNumberFormat="1" applyFont="1" applyFill="1" applyBorder="1"/>
    <xf numFmtId="0" fontId="36" fillId="0" borderId="10" xfId="0" applyFont="1" applyFill="1" applyBorder="1" applyAlignment="1">
      <alignment horizontal="left" vertical="center" indent="1"/>
    </xf>
    <xf numFmtId="164" fontId="45" fillId="0" borderId="15" xfId="45" applyNumberFormat="1" applyFont="1" applyFill="1" applyBorder="1" applyAlignment="1">
      <alignment horizontal="center"/>
    </xf>
    <xf numFmtId="10" fontId="45" fillId="0" borderId="15" xfId="0" applyNumberFormat="1" applyFont="1" applyBorder="1"/>
    <xf numFmtId="0" fontId="36" fillId="0" borderId="10" xfId="0" applyFont="1" applyFill="1" applyBorder="1" applyAlignment="1">
      <alignment horizontal="center" vertical="center"/>
    </xf>
    <xf numFmtId="0" fontId="21" fillId="0" borderId="17" xfId="0" quotePrefix="1" applyFont="1" applyBorder="1"/>
    <xf numFmtId="0" fontId="73" fillId="0" borderId="23" xfId="0" applyFont="1" applyBorder="1" applyAlignment="1">
      <alignment horizontal="right"/>
    </xf>
    <xf numFmtId="0" fontId="45" fillId="0" borderId="10" xfId="0" applyFont="1" applyBorder="1"/>
    <xf numFmtId="49" fontId="21" fillId="0" borderId="17" xfId="0" applyNumberFormat="1" applyFont="1" applyBorder="1"/>
    <xf numFmtId="0" fontId="72" fillId="48" borderId="88" xfId="0" applyFont="1" applyFill="1" applyBorder="1" applyAlignment="1">
      <alignment horizontal="center" vertical="center" wrapText="1"/>
    </xf>
    <xf numFmtId="0" fontId="73" fillId="0" borderId="0" xfId="0" applyFont="1" applyAlignment="1">
      <alignment horizontal="center"/>
    </xf>
    <xf numFmtId="168" fontId="45" fillId="0" borderId="15" xfId="45" applyFont="1" applyFill="1" applyBorder="1"/>
    <xf numFmtId="0" fontId="73" fillId="0" borderId="43" xfId="0" applyFont="1" applyBorder="1"/>
    <xf numFmtId="172" fontId="73" fillId="0" borderId="0" xfId="0" applyNumberFormat="1" applyFont="1" applyAlignment="1">
      <alignment horizontal="center"/>
    </xf>
    <xf numFmtId="0" fontId="45" fillId="0" borderId="89" xfId="0" applyFont="1" applyBorder="1"/>
    <xf numFmtId="168" fontId="45" fillId="0" borderId="0" xfId="0" applyNumberFormat="1" applyFont="1"/>
    <xf numFmtId="165" fontId="45" fillId="0" borderId="15" xfId="0" applyNumberFormat="1" applyFont="1" applyBorder="1" applyAlignment="1">
      <alignment wrapText="1"/>
    </xf>
    <xf numFmtId="0" fontId="21" fillId="0" borderId="17" xfId="0" applyFont="1" applyBorder="1"/>
    <xf numFmtId="0" fontId="21" fillId="0" borderId="0" xfId="0" applyFont="1"/>
    <xf numFmtId="0" fontId="22" fillId="0" borderId="17" xfId="0" applyFont="1" applyFill="1" applyBorder="1"/>
    <xf numFmtId="0" fontId="21" fillId="0" borderId="17" xfId="0" applyFont="1" applyFill="1" applyBorder="1"/>
    <xf numFmtId="0" fontId="22" fillId="0" borderId="19" xfId="0" applyFont="1" applyFill="1" applyBorder="1"/>
    <xf numFmtId="0" fontId="21" fillId="0" borderId="0" xfId="0" applyFont="1" applyFill="1"/>
    <xf numFmtId="49" fontId="21" fillId="0" borderId="17" xfId="0" quotePrefix="1" applyNumberFormat="1" applyFont="1" applyFill="1" applyBorder="1"/>
    <xf numFmtId="0" fontId="22" fillId="0" borderId="0" xfId="0" applyFont="1" applyFill="1" applyBorder="1"/>
    <xf numFmtId="0" fontId="21" fillId="0" borderId="0" xfId="0" applyFont="1" applyFill="1" applyBorder="1"/>
    <xf numFmtId="0" fontId="22" fillId="0" borderId="16" xfId="0" applyFont="1" applyFill="1" applyBorder="1"/>
    <xf numFmtId="173" fontId="21" fillId="0" borderId="0" xfId="0" applyNumberFormat="1" applyFont="1"/>
    <xf numFmtId="0" fontId="32" fillId="43" borderId="11" xfId="0" applyFont="1" applyFill="1" applyBorder="1"/>
    <xf numFmtId="180" fontId="55" fillId="43" borderId="10" xfId="0" applyNumberFormat="1" applyFont="1" applyFill="1" applyBorder="1" applyAlignment="1">
      <alignment horizontal="center" vertical="center" wrapText="1"/>
    </xf>
    <xf numFmtId="175" fontId="22" fillId="0" borderId="18" xfId="1" applyNumberFormat="1" applyFont="1" applyFill="1" applyBorder="1"/>
    <xf numFmtId="175" fontId="21" fillId="0" borderId="18" xfId="1" applyNumberFormat="1" applyFont="1" applyFill="1" applyBorder="1"/>
    <xf numFmtId="172" fontId="73" fillId="36" borderId="0" xfId="0" applyNumberFormat="1" applyFont="1" applyFill="1"/>
    <xf numFmtId="0" fontId="45" fillId="0" borderId="23" xfId="0" applyFont="1" applyBorder="1" applyAlignment="1">
      <alignment horizontal="center"/>
    </xf>
    <xf numFmtId="168" fontId="45" fillId="0" borderId="23" xfId="45" applyFont="1" applyFill="1" applyBorder="1" applyAlignment="1">
      <alignment horizontal="center"/>
    </xf>
    <xf numFmtId="168" fontId="45" fillId="0" borderId="15" xfId="0" applyNumberFormat="1" applyFont="1" applyBorder="1" applyAlignment="1">
      <alignment horizontal="center"/>
    </xf>
    <xf numFmtId="168" fontId="45" fillId="0" borderId="43" xfId="45" applyFont="1" applyFill="1" applyBorder="1" applyAlignment="1"/>
    <xf numFmtId="0" fontId="45" fillId="0" borderId="0" xfId="0" applyFont="1"/>
    <xf numFmtId="180" fontId="45" fillId="0" borderId="0" xfId="0" applyNumberFormat="1" applyFont="1" applyAlignment="1">
      <alignment horizontal="center"/>
    </xf>
    <xf numFmtId="172" fontId="45" fillId="0" borderId="15" xfId="0" applyNumberFormat="1" applyFont="1" applyBorder="1" applyAlignment="1">
      <alignment horizontal="center"/>
    </xf>
    <xf numFmtId="0" fontId="73" fillId="36" borderId="0" xfId="0" applyFont="1" applyFill="1"/>
    <xf numFmtId="168" fontId="73" fillId="0" borderId="24" xfId="0" applyNumberFormat="1" applyFont="1" applyBorder="1" applyAlignment="1">
      <alignment horizontal="center"/>
    </xf>
    <xf numFmtId="0" fontId="34" fillId="0" borderId="0" xfId="49" applyFont="1"/>
    <xf numFmtId="0" fontId="34" fillId="0" borderId="0" xfId="46" applyFont="1"/>
    <xf numFmtId="0" fontId="34" fillId="0" borderId="0" xfId="46" applyFont="1" applyFill="1" applyBorder="1"/>
    <xf numFmtId="0" fontId="34" fillId="0" borderId="0" xfId="49" applyFont="1" applyBorder="1"/>
    <xf numFmtId="0" fontId="34" fillId="0" borderId="0" xfId="46" applyFont="1" applyBorder="1"/>
    <xf numFmtId="0" fontId="52" fillId="0" borderId="10" xfId="0" applyFont="1" applyFill="1" applyBorder="1"/>
    <xf numFmtId="0" fontId="70" fillId="0" borderId="17" xfId="49" applyFont="1" applyFill="1" applyBorder="1"/>
    <xf numFmtId="0" fontId="70" fillId="0" borderId="17" xfId="46" applyFont="1" applyFill="1" applyBorder="1"/>
    <xf numFmtId="175" fontId="34" fillId="0" borderId="27" xfId="1" applyNumberFormat="1" applyFont="1" applyFill="1" applyBorder="1"/>
    <xf numFmtId="0" fontId="71" fillId="43" borderId="35" xfId="0" applyFont="1" applyFill="1" applyBorder="1" applyAlignment="1">
      <alignment horizontal="center" vertical="center" wrapText="1"/>
    </xf>
    <xf numFmtId="0" fontId="34" fillId="0" borderId="0" xfId="46" applyFont="1" applyFill="1"/>
    <xf numFmtId="41" fontId="66" fillId="0" borderId="0" xfId="49" applyNumberFormat="1" applyFont="1" applyFill="1" applyBorder="1"/>
    <xf numFmtId="0" fontId="52" fillId="0" borderId="10" xfId="0" applyNumberFormat="1" applyFont="1" applyFill="1" applyBorder="1" applyAlignment="1">
      <alignment horizontal="left"/>
    </xf>
    <xf numFmtId="175" fontId="34" fillId="0" borderId="0" xfId="46" applyNumberFormat="1" applyFont="1" applyFill="1" applyBorder="1"/>
    <xf numFmtId="41" fontId="34" fillId="0" borderId="0" xfId="46" applyNumberFormat="1" applyFont="1" applyFill="1" applyBorder="1"/>
    <xf numFmtId="0" fontId="36" fillId="0" borderId="0" xfId="0" applyFont="1" applyFill="1" applyBorder="1" applyAlignment="1">
      <alignment vertical="center"/>
    </xf>
    <xf numFmtId="0" fontId="56" fillId="0" borderId="40" xfId="0" applyFont="1" applyFill="1" applyBorder="1" applyAlignment="1">
      <alignment horizontal="center" vertical="center"/>
    </xf>
    <xf numFmtId="0" fontId="56" fillId="0" borderId="40" xfId="0" applyFont="1" applyFill="1" applyBorder="1" applyAlignment="1">
      <alignment vertical="center"/>
    </xf>
    <xf numFmtId="3" fontId="34" fillId="0" borderId="0" xfId="46" applyNumberFormat="1" applyFont="1" applyFill="1" applyBorder="1"/>
    <xf numFmtId="0" fontId="95" fillId="0" borderId="51" xfId="0" applyFont="1" applyFill="1" applyBorder="1" applyAlignment="1">
      <alignment horizontal="left" vertical="center"/>
    </xf>
    <xf numFmtId="0" fontId="85" fillId="0" borderId="91" xfId="0" applyFont="1" applyFill="1" applyBorder="1" applyAlignment="1">
      <alignment vertical="center" wrapText="1"/>
    </xf>
    <xf numFmtId="0" fontId="85" fillId="0" borderId="30" xfId="0" applyFont="1" applyFill="1" applyBorder="1" applyAlignment="1">
      <alignment horizontal="center" vertical="center" wrapText="1"/>
    </xf>
    <xf numFmtId="0" fontId="85" fillId="0" borderId="16" xfId="0" applyFont="1" applyFill="1" applyBorder="1" applyAlignment="1">
      <alignment horizontal="center" vertical="center" wrapText="1"/>
    </xf>
    <xf numFmtId="0" fontId="85" fillId="0" borderId="92" xfId="0" applyFont="1" applyFill="1" applyBorder="1" applyAlignment="1">
      <alignment vertical="center" wrapText="1"/>
    </xf>
    <xf numFmtId="0" fontId="85" fillId="0" borderId="34" xfId="0" applyFont="1" applyFill="1" applyBorder="1" applyAlignment="1">
      <alignment horizontal="center" vertical="center" wrapText="1"/>
    </xf>
    <xf numFmtId="0" fontId="85" fillId="0" borderId="21" xfId="0" applyFont="1" applyFill="1" applyBorder="1" applyAlignment="1">
      <alignment horizontal="center" vertical="center" wrapText="1"/>
    </xf>
    <xf numFmtId="0" fontId="21" fillId="0" borderId="0" xfId="0" quotePrefix="1" applyFont="1" applyFill="1" applyBorder="1"/>
    <xf numFmtId="0" fontId="85" fillId="0" borderId="36" xfId="0" applyFont="1" applyFill="1" applyBorder="1" applyAlignment="1">
      <alignment vertical="center"/>
    </xf>
    <xf numFmtId="175" fontId="100" fillId="0" borderId="0" xfId="1" applyNumberFormat="1" applyFont="1" applyFill="1" applyBorder="1"/>
    <xf numFmtId="0" fontId="85" fillId="0" borderId="27" xfId="0" applyFont="1" applyFill="1" applyBorder="1" applyAlignment="1">
      <alignment horizontal="left" vertical="center" indent="2"/>
    </xf>
    <xf numFmtId="0" fontId="34" fillId="0" borderId="0" xfId="46" applyFont="1" applyAlignment="1">
      <alignment horizontal="center"/>
    </xf>
    <xf numFmtId="0" fontId="33" fillId="0" borderId="0" xfId="46" applyFont="1" applyAlignment="1">
      <alignment horizontal="center"/>
    </xf>
    <xf numFmtId="0" fontId="35" fillId="0" borderId="0" xfId="0" applyFont="1" applyAlignment="1">
      <alignment horizontal="left" vertical="center"/>
    </xf>
    <xf numFmtId="0" fontId="34" fillId="0" borderId="0" xfId="46" applyFont="1" applyAlignment="1">
      <alignment horizontal="center"/>
    </xf>
    <xf numFmtId="0" fontId="33" fillId="0" borderId="0" xfId="46" applyFont="1" applyAlignment="1">
      <alignment horizontal="center"/>
    </xf>
    <xf numFmtId="0" fontId="70" fillId="0" borderId="0" xfId="46" applyFont="1"/>
    <xf numFmtId="0" fontId="35" fillId="0" borderId="0" xfId="0" applyFont="1" applyAlignment="1">
      <alignment vertical="center"/>
    </xf>
    <xf numFmtId="14" fontId="36" fillId="0" borderId="0" xfId="0" applyNumberFormat="1" applyFont="1"/>
    <xf numFmtId="0" fontId="36" fillId="0" borderId="0" xfId="0" applyFont="1" applyAlignment="1">
      <alignment vertical="center"/>
    </xf>
    <xf numFmtId="14" fontId="36" fillId="0" borderId="0" xfId="0" applyNumberFormat="1" applyFont="1" applyAlignment="1">
      <alignment vertical="center"/>
    </xf>
    <xf numFmtId="0" fontId="37" fillId="0" borderId="0" xfId="0" applyFont="1" applyAlignment="1">
      <alignment vertical="center" wrapText="1"/>
    </xf>
    <xf numFmtId="0" fontId="20" fillId="0" borderId="0" xfId="0" applyFont="1" applyAlignment="1">
      <alignment horizontal="left" vertical="center"/>
    </xf>
    <xf numFmtId="0" fontId="71" fillId="43" borderId="0" xfId="0" applyFont="1" applyFill="1" applyAlignment="1">
      <alignment horizontal="justify" vertical="center" wrapText="1"/>
    </xf>
    <xf numFmtId="0" fontId="71" fillId="43" borderId="0" xfId="0" applyFont="1" applyFill="1" applyAlignment="1">
      <alignment horizontal="left" vertical="center"/>
    </xf>
    <xf numFmtId="0" fontId="20" fillId="0" borderId="0" xfId="0" applyFont="1" applyAlignment="1">
      <alignment horizontal="justify" vertical="center" wrapText="1"/>
    </xf>
    <xf numFmtId="0" fontId="20" fillId="0" borderId="0" xfId="0" applyFont="1" applyAlignment="1">
      <alignment vertical="center" wrapText="1"/>
    </xf>
    <xf numFmtId="0" fontId="34" fillId="0" borderId="0" xfId="46" applyFont="1" applyAlignment="1">
      <alignment horizontal="left"/>
    </xf>
    <xf numFmtId="0" fontId="34" fillId="0" borderId="0" xfId="46" applyFont="1" applyAlignment="1">
      <alignment horizontal="right"/>
    </xf>
    <xf numFmtId="0" fontId="20" fillId="0" borderId="0" xfId="0" applyFont="1" applyAlignment="1">
      <alignment horizontal="justify" vertical="center"/>
    </xf>
    <xf numFmtId="0" fontId="34" fillId="0" borderId="0" xfId="46" applyFont="1" applyAlignment="1">
      <alignment wrapText="1"/>
    </xf>
    <xf numFmtId="0" fontId="34" fillId="0" borderId="0" xfId="46" applyFont="1" applyAlignment="1">
      <alignment vertical="center"/>
    </xf>
    <xf numFmtId="0" fontId="33" fillId="0" borderId="0" xfId="46" applyFont="1"/>
    <xf numFmtId="10" fontId="34" fillId="0" borderId="0" xfId="46" applyNumberFormat="1" applyFont="1" applyAlignment="1">
      <alignment horizontal="left"/>
    </xf>
    <xf numFmtId="0" fontId="20" fillId="0" borderId="0" xfId="0" applyFont="1" applyAlignment="1">
      <alignment horizontal="center" vertical="center"/>
    </xf>
    <xf numFmtId="0" fontId="52" fillId="50" borderId="10" xfId="0" applyNumberFormat="1" applyFont="1" applyFill="1" applyBorder="1" applyAlignment="1">
      <alignment horizontal="left"/>
    </xf>
    <xf numFmtId="0" fontId="52" fillId="50" borderId="10" xfId="0" applyFont="1" applyFill="1" applyBorder="1"/>
    <xf numFmtId="0" fontId="52" fillId="50" borderId="10" xfId="0" applyFont="1" applyFill="1" applyBorder="1" applyAlignment="1">
      <alignment horizontal="center" wrapText="1"/>
    </xf>
    <xf numFmtId="167" fontId="21" fillId="0" borderId="0" xfId="1" applyFont="1" applyFill="1"/>
    <xf numFmtId="170" fontId="21" fillId="0" borderId="0" xfId="1" applyNumberFormat="1" applyFont="1" applyFill="1"/>
    <xf numFmtId="41" fontId="45" fillId="0" borderId="0" xfId="0" applyNumberFormat="1" applyFont="1"/>
    <xf numFmtId="0" fontId="24" fillId="0" borderId="0" xfId="0" applyFont="1"/>
    <xf numFmtId="0" fontId="46" fillId="0" borderId="0" xfId="0" applyFont="1"/>
    <xf numFmtId="0" fontId="73" fillId="0" borderId="0" xfId="0" applyFont="1"/>
    <xf numFmtId="14" fontId="45" fillId="0" borderId="0" xfId="0" applyNumberFormat="1" applyFont="1"/>
    <xf numFmtId="164" fontId="45" fillId="0" borderId="15" xfId="0" applyNumberFormat="1" applyFont="1" applyBorder="1" applyAlignment="1">
      <alignment horizontal="center"/>
    </xf>
    <xf numFmtId="172" fontId="45" fillId="0" borderId="43" xfId="0" applyNumberFormat="1" applyFont="1" applyBorder="1"/>
    <xf numFmtId="3" fontId="98" fillId="0" borderId="0" xfId="0" applyNumberFormat="1" applyFont="1"/>
    <xf numFmtId="174" fontId="22" fillId="0" borderId="43" xfId="51" applyNumberFormat="1" applyFont="1" applyFill="1" applyBorder="1" applyAlignment="1">
      <alignment horizontal="right" indent="1"/>
    </xf>
    <xf numFmtId="174" fontId="22" fillId="0" borderId="0" xfId="51" applyNumberFormat="1" applyFont="1" applyFill="1" applyBorder="1" applyAlignment="1">
      <alignment horizontal="right" vertical="center"/>
    </xf>
    <xf numFmtId="170" fontId="52" fillId="0" borderId="0" xfId="1" applyNumberFormat="1" applyFont="1" applyFill="1"/>
    <xf numFmtId="167" fontId="52" fillId="0" borderId="10" xfId="1" applyNumberFormat="1" applyFont="1" applyFill="1" applyBorder="1"/>
    <xf numFmtId="173" fontId="120" fillId="0" borderId="14" xfId="1" applyNumberFormat="1" applyFont="1" applyBorder="1"/>
    <xf numFmtId="171" fontId="24" fillId="33" borderId="0" xfId="44" applyFont="1" applyFill="1" applyAlignment="1">
      <alignment horizontal="left"/>
    </xf>
    <xf numFmtId="171" fontId="33" fillId="0" borderId="0" xfId="44" applyFont="1" applyAlignment="1">
      <alignment horizontal="left"/>
    </xf>
    <xf numFmtId="171" fontId="24" fillId="0" borderId="0" xfId="44" applyFont="1" applyAlignment="1">
      <alignment horizontal="left"/>
    </xf>
    <xf numFmtId="0" fontId="25" fillId="0" borderId="17" xfId="0" applyFont="1" applyBorder="1"/>
    <xf numFmtId="0" fontId="22" fillId="0" borderId="0" xfId="0" applyFont="1"/>
    <xf numFmtId="0" fontId="22" fillId="0" borderId="18" xfId="0" applyFont="1" applyBorder="1"/>
    <xf numFmtId="0" fontId="39" fillId="0" borderId="0" xfId="0" applyFont="1"/>
    <xf numFmtId="49" fontId="21" fillId="0" borderId="0" xfId="0" applyNumberFormat="1" applyFont="1"/>
    <xf numFmtId="0" fontId="26" fillId="0" borderId="17" xfId="0" applyFont="1" applyBorder="1"/>
    <xf numFmtId="0" fontId="27" fillId="0" borderId="18" xfId="0" applyFont="1" applyBorder="1"/>
    <xf numFmtId="0" fontId="31" fillId="0" borderId="17" xfId="0" quotePrefix="1" applyFont="1" applyBorder="1"/>
    <xf numFmtId="49" fontId="21" fillId="0" borderId="0" xfId="0" quotePrefix="1" applyNumberFormat="1" applyFont="1"/>
    <xf numFmtId="0" fontId="21" fillId="0" borderId="18" xfId="0" quotePrefix="1" applyFont="1" applyBorder="1"/>
    <xf numFmtId="0" fontId="28" fillId="0" borderId="17" xfId="0" quotePrefix="1" applyFont="1" applyBorder="1"/>
    <xf numFmtId="0" fontId="21" fillId="0" borderId="0" xfId="0" quotePrefix="1" applyFont="1"/>
    <xf numFmtId="173" fontId="121" fillId="0" borderId="14" xfId="1" applyNumberFormat="1" applyFont="1" applyBorder="1"/>
    <xf numFmtId="0" fontId="28" fillId="0" borderId="17" xfId="0" applyFont="1" applyBorder="1"/>
    <xf numFmtId="0" fontId="21" fillId="0" borderId="18" xfId="0" applyFont="1" applyBorder="1"/>
    <xf numFmtId="0" fontId="31" fillId="0" borderId="17" xfId="0" applyFont="1" applyBorder="1"/>
    <xf numFmtId="0" fontId="25" fillId="0" borderId="14" xfId="0" applyFont="1" applyBorder="1"/>
    <xf numFmtId="0" fontId="22" fillId="0" borderId="16" xfId="0" applyFont="1" applyBorder="1"/>
    <xf numFmtId="0" fontId="22" fillId="0" borderId="20" xfId="0" applyFont="1" applyBorder="1"/>
    <xf numFmtId="173" fontId="120" fillId="0" borderId="15" xfId="1" applyNumberFormat="1" applyFont="1" applyBorder="1"/>
    <xf numFmtId="170" fontId="21" fillId="0" borderId="0" xfId="1" applyNumberFormat="1" applyFont="1" applyBorder="1"/>
    <xf numFmtId="168" fontId="122" fillId="0" borderId="0" xfId="0" applyNumberFormat="1" applyFont="1"/>
    <xf numFmtId="0" fontId="33" fillId="0" borderId="0" xfId="46" applyFont="1" applyAlignment="1">
      <alignment horizontal="left"/>
    </xf>
    <xf numFmtId="0" fontId="33" fillId="0" borderId="0" xfId="49" quotePrefix="1" applyFont="1" applyAlignment="1">
      <alignment horizontal="left"/>
    </xf>
    <xf numFmtId="167" fontId="52" fillId="49" borderId="10" xfId="1" applyFont="1" applyFill="1" applyBorder="1" applyAlignment="1">
      <alignment wrapText="1"/>
    </xf>
    <xf numFmtId="0" fontId="45" fillId="49" borderId="10" xfId="0" applyFont="1" applyFill="1" applyBorder="1"/>
    <xf numFmtId="170" fontId="52" fillId="49" borderId="10" xfId="1" applyNumberFormat="1" applyFont="1" applyFill="1" applyBorder="1" applyAlignment="1">
      <alignment wrapText="1"/>
    </xf>
    <xf numFmtId="170" fontId="34" fillId="0" borderId="0" xfId="1" applyNumberFormat="1" applyFont="1"/>
    <xf numFmtId="170" fontId="34" fillId="0" borderId="0" xfId="1" applyNumberFormat="1" applyFont="1" applyFill="1"/>
    <xf numFmtId="170" fontId="66" fillId="0" borderId="0" xfId="1" applyNumberFormat="1" applyFont="1" applyFill="1" applyAlignment="1"/>
    <xf numFmtId="170" fontId="66" fillId="0" borderId="0" xfId="1" applyNumberFormat="1" applyFont="1"/>
    <xf numFmtId="0" fontId="64" fillId="0" borderId="0" xfId="46" applyFont="1" applyAlignment="1">
      <alignment horizontal="center"/>
    </xf>
    <xf numFmtId="0" fontId="21" fillId="0" borderId="0" xfId="0" applyFont="1" applyAlignment="1">
      <alignment horizontal="center"/>
    </xf>
    <xf numFmtId="0" fontId="22" fillId="0" borderId="0" xfId="0" applyFont="1" applyFill="1" applyBorder="1" applyAlignment="1">
      <alignment horizontal="center" vertical="center"/>
    </xf>
    <xf numFmtId="0" fontId="36" fillId="0" borderId="0" xfId="0" applyFont="1" applyFill="1" applyBorder="1" applyAlignment="1">
      <alignment horizontal="left" vertical="center" wrapText="1"/>
    </xf>
    <xf numFmtId="0" fontId="20" fillId="0" borderId="0" xfId="0" applyFont="1" applyBorder="1" applyAlignment="1">
      <alignment horizontal="justify" vertical="center" wrapText="1"/>
    </xf>
    <xf numFmtId="171" fontId="24" fillId="33" borderId="0" xfId="44" applyNumberFormat="1" applyFont="1" applyFill="1" applyBorder="1" applyAlignment="1" applyProtection="1">
      <alignment horizontal="left"/>
    </xf>
    <xf numFmtId="0" fontId="97" fillId="45" borderId="59" xfId="0" applyFont="1" applyFill="1" applyBorder="1" applyAlignment="1">
      <alignment horizontal="center" vertical="center" wrapText="1"/>
    </xf>
    <xf numFmtId="0" fontId="34" fillId="0" borderId="0" xfId="0" applyFont="1" applyFill="1" applyBorder="1" applyAlignment="1">
      <alignment horizontal="justify" vertical="center" wrapText="1"/>
    </xf>
    <xf numFmtId="0" fontId="44" fillId="40" borderId="10" xfId="0" applyFont="1" applyFill="1" applyBorder="1" applyAlignment="1">
      <alignment horizontal="center" vertical="center" wrapText="1"/>
    </xf>
    <xf numFmtId="0" fontId="44" fillId="35" borderId="10" xfId="0" applyFont="1" applyFill="1" applyBorder="1" applyAlignment="1">
      <alignment horizontal="center" vertical="center" wrapText="1"/>
    </xf>
    <xf numFmtId="0" fontId="34" fillId="0" borderId="0" xfId="46" applyFont="1" applyAlignment="1">
      <alignment horizontal="center"/>
    </xf>
    <xf numFmtId="0" fontId="33" fillId="0" borderId="0" xfId="46" applyFont="1" applyAlignment="1">
      <alignment horizontal="center"/>
    </xf>
    <xf numFmtId="177" fontId="34" fillId="0" borderId="34" xfId="51" applyNumberFormat="1" applyFont="1" applyFill="1" applyBorder="1" applyAlignment="1">
      <alignment horizontal="center"/>
    </xf>
    <xf numFmtId="177" fontId="34" fillId="0" borderId="29" xfId="51" applyNumberFormat="1" applyFont="1" applyFill="1" applyBorder="1" applyAlignment="1">
      <alignment horizontal="center"/>
    </xf>
    <xf numFmtId="3" fontId="36" fillId="0" borderId="81" xfId="0" applyNumberFormat="1" applyFont="1" applyFill="1" applyBorder="1" applyAlignment="1">
      <alignment horizontal="right" vertical="center"/>
    </xf>
    <xf numFmtId="183" fontId="36" fillId="0" borderId="28" xfId="0" applyNumberFormat="1" applyFont="1" applyFill="1" applyBorder="1" applyAlignment="1">
      <alignment horizontal="right" vertical="center"/>
    </xf>
    <xf numFmtId="168" fontId="36" fillId="0" borderId="40" xfId="0" applyNumberFormat="1" applyFont="1" applyFill="1" applyBorder="1" applyAlignment="1">
      <alignment horizontal="right" vertical="center"/>
    </xf>
    <xf numFmtId="3" fontId="56" fillId="0" borderId="39" xfId="0" applyNumberFormat="1" applyFont="1" applyFill="1" applyBorder="1" applyAlignment="1">
      <alignment horizontal="right" vertical="center"/>
    </xf>
    <xf numFmtId="3" fontId="95" fillId="0" borderId="0" xfId="0" applyNumberFormat="1" applyFont="1" applyFill="1" applyBorder="1" applyAlignment="1">
      <alignment horizontal="right" vertical="center"/>
    </xf>
    <xf numFmtId="0" fontId="58" fillId="0" borderId="43" xfId="0" applyFont="1" applyFill="1" applyBorder="1" applyAlignment="1">
      <alignment horizontal="center" vertical="center"/>
    </xf>
    <xf numFmtId="41" fontId="36" fillId="0" borderId="0" xfId="0" applyNumberFormat="1" applyFont="1" applyFill="1" applyBorder="1" applyAlignment="1">
      <alignment vertical="center"/>
    </xf>
    <xf numFmtId="3" fontId="56" fillId="0" borderId="40" xfId="0" applyNumberFormat="1" applyFont="1" applyFill="1" applyBorder="1" applyAlignment="1">
      <alignment horizontal="right" vertical="center"/>
    </xf>
    <xf numFmtId="41" fontId="36" fillId="0" borderId="28" xfId="0" applyNumberFormat="1" applyFont="1" applyFill="1" applyBorder="1" applyAlignment="1">
      <alignment horizontal="right" vertical="center"/>
    </xf>
    <xf numFmtId="175" fontId="85" fillId="0" borderId="40" xfId="0" applyNumberFormat="1" applyFont="1" applyFill="1" applyBorder="1" applyAlignment="1">
      <alignment horizontal="right" vertical="center"/>
    </xf>
    <xf numFmtId="0" fontId="95" fillId="0" borderId="0" xfId="0" applyFont="1" applyFill="1" applyBorder="1" applyAlignment="1">
      <alignment horizontal="left" vertical="center" wrapText="1"/>
    </xf>
    <xf numFmtId="0" fontId="85" fillId="0" borderId="75" xfId="0" applyFont="1" applyFill="1" applyBorder="1" applyAlignment="1">
      <alignment horizontal="left" vertical="center" indent="2"/>
    </xf>
    <xf numFmtId="175" fontId="85" fillId="0" borderId="93" xfId="0" applyNumberFormat="1" applyFont="1" applyFill="1" applyBorder="1" applyAlignment="1">
      <alignment horizontal="right" vertical="center"/>
    </xf>
    <xf numFmtId="0" fontId="85" fillId="0" borderId="94" xfId="0" applyFont="1" applyFill="1" applyBorder="1" applyAlignment="1">
      <alignment horizontal="left" vertical="center" indent="2"/>
    </xf>
    <xf numFmtId="175" fontId="85" fillId="0" borderId="10" xfId="0" applyNumberFormat="1" applyFont="1" applyFill="1" applyBorder="1" applyAlignment="1">
      <alignment horizontal="right" vertical="center"/>
    </xf>
    <xf numFmtId="0" fontId="35" fillId="0" borderId="76" xfId="0" applyFont="1" applyFill="1" applyBorder="1"/>
    <xf numFmtId="0" fontId="35" fillId="0" borderId="77" xfId="0" applyFont="1" applyFill="1" applyBorder="1"/>
    <xf numFmtId="0" fontId="35" fillId="0" borderId="32" xfId="0" applyFont="1" applyFill="1" applyBorder="1"/>
    <xf numFmtId="0" fontId="35" fillId="0" borderId="92" xfId="0" applyFont="1" applyFill="1" applyBorder="1"/>
    <xf numFmtId="0" fontId="35" fillId="0" borderId="21" xfId="0" applyFont="1" applyFill="1" applyBorder="1"/>
    <xf numFmtId="10" fontId="33" fillId="0" borderId="34" xfId="46" applyNumberFormat="1" applyFont="1" applyFill="1" applyBorder="1" applyAlignment="1">
      <alignment horizontal="center"/>
    </xf>
    <xf numFmtId="0" fontId="35" fillId="0" borderId="95" xfId="0" applyFont="1" applyFill="1" applyBorder="1"/>
    <xf numFmtId="0" fontId="35" fillId="0" borderId="23" xfId="0" applyFont="1" applyFill="1" applyBorder="1"/>
    <xf numFmtId="10" fontId="34" fillId="0" borderId="33" xfId="46" applyNumberFormat="1" applyFont="1" applyFill="1" applyBorder="1" applyAlignment="1">
      <alignment horizontal="center"/>
    </xf>
    <xf numFmtId="0" fontId="35" fillId="0" borderId="37" xfId="0" applyFont="1" applyFill="1" applyBorder="1"/>
    <xf numFmtId="0" fontId="35" fillId="0" borderId="38" xfId="0" applyFont="1" applyFill="1" applyBorder="1"/>
    <xf numFmtId="10" fontId="34" fillId="0" borderId="26" xfId="46" applyNumberFormat="1" applyFont="1" applyFill="1" applyBorder="1" applyAlignment="1">
      <alignment horizontal="center"/>
    </xf>
    <xf numFmtId="0" fontId="35" fillId="0" borderId="91" xfId="0" applyFont="1" applyFill="1" applyBorder="1"/>
    <xf numFmtId="0" fontId="36" fillId="0" borderId="16" xfId="0" applyFont="1" applyFill="1" applyBorder="1"/>
    <xf numFmtId="0" fontId="34" fillId="0" borderId="16" xfId="46" applyFont="1" applyFill="1" applyBorder="1"/>
    <xf numFmtId="10" fontId="34" fillId="0" borderId="30" xfId="46" applyNumberFormat="1" applyFont="1" applyFill="1" applyBorder="1" applyAlignment="1">
      <alignment horizontal="center"/>
    </xf>
    <xf numFmtId="0" fontId="35" fillId="0" borderId="95" xfId="0" applyFont="1" applyFill="1" applyBorder="1" applyAlignment="1">
      <alignment horizontal="left" indent="1"/>
    </xf>
    <xf numFmtId="0" fontId="34" fillId="0" borderId="23" xfId="46" applyFont="1" applyFill="1" applyBorder="1"/>
    <xf numFmtId="0" fontId="34" fillId="0" borderId="38" xfId="46" applyFont="1" applyFill="1" applyBorder="1"/>
    <xf numFmtId="0" fontId="35" fillId="0" borderId="91" xfId="0" applyFont="1" applyFill="1" applyBorder="1" applyAlignment="1">
      <alignment horizontal="left" indent="1"/>
    </xf>
    <xf numFmtId="0" fontId="35" fillId="0" borderId="37" xfId="0" applyFont="1" applyFill="1" applyBorder="1" applyAlignment="1">
      <alignment horizontal="left" indent="1"/>
    </xf>
    <xf numFmtId="0" fontId="35" fillId="0" borderId="92" xfId="0" applyFont="1" applyFill="1" applyBorder="1" applyAlignment="1">
      <alignment horizontal="left" indent="1"/>
    </xf>
    <xf numFmtId="0" fontId="34" fillId="0" borderId="21" xfId="46" applyFont="1" applyFill="1" applyBorder="1"/>
    <xf numFmtId="10" fontId="34" fillId="0" borderId="34" xfId="46" applyNumberFormat="1" applyFont="1" applyFill="1" applyBorder="1" applyAlignment="1">
      <alignment horizontal="center"/>
    </xf>
    <xf numFmtId="0" fontId="35" fillId="0" borderId="96" xfId="0" applyFont="1" applyFill="1" applyBorder="1" applyAlignment="1">
      <alignment horizontal="left" indent="1"/>
    </xf>
    <xf numFmtId="0" fontId="34" fillId="0" borderId="97" xfId="46" applyFont="1" applyFill="1" applyBorder="1"/>
    <xf numFmtId="10" fontId="34" fillId="0" borderId="29" xfId="46" applyNumberFormat="1" applyFont="1" applyFill="1" applyBorder="1" applyAlignment="1">
      <alignment horizontal="center"/>
    </xf>
    <xf numFmtId="0" fontId="35" fillId="0" borderId="0" xfId="0" applyFont="1" applyFill="1" applyAlignment="1">
      <alignment horizontal="left" indent="1"/>
    </xf>
    <xf numFmtId="0" fontId="22" fillId="0" borderId="0" xfId="0" applyFont="1" applyAlignment="1">
      <alignment horizontal="center" wrapText="1"/>
    </xf>
    <xf numFmtId="0" fontId="21" fillId="0" borderId="0" xfId="0" applyFont="1" applyAlignment="1">
      <alignment horizontal="center" wrapText="1"/>
    </xf>
    <xf numFmtId="0" fontId="21" fillId="0" borderId="0" xfId="0" applyFont="1" applyAlignment="1">
      <alignment horizontal="left" vertical="center"/>
    </xf>
    <xf numFmtId="0" fontId="21" fillId="0" borderId="16" xfId="0" applyFont="1" applyBorder="1" applyAlignment="1">
      <alignment vertical="center"/>
    </xf>
    <xf numFmtId="0" fontId="21" fillId="0" borderId="0" xfId="0" applyFont="1" applyAlignment="1">
      <alignment vertical="center" wrapText="1"/>
    </xf>
    <xf numFmtId="0" fontId="31" fillId="0" borderId="0" xfId="0" applyFont="1" applyAlignment="1">
      <alignment vertical="center"/>
    </xf>
    <xf numFmtId="0" fontId="46" fillId="0" borderId="0" xfId="46" applyFont="1" applyAlignment="1">
      <alignment horizontal="center"/>
    </xf>
    <xf numFmtId="0" fontId="24" fillId="0" borderId="0" xfId="46" applyFont="1" applyAlignment="1">
      <alignment horizontal="center"/>
    </xf>
    <xf numFmtId="0" fontId="43" fillId="0" borderId="10" xfId="0" applyFont="1" applyBorder="1"/>
    <xf numFmtId="3" fontId="43" fillId="0" borderId="0" xfId="0" applyNumberFormat="1" applyFont="1"/>
    <xf numFmtId="0" fontId="44" fillId="0" borderId="10" xfId="0" applyFont="1" applyBorder="1"/>
    <xf numFmtId="0" fontId="46" fillId="0" borderId="0" xfId="46" applyFont="1" applyFill="1" applyAlignment="1">
      <alignment horizontal="center"/>
    </xf>
    <xf numFmtId="0" fontId="24" fillId="0" borderId="0" xfId="46" applyFont="1" applyFill="1" applyAlignment="1">
      <alignment horizontal="center"/>
    </xf>
    <xf numFmtId="170" fontId="85" fillId="0" borderId="0" xfId="1" applyNumberFormat="1" applyFont="1" applyFill="1"/>
    <xf numFmtId="0" fontId="55" fillId="45" borderId="33" xfId="0" applyFont="1" applyFill="1" applyBorder="1" applyAlignment="1">
      <alignment horizontal="center" vertical="center" wrapText="1"/>
    </xf>
    <xf numFmtId="0" fontId="78" fillId="0" borderId="17" xfId="49" applyFont="1" applyBorder="1"/>
    <xf numFmtId="0" fontId="33" fillId="0" borderId="0" xfId="49" applyFont="1"/>
    <xf numFmtId="0" fontId="70" fillId="0" borderId="17" xfId="49" applyFont="1" applyBorder="1"/>
    <xf numFmtId="0" fontId="24" fillId="0" borderId="0" xfId="49" applyFont="1"/>
    <xf numFmtId="0" fontId="70" fillId="0" borderId="17" xfId="49" applyFont="1" applyBorder="1" applyAlignment="1">
      <alignment wrapText="1"/>
    </xf>
    <xf numFmtId="176" fontId="34" fillId="0" borderId="34" xfId="49" applyNumberFormat="1" applyFont="1" applyBorder="1" applyAlignment="1">
      <alignment horizontal="left" wrapText="1"/>
    </xf>
    <xf numFmtId="176" fontId="34" fillId="0" borderId="29" xfId="49" applyNumberFormat="1" applyFont="1" applyBorder="1" applyAlignment="1">
      <alignment horizontal="left" wrapText="1"/>
    </xf>
    <xf numFmtId="0" fontId="34" fillId="0" borderId="0" xfId="49" applyFont="1" applyAlignment="1">
      <alignment horizontal="left"/>
    </xf>
    <xf numFmtId="0" fontId="70" fillId="0" borderId="17" xfId="49" applyFont="1" applyBorder="1" applyAlignment="1">
      <alignment horizontal="center" vertical="center" wrapText="1"/>
    </xf>
    <xf numFmtId="3" fontId="34" fillId="0" borderId="0" xfId="49" applyNumberFormat="1" applyFont="1"/>
    <xf numFmtId="175" fontId="34" fillId="0" borderId="0" xfId="49" applyNumberFormat="1" applyFont="1"/>
    <xf numFmtId="0" fontId="70" fillId="0" borderId="0" xfId="49" applyFont="1"/>
    <xf numFmtId="41" fontId="34" fillId="0" borderId="0" xfId="49" applyNumberFormat="1" applyFont="1"/>
    <xf numFmtId="0" fontId="40" fillId="0" borderId="0" xfId="49" applyFont="1" applyAlignment="1">
      <alignment horizontal="center" vertical="center" wrapText="1"/>
    </xf>
    <xf numFmtId="174" fontId="34" fillId="0" borderId="0" xfId="49" applyNumberFormat="1" applyFont="1"/>
    <xf numFmtId="0" fontId="79" fillId="0" borderId="17" xfId="49" applyFont="1" applyBorder="1" applyAlignment="1">
      <alignment horizontal="center" vertical="center"/>
    </xf>
    <xf numFmtId="183" fontId="36" fillId="0" borderId="81" xfId="0" applyNumberFormat="1" applyFont="1" applyBorder="1" applyAlignment="1">
      <alignment horizontal="right" vertical="center"/>
    </xf>
    <xf numFmtId="3" fontId="36" fillId="0" borderId="82" xfId="0" applyNumberFormat="1" applyFont="1" applyBorder="1" applyAlignment="1">
      <alignment horizontal="right" vertical="center"/>
    </xf>
    <xf numFmtId="183" fontId="36" fillId="0" borderId="40" xfId="0" applyNumberFormat="1" applyFont="1" applyBorder="1" applyAlignment="1">
      <alignment horizontal="right" vertical="center"/>
    </xf>
    <xf numFmtId="183" fontId="35" fillId="0" borderId="38" xfId="0" applyNumberFormat="1" applyFont="1" applyBorder="1" applyAlignment="1">
      <alignment horizontal="right" vertical="center"/>
    </xf>
    <xf numFmtId="3" fontId="35" fillId="0" borderId="38" xfId="0" applyNumberFormat="1" applyFont="1" applyBorder="1" applyAlignment="1">
      <alignment horizontal="right" vertical="center"/>
    </xf>
    <xf numFmtId="168" fontId="36" fillId="0" borderId="84" xfId="0" applyNumberFormat="1" applyFont="1" applyBorder="1" applyAlignment="1">
      <alignment horizontal="right" vertical="center"/>
    </xf>
    <xf numFmtId="0" fontId="35" fillId="0" borderId="38" xfId="0" applyFont="1" applyBorder="1" applyAlignment="1">
      <alignment horizontal="right" vertical="center"/>
    </xf>
    <xf numFmtId="168" fontId="35" fillId="0" borderId="38" xfId="0" applyNumberFormat="1" applyFont="1" applyBorder="1" applyAlignment="1">
      <alignment horizontal="right" vertical="center"/>
    </xf>
    <xf numFmtId="3" fontId="34" fillId="0" borderId="0" xfId="49" applyNumberFormat="1" applyFont="1" applyAlignment="1">
      <alignment horizontal="center" vertical="center"/>
    </xf>
    <xf numFmtId="168" fontId="34" fillId="0" borderId="0" xfId="49" applyNumberFormat="1" applyFont="1"/>
    <xf numFmtId="0" fontId="80" fillId="0" borderId="27" xfId="49" applyFont="1" applyBorder="1"/>
    <xf numFmtId="0" fontId="34" fillId="0" borderId="27" xfId="49" applyFont="1" applyBorder="1"/>
    <xf numFmtId="0" fontId="70" fillId="0" borderId="17" xfId="0" applyFont="1" applyBorder="1"/>
    <xf numFmtId="0" fontId="35" fillId="0" borderId="29" xfId="0" applyFont="1" applyBorder="1"/>
    <xf numFmtId="175" fontId="35" fillId="0" borderId="29" xfId="45" applyNumberFormat="1" applyFont="1" applyFill="1" applyBorder="1"/>
    <xf numFmtId="0" fontId="35" fillId="0" borderId="0" xfId="0" applyFont="1"/>
    <xf numFmtId="0" fontId="34" fillId="0" borderId="0" xfId="49" quotePrefix="1" applyFont="1"/>
    <xf numFmtId="0" fontId="34" fillId="0" borderId="0" xfId="49" quotePrefix="1" applyFont="1" applyAlignment="1">
      <alignment horizontal="left"/>
    </xf>
    <xf numFmtId="0" fontId="34" fillId="0" borderId="0" xfId="49" applyFont="1" applyAlignment="1">
      <alignment horizontal="center"/>
    </xf>
    <xf numFmtId="0" fontId="33" fillId="0" borderId="0" xfId="49" applyFont="1" applyAlignment="1">
      <alignment horizontal="center"/>
    </xf>
    <xf numFmtId="175" fontId="56" fillId="0" borderId="28" xfId="0" applyNumberFormat="1" applyFont="1" applyFill="1" applyBorder="1" applyAlignment="1">
      <alignment horizontal="right" vertical="center"/>
    </xf>
    <xf numFmtId="3" fontId="56" fillId="0" borderId="38" xfId="0" applyNumberFormat="1" applyFont="1" applyBorder="1" applyAlignment="1">
      <alignment horizontal="right" vertical="center"/>
    </xf>
    <xf numFmtId="0" fontId="85" fillId="0" borderId="26" xfId="0" applyFont="1" applyFill="1" applyBorder="1" applyAlignment="1">
      <alignment horizontal="center" vertical="center" wrapText="1"/>
    </xf>
    <xf numFmtId="14" fontId="85" fillId="0" borderId="26" xfId="0" applyNumberFormat="1" applyFont="1" applyFill="1" applyBorder="1" applyAlignment="1">
      <alignment horizontal="center" vertical="center" wrapText="1"/>
    </xf>
    <xf numFmtId="174" fontId="66" fillId="0" borderId="0" xfId="49" applyNumberFormat="1" applyFont="1" applyFill="1" applyBorder="1"/>
    <xf numFmtId="0" fontId="85" fillId="0" borderId="98" xfId="0" applyFont="1" applyFill="1" applyBorder="1" applyAlignment="1">
      <alignment horizontal="center" vertical="center" wrapText="1"/>
    </xf>
    <xf numFmtId="0" fontId="85" fillId="0" borderId="0" xfId="0" applyFont="1" applyFill="1" applyAlignment="1">
      <alignment horizontal="center" vertical="center" wrapText="1"/>
    </xf>
    <xf numFmtId="175" fontId="85" fillId="0" borderId="44" xfId="0" applyNumberFormat="1" applyFont="1" applyFill="1" applyBorder="1" applyAlignment="1">
      <alignment horizontal="right" vertical="center"/>
    </xf>
    <xf numFmtId="175" fontId="85" fillId="0" borderId="72" xfId="0" applyNumberFormat="1" applyFont="1" applyFill="1" applyBorder="1" applyAlignment="1">
      <alignment horizontal="right" vertical="center"/>
    </xf>
    <xf numFmtId="175" fontId="85" fillId="0" borderId="70" xfId="0" applyNumberFormat="1" applyFont="1" applyFill="1" applyBorder="1" applyAlignment="1">
      <alignment horizontal="right" vertical="center"/>
    </xf>
    <xf numFmtId="175" fontId="85" fillId="0" borderId="42" xfId="0" applyNumberFormat="1" applyFont="1" applyFill="1" applyBorder="1" applyAlignment="1">
      <alignment horizontal="right" vertical="center"/>
    </xf>
    <xf numFmtId="175" fontId="66" fillId="0" borderId="0" xfId="1" applyNumberFormat="1" applyFont="1" applyFill="1" applyBorder="1"/>
    <xf numFmtId="175" fontId="66" fillId="0" borderId="28" xfId="1" applyNumberFormat="1" applyFont="1" applyFill="1" applyBorder="1"/>
    <xf numFmtId="175" fontId="66" fillId="0" borderId="47" xfId="1" applyNumberFormat="1" applyFont="1" applyFill="1" applyBorder="1"/>
    <xf numFmtId="175" fontId="66" fillId="0" borderId="31" xfId="1" applyNumberFormat="1" applyFont="1" applyFill="1" applyBorder="1"/>
    <xf numFmtId="175" fontId="66" fillId="0" borderId="35" xfId="45" applyNumberFormat="1" applyFont="1" applyFill="1" applyBorder="1"/>
    <xf numFmtId="175" fontId="66" fillId="0" borderId="0" xfId="45" applyNumberFormat="1" applyFont="1" applyFill="1" applyBorder="1"/>
    <xf numFmtId="170" fontId="66" fillId="0" borderId="0" xfId="1" applyNumberFormat="1" applyFont="1" applyFill="1" applyBorder="1"/>
    <xf numFmtId="0" fontId="89" fillId="39" borderId="101" xfId="0" applyFont="1" applyFill="1" applyBorder="1" applyAlignment="1">
      <alignment horizontal="center" vertical="center" wrapText="1"/>
    </xf>
    <xf numFmtId="0" fontId="57" fillId="0" borderId="45" xfId="0" applyFont="1" applyBorder="1" applyAlignment="1">
      <alignment horizontal="left" vertical="center" wrapText="1" indent="2"/>
    </xf>
    <xf numFmtId="3" fontId="57" fillId="0" borderId="28" xfId="0" applyNumberFormat="1" applyFont="1" applyBorder="1" applyAlignment="1">
      <alignment horizontal="right" vertical="center"/>
    </xf>
    <xf numFmtId="0" fontId="22" fillId="0" borderId="0" xfId="0" applyFont="1" applyFill="1" applyAlignment="1">
      <alignment horizontal="center" vertical="center"/>
    </xf>
    <xf numFmtId="167" fontId="49" fillId="0" borderId="0" xfId="0" applyNumberFormat="1" applyFont="1" applyFill="1" applyAlignment="1">
      <alignment vertical="center"/>
    </xf>
    <xf numFmtId="0" fontId="48" fillId="49" borderId="0" xfId="0" applyNumberFormat="1" applyFont="1" applyFill="1" applyAlignment="1">
      <alignment horizontal="left" vertical="center" wrapText="1"/>
    </xf>
    <xf numFmtId="0" fontId="48" fillId="49" borderId="0" xfId="0" applyFont="1" applyFill="1" applyAlignment="1">
      <alignment horizontal="left" vertical="center" wrapText="1"/>
    </xf>
    <xf numFmtId="3" fontId="48" fillId="49" borderId="0" xfId="0" applyNumberFormat="1" applyFont="1" applyFill="1" applyAlignment="1">
      <alignment horizontal="right" vertical="center"/>
    </xf>
    <xf numFmtId="0" fontId="49" fillId="49" borderId="0" xfId="0" applyNumberFormat="1" applyFont="1" applyFill="1" applyAlignment="1">
      <alignment horizontal="left" vertical="center"/>
    </xf>
    <xf numFmtId="41" fontId="49" fillId="49" borderId="0" xfId="51" applyFont="1" applyFill="1" applyAlignment="1">
      <alignment vertical="center"/>
    </xf>
    <xf numFmtId="177" fontId="48" fillId="49" borderId="0" xfId="51" applyNumberFormat="1" applyFont="1" applyFill="1" applyAlignment="1">
      <alignment horizontal="left" vertical="center" wrapText="1"/>
    </xf>
    <xf numFmtId="3" fontId="109" fillId="0" borderId="0" xfId="0" applyNumberFormat="1" applyFont="1" applyFill="1" applyAlignment="1">
      <alignment horizontal="right" vertical="top" wrapText="1"/>
    </xf>
    <xf numFmtId="3" fontId="49" fillId="0" borderId="0" xfId="0" applyNumberFormat="1" applyFont="1" applyFill="1" applyAlignment="1">
      <alignment vertical="center"/>
    </xf>
    <xf numFmtId="165" fontId="49" fillId="0" borderId="0" xfId="0" applyNumberFormat="1" applyFont="1" applyFill="1" applyAlignment="1">
      <alignment vertical="center"/>
    </xf>
    <xf numFmtId="3" fontId="21" fillId="0" borderId="0" xfId="0" applyNumberFormat="1" applyFont="1" applyFill="1"/>
    <xf numFmtId="0" fontId="85" fillId="0" borderId="35" xfId="0" applyFont="1" applyFill="1" applyBorder="1" applyAlignment="1">
      <alignment horizontal="center" vertical="center" wrapText="1"/>
    </xf>
    <xf numFmtId="0" fontId="45" fillId="0" borderId="15" xfId="0" applyFont="1" applyBorder="1"/>
    <xf numFmtId="165" fontId="45" fillId="0" borderId="43" xfId="0" applyNumberFormat="1" applyFont="1" applyBorder="1"/>
    <xf numFmtId="165" fontId="45" fillId="0" borderId="15" xfId="45" applyNumberFormat="1" applyFont="1" applyFill="1" applyBorder="1" applyAlignment="1">
      <alignment horizontal="center"/>
    </xf>
    <xf numFmtId="0" fontId="98" fillId="0" borderId="0" xfId="0" applyFont="1"/>
    <xf numFmtId="184" fontId="45" fillId="0" borderId="0" xfId="0" applyNumberFormat="1" applyFont="1"/>
    <xf numFmtId="165" fontId="45" fillId="0" borderId="0" xfId="0" applyNumberFormat="1" applyFont="1"/>
    <xf numFmtId="0" fontId="72" fillId="48" borderId="102" xfId="0" applyFont="1" applyFill="1" applyBorder="1" applyAlignment="1">
      <alignment horizontal="center" vertical="center" wrapText="1"/>
    </xf>
    <xf numFmtId="0" fontId="73" fillId="0" borderId="23" xfId="0" applyFont="1" applyBorder="1" applyAlignment="1">
      <alignment horizontal="left"/>
    </xf>
    <xf numFmtId="165" fontId="73" fillId="0" borderId="24" xfId="0" applyNumberFormat="1" applyFont="1" applyBorder="1" applyAlignment="1">
      <alignment horizontal="center"/>
    </xf>
    <xf numFmtId="172" fontId="73" fillId="0" borderId="24" xfId="45" applyNumberFormat="1" applyFont="1" applyFill="1" applyBorder="1" applyAlignment="1">
      <alignment horizontal="center"/>
    </xf>
    <xf numFmtId="168" fontId="45" fillId="0" borderId="0" xfId="45" applyFont="1" applyFill="1"/>
    <xf numFmtId="4" fontId="123" fillId="0" borderId="0" xfId="0" applyNumberFormat="1" applyFont="1" applyAlignment="1">
      <alignment horizontal="right" vertical="top"/>
    </xf>
    <xf numFmtId="168" fontId="45" fillId="0" borderId="0" xfId="45" applyFont="1"/>
    <xf numFmtId="168" fontId="98" fillId="0" borderId="0" xfId="0" applyNumberFormat="1" applyFont="1"/>
    <xf numFmtId="0" fontId="45" fillId="49" borderId="10" xfId="0" applyFont="1" applyFill="1" applyBorder="1" applyAlignment="1">
      <alignment horizontal="center"/>
    </xf>
    <xf numFmtId="164" fontId="45" fillId="49" borderId="10" xfId="45" applyNumberFormat="1" applyFont="1" applyFill="1" applyBorder="1" applyAlignment="1">
      <alignment horizontal="center"/>
    </xf>
    <xf numFmtId="180" fontId="45" fillId="49" borderId="10" xfId="0" applyNumberFormat="1" applyFont="1" applyFill="1" applyBorder="1" applyAlignment="1">
      <alignment horizontal="center"/>
    </xf>
    <xf numFmtId="10" fontId="45" fillId="49" borderId="10" xfId="0" applyNumberFormat="1" applyFont="1" applyFill="1" applyBorder="1"/>
    <xf numFmtId="165" fontId="45" fillId="49" borderId="10" xfId="45" applyNumberFormat="1" applyFont="1" applyFill="1" applyBorder="1"/>
    <xf numFmtId="172" fontId="45" fillId="49" borderId="15" xfId="45" applyNumberFormat="1" applyFont="1" applyFill="1" applyBorder="1" applyAlignment="1">
      <alignment horizontal="center"/>
    </xf>
    <xf numFmtId="165" fontId="45" fillId="49" borderId="10" xfId="0" applyNumberFormat="1" applyFont="1" applyFill="1" applyBorder="1"/>
    <xf numFmtId="165" fontId="45" fillId="49" borderId="10" xfId="0" applyNumberFormat="1" applyFont="1" applyFill="1" applyBorder="1" applyAlignment="1">
      <alignment horizontal="center"/>
    </xf>
    <xf numFmtId="0" fontId="45" fillId="49" borderId="0" xfId="0" applyFont="1" applyFill="1"/>
    <xf numFmtId="168" fontId="45" fillId="44" borderId="15" xfId="45" applyFont="1" applyFill="1" applyBorder="1" applyAlignment="1">
      <alignment horizontal="center"/>
    </xf>
    <xf numFmtId="0" fontId="124" fillId="51" borderId="103" xfId="0" applyFont="1" applyFill="1" applyBorder="1" applyAlignment="1">
      <alignment horizontal="center" vertical="center" wrapText="1"/>
    </xf>
    <xf numFmtId="0" fontId="125" fillId="52" borderId="21" xfId="0" applyFont="1" applyFill="1" applyBorder="1" applyAlignment="1">
      <alignment vertical="center"/>
    </xf>
    <xf numFmtId="0" fontId="125" fillId="52" borderId="10" xfId="0" applyFont="1" applyFill="1" applyBorder="1" applyAlignment="1">
      <alignment vertical="center"/>
    </xf>
    <xf numFmtId="180" fontId="125" fillId="0" borderId="10" xfId="0" applyNumberFormat="1" applyFont="1" applyFill="1" applyBorder="1" applyAlignment="1">
      <alignment horizontal="center" vertical="center"/>
    </xf>
    <xf numFmtId="188" fontId="125" fillId="0" borderId="15" xfId="51" applyNumberFormat="1" applyFont="1" applyFill="1" applyBorder="1" applyAlignment="1">
      <alignment horizontal="center" vertical="center"/>
    </xf>
    <xf numFmtId="167" fontId="125" fillId="0" borderId="15" xfId="1" applyFont="1" applyFill="1" applyBorder="1" applyAlignment="1">
      <alignment horizontal="center" vertical="center"/>
    </xf>
    <xf numFmtId="189" fontId="125" fillId="0" borderId="15" xfId="51" applyNumberFormat="1" applyFont="1" applyFill="1" applyBorder="1" applyAlignment="1">
      <alignment horizontal="center" vertical="center"/>
    </xf>
    <xf numFmtId="0" fontId="20" fillId="0" borderId="0" xfId="0" applyFont="1" applyBorder="1" applyAlignment="1">
      <alignment horizontal="center" vertical="center"/>
    </xf>
    <xf numFmtId="0" fontId="33" fillId="0" borderId="0" xfId="46" applyFont="1" applyBorder="1" applyAlignment="1">
      <alignment horizontal="center"/>
    </xf>
    <xf numFmtId="0" fontId="36" fillId="0" borderId="11" xfId="0" applyFont="1" applyFill="1" applyBorder="1" applyAlignment="1">
      <alignment horizontal="left" vertical="center" wrapText="1" indent="1"/>
    </xf>
    <xf numFmtId="0" fontId="35" fillId="36" borderId="48" xfId="0" applyFont="1" applyFill="1" applyBorder="1" applyAlignment="1">
      <alignment vertical="center"/>
    </xf>
    <xf numFmtId="0" fontId="35" fillId="36" borderId="47" xfId="0" applyFont="1" applyFill="1" applyBorder="1" applyAlignment="1">
      <alignment vertical="center"/>
    </xf>
    <xf numFmtId="0" fontId="35" fillId="36" borderId="44" xfId="0" applyFont="1" applyFill="1" applyBorder="1" applyAlignment="1">
      <alignment vertical="center"/>
    </xf>
    <xf numFmtId="0" fontId="35" fillId="0" borderId="10" xfId="0" applyFont="1" applyBorder="1" applyAlignment="1">
      <alignment vertical="center"/>
    </xf>
    <xf numFmtId="0" fontId="35" fillId="0" borderId="10" xfId="0" applyFont="1" applyFill="1" applyBorder="1" applyAlignment="1">
      <alignment vertical="center"/>
    </xf>
    <xf numFmtId="167" fontId="125" fillId="0" borderId="10" xfId="1" applyFont="1" applyFill="1" applyBorder="1" applyAlignment="1">
      <alignment horizontal="center" vertical="center"/>
    </xf>
    <xf numFmtId="170" fontId="125" fillId="0" borderId="10" xfId="1" applyNumberFormat="1" applyFont="1" applyFill="1" applyBorder="1" applyAlignment="1">
      <alignment horizontal="center" vertical="center"/>
    </xf>
    <xf numFmtId="170" fontId="45" fillId="0" borderId="0" xfId="1" applyNumberFormat="1" applyFont="1"/>
    <xf numFmtId="170" fontId="46" fillId="0" borderId="0" xfId="1" applyNumberFormat="1" applyFont="1"/>
    <xf numFmtId="170" fontId="124" fillId="51" borderId="103" xfId="1" applyNumberFormat="1" applyFont="1" applyFill="1" applyBorder="1" applyAlignment="1">
      <alignment horizontal="center" vertical="center" wrapText="1"/>
    </xf>
    <xf numFmtId="170" fontId="125" fillId="52" borderId="10" xfId="1" applyNumberFormat="1" applyFont="1" applyFill="1" applyBorder="1" applyAlignment="1">
      <alignment vertical="center"/>
    </xf>
    <xf numFmtId="170" fontId="125" fillId="0" borderId="15" xfId="1" applyNumberFormat="1" applyFont="1" applyFill="1" applyBorder="1" applyAlignment="1">
      <alignment horizontal="center" vertical="center"/>
    </xf>
    <xf numFmtId="0" fontId="52" fillId="53" borderId="10" xfId="0" applyFont="1" applyFill="1" applyBorder="1"/>
    <xf numFmtId="0" fontId="52" fillId="53" borderId="10" xfId="0" applyNumberFormat="1" applyFont="1" applyFill="1" applyBorder="1" applyAlignment="1">
      <alignment horizontal="left"/>
    </xf>
    <xf numFmtId="0" fontId="52" fillId="53" borderId="10" xfId="0" applyFont="1" applyFill="1" applyBorder="1" applyAlignment="1">
      <alignment horizontal="center" wrapText="1"/>
    </xf>
    <xf numFmtId="170" fontId="52" fillId="53" borderId="10" xfId="1" applyNumberFormat="1" applyFont="1" applyFill="1" applyBorder="1" applyAlignment="1">
      <alignment wrapText="1"/>
    </xf>
    <xf numFmtId="167" fontId="52" fillId="53" borderId="10" xfId="1" applyFont="1" applyFill="1" applyBorder="1" applyAlignment="1">
      <alignment wrapText="1"/>
    </xf>
    <xf numFmtId="0" fontId="52" fillId="53" borderId="0" xfId="0" applyFont="1" applyFill="1"/>
    <xf numFmtId="0" fontId="53" fillId="53" borderId="10" xfId="0" applyFont="1" applyFill="1" applyBorder="1"/>
    <xf numFmtId="0" fontId="53" fillId="53" borderId="10" xfId="0" applyNumberFormat="1" applyFont="1" applyFill="1" applyBorder="1" applyAlignment="1">
      <alignment horizontal="left"/>
    </xf>
    <xf numFmtId="0" fontId="53" fillId="53" borderId="10" xfId="0" applyFont="1" applyFill="1" applyBorder="1" applyAlignment="1">
      <alignment horizontal="center" wrapText="1"/>
    </xf>
    <xf numFmtId="170" fontId="53" fillId="53" borderId="10" xfId="1" applyNumberFormat="1" applyFont="1" applyFill="1" applyBorder="1" applyAlignment="1">
      <alignment wrapText="1"/>
    </xf>
    <xf numFmtId="167" fontId="53" fillId="53" borderId="10" xfId="1" applyFont="1" applyFill="1" applyBorder="1" applyAlignment="1">
      <alignment wrapText="1"/>
    </xf>
    <xf numFmtId="0" fontId="53" fillId="53" borderId="0" xfId="0" applyFont="1" applyFill="1"/>
    <xf numFmtId="0" fontId="53" fillId="0" borderId="10" xfId="0" applyFont="1" applyFill="1" applyBorder="1"/>
    <xf numFmtId="0" fontId="53" fillId="0" borderId="10" xfId="0" applyFont="1" applyFill="1" applyBorder="1" applyAlignment="1">
      <alignment horizontal="center" wrapText="1"/>
    </xf>
    <xf numFmtId="170" fontId="53" fillId="0" borderId="10" xfId="1" applyNumberFormat="1" applyFont="1" applyFill="1" applyBorder="1" applyAlignment="1">
      <alignment wrapText="1"/>
    </xf>
    <xf numFmtId="167" fontId="53" fillId="0" borderId="10" xfId="1" applyFont="1" applyFill="1" applyBorder="1" applyAlignment="1">
      <alignment wrapText="1"/>
    </xf>
    <xf numFmtId="0" fontId="53" fillId="0" borderId="0" xfId="0" applyFont="1" applyFill="1"/>
    <xf numFmtId="175" fontId="21" fillId="0" borderId="0" xfId="51" applyNumberFormat="1" applyFont="1" applyFill="1" applyBorder="1" applyAlignment="1">
      <alignment horizontal="right" indent="1"/>
    </xf>
    <xf numFmtId="175" fontId="22" fillId="0" borderId="34" xfId="51" applyNumberFormat="1" applyFont="1" applyBorder="1" applyAlignment="1">
      <alignment horizontal="right" vertical="center"/>
    </xf>
    <xf numFmtId="175" fontId="22" fillId="0" borderId="34" xfId="51" applyNumberFormat="1" applyFont="1" applyFill="1" applyBorder="1" applyAlignment="1">
      <alignment horizontal="right" vertical="center"/>
    </xf>
    <xf numFmtId="175" fontId="21" fillId="0" borderId="34" xfId="51" applyNumberFormat="1" applyFont="1" applyBorder="1" applyAlignment="1">
      <alignment horizontal="right" vertical="center"/>
    </xf>
    <xf numFmtId="175" fontId="21" fillId="0" borderId="34" xfId="51" applyNumberFormat="1" applyFont="1" applyFill="1" applyBorder="1" applyAlignment="1">
      <alignment horizontal="right" vertical="center"/>
    </xf>
    <xf numFmtId="41" fontId="21" fillId="0" borderId="0" xfId="51" applyFont="1" applyFill="1" applyAlignment="1">
      <alignment vertical="center"/>
    </xf>
    <xf numFmtId="175" fontId="22" fillId="0" borderId="29" xfId="51" applyNumberFormat="1" applyFont="1" applyFill="1" applyBorder="1" applyAlignment="1">
      <alignment horizontal="right" vertical="center"/>
    </xf>
    <xf numFmtId="167" fontId="21" fillId="0" borderId="0" xfId="0" applyNumberFormat="1" applyFont="1" applyAlignment="1">
      <alignment vertical="center"/>
    </xf>
    <xf numFmtId="0" fontId="33" fillId="0" borderId="0" xfId="49" quotePrefix="1" applyFont="1" applyAlignment="1">
      <alignment horizontal="center" vertical="center"/>
    </xf>
    <xf numFmtId="0" fontId="33" fillId="0" borderId="0" xfId="49" quotePrefix="1" applyFont="1" applyAlignment="1">
      <alignment vertical="center"/>
    </xf>
    <xf numFmtId="0" fontId="22" fillId="0" borderId="0" xfId="0" applyFont="1" applyAlignment="1">
      <alignment horizontal="left" vertical="center"/>
    </xf>
    <xf numFmtId="0" fontId="34" fillId="0" borderId="0" xfId="49" quotePrefix="1" applyFont="1" applyAlignment="1">
      <alignment horizontal="center" vertical="center"/>
    </xf>
    <xf numFmtId="0" fontId="84" fillId="0" borderId="0" xfId="0" applyFont="1" applyAlignment="1">
      <alignment horizontal="left" vertical="top" wrapText="1"/>
    </xf>
    <xf numFmtId="0" fontId="84" fillId="0" borderId="0" xfId="0" applyFont="1" applyAlignment="1">
      <alignment horizontal="right" vertical="top" wrapText="1"/>
    </xf>
    <xf numFmtId="177" fontId="49" fillId="0" borderId="0" xfId="51" applyNumberFormat="1" applyFont="1" applyFill="1"/>
    <xf numFmtId="0" fontId="90" fillId="0" borderId="0" xfId="0" applyFont="1" applyAlignment="1">
      <alignment horizontal="left" vertical="top" wrapText="1"/>
    </xf>
    <xf numFmtId="0" fontId="84" fillId="0" borderId="0" xfId="0" applyFont="1" applyAlignment="1">
      <alignment horizontal="center" vertical="top" wrapText="1"/>
    </xf>
    <xf numFmtId="0" fontId="91" fillId="46" borderId="0" xfId="0" applyFont="1" applyFill="1"/>
    <xf numFmtId="0" fontId="92" fillId="46" borderId="0" xfId="0" applyFont="1" applyFill="1" applyAlignment="1">
      <alignment horizontal="center" vertical="top" wrapText="1"/>
    </xf>
    <xf numFmtId="0" fontId="92" fillId="46" borderId="0" xfId="0" applyFont="1" applyFill="1" applyAlignment="1">
      <alignment horizontal="center"/>
    </xf>
    <xf numFmtId="177" fontId="92" fillId="46" borderId="0" xfId="51" applyNumberFormat="1" applyFont="1" applyFill="1" applyAlignment="1">
      <alignment horizontal="center"/>
    </xf>
    <xf numFmtId="177" fontId="48" fillId="0" borderId="0" xfId="51" applyNumberFormat="1" applyFont="1" applyFill="1" applyAlignment="1">
      <alignment horizontal="left" vertical="top" wrapText="1"/>
    </xf>
    <xf numFmtId="0" fontId="49" fillId="0" borderId="0" xfId="0" applyFont="1" applyAlignment="1">
      <alignment horizontal="left"/>
    </xf>
    <xf numFmtId="41" fontId="49" fillId="0" borderId="0" xfId="51" applyFont="1" applyFill="1"/>
    <xf numFmtId="3" fontId="51" fillId="0" borderId="0" xfId="0" applyNumberFormat="1" applyFont="1" applyAlignment="1">
      <alignment vertical="center"/>
    </xf>
    <xf numFmtId="177" fontId="51" fillId="0" borderId="0" xfId="51" applyNumberFormat="1" applyFont="1" applyFill="1" applyAlignment="1">
      <alignment vertical="center"/>
    </xf>
    <xf numFmtId="0" fontId="53" fillId="0" borderId="10" xfId="0" applyNumberFormat="1" applyFont="1" applyFill="1" applyBorder="1" applyAlignment="1">
      <alignment horizontal="left"/>
    </xf>
    <xf numFmtId="173" fontId="22" fillId="0" borderId="18" xfId="1" applyNumberFormat="1" applyFont="1" applyFill="1" applyBorder="1"/>
    <xf numFmtId="173" fontId="21" fillId="0" borderId="18" xfId="1" applyNumberFormat="1" applyFont="1" applyFill="1" applyBorder="1"/>
    <xf numFmtId="0" fontId="20" fillId="0" borderId="0" xfId="0" applyFont="1" applyBorder="1" applyAlignment="1">
      <alignment vertical="center"/>
    </xf>
    <xf numFmtId="0" fontId="33" fillId="0" borderId="0" xfId="46" applyFont="1" applyBorder="1" applyAlignment="1"/>
    <xf numFmtId="0" fontId="33" fillId="0" borderId="0" xfId="46" applyFont="1" applyAlignment="1"/>
    <xf numFmtId="0" fontId="34" fillId="0" borderId="0" xfId="46" applyFont="1" applyAlignment="1"/>
    <xf numFmtId="0" fontId="20" fillId="0" borderId="0" xfId="0" applyFont="1" applyBorder="1" applyAlignment="1">
      <alignment horizontal="centerContinuous" vertical="center"/>
    </xf>
    <xf numFmtId="0" fontId="21" fillId="0" borderId="0" xfId="0" applyFont="1" applyFill="1" applyAlignment="1">
      <alignment horizontal="centerContinuous"/>
    </xf>
    <xf numFmtId="0" fontId="33" fillId="0" borderId="0" xfId="46" applyFont="1" applyBorder="1" applyAlignment="1">
      <alignment horizontal="centerContinuous"/>
    </xf>
    <xf numFmtId="0" fontId="33" fillId="0" borderId="0" xfId="46" applyFont="1" applyFill="1" applyAlignment="1">
      <alignment vertical="center"/>
    </xf>
    <xf numFmtId="0" fontId="43" fillId="0" borderId="0" xfId="0" applyFont="1" applyFill="1"/>
    <xf numFmtId="0" fontId="43" fillId="0" borderId="10" xfId="0" applyFont="1" applyFill="1" applyBorder="1"/>
    <xf numFmtId="3" fontId="43" fillId="0" borderId="0" xfId="0" applyNumberFormat="1" applyFont="1" applyFill="1"/>
    <xf numFmtId="168" fontId="21" fillId="0" borderId="17" xfId="1" applyNumberFormat="1" applyFont="1" applyFill="1" applyBorder="1" applyAlignment="1">
      <alignment horizontal="right" vertical="center" indent="1"/>
    </xf>
    <xf numFmtId="168" fontId="21" fillId="0" borderId="14" xfId="1" applyNumberFormat="1" applyFont="1" applyFill="1" applyBorder="1" applyAlignment="1">
      <alignment horizontal="right" vertical="center" indent="1"/>
    </xf>
    <xf numFmtId="168" fontId="22" fillId="0" borderId="17" xfId="1" applyNumberFormat="1" applyFont="1" applyFill="1" applyBorder="1" applyAlignment="1">
      <alignment horizontal="right" vertical="center" indent="1"/>
    </xf>
    <xf numFmtId="168" fontId="22" fillId="0" borderId="14" xfId="1" applyNumberFormat="1" applyFont="1" applyFill="1" applyBorder="1" applyAlignment="1">
      <alignment horizontal="right" vertical="center" indent="1"/>
    </xf>
    <xf numFmtId="168" fontId="22" fillId="0" borderId="17" xfId="1" applyNumberFormat="1" applyFont="1" applyFill="1" applyBorder="1" applyAlignment="1">
      <alignment horizontal="right" vertical="center" wrapText="1" indent="1"/>
    </xf>
    <xf numFmtId="168" fontId="22" fillId="0" borderId="19" xfId="1" applyNumberFormat="1" applyFont="1" applyFill="1" applyBorder="1" applyAlignment="1">
      <alignment horizontal="right" vertical="center" indent="1"/>
    </xf>
    <xf numFmtId="0" fontId="35" fillId="0" borderId="11" xfId="0" applyFont="1" applyFill="1" applyBorder="1" applyAlignment="1">
      <alignment vertical="center"/>
    </xf>
    <xf numFmtId="0" fontId="35" fillId="0" borderId="21" xfId="0" applyFont="1" applyFill="1" applyBorder="1" applyAlignment="1">
      <alignment vertical="center"/>
    </xf>
    <xf numFmtId="0" fontId="35" fillId="36" borderId="11" xfId="0" applyFont="1" applyFill="1" applyBorder="1" applyAlignment="1">
      <alignment vertical="center"/>
    </xf>
    <xf numFmtId="0" fontId="35" fillId="36" borderId="21" xfId="0" applyFont="1" applyFill="1" applyBorder="1" applyAlignment="1">
      <alignment vertical="center"/>
    </xf>
    <xf numFmtId="0" fontId="36" fillId="0" borderId="10" xfId="0" applyFont="1" applyFill="1" applyBorder="1" applyAlignment="1">
      <alignment horizontal="left" vertical="center" wrapText="1" indent="1"/>
    </xf>
    <xf numFmtId="175" fontId="34" fillId="0" borderId="0" xfId="49" applyNumberFormat="1" applyFont="1" applyFill="1"/>
    <xf numFmtId="3" fontId="34" fillId="0" borderId="0" xfId="49" applyNumberFormat="1" applyFont="1" applyFill="1"/>
    <xf numFmtId="169" fontId="36" fillId="0" borderId="10" xfId="0" applyNumberFormat="1" applyFont="1" applyFill="1" applyBorder="1" applyAlignment="1">
      <alignment horizontal="right" vertical="center"/>
    </xf>
    <xf numFmtId="169" fontId="36" fillId="0" borderId="10" xfId="51" applyNumberFormat="1" applyFont="1" applyFill="1" applyBorder="1" applyAlignment="1">
      <alignment horizontal="right" vertical="center"/>
    </xf>
    <xf numFmtId="169" fontId="35" fillId="0" borderId="10" xfId="0" applyNumberFormat="1" applyFont="1" applyFill="1" applyBorder="1" applyAlignment="1">
      <alignment vertical="center"/>
    </xf>
    <xf numFmtId="169" fontId="35" fillId="0" borderId="21" xfId="0" applyNumberFormat="1" applyFont="1" applyFill="1" applyBorder="1" applyAlignment="1">
      <alignment vertical="center"/>
    </xf>
    <xf numFmtId="169" fontId="35" fillId="36" borderId="21" xfId="0" applyNumberFormat="1" applyFont="1" applyFill="1" applyBorder="1" applyAlignment="1">
      <alignment vertical="center"/>
    </xf>
    <xf numFmtId="169" fontId="36" fillId="0" borderId="21" xfId="51" applyNumberFormat="1" applyFont="1" applyFill="1" applyBorder="1" applyAlignment="1">
      <alignment horizontal="right" vertical="center"/>
    </xf>
    <xf numFmtId="173" fontId="36" fillId="0" borderId="10" xfId="0" applyNumberFormat="1" applyFont="1" applyFill="1" applyBorder="1" applyAlignment="1">
      <alignment horizontal="right" vertical="center"/>
    </xf>
    <xf numFmtId="173" fontId="35" fillId="0" borderId="10" xfId="0" applyNumberFormat="1" applyFont="1" applyFill="1" applyBorder="1" applyAlignment="1">
      <alignment vertical="center"/>
    </xf>
    <xf numFmtId="173" fontId="35" fillId="0" borderId="21" xfId="0" applyNumberFormat="1" applyFont="1" applyFill="1" applyBorder="1" applyAlignment="1">
      <alignment vertical="center"/>
    </xf>
    <xf numFmtId="173" fontId="35" fillId="36" borderId="21" xfId="0" applyNumberFormat="1" applyFont="1" applyFill="1" applyBorder="1" applyAlignment="1">
      <alignment vertical="center"/>
    </xf>
    <xf numFmtId="173" fontId="36" fillId="0" borderId="10" xfId="51" applyNumberFormat="1" applyFont="1" applyFill="1" applyBorder="1" applyAlignment="1">
      <alignment horizontal="right" vertical="center"/>
    </xf>
    <xf numFmtId="173" fontId="35" fillId="0" borderId="12" xfId="0" applyNumberFormat="1" applyFont="1" applyFill="1" applyBorder="1" applyAlignment="1">
      <alignment vertical="center"/>
    </xf>
    <xf numFmtId="173" fontId="35" fillId="36" borderId="12" xfId="0" applyNumberFormat="1" applyFont="1" applyFill="1" applyBorder="1" applyAlignment="1">
      <alignment vertical="center"/>
    </xf>
    <xf numFmtId="173" fontId="36" fillId="0" borderId="12" xfId="51" applyNumberFormat="1" applyFont="1" applyFill="1" applyBorder="1" applyAlignment="1">
      <alignment horizontal="right" vertical="center"/>
    </xf>
    <xf numFmtId="0" fontId="95" fillId="0" borderId="27" xfId="0" applyFont="1" applyFill="1" applyBorder="1" applyAlignment="1">
      <alignment vertical="center"/>
    </xf>
    <xf numFmtId="0" fontId="85" fillId="0" borderId="35" xfId="0" applyFont="1" applyFill="1" applyBorder="1" applyAlignment="1">
      <alignment horizontal="center" vertical="center"/>
    </xf>
    <xf numFmtId="41" fontId="85" fillId="0" borderId="35" xfId="51" applyFont="1" applyFill="1" applyBorder="1" applyAlignment="1">
      <alignment horizontal="right" vertical="center"/>
    </xf>
    <xf numFmtId="41" fontId="95" fillId="0" borderId="35" xfId="51" applyNumberFormat="1" applyFont="1" applyFill="1" applyBorder="1" applyAlignment="1">
      <alignment horizontal="right" vertical="center"/>
    </xf>
    <xf numFmtId="41" fontId="95" fillId="0" borderId="35" xfId="51" applyFont="1" applyFill="1" applyBorder="1" applyAlignment="1">
      <alignment horizontal="right" vertical="center"/>
    </xf>
    <xf numFmtId="177" fontId="85" fillId="0" borderId="35" xfId="51" applyNumberFormat="1" applyFont="1" applyFill="1" applyBorder="1" applyAlignment="1">
      <alignment horizontal="right" vertical="center"/>
    </xf>
    <xf numFmtId="170" fontId="34" fillId="0" borderId="0" xfId="46" applyNumberFormat="1" applyFont="1" applyFill="1"/>
    <xf numFmtId="41" fontId="95" fillId="0" borderId="35" xfId="51" applyFont="1" applyFill="1" applyBorder="1" applyAlignment="1">
      <alignment horizontal="center" vertical="center"/>
    </xf>
    <xf numFmtId="0" fontId="95" fillId="0" borderId="31" xfId="0" applyFont="1" applyFill="1" applyBorder="1" applyAlignment="1">
      <alignment vertical="center"/>
    </xf>
    <xf numFmtId="0" fontId="85" fillId="0" borderId="44" xfId="0" applyFont="1" applyFill="1" applyBorder="1" applyAlignment="1">
      <alignment horizontal="center" vertical="center"/>
    </xf>
    <xf numFmtId="41" fontId="85" fillId="0" borderId="44" xfId="51" applyFont="1" applyFill="1" applyBorder="1" applyAlignment="1">
      <alignment horizontal="right" vertical="center"/>
    </xf>
    <xf numFmtId="41" fontId="85" fillId="0" borderId="31" xfId="51" applyFont="1" applyFill="1" applyBorder="1" applyAlignment="1">
      <alignment horizontal="right" vertical="center"/>
    </xf>
    <xf numFmtId="0" fontId="95" fillId="0" borderId="28" xfId="0" applyFont="1" applyFill="1" applyBorder="1" applyAlignment="1">
      <alignment vertical="center"/>
    </xf>
    <xf numFmtId="0" fontId="85" fillId="0" borderId="40" xfId="0" applyFont="1" applyFill="1" applyBorder="1" applyAlignment="1">
      <alignment horizontal="center" vertical="center"/>
    </xf>
    <xf numFmtId="41" fontId="85" fillId="0" borderId="40" xfId="51" applyFont="1" applyFill="1" applyBorder="1" applyAlignment="1">
      <alignment horizontal="right" vertical="center"/>
    </xf>
    <xf numFmtId="41" fontId="85" fillId="0" borderId="28" xfId="51" applyFont="1" applyFill="1" applyBorder="1" applyAlignment="1">
      <alignment horizontal="right" vertical="center"/>
    </xf>
    <xf numFmtId="0" fontId="20" fillId="0" borderId="28" xfId="0" applyFont="1" applyFill="1" applyBorder="1" applyAlignment="1">
      <alignment vertical="center" wrapText="1"/>
    </xf>
    <xf numFmtId="0" fontId="95" fillId="0" borderId="31" xfId="0" applyFont="1" applyFill="1" applyBorder="1" applyAlignment="1">
      <alignment vertical="center" wrapText="1"/>
    </xf>
    <xf numFmtId="3" fontId="85" fillId="0" borderId="31" xfId="0" applyNumberFormat="1" applyFont="1" applyFill="1" applyBorder="1" applyAlignment="1">
      <alignment horizontal="right" vertical="center"/>
    </xf>
    <xf numFmtId="0" fontId="95" fillId="0" borderId="27" xfId="0" applyFont="1" applyFill="1" applyBorder="1" applyAlignment="1">
      <alignment vertical="center" wrapText="1"/>
    </xf>
    <xf numFmtId="3" fontId="85" fillId="0" borderId="27" xfId="0" applyNumberFormat="1" applyFont="1" applyFill="1" applyBorder="1" applyAlignment="1">
      <alignment horizontal="right" vertical="center"/>
    </xf>
    <xf numFmtId="3" fontId="85" fillId="0" borderId="28" xfId="0" applyNumberFormat="1" applyFont="1" applyFill="1" applyBorder="1" applyAlignment="1">
      <alignment horizontal="right" vertical="center"/>
    </xf>
    <xf numFmtId="0" fontId="85" fillId="0" borderId="26" xfId="0" applyFont="1" applyFill="1" applyBorder="1" applyAlignment="1">
      <alignment horizontal="left" vertical="center" indent="2"/>
    </xf>
    <xf numFmtId="175" fontId="85" fillId="0" borderId="26" xfId="0" applyNumberFormat="1" applyFont="1" applyFill="1" applyBorder="1" applyAlignment="1">
      <alignment horizontal="right" vertical="center"/>
    </xf>
    <xf numFmtId="41" fontId="56" fillId="0" borderId="26" xfId="0" applyNumberFormat="1" applyFont="1" applyFill="1" applyBorder="1" applyAlignment="1">
      <alignment horizontal="right" vertical="center"/>
    </xf>
    <xf numFmtId="41" fontId="66" fillId="0" borderId="0" xfId="46" applyNumberFormat="1" applyFont="1" applyFill="1" applyBorder="1"/>
    <xf numFmtId="0" fontId="66" fillId="0" borderId="0" xfId="46" applyFont="1" applyFill="1" applyBorder="1"/>
    <xf numFmtId="170" fontId="66" fillId="0" borderId="0" xfId="1" applyNumberFormat="1" applyFont="1" applyFill="1"/>
    <xf numFmtId="0" fontId="95" fillId="0" borderId="0" xfId="0" applyFont="1" applyFill="1" applyBorder="1" applyAlignment="1">
      <alignment horizontal="left" vertical="center" wrapText="1" indent="4"/>
    </xf>
    <xf numFmtId="175" fontId="85" fillId="0" borderId="30" xfId="0" applyNumberFormat="1" applyFont="1" applyFill="1" applyBorder="1" applyAlignment="1">
      <alignment horizontal="right" vertical="center"/>
    </xf>
    <xf numFmtId="175" fontId="85" fillId="0" borderId="32" xfId="0" applyNumberFormat="1" applyFont="1" applyFill="1" applyBorder="1" applyAlignment="1">
      <alignment horizontal="right" vertical="center"/>
    </xf>
    <xf numFmtId="175" fontId="85" fillId="0" borderId="34" xfId="0" applyNumberFormat="1" applyFont="1" applyFill="1" applyBorder="1" applyAlignment="1">
      <alignment horizontal="right" vertical="center"/>
    </xf>
    <xf numFmtId="0" fontId="49" fillId="53" borderId="0" xfId="0" applyFont="1" applyFill="1" applyAlignment="1">
      <alignment vertical="center"/>
    </xf>
    <xf numFmtId="0" fontId="48" fillId="53" borderId="0" xfId="0" applyNumberFormat="1" applyFont="1" applyFill="1" applyAlignment="1">
      <alignment horizontal="left" vertical="center" wrapText="1"/>
    </xf>
    <xf numFmtId="0" fontId="48" fillId="53" borderId="0" xfId="0" applyFont="1" applyFill="1" applyAlignment="1">
      <alignment horizontal="left" vertical="center" wrapText="1"/>
    </xf>
    <xf numFmtId="3" fontId="48" fillId="53" borderId="0" xfId="0" applyNumberFormat="1" applyFont="1" applyFill="1" applyAlignment="1">
      <alignment horizontal="right" vertical="center"/>
    </xf>
    <xf numFmtId="177" fontId="48" fillId="53" borderId="0" xfId="51" applyNumberFormat="1" applyFont="1" applyFill="1" applyAlignment="1">
      <alignment horizontal="left" vertical="center" wrapText="1"/>
    </xf>
    <xf numFmtId="3" fontId="49" fillId="53" borderId="0" xfId="0" applyNumberFormat="1" applyFont="1" applyFill="1" applyAlignment="1">
      <alignment vertical="center"/>
    </xf>
    <xf numFmtId="165" fontId="49" fillId="53" borderId="0" xfId="0" applyNumberFormat="1" applyFont="1" applyFill="1" applyAlignment="1">
      <alignment vertical="center"/>
    </xf>
    <xf numFmtId="0" fontId="36" fillId="0" borderId="19"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20" xfId="0" applyFont="1" applyFill="1" applyBorder="1" applyAlignment="1">
      <alignment horizontal="left" vertical="center" wrapText="1"/>
    </xf>
    <xf numFmtId="188" fontId="125" fillId="0" borderId="10" xfId="1945" applyNumberFormat="1" applyFont="1" applyFill="1" applyBorder="1" applyAlignment="1">
      <alignment horizontal="center" vertical="center"/>
    </xf>
    <xf numFmtId="0" fontId="36" fillId="0" borderId="0" xfId="0" applyFont="1" applyBorder="1" applyAlignment="1">
      <alignment horizontal="left" wrapText="1"/>
    </xf>
    <xf numFmtId="0" fontId="36" fillId="0" borderId="0" xfId="0" applyFont="1" applyAlignment="1">
      <alignment horizontal="left" wrapText="1"/>
    </xf>
    <xf numFmtId="0" fontId="95" fillId="0" borderId="71" xfId="0" applyFont="1" applyFill="1" applyBorder="1" applyAlignment="1">
      <alignment horizontal="left" vertical="center"/>
    </xf>
    <xf numFmtId="41" fontId="95" fillId="0" borderId="44" xfId="51" applyFont="1" applyFill="1" applyBorder="1" applyAlignment="1">
      <alignment horizontal="center" vertical="center"/>
    </xf>
    <xf numFmtId="41" fontId="95" fillId="0" borderId="72" xfId="51" applyFont="1" applyFill="1" applyBorder="1" applyAlignment="1">
      <alignment horizontal="center" vertical="center"/>
    </xf>
    <xf numFmtId="41" fontId="95" fillId="0" borderId="40" xfId="51" applyFont="1" applyFill="1" applyBorder="1" applyAlignment="1">
      <alignment horizontal="center" vertical="center"/>
    </xf>
    <xf numFmtId="41" fontId="95" fillId="0" borderId="42" xfId="51" applyFont="1" applyFill="1" applyBorder="1" applyAlignment="1">
      <alignment horizontal="center" vertical="center"/>
    </xf>
    <xf numFmtId="175" fontId="95" fillId="0" borderId="31" xfId="0" applyNumberFormat="1" applyFont="1" applyFill="1" applyBorder="1" applyAlignment="1">
      <alignment horizontal="right" vertical="center"/>
    </xf>
    <xf numFmtId="41" fontId="95" fillId="0" borderId="31" xfId="51" applyFont="1" applyFill="1" applyBorder="1" applyAlignment="1">
      <alignment horizontal="right" vertical="center"/>
    </xf>
    <xf numFmtId="175" fontId="95" fillId="0" borderId="27" xfId="0" applyNumberFormat="1" applyFont="1" applyFill="1" applyBorder="1" applyAlignment="1">
      <alignment horizontal="right" vertical="center"/>
    </xf>
    <xf numFmtId="41" fontId="95" fillId="0" borderId="27" xfId="51" applyFont="1" applyFill="1" applyBorder="1" applyAlignment="1">
      <alignment horizontal="right" vertical="center"/>
    </xf>
    <xf numFmtId="175" fontId="95" fillId="0" borderId="35" xfId="0" applyNumberFormat="1" applyFont="1" applyFill="1" applyBorder="1" applyAlignment="1">
      <alignment horizontal="right" vertical="center"/>
    </xf>
    <xf numFmtId="3" fontId="57" fillId="0" borderId="35" xfId="0" applyNumberFormat="1" applyFont="1" applyFill="1" applyBorder="1" applyAlignment="1">
      <alignment horizontal="right" vertical="center"/>
    </xf>
    <xf numFmtId="3" fontId="95" fillId="0" borderId="35" xfId="0" applyNumberFormat="1" applyFont="1" applyFill="1" applyBorder="1" applyAlignment="1">
      <alignment horizontal="right" vertical="center"/>
    </xf>
    <xf numFmtId="0" fontId="96" fillId="0" borderId="0" xfId="49" applyFont="1" applyFill="1" applyBorder="1"/>
    <xf numFmtId="0" fontId="103" fillId="0" borderId="35" xfId="0" applyFont="1" applyFill="1" applyBorder="1" applyAlignment="1">
      <alignment vertical="center" wrapText="1"/>
    </xf>
    <xf numFmtId="175" fontId="21" fillId="0" borderId="0" xfId="0" applyNumberFormat="1" applyFont="1" applyFill="1"/>
    <xf numFmtId="0" fontId="36" fillId="0" borderId="0" xfId="0" applyFont="1" applyFill="1" applyBorder="1" applyAlignment="1">
      <alignment horizontal="left" wrapText="1"/>
    </xf>
    <xf numFmtId="0" fontId="86" fillId="0" borderId="28" xfId="0" applyFont="1" applyFill="1" applyBorder="1" applyAlignment="1">
      <alignment horizontal="justify" vertical="center" wrapText="1"/>
    </xf>
    <xf numFmtId="0" fontId="87" fillId="0" borderId="44" xfId="0" applyFont="1" applyFill="1" applyBorder="1" applyAlignment="1">
      <alignment horizontal="center" vertical="center" wrapText="1"/>
    </xf>
    <xf numFmtId="0" fontId="87" fillId="0" borderId="40" xfId="0" applyFont="1" applyFill="1" applyBorder="1" applyAlignment="1">
      <alignment horizontal="center" vertical="center" wrapText="1"/>
    </xf>
    <xf numFmtId="0" fontId="97" fillId="43" borderId="31" xfId="0" applyFont="1" applyFill="1" applyBorder="1" applyAlignment="1">
      <alignment horizontal="center" vertical="center" wrapText="1"/>
    </xf>
    <xf numFmtId="0" fontId="52" fillId="44" borderId="10" xfId="0" applyFont="1" applyFill="1" applyBorder="1"/>
    <xf numFmtId="0" fontId="52" fillId="40" borderId="10" xfId="0" applyFont="1" applyFill="1" applyBorder="1"/>
    <xf numFmtId="41" fontId="43" fillId="44" borderId="10" xfId="51" applyFont="1" applyFill="1" applyBorder="1"/>
    <xf numFmtId="0" fontId="86" fillId="0" borderId="0" xfId="0" applyFont="1" applyFill="1" applyBorder="1" applyAlignment="1">
      <alignment horizontal="justify" vertical="center" wrapText="1"/>
    </xf>
    <xf numFmtId="0" fontId="87" fillId="0" borderId="0" xfId="0" applyFont="1" applyFill="1" applyBorder="1" applyAlignment="1">
      <alignment horizontal="center" vertical="center" wrapText="1"/>
    </xf>
    <xf numFmtId="0" fontId="34" fillId="0" borderId="0" xfId="46" applyFont="1" applyFill="1" applyAlignment="1">
      <alignment horizontal="center"/>
    </xf>
    <xf numFmtId="0" fontId="33" fillId="0" borderId="0" xfId="46" applyFont="1" applyFill="1" applyAlignment="1">
      <alignment horizontal="center"/>
    </xf>
    <xf numFmtId="0" fontId="34" fillId="0" borderId="0" xfId="46" applyFont="1" applyFill="1" applyBorder="1" applyAlignment="1">
      <alignment horizontal="center"/>
    </xf>
    <xf numFmtId="0" fontId="33" fillId="0" borderId="0" xfId="46" applyFont="1" applyFill="1" applyBorder="1" applyAlignment="1">
      <alignment horizontal="center"/>
    </xf>
    <xf numFmtId="174" fontId="21" fillId="0" borderId="38" xfId="51" applyNumberFormat="1" applyFont="1" applyFill="1" applyBorder="1" applyAlignment="1">
      <alignment horizontal="right" indent="1"/>
    </xf>
    <xf numFmtId="168" fontId="21" fillId="0" borderId="38" xfId="51" applyNumberFormat="1" applyFont="1" applyFill="1" applyBorder="1"/>
    <xf numFmtId="174" fontId="21" fillId="0" borderId="39" xfId="51" applyNumberFormat="1" applyFont="1" applyFill="1" applyBorder="1" applyAlignment="1">
      <alignment horizontal="right" indent="1"/>
    </xf>
    <xf numFmtId="0" fontId="21" fillId="0" borderId="0" xfId="0" applyFont="1" applyFill="1" applyAlignment="1">
      <alignment horizontal="left"/>
    </xf>
    <xf numFmtId="180" fontId="55" fillId="45" borderId="34" xfId="0" applyNumberFormat="1" applyFont="1" applyFill="1" applyBorder="1" applyAlignment="1">
      <alignment horizontal="center" vertical="center" wrapText="1"/>
    </xf>
    <xf numFmtId="0" fontId="36" fillId="0" borderId="0" xfId="0" applyFont="1" applyFill="1" applyAlignment="1">
      <alignment horizontal="left" wrapText="1"/>
    </xf>
    <xf numFmtId="0" fontId="37" fillId="0" borderId="0" xfId="0" applyFont="1" applyFill="1" applyBorder="1" applyAlignment="1">
      <alignment horizontal="left" vertical="center"/>
    </xf>
    <xf numFmtId="0" fontId="87" fillId="0" borderId="26" xfId="0" applyFont="1" applyFill="1" applyBorder="1" applyAlignment="1">
      <alignment horizontal="center" vertical="center" wrapText="1"/>
    </xf>
    <xf numFmtId="0" fontId="87" fillId="0" borderId="39" xfId="0" applyFont="1" applyFill="1" applyBorder="1" applyAlignment="1">
      <alignment horizontal="center" vertical="center" wrapText="1"/>
    </xf>
    <xf numFmtId="0" fontId="70" fillId="0" borderId="0" xfId="0" applyFont="1" applyFill="1" applyAlignment="1">
      <alignment horizontal="left" wrapText="1"/>
    </xf>
    <xf numFmtId="170" fontId="86" fillId="0" borderId="40" xfId="1" applyNumberFormat="1" applyFont="1" applyFill="1" applyBorder="1" applyAlignment="1">
      <alignment horizontal="center" vertical="center" wrapText="1"/>
    </xf>
    <xf numFmtId="10" fontId="86" fillId="0" borderId="40" xfId="0" applyNumberFormat="1" applyFont="1" applyFill="1" applyBorder="1" applyAlignment="1">
      <alignment horizontal="center" vertical="center" wrapText="1"/>
    </xf>
    <xf numFmtId="0" fontId="33" fillId="0" borderId="0" xfId="49" applyFont="1" applyFill="1"/>
    <xf numFmtId="0" fontId="78" fillId="0" borderId="0" xfId="49" applyFont="1" applyFill="1"/>
    <xf numFmtId="0" fontId="35" fillId="0" borderId="10" xfId="0" applyFont="1" applyFill="1" applyBorder="1" applyAlignment="1">
      <alignment horizontal="left" vertical="center" wrapText="1" indent="1"/>
    </xf>
    <xf numFmtId="0" fontId="35" fillId="0" borderId="10" xfId="0" applyFont="1" applyFill="1" applyBorder="1" applyAlignment="1">
      <alignment horizontal="center" vertical="center"/>
    </xf>
    <xf numFmtId="169" fontId="35" fillId="0" borderId="10" xfId="51" applyNumberFormat="1" applyFont="1" applyFill="1" applyBorder="1" applyAlignment="1">
      <alignment horizontal="right" vertical="center"/>
    </xf>
    <xf numFmtId="169" fontId="35" fillId="0" borderId="10" xfId="0" applyNumberFormat="1" applyFont="1" applyFill="1" applyBorder="1" applyAlignment="1">
      <alignment horizontal="right" vertical="center"/>
    </xf>
    <xf numFmtId="173" fontId="35" fillId="0" borderId="10" xfId="0" applyNumberFormat="1" applyFont="1" applyFill="1" applyBorder="1" applyAlignment="1">
      <alignment horizontal="right" vertical="center"/>
    </xf>
    <xf numFmtId="0" fontId="35" fillId="0" borderId="11" xfId="0" applyFont="1" applyFill="1" applyBorder="1" applyAlignment="1">
      <alignment horizontal="left" vertical="center" indent="1"/>
    </xf>
    <xf numFmtId="0" fontId="35" fillId="0" borderId="21" xfId="0" applyFont="1" applyFill="1" applyBorder="1" applyAlignment="1">
      <alignment horizontal="center" vertical="center"/>
    </xf>
    <xf numFmtId="169" fontId="35" fillId="0" borderId="21" xfId="0" applyNumberFormat="1" applyFont="1" applyFill="1" applyBorder="1" applyAlignment="1">
      <alignment horizontal="right" vertical="center"/>
    </xf>
    <xf numFmtId="173" fontId="35" fillId="0" borderId="21" xfId="0" applyNumberFormat="1" applyFont="1" applyFill="1" applyBorder="1" applyAlignment="1">
      <alignment horizontal="right" vertical="center"/>
    </xf>
    <xf numFmtId="173" fontId="35" fillId="0" borderId="12" xfId="0" applyNumberFormat="1" applyFont="1" applyFill="1" applyBorder="1" applyAlignment="1">
      <alignment horizontal="right" vertical="center"/>
    </xf>
    <xf numFmtId="0" fontId="35" fillId="0" borderId="37" xfId="0" applyFont="1" applyFill="1" applyBorder="1" applyAlignment="1">
      <alignment vertical="center" wrapText="1"/>
    </xf>
    <xf numFmtId="174" fontId="34" fillId="0" borderId="0" xfId="49" applyNumberFormat="1" applyFont="1" applyFill="1"/>
    <xf numFmtId="0" fontId="35" fillId="0" borderId="86" xfId="0" applyFont="1" applyFill="1" applyBorder="1" applyAlignment="1">
      <alignment vertical="center" wrapText="1"/>
    </xf>
    <xf numFmtId="0" fontId="35" fillId="0" borderId="77" xfId="0" applyFont="1" applyFill="1" applyBorder="1" applyAlignment="1">
      <alignment horizontal="right" vertical="center"/>
    </xf>
    <xf numFmtId="168" fontId="35" fillId="0" borderId="77" xfId="0" applyNumberFormat="1" applyFont="1" applyFill="1" applyBorder="1" applyAlignment="1">
      <alignment horizontal="right" vertical="center"/>
    </xf>
    <xf numFmtId="3" fontId="95" fillId="0" borderId="31" xfId="0" applyNumberFormat="1" applyFont="1" applyFill="1" applyBorder="1" applyAlignment="1">
      <alignment horizontal="right" vertical="center"/>
    </xf>
    <xf numFmtId="3" fontId="95" fillId="0" borderId="28" xfId="0" applyNumberFormat="1" applyFont="1" applyFill="1" applyBorder="1" applyAlignment="1">
      <alignment horizontal="right" vertical="center"/>
    </xf>
    <xf numFmtId="180" fontId="97" fillId="43" borderId="104" xfId="49" applyNumberFormat="1" applyFont="1" applyFill="1" applyBorder="1" applyAlignment="1">
      <alignment horizontal="center" vertical="center" wrapText="1"/>
    </xf>
    <xf numFmtId="180" fontId="97" fillId="43" borderId="105" xfId="49" applyNumberFormat="1" applyFont="1" applyFill="1" applyBorder="1" applyAlignment="1">
      <alignment horizontal="center" vertical="center" wrapText="1"/>
    </xf>
    <xf numFmtId="175" fontId="85" fillId="0" borderId="31" xfId="0" applyNumberFormat="1" applyFont="1" applyFill="1" applyBorder="1" applyAlignment="1">
      <alignment horizontal="right" vertical="center"/>
    </xf>
    <xf numFmtId="3" fontId="56" fillId="0" borderId="26" xfId="0" applyNumberFormat="1" applyFont="1" applyBorder="1" applyAlignment="1">
      <alignment horizontal="right" vertical="center"/>
    </xf>
    <xf numFmtId="3" fontId="85" fillId="0" borderId="39" xfId="0" applyNumberFormat="1" applyFont="1" applyBorder="1" applyAlignment="1">
      <alignment horizontal="right" vertical="center"/>
    </xf>
    <xf numFmtId="3" fontId="56" fillId="0" borderId="39" xfId="0" applyNumberFormat="1" applyFont="1" applyBorder="1" applyAlignment="1">
      <alignment horizontal="right" vertical="center"/>
    </xf>
    <xf numFmtId="0" fontId="56" fillId="0" borderId="26" xfId="0" applyFont="1" applyFill="1" applyBorder="1" applyAlignment="1">
      <alignment vertical="center" wrapText="1"/>
    </xf>
    <xf numFmtId="0" fontId="93" fillId="0" borderId="26" xfId="0" applyFont="1" applyFill="1" applyBorder="1" applyAlignment="1">
      <alignment vertical="top" wrapText="1"/>
    </xf>
    <xf numFmtId="175" fontId="56" fillId="0" borderId="26" xfId="0" applyNumberFormat="1" applyFont="1" applyFill="1" applyBorder="1" applyAlignment="1">
      <alignment horizontal="right" vertical="center"/>
    </xf>
    <xf numFmtId="0" fontId="85" fillId="0" borderId="36" xfId="0" applyFont="1" applyFill="1" applyBorder="1" applyAlignment="1">
      <alignment vertical="center" wrapText="1"/>
    </xf>
    <xf numFmtId="0" fontId="85" fillId="0" borderId="0" xfId="0" applyFont="1" applyFill="1" applyAlignment="1">
      <alignment horizontal="justify" vertical="center"/>
    </xf>
    <xf numFmtId="175" fontId="22" fillId="0" borderId="25" xfId="0" applyNumberFormat="1" applyFont="1" applyFill="1" applyBorder="1" applyAlignment="1">
      <alignment horizontal="right" wrapText="1" indent="1"/>
    </xf>
    <xf numFmtId="0" fontId="21" fillId="0" borderId="17" xfId="0" applyFont="1" applyFill="1" applyBorder="1" applyAlignment="1">
      <alignment vertical="center" wrapText="1"/>
    </xf>
    <xf numFmtId="0" fontId="21" fillId="0" borderId="0" xfId="0" applyFont="1" applyFill="1" applyAlignment="1">
      <alignment vertical="center" wrapText="1"/>
    </xf>
    <xf numFmtId="0" fontId="22" fillId="0" borderId="17" xfId="0" applyFont="1" applyFill="1" applyBorder="1" applyAlignment="1">
      <alignment vertical="center" wrapText="1"/>
    </xf>
    <xf numFmtId="0" fontId="22" fillId="0" borderId="0" xfId="0" applyFont="1" applyFill="1" applyAlignment="1">
      <alignment vertical="center" wrapText="1"/>
    </xf>
    <xf numFmtId="0" fontId="21" fillId="0" borderId="17" xfId="0" applyFont="1" applyFill="1" applyBorder="1" applyAlignment="1">
      <alignment horizontal="left" vertical="center" wrapText="1"/>
    </xf>
    <xf numFmtId="0" fontId="21" fillId="0" borderId="0" xfId="0" applyFont="1" applyFill="1" applyAlignment="1">
      <alignment horizontal="left" vertical="center" wrapText="1"/>
    </xf>
    <xf numFmtId="0" fontId="22" fillId="0" borderId="19" xfId="0" applyFont="1" applyFill="1" applyBorder="1" applyAlignment="1">
      <alignment vertical="center" wrapText="1"/>
    </xf>
    <xf numFmtId="0" fontId="22" fillId="0" borderId="16" xfId="0" applyFont="1" applyFill="1" applyBorder="1" applyAlignment="1">
      <alignment vertical="center" wrapText="1"/>
    </xf>
    <xf numFmtId="168" fontId="22" fillId="0" borderId="15" xfId="1" applyNumberFormat="1" applyFont="1" applyFill="1" applyBorder="1" applyAlignment="1">
      <alignment horizontal="right" vertical="center" indent="1"/>
    </xf>
    <xf numFmtId="0" fontId="21" fillId="0" borderId="0" xfId="0" applyFont="1" applyFill="1" applyAlignment="1">
      <alignment wrapText="1"/>
    </xf>
    <xf numFmtId="41" fontId="94" fillId="0" borderId="0" xfId="51" applyFont="1" applyFill="1"/>
    <xf numFmtId="0" fontId="34" fillId="0" borderId="0" xfId="46" applyFont="1" applyFill="1" applyAlignment="1">
      <alignment wrapText="1"/>
    </xf>
    <xf numFmtId="0" fontId="34" fillId="0" borderId="0" xfId="46" applyFont="1" applyFill="1" applyAlignment="1">
      <alignment vertical="center"/>
    </xf>
    <xf numFmtId="0" fontId="70" fillId="0" borderId="0" xfId="46" applyFont="1" applyFill="1"/>
    <xf numFmtId="0" fontId="108" fillId="0" borderId="0" xfId="0" applyFont="1" applyFill="1" applyBorder="1" applyAlignment="1">
      <alignment horizontal="center"/>
    </xf>
    <xf numFmtId="0" fontId="102" fillId="47" borderId="0" xfId="0" applyFont="1" applyFill="1" applyBorder="1" applyAlignment="1">
      <alignment horizontal="center" vertical="center"/>
    </xf>
    <xf numFmtId="0" fontId="102" fillId="47" borderId="90" xfId="0" applyFont="1" applyFill="1" applyBorder="1" applyAlignment="1">
      <alignment horizontal="center" vertical="center"/>
    </xf>
    <xf numFmtId="0" fontId="71" fillId="0" borderId="67" xfId="0" applyFont="1" applyFill="1" applyBorder="1" applyAlignment="1">
      <alignment horizontal="center" vertical="center"/>
    </xf>
    <xf numFmtId="0" fontId="71" fillId="0" borderId="38" xfId="0" applyFont="1" applyFill="1" applyBorder="1" applyAlignment="1">
      <alignment horizontal="center" vertical="center"/>
    </xf>
    <xf numFmtId="0" fontId="71" fillId="0" borderId="58" xfId="0" applyFont="1" applyFill="1" applyBorder="1" applyAlignment="1">
      <alignment horizontal="center" vertical="center"/>
    </xf>
    <xf numFmtId="0" fontId="71" fillId="43" borderId="67" xfId="0" applyFont="1" applyFill="1" applyBorder="1" applyAlignment="1">
      <alignment horizontal="center" vertical="center"/>
    </xf>
    <xf numFmtId="0" fontId="71" fillId="43" borderId="38" xfId="0" applyFont="1" applyFill="1" applyBorder="1" applyAlignment="1">
      <alignment horizontal="center" vertical="center"/>
    </xf>
    <xf numFmtId="0" fontId="71" fillId="43" borderId="58" xfId="0" applyFont="1" applyFill="1" applyBorder="1" applyAlignment="1">
      <alignment horizontal="center" vertical="center"/>
    </xf>
    <xf numFmtId="0" fontId="64" fillId="0" borderId="0" xfId="46" applyFont="1" applyAlignment="1">
      <alignment horizontal="center"/>
    </xf>
    <xf numFmtId="0" fontId="69" fillId="0" borderId="0" xfId="0" applyFont="1" applyAlignment="1">
      <alignment horizontal="center" vertical="center"/>
    </xf>
    <xf numFmtId="0" fontId="63" fillId="0" borderId="0" xfId="0" applyFont="1" applyAlignment="1">
      <alignment horizontal="center" vertical="center"/>
    </xf>
    <xf numFmtId="0" fontId="36" fillId="0" borderId="0" xfId="0" applyFont="1" applyFill="1" applyAlignment="1">
      <alignment horizontal="left" vertical="center" wrapText="1"/>
    </xf>
    <xf numFmtId="0" fontId="37" fillId="0" borderId="16" xfId="0" applyFont="1" applyBorder="1" applyAlignment="1">
      <alignment horizontal="center" vertical="center"/>
    </xf>
    <xf numFmtId="0" fontId="22" fillId="0" borderId="0" xfId="0" applyFont="1" applyAlignment="1">
      <alignment horizontal="center" vertical="center"/>
    </xf>
    <xf numFmtId="0" fontId="21" fillId="0" borderId="0" xfId="0" applyFont="1" applyAlignment="1">
      <alignment horizontal="center"/>
    </xf>
    <xf numFmtId="171" fontId="24" fillId="33" borderId="0" xfId="44" applyFont="1" applyFill="1" applyAlignment="1">
      <alignment horizontal="left"/>
    </xf>
    <xf numFmtId="171" fontId="61" fillId="33" borderId="0" xfId="44" applyFont="1" applyFill="1" applyAlignment="1">
      <alignment horizontal="left"/>
    </xf>
    <xf numFmtId="0" fontId="62" fillId="0" borderId="0" xfId="0" applyFont="1" applyAlignment="1">
      <alignment horizontal="left" vertical="center"/>
    </xf>
    <xf numFmtId="171" fontId="61" fillId="0" borderId="0" xfId="44" applyNumberFormat="1" applyFont="1" applyFill="1" applyBorder="1" applyAlignment="1" applyProtection="1">
      <alignment horizontal="left" vertical="center" wrapText="1"/>
    </xf>
    <xf numFmtId="0" fontId="22" fillId="0" borderId="0" xfId="0" applyFont="1" applyFill="1" applyBorder="1" applyAlignment="1">
      <alignment horizontal="left" vertical="center"/>
    </xf>
    <xf numFmtId="0" fontId="126" fillId="0" borderId="0" xfId="0" applyFont="1" applyAlignment="1">
      <alignment horizontal="left"/>
    </xf>
    <xf numFmtId="171" fontId="61" fillId="0" borderId="0" xfId="44" applyFont="1" applyAlignment="1">
      <alignment horizontal="left" vertical="center"/>
    </xf>
    <xf numFmtId="0" fontId="22" fillId="0" borderId="0" xfId="0" applyFont="1" applyAlignment="1">
      <alignment horizontal="left" vertical="center"/>
    </xf>
    <xf numFmtId="0" fontId="35" fillId="0" borderId="0" xfId="0" applyFont="1" applyAlignment="1">
      <alignment horizontal="left" vertical="center" wrapText="1"/>
    </xf>
    <xf numFmtId="0" fontId="35" fillId="0" borderId="0" xfId="0" applyFont="1" applyAlignment="1">
      <alignment horizontal="left" vertical="center"/>
    </xf>
    <xf numFmtId="0" fontId="55" fillId="43" borderId="31" xfId="0" applyFont="1" applyFill="1" applyBorder="1" applyAlignment="1">
      <alignment horizontal="center" vertical="center" wrapText="1"/>
    </xf>
    <xf numFmtId="0" fontId="55" fillId="43" borderId="30" xfId="0" applyFont="1" applyFill="1" applyBorder="1" applyAlignment="1">
      <alignment horizontal="center" vertical="center" wrapText="1"/>
    </xf>
    <xf numFmtId="0" fontId="55" fillId="43" borderId="32" xfId="0" applyFont="1" applyFill="1" applyBorder="1" applyAlignment="1">
      <alignment horizontal="center" vertical="center" wrapText="1"/>
    </xf>
    <xf numFmtId="0" fontId="55" fillId="43" borderId="32" xfId="0" applyFont="1" applyFill="1" applyBorder="1" applyAlignment="1">
      <alignment horizontal="center" vertical="center"/>
    </xf>
    <xf numFmtId="0" fontId="33" fillId="0" borderId="0" xfId="46" applyFont="1" applyAlignment="1">
      <alignment horizontal="center" vertical="center"/>
    </xf>
    <xf numFmtId="0" fontId="21" fillId="0" borderId="0" xfId="0" applyFont="1" applyFill="1" applyAlignment="1">
      <alignment horizontal="left" vertical="center"/>
    </xf>
    <xf numFmtId="0" fontId="34" fillId="0" borderId="0" xfId="46" applyFont="1" applyFill="1" applyAlignment="1">
      <alignment horizontal="center" vertical="center"/>
    </xf>
    <xf numFmtId="0" fontId="33" fillId="0" borderId="0" xfId="46" applyFont="1" applyFill="1" applyAlignment="1">
      <alignment horizontal="center" vertical="center"/>
    </xf>
    <xf numFmtId="0" fontId="34" fillId="0" borderId="0" xfId="46" applyFont="1" applyAlignment="1">
      <alignment horizontal="center" vertical="center"/>
    </xf>
    <xf numFmtId="0" fontId="20" fillId="0" borderId="0" xfId="0" applyFont="1" applyAlignment="1">
      <alignment horizontal="center" vertical="center"/>
    </xf>
    <xf numFmtId="171" fontId="24" fillId="33" borderId="0" xfId="44" applyNumberFormat="1" applyFont="1" applyFill="1" applyBorder="1" applyAlignment="1" applyProtection="1">
      <alignment horizontal="left"/>
    </xf>
    <xf numFmtId="171" fontId="61" fillId="33" borderId="0" xfId="44" applyNumberFormat="1" applyFont="1" applyFill="1" applyBorder="1" applyAlignment="1" applyProtection="1">
      <alignment horizontal="left"/>
    </xf>
    <xf numFmtId="0" fontId="126" fillId="0" borderId="0" xfId="0" applyFont="1" applyFill="1" applyBorder="1" applyAlignment="1">
      <alignment horizontal="left" vertical="center"/>
    </xf>
    <xf numFmtId="0" fontId="21" fillId="0" borderId="23" xfId="0" applyFont="1" applyFill="1" applyBorder="1" applyAlignment="1">
      <alignment horizontal="left"/>
    </xf>
    <xf numFmtId="0" fontId="42" fillId="0" borderId="0" xfId="0" applyFont="1" applyAlignment="1">
      <alignment horizontal="left"/>
    </xf>
    <xf numFmtId="0" fontId="44" fillId="40" borderId="10" xfId="0" applyFont="1" applyFill="1" applyBorder="1" applyAlignment="1">
      <alignment horizontal="center" vertical="center" wrapText="1"/>
    </xf>
    <xf numFmtId="0" fontId="44" fillId="35" borderId="10" xfId="0" applyFont="1" applyFill="1" applyBorder="1" applyAlignment="1">
      <alignment horizontal="center" vertical="center" wrapText="1"/>
    </xf>
    <xf numFmtId="0" fontId="44" fillId="40" borderId="11" xfId="0" applyFont="1" applyFill="1" applyBorder="1" applyAlignment="1">
      <alignment horizontal="center" vertical="center" wrapText="1"/>
    </xf>
    <xf numFmtId="0" fontId="44" fillId="40" borderId="21" xfId="0" applyFont="1" applyFill="1" applyBorder="1" applyAlignment="1">
      <alignment horizontal="center" vertical="center" wrapText="1"/>
    </xf>
    <xf numFmtId="0" fontId="44" fillId="40" borderId="12" xfId="0" applyFont="1" applyFill="1" applyBorder="1" applyAlignment="1">
      <alignment horizontal="center" vertical="center" wrapText="1"/>
    </xf>
    <xf numFmtId="0" fontId="44" fillId="35" borderId="11" xfId="0" applyFont="1" applyFill="1" applyBorder="1" applyAlignment="1">
      <alignment horizontal="center" vertical="center" wrapText="1"/>
    </xf>
    <xf numFmtId="0" fontId="44" fillId="35" borderId="21" xfId="0" applyFont="1" applyFill="1" applyBorder="1" applyAlignment="1">
      <alignment horizontal="center" vertical="center" wrapText="1"/>
    </xf>
    <xf numFmtId="0" fontId="44" fillId="35" borderId="12" xfId="0" applyFont="1" applyFill="1" applyBorder="1" applyAlignment="1">
      <alignment horizontal="center" vertical="center" wrapText="1"/>
    </xf>
    <xf numFmtId="0" fontId="44" fillId="40" borderId="13" xfId="0" applyFont="1" applyFill="1" applyBorder="1" applyAlignment="1">
      <alignment horizontal="center" vertical="center" wrapText="1"/>
    </xf>
    <xf numFmtId="0" fontId="44" fillId="40" borderId="15" xfId="0" applyFont="1" applyFill="1" applyBorder="1" applyAlignment="1">
      <alignment horizontal="center" vertical="center" wrapText="1"/>
    </xf>
    <xf numFmtId="0" fontId="22" fillId="0" borderId="17" xfId="0" applyFont="1" applyFill="1" applyBorder="1" applyAlignment="1">
      <alignment horizontal="left" vertical="center" wrapText="1"/>
    </xf>
    <xf numFmtId="0" fontId="22" fillId="0" borderId="0" xfId="0" applyFont="1" applyFill="1" applyAlignment="1">
      <alignment horizontal="left" vertical="center" wrapText="1"/>
    </xf>
    <xf numFmtId="0" fontId="22" fillId="0" borderId="18" xfId="0" applyFont="1" applyFill="1" applyBorder="1" applyAlignment="1">
      <alignment horizontal="left" vertical="center" wrapText="1"/>
    </xf>
    <xf numFmtId="171" fontId="61" fillId="0" borderId="0" xfId="44" applyFont="1" applyAlignment="1">
      <alignment horizontal="left"/>
    </xf>
    <xf numFmtId="171" fontId="24" fillId="0" borderId="0" xfId="44" applyFont="1" applyAlignment="1">
      <alignment horizontal="left"/>
    </xf>
    <xf numFmtId="171" fontId="127" fillId="0" borderId="0" xfId="44" applyFont="1" applyAlignment="1">
      <alignment horizontal="left"/>
    </xf>
    <xf numFmtId="0" fontId="22" fillId="0" borderId="25" xfId="0" applyFont="1" applyFill="1" applyBorder="1" applyAlignment="1">
      <alignment horizontal="left" vertical="center" wrapText="1"/>
    </xf>
    <xf numFmtId="0" fontId="22" fillId="0" borderId="23" xfId="0" applyFont="1" applyFill="1" applyBorder="1" applyAlignment="1">
      <alignment horizontal="left" vertical="center" wrapText="1"/>
    </xf>
    <xf numFmtId="0" fontId="22" fillId="0" borderId="22"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0" xfId="0" applyFont="1" applyFill="1" applyAlignment="1">
      <alignment horizontal="left" vertical="center" wrapText="1"/>
    </xf>
    <xf numFmtId="0" fontId="21" fillId="0" borderId="18" xfId="0" applyFont="1" applyFill="1" applyBorder="1" applyAlignment="1">
      <alignment horizontal="left" vertical="center" wrapText="1"/>
    </xf>
    <xf numFmtId="0" fontId="21" fillId="0" borderId="0" xfId="0" applyFont="1" applyFill="1" applyAlignment="1">
      <alignment horizontal="center"/>
    </xf>
    <xf numFmtId="0" fontId="35" fillId="0" borderId="0" xfId="0" applyFont="1" applyBorder="1" applyAlignment="1">
      <alignment horizontal="center"/>
    </xf>
    <xf numFmtId="0" fontId="36" fillId="0" borderId="17" xfId="0" applyFont="1" applyFill="1" applyBorder="1" applyAlignment="1">
      <alignment horizontal="left" vertical="center" wrapText="1" indent="1"/>
    </xf>
    <xf numFmtId="0" fontId="36" fillId="0" borderId="0" xfId="0" applyFont="1" applyFill="1" applyBorder="1" applyAlignment="1">
      <alignment horizontal="left" vertical="center" wrapText="1" indent="1"/>
    </xf>
    <xf numFmtId="0" fontId="36" fillId="0" borderId="18" xfId="0" applyFont="1" applyFill="1" applyBorder="1" applyAlignment="1">
      <alignment horizontal="left" vertical="center" wrapText="1" indent="1"/>
    </xf>
    <xf numFmtId="0" fontId="78" fillId="0" borderId="17" xfId="0" applyFont="1" applyFill="1" applyBorder="1" applyAlignment="1">
      <alignment horizontal="left" vertical="center" wrapText="1"/>
    </xf>
    <xf numFmtId="0" fontId="78" fillId="0" borderId="0" xfId="0" applyFont="1" applyFill="1" applyBorder="1" applyAlignment="1">
      <alignment horizontal="left" vertical="center" wrapText="1"/>
    </xf>
    <xf numFmtId="0" fontId="77" fillId="0" borderId="0" xfId="0" applyFont="1" applyBorder="1" applyAlignment="1">
      <alignment horizontal="center"/>
    </xf>
    <xf numFmtId="0" fontId="36" fillId="0" borderId="17" xfId="0" applyFont="1" applyBorder="1" applyAlignment="1">
      <alignment horizontal="left" wrapText="1"/>
    </xf>
    <xf numFmtId="0" fontId="36" fillId="0" borderId="0" xfId="0" applyFont="1" applyBorder="1" applyAlignment="1">
      <alignment horizontal="left"/>
    </xf>
    <xf numFmtId="0" fontId="36" fillId="0" borderId="18" xfId="0" applyFont="1" applyBorder="1" applyAlignment="1">
      <alignment horizontal="left"/>
    </xf>
    <xf numFmtId="0" fontId="36" fillId="0" borderId="19" xfId="0" applyFont="1" applyFill="1" applyBorder="1" applyAlignment="1">
      <alignment horizontal="left" wrapText="1"/>
    </xf>
    <xf numFmtId="0" fontId="36" fillId="0" borderId="16" xfId="0" applyFont="1" applyFill="1" applyBorder="1" applyAlignment="1">
      <alignment horizontal="left" wrapText="1"/>
    </xf>
    <xf numFmtId="0" fontId="36" fillId="0" borderId="20" xfId="0" applyFont="1" applyFill="1" applyBorder="1" applyAlignment="1">
      <alignment horizontal="left" wrapText="1"/>
    </xf>
    <xf numFmtId="0" fontId="36" fillId="0" borderId="17" xfId="0" applyFont="1" applyFill="1" applyBorder="1" applyAlignment="1">
      <alignment horizontal="left" wrapText="1"/>
    </xf>
    <xf numFmtId="0" fontId="36" fillId="0" borderId="0" xfId="0" applyFont="1" applyFill="1" applyBorder="1" applyAlignment="1">
      <alignment horizontal="left" wrapText="1"/>
    </xf>
    <xf numFmtId="0" fontId="36" fillId="0" borderId="18" xfId="0" applyFont="1" applyFill="1" applyBorder="1" applyAlignment="1">
      <alignment horizontal="left" wrapText="1"/>
    </xf>
    <xf numFmtId="0" fontId="34" fillId="0" borderId="11" xfId="0" applyFont="1" applyFill="1" applyBorder="1" applyAlignment="1">
      <alignment horizontal="left" vertical="center" wrapText="1"/>
    </xf>
    <xf numFmtId="0" fontId="34" fillId="0" borderId="21" xfId="0" applyFont="1" applyFill="1" applyBorder="1" applyAlignment="1">
      <alignment horizontal="left" vertical="center" wrapText="1"/>
    </xf>
    <xf numFmtId="0" fontId="34" fillId="0" borderId="12" xfId="0" applyFont="1" applyFill="1" applyBorder="1" applyAlignment="1">
      <alignment horizontal="left" vertical="center" wrapText="1"/>
    </xf>
    <xf numFmtId="0" fontId="22" fillId="0" borderId="0" xfId="0" applyFont="1" applyBorder="1" applyAlignment="1">
      <alignment horizontal="center"/>
    </xf>
    <xf numFmtId="0" fontId="36" fillId="0" borderId="25"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22" xfId="0" applyFont="1" applyFill="1" applyBorder="1" applyAlignment="1">
      <alignment horizontal="left" vertical="center" wrapText="1"/>
    </xf>
    <xf numFmtId="0" fontId="36" fillId="0" borderId="0" xfId="0" applyFont="1" applyBorder="1" applyAlignment="1">
      <alignment horizontal="left" wrapText="1"/>
    </xf>
    <xf numFmtId="0" fontId="36" fillId="0" borderId="18" xfId="0" applyFont="1" applyBorder="1" applyAlignment="1">
      <alignment horizontal="left" wrapText="1"/>
    </xf>
    <xf numFmtId="0" fontId="36" fillId="0" borderId="11"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12" xfId="0" applyFont="1" applyFill="1" applyBorder="1" applyAlignment="1">
      <alignment horizontal="left" vertical="center" wrapText="1"/>
    </xf>
    <xf numFmtId="0" fontId="36" fillId="0" borderId="11" xfId="0" applyFont="1" applyFill="1" applyBorder="1" applyAlignment="1">
      <alignment horizontal="left" vertical="center" wrapText="1" indent="1"/>
    </xf>
    <xf numFmtId="0" fontId="36" fillId="0" borderId="21" xfId="0" applyFont="1" applyFill="1" applyBorder="1" applyAlignment="1">
      <alignment horizontal="left" vertical="center" wrapText="1" indent="1"/>
    </xf>
    <xf numFmtId="0" fontId="36" fillId="0" borderId="12" xfId="0" applyFont="1" applyFill="1" applyBorder="1" applyAlignment="1">
      <alignment horizontal="left" vertical="center" wrapText="1" indent="1"/>
    </xf>
    <xf numFmtId="0" fontId="86" fillId="0" borderId="31" xfId="0" applyFont="1" applyFill="1" applyBorder="1" applyAlignment="1">
      <alignment horizontal="justify" vertical="center" wrapText="1"/>
    </xf>
    <xf numFmtId="0" fontId="86" fillId="0" borderId="28" xfId="0" applyFont="1" applyFill="1" applyBorder="1" applyAlignment="1">
      <alignment horizontal="justify" vertical="center" wrapText="1"/>
    </xf>
    <xf numFmtId="0" fontId="87" fillId="0" borderId="48" xfId="0" applyFont="1" applyFill="1" applyBorder="1" applyAlignment="1">
      <alignment horizontal="center" vertical="center" wrapText="1"/>
    </xf>
    <xf numFmtId="0" fontId="87" fillId="0" borderId="44" xfId="0" applyFont="1" applyFill="1" applyBorder="1" applyAlignment="1">
      <alignment horizontal="center" vertical="center" wrapText="1"/>
    </xf>
    <xf numFmtId="0" fontId="87" fillId="0" borderId="45" xfId="0" applyFont="1" applyFill="1" applyBorder="1" applyAlignment="1">
      <alignment horizontal="center" vertical="center" wrapText="1"/>
    </xf>
    <xf numFmtId="0" fontId="87" fillId="0" borderId="40" xfId="0" applyFont="1" applyFill="1" applyBorder="1" applyAlignment="1">
      <alignment horizontal="center" vertical="center" wrapText="1"/>
    </xf>
    <xf numFmtId="0" fontId="87" fillId="0" borderId="31" xfId="0" applyFont="1" applyFill="1" applyBorder="1" applyAlignment="1">
      <alignment horizontal="center" vertical="center" wrapText="1"/>
    </xf>
    <xf numFmtId="0" fontId="87" fillId="0" borderId="28" xfId="0" applyFont="1" applyFill="1" applyBorder="1" applyAlignment="1">
      <alignment horizontal="center" vertical="center" wrapText="1"/>
    </xf>
    <xf numFmtId="0" fontId="36" fillId="0" borderId="16" xfId="0" applyFont="1" applyBorder="1" applyAlignment="1">
      <alignment horizontal="left" vertical="center" wrapText="1"/>
    </xf>
    <xf numFmtId="0" fontId="36" fillId="0" borderId="25" xfId="0" applyFont="1" applyBorder="1" applyAlignment="1">
      <alignment horizontal="left" wrapText="1"/>
    </xf>
    <xf numFmtId="0" fontId="36" fillId="0" borderId="23" xfId="0" applyFont="1" applyBorder="1" applyAlignment="1">
      <alignment horizontal="left" wrapText="1"/>
    </xf>
    <xf numFmtId="0" fontId="36" fillId="0" borderId="22" xfId="0" applyFont="1" applyBorder="1" applyAlignment="1">
      <alignment horizontal="left" wrapText="1"/>
    </xf>
    <xf numFmtId="0" fontId="36" fillId="0" borderId="19" xfId="0" applyFont="1" applyFill="1" applyBorder="1" applyAlignment="1">
      <alignment horizontal="left" vertical="center" wrapText="1" indent="1"/>
    </xf>
    <xf numFmtId="0" fontId="36" fillId="0" borderId="16" xfId="0" applyFont="1" applyFill="1" applyBorder="1" applyAlignment="1">
      <alignment horizontal="left" vertical="center" wrapText="1" indent="1"/>
    </xf>
    <xf numFmtId="0" fontId="36" fillId="0" borderId="20" xfId="0" applyFont="1" applyFill="1" applyBorder="1" applyAlignment="1">
      <alignment horizontal="left" vertical="center" wrapText="1" indent="1"/>
    </xf>
    <xf numFmtId="0" fontId="34" fillId="0" borderId="19" xfId="0" applyFont="1" applyFill="1" applyBorder="1" applyAlignment="1">
      <alignment horizontal="left" vertical="center" wrapText="1"/>
    </xf>
    <xf numFmtId="0" fontId="34" fillId="0" borderId="16" xfId="0" applyFont="1" applyFill="1" applyBorder="1" applyAlignment="1">
      <alignment horizontal="left" vertical="center" wrapText="1"/>
    </xf>
    <xf numFmtId="0" fontId="34" fillId="0" borderId="20" xfId="0" applyFont="1" applyFill="1" applyBorder="1" applyAlignment="1">
      <alignment horizontal="left" vertical="center" wrapText="1"/>
    </xf>
    <xf numFmtId="0" fontId="87" fillId="0" borderId="37" xfId="0" applyFont="1" applyFill="1" applyBorder="1" applyAlignment="1">
      <alignment horizontal="center" vertical="center" wrapText="1"/>
    </xf>
    <xf numFmtId="0" fontId="87" fillId="0" borderId="39" xfId="0" applyFont="1" applyFill="1" applyBorder="1" applyAlignment="1">
      <alignment horizontal="center" vertical="center" wrapText="1"/>
    </xf>
    <xf numFmtId="0" fontId="86" fillId="0" borderId="45" xfId="0" applyFont="1" applyFill="1" applyBorder="1" applyAlignment="1">
      <alignment horizontal="center" vertical="center" wrapText="1"/>
    </xf>
    <xf numFmtId="0" fontId="86" fillId="0" borderId="40" xfId="0" applyFont="1" applyFill="1" applyBorder="1" applyAlignment="1">
      <alignment horizontal="center" vertical="center" wrapText="1"/>
    </xf>
    <xf numFmtId="0" fontId="36" fillId="0" borderId="25" xfId="0" applyFont="1" applyFill="1" applyBorder="1" applyAlignment="1">
      <alignment horizontal="left" vertical="center" wrapText="1" indent="1"/>
    </xf>
    <xf numFmtId="0" fontId="36" fillId="0" borderId="23" xfId="0" applyFont="1" applyFill="1" applyBorder="1" applyAlignment="1">
      <alignment horizontal="left" vertical="center" wrapText="1" indent="1"/>
    </xf>
    <xf numFmtId="0" fontId="36" fillId="0" borderId="22" xfId="0" applyFont="1" applyFill="1" applyBorder="1" applyAlignment="1">
      <alignment horizontal="left" vertical="center" wrapText="1" indent="1"/>
    </xf>
    <xf numFmtId="0" fontId="36" fillId="0" borderId="19" xfId="0" applyFont="1" applyBorder="1" applyAlignment="1">
      <alignment horizontal="left" wrapText="1"/>
    </xf>
    <xf numFmtId="0" fontId="36" fillId="0" borderId="16" xfId="0" applyFont="1" applyBorder="1" applyAlignment="1">
      <alignment horizontal="left" wrapText="1"/>
    </xf>
    <xf numFmtId="0" fontId="36" fillId="0" borderId="20" xfId="0" applyFont="1" applyBorder="1" applyAlignment="1">
      <alignment horizontal="left" wrapText="1"/>
    </xf>
    <xf numFmtId="0" fontId="36" fillId="0" borderId="19" xfId="0" applyFont="1" applyBorder="1" applyAlignment="1">
      <alignment horizontal="left" vertical="center" wrapText="1"/>
    </xf>
    <xf numFmtId="0" fontId="36" fillId="0" borderId="20" xfId="0" applyFont="1" applyBorder="1" applyAlignment="1">
      <alignment horizontal="left" vertical="center" wrapText="1"/>
    </xf>
    <xf numFmtId="0" fontId="36" fillId="0" borderId="25" xfId="0" applyFont="1" applyBorder="1" applyAlignment="1">
      <alignment horizontal="left" vertical="center" wrapText="1"/>
    </xf>
    <xf numFmtId="0" fontId="36" fillId="0" borderId="23" xfId="0" applyFont="1" applyBorder="1" applyAlignment="1">
      <alignment horizontal="left" vertical="center" wrapText="1"/>
    </xf>
    <xf numFmtId="0" fontId="36" fillId="0" borderId="22" xfId="0" applyFont="1" applyBorder="1" applyAlignment="1">
      <alignment horizontal="left" vertical="center" wrapText="1"/>
    </xf>
    <xf numFmtId="0" fontId="71" fillId="43" borderId="31" xfId="0" applyFont="1" applyFill="1" applyBorder="1" applyAlignment="1">
      <alignment horizontal="center" vertical="center" wrapText="1"/>
    </xf>
    <xf numFmtId="0" fontId="71" fillId="43" borderId="27" xfId="0" applyFont="1" applyFill="1" applyBorder="1" applyAlignment="1">
      <alignment horizontal="center" vertical="center" wrapText="1"/>
    </xf>
    <xf numFmtId="0" fontId="36" fillId="0" borderId="0" xfId="0" applyFont="1" applyAlignment="1">
      <alignment horizontal="left" wrapText="1"/>
    </xf>
    <xf numFmtId="0" fontId="35" fillId="0" borderId="43" xfId="0" applyFont="1" applyBorder="1" applyAlignment="1">
      <alignment horizontal="center" vertical="center"/>
    </xf>
    <xf numFmtId="0" fontId="71" fillId="45" borderId="31" xfId="0" applyFont="1" applyFill="1" applyBorder="1" applyAlignment="1">
      <alignment horizontal="center" vertical="center" wrapText="1"/>
    </xf>
    <xf numFmtId="0" fontId="71" fillId="45" borderId="28" xfId="0" applyFont="1" applyFill="1" applyBorder="1" applyAlignment="1">
      <alignment horizontal="center" vertical="center" wrapText="1"/>
    </xf>
    <xf numFmtId="0" fontId="71" fillId="43" borderId="76" xfId="0" applyFont="1" applyFill="1" applyBorder="1" applyAlignment="1">
      <alignment horizontal="center" vertical="center" wrapText="1"/>
    </xf>
    <xf numFmtId="0" fontId="71" fillId="43" borderId="77" xfId="0" applyFont="1" applyFill="1" applyBorder="1" applyAlignment="1">
      <alignment horizontal="center" vertical="center" wrapText="1"/>
    </xf>
    <xf numFmtId="0" fontId="71" fillId="43" borderId="64" xfId="0" applyFont="1" applyFill="1" applyBorder="1" applyAlignment="1">
      <alignment horizontal="center" vertical="center" wrapText="1"/>
    </xf>
    <xf numFmtId="0" fontId="97" fillId="43" borderId="80" xfId="0" applyFont="1" applyFill="1" applyBorder="1" applyAlignment="1">
      <alignment vertical="center" wrapText="1"/>
    </xf>
    <xf numFmtId="0" fontId="97" fillId="43" borderId="47" xfId="0" applyFont="1" applyFill="1" applyBorder="1" applyAlignment="1">
      <alignment vertical="center" wrapText="1"/>
    </xf>
    <xf numFmtId="0" fontId="97" fillId="43" borderId="72" xfId="0" applyFont="1" applyFill="1" applyBorder="1" applyAlignment="1">
      <alignment vertical="center" wrapText="1"/>
    </xf>
    <xf numFmtId="0" fontId="97" fillId="43" borderId="56" xfId="0" applyFont="1" applyFill="1" applyBorder="1" applyAlignment="1">
      <alignment vertical="center" wrapText="1"/>
    </xf>
    <xf numFmtId="0" fontId="97" fillId="43" borderId="38" xfId="0" applyFont="1" applyFill="1" applyBorder="1" applyAlignment="1">
      <alignment vertical="center" wrapText="1"/>
    </xf>
    <xf numFmtId="0" fontId="97" fillId="43" borderId="57" xfId="0" applyFont="1" applyFill="1" applyBorder="1" applyAlignment="1">
      <alignment vertical="center" wrapText="1"/>
    </xf>
    <xf numFmtId="0" fontId="56" fillId="0" borderId="26" xfId="0" applyFont="1" applyBorder="1" applyAlignment="1">
      <alignment horizontal="center" vertical="center"/>
    </xf>
    <xf numFmtId="0" fontId="56" fillId="0" borderId="37" xfId="0" applyFont="1" applyBorder="1" applyAlignment="1">
      <alignment horizontal="center" vertical="center"/>
    </xf>
    <xf numFmtId="0" fontId="56" fillId="0" borderId="38" xfId="0" applyFont="1" applyBorder="1" applyAlignment="1">
      <alignment horizontal="center" vertical="center"/>
    </xf>
    <xf numFmtId="0" fontId="57" fillId="0" borderId="31" xfId="0" applyFont="1" applyBorder="1" applyAlignment="1">
      <alignment horizontal="center" vertical="center"/>
    </xf>
    <xf numFmtId="0" fontId="57" fillId="0" borderId="46" xfId="0" applyFont="1" applyBorder="1" applyAlignment="1">
      <alignment horizontal="center" vertical="center"/>
    </xf>
    <xf numFmtId="0" fontId="57" fillId="0" borderId="31" xfId="0" applyFont="1" applyBorder="1" applyAlignment="1">
      <alignment horizontal="center" vertical="center" wrapText="1"/>
    </xf>
    <xf numFmtId="0" fontId="57" fillId="0" borderId="46" xfId="0" applyFont="1" applyBorder="1" applyAlignment="1">
      <alignment horizontal="center" vertical="center" wrapText="1"/>
    </xf>
    <xf numFmtId="0" fontId="57" fillId="0" borderId="37" xfId="0" applyFont="1" applyBorder="1" applyAlignment="1">
      <alignment horizontal="center" vertical="center"/>
    </xf>
    <xf numFmtId="0" fontId="57" fillId="0" borderId="39" xfId="0" applyFont="1" applyBorder="1" applyAlignment="1">
      <alignment horizontal="center" vertical="center"/>
    </xf>
    <xf numFmtId="0" fontId="57" fillId="0" borderId="48" xfId="0" applyFont="1" applyBorder="1" applyAlignment="1">
      <alignment horizontal="center" vertical="center"/>
    </xf>
    <xf numFmtId="0" fontId="57" fillId="0" borderId="68" xfId="0" applyFont="1" applyBorder="1" applyAlignment="1">
      <alignment horizontal="center" vertical="center"/>
    </xf>
    <xf numFmtId="0" fontId="57" fillId="0" borderId="26" xfId="0" applyFont="1" applyBorder="1" applyAlignment="1">
      <alignment horizontal="center" vertical="center"/>
    </xf>
    <xf numFmtId="0" fontId="57" fillId="0" borderId="26" xfId="0" applyFont="1" applyBorder="1" applyAlignment="1">
      <alignment horizontal="center" vertical="center" wrapText="1"/>
    </xf>
    <xf numFmtId="0" fontId="34" fillId="0" borderId="0" xfId="46" applyFont="1" applyFill="1" applyBorder="1" applyAlignment="1">
      <alignment horizontal="left" wrapText="1"/>
    </xf>
    <xf numFmtId="0" fontId="24" fillId="0" borderId="0" xfId="0" applyFont="1" applyAlignment="1">
      <alignment horizontal="center"/>
    </xf>
    <xf numFmtId="0" fontId="24" fillId="0" borderId="87" xfId="0" applyFont="1" applyBorder="1" applyAlignment="1">
      <alignment horizontal="center"/>
    </xf>
    <xf numFmtId="170" fontId="72" fillId="42" borderId="16" xfId="1" applyNumberFormat="1" applyFont="1" applyFill="1" applyBorder="1" applyAlignment="1">
      <alignment horizontal="center"/>
    </xf>
    <xf numFmtId="182" fontId="73" fillId="41" borderId="16" xfId="1" applyNumberFormat="1" applyFont="1" applyFill="1" applyBorder="1" applyAlignment="1">
      <alignment horizontal="center"/>
    </xf>
    <xf numFmtId="170" fontId="73" fillId="34" borderId="16" xfId="1" applyNumberFormat="1" applyFont="1" applyFill="1" applyBorder="1" applyAlignment="1">
      <alignment horizontal="center"/>
    </xf>
    <xf numFmtId="0" fontId="97" fillId="45" borderId="48" xfId="0" applyFont="1" applyFill="1" applyBorder="1" applyAlignment="1">
      <alignment horizontal="left" vertical="center"/>
    </xf>
    <xf numFmtId="0" fontId="97" fillId="45" borderId="45" xfId="0" applyFont="1" applyFill="1" applyBorder="1" applyAlignment="1">
      <alignment horizontal="left" vertical="center"/>
    </xf>
    <xf numFmtId="0" fontId="97" fillId="45" borderId="37" xfId="0" applyFont="1" applyFill="1" applyBorder="1" applyAlignment="1">
      <alignment horizontal="center" vertical="center"/>
    </xf>
    <xf numFmtId="0" fontId="97" fillId="45" borderId="39" xfId="0" applyFont="1" applyFill="1" applyBorder="1" applyAlignment="1">
      <alignment horizontal="center" vertical="center"/>
    </xf>
    <xf numFmtId="0" fontId="56" fillId="0" borderId="54" xfId="0" applyFont="1" applyBorder="1" applyAlignment="1">
      <alignment horizontal="left" vertical="center"/>
    </xf>
    <xf numFmtId="0" fontId="56" fillId="0" borderId="55" xfId="0" applyFont="1" applyBorder="1" applyAlignment="1">
      <alignment horizontal="left" vertical="center"/>
    </xf>
    <xf numFmtId="0" fontId="56" fillId="0" borderId="74" xfId="0" applyFont="1" applyBorder="1" applyAlignment="1">
      <alignment horizontal="left" vertical="center"/>
    </xf>
    <xf numFmtId="0" fontId="97" fillId="45" borderId="59" xfId="0" applyFont="1" applyFill="1" applyBorder="1" applyAlignment="1">
      <alignment horizontal="center" vertical="center" wrapText="1"/>
    </xf>
    <xf numFmtId="0" fontId="97" fillId="45" borderId="51" xfId="0" applyFont="1" applyFill="1" applyBorder="1" applyAlignment="1">
      <alignment horizontal="center" vertical="center" wrapText="1"/>
    </xf>
    <xf numFmtId="0" fontId="97" fillId="45" borderId="61" xfId="0" applyFont="1" applyFill="1" applyBorder="1" applyAlignment="1">
      <alignment horizontal="center" vertical="center" wrapText="1"/>
    </xf>
    <xf numFmtId="0" fontId="97" fillId="45" borderId="28" xfId="0" applyFont="1" applyFill="1" applyBorder="1" applyAlignment="1">
      <alignment horizontal="center" vertical="center" wrapText="1"/>
    </xf>
    <xf numFmtId="0" fontId="97" fillId="45" borderId="62" xfId="0" applyFont="1" applyFill="1" applyBorder="1" applyAlignment="1">
      <alignment horizontal="center" vertical="center" wrapText="1"/>
    </xf>
    <xf numFmtId="0" fontId="97" fillId="45" borderId="63" xfId="0" applyFont="1" applyFill="1" applyBorder="1" applyAlignment="1">
      <alignment horizontal="center" vertical="center" wrapText="1"/>
    </xf>
    <xf numFmtId="0" fontId="97" fillId="45" borderId="31" xfId="0" applyFont="1" applyFill="1" applyBorder="1" applyAlignment="1">
      <alignment horizontal="center" vertical="center" wrapText="1"/>
    </xf>
    <xf numFmtId="0" fontId="97" fillId="45" borderId="27" xfId="0" applyFont="1" applyFill="1" applyBorder="1" applyAlignment="1">
      <alignment horizontal="center" vertical="center" wrapText="1"/>
    </xf>
    <xf numFmtId="0" fontId="89" fillId="39" borderId="99" xfId="0" applyFont="1" applyFill="1" applyBorder="1" applyAlignment="1">
      <alignment horizontal="center" vertical="center" wrapText="1"/>
    </xf>
    <xf numFmtId="0" fontId="89" fillId="39" borderId="100" xfId="0" applyFont="1" applyFill="1" applyBorder="1" applyAlignment="1">
      <alignment horizontal="center" vertical="center" wrapText="1"/>
    </xf>
    <xf numFmtId="0" fontId="95" fillId="0" borderId="47" xfId="0" applyFont="1" applyFill="1" applyBorder="1" applyAlignment="1">
      <alignment horizontal="left" vertical="top" wrapText="1"/>
    </xf>
    <xf numFmtId="0" fontId="57" fillId="0" borderId="47" xfId="0" applyFont="1" applyFill="1" applyBorder="1" applyAlignment="1">
      <alignment horizontal="left" vertical="top" wrapText="1"/>
    </xf>
    <xf numFmtId="0" fontId="57" fillId="0" borderId="0" xfId="0" applyFont="1" applyFill="1" applyBorder="1" applyAlignment="1">
      <alignment horizontal="left" vertical="top" wrapText="1"/>
    </xf>
    <xf numFmtId="0" fontId="36" fillId="0" borderId="17"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18" xfId="0" applyFont="1" applyFill="1" applyBorder="1" applyAlignment="1">
      <alignment horizontal="left" vertical="center" wrapText="1"/>
    </xf>
    <xf numFmtId="0" fontId="34" fillId="0" borderId="17" xfId="49" applyFont="1" applyFill="1" applyBorder="1" applyAlignment="1">
      <alignment horizontal="left" wrapText="1"/>
    </xf>
    <xf numFmtId="0" fontId="34" fillId="0" borderId="0" xfId="49" applyFont="1" applyFill="1" applyBorder="1" applyAlignment="1">
      <alignment horizontal="left" wrapText="1"/>
    </xf>
    <xf numFmtId="0" fontId="34" fillId="0" borderId="18" xfId="49" applyFont="1" applyFill="1" applyBorder="1" applyAlignment="1">
      <alignment horizontal="left" wrapText="1"/>
    </xf>
    <xf numFmtId="0" fontId="36" fillId="0" borderId="25" xfId="0" applyFont="1" applyFill="1" applyBorder="1" applyAlignment="1">
      <alignment wrapText="1"/>
    </xf>
    <xf numFmtId="0" fontId="36" fillId="0" borderId="23" xfId="0" applyFont="1" applyFill="1" applyBorder="1" applyAlignment="1">
      <alignment wrapText="1"/>
    </xf>
    <xf numFmtId="0" fontId="36" fillId="0" borderId="22" xfId="0" applyFont="1" applyFill="1" applyBorder="1" applyAlignment="1">
      <alignment wrapText="1"/>
    </xf>
    <xf numFmtId="0" fontId="36" fillId="0" borderId="19"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20" xfId="0" applyFont="1" applyFill="1" applyBorder="1" applyAlignment="1">
      <alignment horizontal="left" vertical="center" wrapText="1"/>
    </xf>
    <xf numFmtId="0" fontId="34" fillId="0" borderId="11" xfId="49" applyFont="1" applyFill="1" applyBorder="1" applyAlignment="1">
      <alignment horizontal="left" vertical="center" wrapText="1"/>
    </xf>
    <xf numFmtId="0" fontId="34" fillId="0" borderId="21" xfId="49" applyFont="1" applyFill="1" applyBorder="1" applyAlignment="1">
      <alignment horizontal="left" vertical="center" wrapText="1"/>
    </xf>
    <xf numFmtId="0" fontId="34" fillId="0" borderId="12" xfId="49" applyFont="1" applyFill="1" applyBorder="1" applyAlignment="1">
      <alignment horizontal="left" vertical="center" wrapText="1"/>
    </xf>
  </cellXfs>
  <cellStyles count="1946">
    <cellStyle name="          _x000d__x000a_386grabber=VGA.3GR_x000d__x000a_" xfId="55" xr:uid="{00000000-0005-0000-0000-000000000000}"/>
    <cellStyle name="          _x000d__x000a_386grabber=VGA.3GR_x000d__x000a_ 2" xfId="210" xr:uid="{00000000-0005-0000-0000-000001000000}"/>
    <cellStyle name="          _x000d__x000a_386grabber=VGA.3GR_x000d__x000a_ 3" xfId="1912" xr:uid="{00000000-0005-0000-0000-000002000000}"/>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1 2" xfId="326" xr:uid="{00000000-0005-0000-0000-000010000000}"/>
    <cellStyle name="60% - Énfasis2" xfId="25" builtinId="36" customBuiltin="1"/>
    <cellStyle name="60% - Énfasis2 2" xfId="327" xr:uid="{00000000-0005-0000-0000-000012000000}"/>
    <cellStyle name="60% - Énfasis3" xfId="29" builtinId="40" customBuiltin="1"/>
    <cellStyle name="60% - Énfasis3 2" xfId="328" xr:uid="{00000000-0005-0000-0000-000014000000}"/>
    <cellStyle name="60% - Énfasis4" xfId="33" builtinId="44" customBuiltin="1"/>
    <cellStyle name="60% - Énfasis4 2" xfId="329" xr:uid="{00000000-0005-0000-0000-000016000000}"/>
    <cellStyle name="60% - Énfasis5" xfId="37" builtinId="48" customBuiltin="1"/>
    <cellStyle name="60% - Énfasis5 2" xfId="330" xr:uid="{00000000-0005-0000-0000-000018000000}"/>
    <cellStyle name="60% - Énfasis6" xfId="41" builtinId="52" customBuiltin="1"/>
    <cellStyle name="60% - Énfasis6 2" xfId="331" xr:uid="{00000000-0005-0000-0000-00001A000000}"/>
    <cellStyle name="Bueno" xfId="6" builtinId="26" customBuiltin="1"/>
    <cellStyle name="Cálculo" xfId="11" builtinId="22" customBuiltin="1"/>
    <cellStyle name="Celda de comprobación" xfId="13" builtinId="23" customBuiltin="1"/>
    <cellStyle name="Celda vinculada" xfId="12" builtinId="24" customBuiltin="1"/>
    <cellStyle name="Comma [0] 2" xfId="65" xr:uid="{00000000-0005-0000-0000-00001F000000}"/>
    <cellStyle name="Comma [0] 2 2" xfId="67" xr:uid="{00000000-0005-0000-0000-000020000000}"/>
    <cellStyle name="Comma [0] 2 2 2" xfId="98" xr:uid="{00000000-0005-0000-0000-000021000000}"/>
    <cellStyle name="Comma [0] 2 2 2 2" xfId="193" xr:uid="{00000000-0005-0000-0000-000022000000}"/>
    <cellStyle name="Comma [0] 2 2 2 2 2" xfId="302" xr:uid="{00000000-0005-0000-0000-000023000000}"/>
    <cellStyle name="Comma [0] 2 2 2 2 2 2" xfId="529" xr:uid="{00000000-0005-0000-0000-000024000000}"/>
    <cellStyle name="Comma [0] 2 2 2 2 3" xfId="428" xr:uid="{00000000-0005-0000-0000-000025000000}"/>
    <cellStyle name="Comma [0] 2 2 2 2 4" xfId="631" xr:uid="{00000000-0005-0000-0000-000026000000}"/>
    <cellStyle name="Comma [0] 2 2 2 3" xfId="146" xr:uid="{00000000-0005-0000-0000-000027000000}"/>
    <cellStyle name="Comma [0] 2 2 2 3 2" xfId="260" xr:uid="{00000000-0005-0000-0000-000028000000}"/>
    <cellStyle name="Comma [0] 2 2 2 3 2 2" xfId="487" xr:uid="{00000000-0005-0000-0000-000029000000}"/>
    <cellStyle name="Comma [0] 2 2 2 3 3" xfId="386" xr:uid="{00000000-0005-0000-0000-00002A000000}"/>
    <cellStyle name="Comma [0] 2 2 2 3 4" xfId="589" xr:uid="{00000000-0005-0000-0000-00002B000000}"/>
    <cellStyle name="Comma [0] 2 2 2 4" xfId="233" xr:uid="{00000000-0005-0000-0000-00002C000000}"/>
    <cellStyle name="Comma [0] 2 2 2 4 2" xfId="460" xr:uid="{00000000-0005-0000-0000-00002D000000}"/>
    <cellStyle name="Comma [0] 2 2 2 5" xfId="359" xr:uid="{00000000-0005-0000-0000-00002E000000}"/>
    <cellStyle name="Comma [0] 2 2 2 6" xfId="562" xr:uid="{00000000-0005-0000-0000-00002F000000}"/>
    <cellStyle name="Comma [0] 2 2 3" xfId="180" xr:uid="{00000000-0005-0000-0000-000030000000}"/>
    <cellStyle name="Comma [0] 2 2 3 2" xfId="292" xr:uid="{00000000-0005-0000-0000-000031000000}"/>
    <cellStyle name="Comma [0] 2 2 3 2 2" xfId="519" xr:uid="{00000000-0005-0000-0000-000032000000}"/>
    <cellStyle name="Comma [0] 2 2 3 3" xfId="418" xr:uid="{00000000-0005-0000-0000-000033000000}"/>
    <cellStyle name="Comma [0] 2 2 3 4" xfId="621" xr:uid="{00000000-0005-0000-0000-000034000000}"/>
    <cellStyle name="Comma [0] 2 2 4" xfId="168" xr:uid="{00000000-0005-0000-0000-000035000000}"/>
    <cellStyle name="Comma [0] 2 2 4 2" xfId="281" xr:uid="{00000000-0005-0000-0000-000036000000}"/>
    <cellStyle name="Comma [0] 2 2 4 2 2" xfId="508" xr:uid="{00000000-0005-0000-0000-000037000000}"/>
    <cellStyle name="Comma [0] 2 2 4 3" xfId="407" xr:uid="{00000000-0005-0000-0000-000038000000}"/>
    <cellStyle name="Comma [0] 2 2 4 4" xfId="610" xr:uid="{00000000-0005-0000-0000-000039000000}"/>
    <cellStyle name="Comma [0] 2 2 5" xfId="136" xr:uid="{00000000-0005-0000-0000-00003A000000}"/>
    <cellStyle name="Comma [0] 2 2 5 2" xfId="250" xr:uid="{00000000-0005-0000-0000-00003B000000}"/>
    <cellStyle name="Comma [0] 2 2 5 2 2" xfId="477" xr:uid="{00000000-0005-0000-0000-00003C000000}"/>
    <cellStyle name="Comma [0] 2 2 5 3" xfId="376" xr:uid="{00000000-0005-0000-0000-00003D000000}"/>
    <cellStyle name="Comma [0] 2 2 5 4" xfId="579" xr:uid="{00000000-0005-0000-0000-00003E000000}"/>
    <cellStyle name="Comma [0] 2 2 6" xfId="221" xr:uid="{00000000-0005-0000-0000-00003F000000}"/>
    <cellStyle name="Comma [0] 2 2 6 2" xfId="448" xr:uid="{00000000-0005-0000-0000-000040000000}"/>
    <cellStyle name="Comma [0] 2 2 7" xfId="346" xr:uid="{00000000-0005-0000-0000-000041000000}"/>
    <cellStyle name="Comma [0] 2 2 8" xfId="550" xr:uid="{00000000-0005-0000-0000-000042000000}"/>
    <cellStyle name="Comma [0] 2 3" xfId="97" xr:uid="{00000000-0005-0000-0000-000043000000}"/>
    <cellStyle name="Comma [0] 2 3 2" xfId="192" xr:uid="{00000000-0005-0000-0000-000044000000}"/>
    <cellStyle name="Comma [0] 2 3 2 2" xfId="301" xr:uid="{00000000-0005-0000-0000-000045000000}"/>
    <cellStyle name="Comma [0] 2 3 2 2 2" xfId="528" xr:uid="{00000000-0005-0000-0000-000046000000}"/>
    <cellStyle name="Comma [0] 2 3 2 3" xfId="427" xr:uid="{00000000-0005-0000-0000-000047000000}"/>
    <cellStyle name="Comma [0] 2 3 2 4" xfId="630" xr:uid="{00000000-0005-0000-0000-000048000000}"/>
    <cellStyle name="Comma [0] 2 3 3" xfId="145" xr:uid="{00000000-0005-0000-0000-000049000000}"/>
    <cellStyle name="Comma [0] 2 3 3 2" xfId="259" xr:uid="{00000000-0005-0000-0000-00004A000000}"/>
    <cellStyle name="Comma [0] 2 3 3 2 2" xfId="486" xr:uid="{00000000-0005-0000-0000-00004B000000}"/>
    <cellStyle name="Comma [0] 2 3 3 3" xfId="385" xr:uid="{00000000-0005-0000-0000-00004C000000}"/>
    <cellStyle name="Comma [0] 2 3 3 4" xfId="588" xr:uid="{00000000-0005-0000-0000-00004D000000}"/>
    <cellStyle name="Comma [0] 2 3 4" xfId="232" xr:uid="{00000000-0005-0000-0000-00004E000000}"/>
    <cellStyle name="Comma [0] 2 3 4 2" xfId="459" xr:uid="{00000000-0005-0000-0000-00004F000000}"/>
    <cellStyle name="Comma [0] 2 3 5" xfId="358" xr:uid="{00000000-0005-0000-0000-000050000000}"/>
    <cellStyle name="Comma [0] 2 3 6" xfId="561" xr:uid="{00000000-0005-0000-0000-000051000000}"/>
    <cellStyle name="Comma [0] 2 4" xfId="133" xr:uid="{00000000-0005-0000-0000-000052000000}"/>
    <cellStyle name="Comma [0] 2 5" xfId="167" xr:uid="{00000000-0005-0000-0000-000053000000}"/>
    <cellStyle name="Comma [0] 2 5 2" xfId="280" xr:uid="{00000000-0005-0000-0000-000054000000}"/>
    <cellStyle name="Comma [0] 2 5 2 2" xfId="507" xr:uid="{00000000-0005-0000-0000-000055000000}"/>
    <cellStyle name="Comma [0] 2 5 3" xfId="406" xr:uid="{00000000-0005-0000-0000-000056000000}"/>
    <cellStyle name="Comma [0] 2 5 4" xfId="609" xr:uid="{00000000-0005-0000-0000-000057000000}"/>
    <cellStyle name="Comma [0] 2 6" xfId="220" xr:uid="{00000000-0005-0000-0000-000058000000}"/>
    <cellStyle name="Comma [0] 2 6 2" xfId="447" xr:uid="{00000000-0005-0000-0000-000059000000}"/>
    <cellStyle name="Comma [0] 2 7" xfId="345" xr:uid="{00000000-0005-0000-0000-00005A000000}"/>
    <cellStyle name="Comma [0] 2 8" xfId="549" xr:uid="{00000000-0005-0000-0000-00005B000000}"/>
    <cellStyle name="Comma 2" xfId="50" xr:uid="{00000000-0005-0000-0000-00005C000000}"/>
    <cellStyle name="Comma 2 2" xfId="82" xr:uid="{00000000-0005-0000-0000-00005D000000}"/>
    <cellStyle name="Comma 2 2 2" xfId="85" xr:uid="{00000000-0005-0000-0000-00005E000000}"/>
    <cellStyle name="Comma 2 2 2 2" xfId="103" xr:uid="{00000000-0005-0000-0000-00005F000000}"/>
    <cellStyle name="Comma 2 2 2 2 2" xfId="198" xr:uid="{00000000-0005-0000-0000-000060000000}"/>
    <cellStyle name="Comma 2 2 2 2 2 2" xfId="307" xr:uid="{00000000-0005-0000-0000-000061000000}"/>
    <cellStyle name="Comma 2 2 2 2 2 2 2" xfId="534" xr:uid="{00000000-0005-0000-0000-000062000000}"/>
    <cellStyle name="Comma 2 2 2 2 2 3" xfId="433" xr:uid="{00000000-0005-0000-0000-000063000000}"/>
    <cellStyle name="Comma 2 2 2 2 2 4" xfId="636" xr:uid="{00000000-0005-0000-0000-000064000000}"/>
    <cellStyle name="Comma 2 2 2 2 3" xfId="151" xr:uid="{00000000-0005-0000-0000-000065000000}"/>
    <cellStyle name="Comma 2 2 2 2 3 2" xfId="265" xr:uid="{00000000-0005-0000-0000-000066000000}"/>
    <cellStyle name="Comma 2 2 2 2 3 2 2" xfId="492" xr:uid="{00000000-0005-0000-0000-000067000000}"/>
    <cellStyle name="Comma 2 2 2 2 3 3" xfId="391" xr:uid="{00000000-0005-0000-0000-000068000000}"/>
    <cellStyle name="Comma 2 2 2 2 3 4" xfId="594" xr:uid="{00000000-0005-0000-0000-000069000000}"/>
    <cellStyle name="Comma 2 2 2 2 4" xfId="238" xr:uid="{00000000-0005-0000-0000-00006A000000}"/>
    <cellStyle name="Comma 2 2 2 2 4 2" xfId="465" xr:uid="{00000000-0005-0000-0000-00006B000000}"/>
    <cellStyle name="Comma 2 2 2 2 5" xfId="364" xr:uid="{00000000-0005-0000-0000-00006C000000}"/>
    <cellStyle name="Comma 2 2 2 2 6" xfId="567" xr:uid="{00000000-0005-0000-0000-00006D000000}"/>
    <cellStyle name="Comma 2 2 2 3" xfId="184" xr:uid="{00000000-0005-0000-0000-00006E000000}"/>
    <cellStyle name="Comma 2 2 2 3 2" xfId="296" xr:uid="{00000000-0005-0000-0000-00006F000000}"/>
    <cellStyle name="Comma 2 2 2 3 2 2" xfId="523" xr:uid="{00000000-0005-0000-0000-000070000000}"/>
    <cellStyle name="Comma 2 2 2 3 3" xfId="422" xr:uid="{00000000-0005-0000-0000-000071000000}"/>
    <cellStyle name="Comma 2 2 2 3 4" xfId="625" xr:uid="{00000000-0005-0000-0000-000072000000}"/>
    <cellStyle name="Comma 2 2 2 4" xfId="173" xr:uid="{00000000-0005-0000-0000-000073000000}"/>
    <cellStyle name="Comma 2 2 2 4 2" xfId="286" xr:uid="{00000000-0005-0000-0000-000074000000}"/>
    <cellStyle name="Comma 2 2 2 4 2 2" xfId="513" xr:uid="{00000000-0005-0000-0000-000075000000}"/>
    <cellStyle name="Comma 2 2 2 4 3" xfId="412" xr:uid="{00000000-0005-0000-0000-000076000000}"/>
    <cellStyle name="Comma 2 2 2 4 4" xfId="615" xr:uid="{00000000-0005-0000-0000-000077000000}"/>
    <cellStyle name="Comma 2 2 2 5" xfId="140" xr:uid="{00000000-0005-0000-0000-000078000000}"/>
    <cellStyle name="Comma 2 2 2 5 2" xfId="254" xr:uid="{00000000-0005-0000-0000-000079000000}"/>
    <cellStyle name="Comma 2 2 2 5 2 2" xfId="481" xr:uid="{00000000-0005-0000-0000-00007A000000}"/>
    <cellStyle name="Comma 2 2 2 5 3" xfId="380" xr:uid="{00000000-0005-0000-0000-00007B000000}"/>
    <cellStyle name="Comma 2 2 2 5 4" xfId="583" xr:uid="{00000000-0005-0000-0000-00007C000000}"/>
    <cellStyle name="Comma 2 2 2 6" xfId="227" xr:uid="{00000000-0005-0000-0000-00007D000000}"/>
    <cellStyle name="Comma 2 2 2 6 2" xfId="454" xr:uid="{00000000-0005-0000-0000-00007E000000}"/>
    <cellStyle name="Comma 2 2 2 7" xfId="353" xr:uid="{00000000-0005-0000-0000-00007F000000}"/>
    <cellStyle name="Comma 2 2 2 8" xfId="556" xr:uid="{00000000-0005-0000-0000-000080000000}"/>
    <cellStyle name="Comma 2 2 3" xfId="101" xr:uid="{00000000-0005-0000-0000-000081000000}"/>
    <cellStyle name="Comma 2 2 3 2" xfId="196" xr:uid="{00000000-0005-0000-0000-000082000000}"/>
    <cellStyle name="Comma 2 2 3 2 2" xfId="305" xr:uid="{00000000-0005-0000-0000-000083000000}"/>
    <cellStyle name="Comma 2 2 3 2 2 2" xfId="532" xr:uid="{00000000-0005-0000-0000-000084000000}"/>
    <cellStyle name="Comma 2 2 3 2 3" xfId="431" xr:uid="{00000000-0005-0000-0000-000085000000}"/>
    <cellStyle name="Comma 2 2 3 2 4" xfId="634" xr:uid="{00000000-0005-0000-0000-000086000000}"/>
    <cellStyle name="Comma 2 2 3 3" xfId="149" xr:uid="{00000000-0005-0000-0000-000087000000}"/>
    <cellStyle name="Comma 2 2 3 3 2" xfId="263" xr:uid="{00000000-0005-0000-0000-000088000000}"/>
    <cellStyle name="Comma 2 2 3 3 2 2" xfId="490" xr:uid="{00000000-0005-0000-0000-000089000000}"/>
    <cellStyle name="Comma 2 2 3 3 3" xfId="389" xr:uid="{00000000-0005-0000-0000-00008A000000}"/>
    <cellStyle name="Comma 2 2 3 3 4" xfId="592" xr:uid="{00000000-0005-0000-0000-00008B000000}"/>
    <cellStyle name="Comma 2 2 3 4" xfId="236" xr:uid="{00000000-0005-0000-0000-00008C000000}"/>
    <cellStyle name="Comma 2 2 3 4 2" xfId="463" xr:uid="{00000000-0005-0000-0000-00008D000000}"/>
    <cellStyle name="Comma 2 2 3 5" xfId="362" xr:uid="{00000000-0005-0000-0000-00008E000000}"/>
    <cellStyle name="Comma 2 2 3 6" xfId="565" xr:uid="{00000000-0005-0000-0000-00008F000000}"/>
    <cellStyle name="Comma 2 2 4" xfId="129" xr:uid="{00000000-0005-0000-0000-000090000000}"/>
    <cellStyle name="Comma 2 2 5" xfId="171" xr:uid="{00000000-0005-0000-0000-000091000000}"/>
    <cellStyle name="Comma 2 2 5 2" xfId="284" xr:uid="{00000000-0005-0000-0000-000092000000}"/>
    <cellStyle name="Comma 2 2 5 2 2" xfId="511" xr:uid="{00000000-0005-0000-0000-000093000000}"/>
    <cellStyle name="Comma 2 2 5 3" xfId="410" xr:uid="{00000000-0005-0000-0000-000094000000}"/>
    <cellStyle name="Comma 2 2 5 4" xfId="613" xr:uid="{00000000-0005-0000-0000-000095000000}"/>
    <cellStyle name="Comma 2 2 6" xfId="224" xr:uid="{00000000-0005-0000-0000-000096000000}"/>
    <cellStyle name="Comma 2 2 6 2" xfId="350" xr:uid="{00000000-0005-0000-0000-000097000000}"/>
    <cellStyle name="Comma 2 2 7" xfId="451" xr:uid="{00000000-0005-0000-0000-000098000000}"/>
    <cellStyle name="Comma 2 2 8" xfId="339" xr:uid="{00000000-0005-0000-0000-000099000000}"/>
    <cellStyle name="Comma 2 2 9" xfId="553" xr:uid="{00000000-0005-0000-0000-00009A000000}"/>
    <cellStyle name="Comma 2 3" xfId="99" xr:uid="{00000000-0005-0000-0000-00009B000000}"/>
    <cellStyle name="Comma 2 3 2" xfId="194" xr:uid="{00000000-0005-0000-0000-00009C000000}"/>
    <cellStyle name="Comma 2 3 2 2" xfId="303" xr:uid="{00000000-0005-0000-0000-00009D000000}"/>
    <cellStyle name="Comma 2 3 2 2 2" xfId="530" xr:uid="{00000000-0005-0000-0000-00009E000000}"/>
    <cellStyle name="Comma 2 3 2 3" xfId="429" xr:uid="{00000000-0005-0000-0000-00009F000000}"/>
    <cellStyle name="Comma 2 3 2 4" xfId="632" xr:uid="{00000000-0005-0000-0000-0000A0000000}"/>
    <cellStyle name="Comma 2 3 3" xfId="147" xr:uid="{00000000-0005-0000-0000-0000A1000000}"/>
    <cellStyle name="Comma 2 3 3 2" xfId="261" xr:uid="{00000000-0005-0000-0000-0000A2000000}"/>
    <cellStyle name="Comma 2 3 3 2 2" xfId="488" xr:uid="{00000000-0005-0000-0000-0000A3000000}"/>
    <cellStyle name="Comma 2 3 3 3" xfId="387" xr:uid="{00000000-0005-0000-0000-0000A4000000}"/>
    <cellStyle name="Comma 2 3 3 4" xfId="590" xr:uid="{00000000-0005-0000-0000-0000A5000000}"/>
    <cellStyle name="Comma 2 3 4" xfId="234" xr:uid="{00000000-0005-0000-0000-0000A6000000}"/>
    <cellStyle name="Comma 2 3 4 2" xfId="461" xr:uid="{00000000-0005-0000-0000-0000A7000000}"/>
    <cellStyle name="Comma 2 3 5" xfId="360" xr:uid="{00000000-0005-0000-0000-0000A8000000}"/>
    <cellStyle name="Comma 2 3 6" xfId="563" xr:uid="{00000000-0005-0000-0000-0000A9000000}"/>
    <cellStyle name="Comma 2 4" xfId="181" xr:uid="{00000000-0005-0000-0000-0000AA000000}"/>
    <cellStyle name="Comma 2 4 2" xfId="293" xr:uid="{00000000-0005-0000-0000-0000AB000000}"/>
    <cellStyle name="Comma 2 4 2 2" xfId="520" xr:uid="{00000000-0005-0000-0000-0000AC000000}"/>
    <cellStyle name="Comma 2 4 3" xfId="419" xr:uid="{00000000-0005-0000-0000-0000AD000000}"/>
    <cellStyle name="Comma 2 4 4" xfId="622" xr:uid="{00000000-0005-0000-0000-0000AE000000}"/>
    <cellStyle name="Comma 2 5" xfId="169" xr:uid="{00000000-0005-0000-0000-0000AF000000}"/>
    <cellStyle name="Comma 2 5 2" xfId="282" xr:uid="{00000000-0005-0000-0000-0000B0000000}"/>
    <cellStyle name="Comma 2 5 2 2" xfId="509" xr:uid="{00000000-0005-0000-0000-0000B1000000}"/>
    <cellStyle name="Comma 2 5 3" xfId="408" xr:uid="{00000000-0005-0000-0000-0000B2000000}"/>
    <cellStyle name="Comma 2 5 4" xfId="611" xr:uid="{00000000-0005-0000-0000-0000B3000000}"/>
    <cellStyle name="Comma 2 6" xfId="137" xr:uid="{00000000-0005-0000-0000-0000B4000000}"/>
    <cellStyle name="Comma 2 6 2" xfId="251" xr:uid="{00000000-0005-0000-0000-0000B5000000}"/>
    <cellStyle name="Comma 2 6 2 2" xfId="478" xr:uid="{00000000-0005-0000-0000-0000B6000000}"/>
    <cellStyle name="Comma 2 6 3" xfId="377" xr:uid="{00000000-0005-0000-0000-0000B7000000}"/>
    <cellStyle name="Comma 2 6 4" xfId="580" xr:uid="{00000000-0005-0000-0000-0000B8000000}"/>
    <cellStyle name="Comma 2 7" xfId="68" xr:uid="{00000000-0005-0000-0000-0000B9000000}"/>
    <cellStyle name="Comma 2 7 2" xfId="222" xr:uid="{00000000-0005-0000-0000-0000BA000000}"/>
    <cellStyle name="Comma 2 7 2 2" xfId="449" xr:uid="{00000000-0005-0000-0000-0000BB000000}"/>
    <cellStyle name="Comma 2 7 3" xfId="347" xr:uid="{00000000-0005-0000-0000-0000BC000000}"/>
    <cellStyle name="Comma 2 7 4" xfId="551" xr:uid="{00000000-0005-0000-0000-0000BD000000}"/>
    <cellStyle name="Comma 3" xfId="78" xr:uid="{00000000-0005-0000-0000-0000BE000000}"/>
    <cellStyle name="Comma 3 2" xfId="118" xr:uid="{00000000-0005-0000-0000-0000BF000000}"/>
    <cellStyle name="Comma 4" xfId="79" xr:uid="{00000000-0005-0000-0000-0000C0000000}"/>
    <cellStyle name="Comma 4 2" xfId="119" xr:uid="{00000000-0005-0000-0000-0000C1000000}"/>
    <cellStyle name="Comma 4 2 2" xfId="1913" xr:uid="{00000000-0005-0000-0000-0000C2000000}"/>
    <cellStyle name="Comma 4 2 3" xfId="1873" xr:uid="{00000000-0005-0000-0000-0000C3000000}"/>
    <cellStyle name="Comma 5" xfId="66" xr:uid="{00000000-0005-0000-0000-0000C4000000}"/>
    <cellStyle name="Comma 5 2" xfId="116" xr:uid="{00000000-0005-0000-0000-0000C5000000}"/>
    <cellStyle name="Comma 6" xfId="75" xr:uid="{00000000-0005-0000-0000-0000C6000000}"/>
    <cellStyle name="Comma 6 2" xfId="117" xr:uid="{00000000-0005-0000-0000-0000C7000000}"/>
    <cellStyle name="Comma 7" xfId="80" xr:uid="{00000000-0005-0000-0000-0000C8000000}"/>
    <cellStyle name="Comma 7 2" xfId="120" xr:uid="{00000000-0005-0000-0000-0000C9000000}"/>
    <cellStyle name="Comma 8" xfId="81" xr:uid="{00000000-0005-0000-0000-0000CA000000}"/>
    <cellStyle name="Comma 8 2" xfId="121" xr:uid="{00000000-0005-0000-0000-0000CB000000}"/>
    <cellStyle name="Currency_HOJA DE TRABAJO" xfId="52" xr:uid="{00000000-0005-0000-0000-0000CC000000}"/>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Excel Built-in Normal" xfId="1892" xr:uid="{00000000-0005-0000-0000-0000D6000000}"/>
    <cellStyle name="Hipervínculo" xfId="53" builtinId="8"/>
    <cellStyle name="Hipervínculo 2" xfId="657" xr:uid="{00000000-0005-0000-0000-0000D8000000}"/>
    <cellStyle name="Hipervínculo 2 2" xfId="1891" xr:uid="{00000000-0005-0000-0000-0000D9000000}"/>
    <cellStyle name="Incorrecto" xfId="7" builtinId="27" customBuiltin="1"/>
    <cellStyle name="Millares" xfId="1" builtinId="3"/>
    <cellStyle name="Millares [0]" xfId="51" builtinId="6"/>
    <cellStyle name="Millares [0] 10" xfId="83" xr:uid="{00000000-0005-0000-0000-0000DD000000}"/>
    <cellStyle name="Millares [0] 10 2" xfId="225" xr:uid="{00000000-0005-0000-0000-0000DE000000}"/>
    <cellStyle name="Millares [0] 10 2 2" xfId="452" xr:uid="{00000000-0005-0000-0000-0000DF000000}"/>
    <cellStyle name="Millares [0] 10 3" xfId="351" xr:uid="{00000000-0005-0000-0000-0000E0000000}"/>
    <cellStyle name="Millares [0] 10 4" xfId="554" xr:uid="{00000000-0005-0000-0000-0000E1000000}"/>
    <cellStyle name="Millares [0] 11" xfId="218" xr:uid="{00000000-0005-0000-0000-0000E2000000}"/>
    <cellStyle name="Millares [0] 11 2" xfId="341" xr:uid="{00000000-0005-0000-0000-0000E3000000}"/>
    <cellStyle name="Millares [0] 12" xfId="321" xr:uid="{00000000-0005-0000-0000-0000E4000000}"/>
    <cellStyle name="Millares [0] 12 2" xfId="445" xr:uid="{00000000-0005-0000-0000-0000E5000000}"/>
    <cellStyle name="Millares [0] 13" xfId="336" xr:uid="{00000000-0005-0000-0000-0000E6000000}"/>
    <cellStyle name="Millares [0] 14" xfId="547" xr:uid="{00000000-0005-0000-0000-0000E7000000}"/>
    <cellStyle name="Millares [0] 15" xfId="647" xr:uid="{00000000-0005-0000-0000-0000E8000000}"/>
    <cellStyle name="Millares [0] 16" xfId="659" xr:uid="{00000000-0005-0000-0000-0000E9000000}"/>
    <cellStyle name="Millares [0] 17" xfId="1762" xr:uid="{00000000-0005-0000-0000-0000EA000000}"/>
    <cellStyle name="Millares [0] 2" xfId="45" xr:uid="{00000000-0005-0000-0000-0000EB000000}"/>
    <cellStyle name="Millares [0] 2 2" xfId="95" xr:uid="{00000000-0005-0000-0000-0000EC000000}"/>
    <cellStyle name="Millares [0] 2 2 10" xfId="1930" xr:uid="{00000000-0005-0000-0000-0000ED000000}"/>
    <cellStyle name="Millares [0] 2 2 2" xfId="106" xr:uid="{00000000-0005-0000-0000-0000EE000000}"/>
    <cellStyle name="Millares [0] 2 2 2 2" xfId="201" xr:uid="{00000000-0005-0000-0000-0000EF000000}"/>
    <cellStyle name="Millares [0] 2 2 2 2 2" xfId="310" xr:uid="{00000000-0005-0000-0000-0000F0000000}"/>
    <cellStyle name="Millares [0] 2 2 2 2 2 2" xfId="537" xr:uid="{00000000-0005-0000-0000-0000F1000000}"/>
    <cellStyle name="Millares [0] 2 2 2 2 3" xfId="436" xr:uid="{00000000-0005-0000-0000-0000F2000000}"/>
    <cellStyle name="Millares [0] 2 2 2 2 4" xfId="639" xr:uid="{00000000-0005-0000-0000-0000F3000000}"/>
    <cellStyle name="Millares [0] 2 2 2 3" xfId="154" xr:uid="{00000000-0005-0000-0000-0000F4000000}"/>
    <cellStyle name="Millares [0] 2 2 2 3 2" xfId="268" xr:uid="{00000000-0005-0000-0000-0000F5000000}"/>
    <cellStyle name="Millares [0] 2 2 2 3 2 2" xfId="495" xr:uid="{00000000-0005-0000-0000-0000F6000000}"/>
    <cellStyle name="Millares [0] 2 2 2 3 3" xfId="394" xr:uid="{00000000-0005-0000-0000-0000F7000000}"/>
    <cellStyle name="Millares [0] 2 2 2 3 4" xfId="597" xr:uid="{00000000-0005-0000-0000-0000F8000000}"/>
    <cellStyle name="Millares [0] 2 2 2 4" xfId="241" xr:uid="{00000000-0005-0000-0000-0000F9000000}"/>
    <cellStyle name="Millares [0] 2 2 2 4 2" xfId="468" xr:uid="{00000000-0005-0000-0000-0000FA000000}"/>
    <cellStyle name="Millares [0] 2 2 2 5" xfId="367" xr:uid="{00000000-0005-0000-0000-0000FB000000}"/>
    <cellStyle name="Millares [0] 2 2 2 6" xfId="570" xr:uid="{00000000-0005-0000-0000-0000FC000000}"/>
    <cellStyle name="Millares [0] 2 2 3" xfId="189" xr:uid="{00000000-0005-0000-0000-0000FD000000}"/>
    <cellStyle name="Millares [0] 2 2 3 2" xfId="299" xr:uid="{00000000-0005-0000-0000-0000FE000000}"/>
    <cellStyle name="Millares [0] 2 2 3 2 2" xfId="526" xr:uid="{00000000-0005-0000-0000-0000FF000000}"/>
    <cellStyle name="Millares [0] 2 2 3 3" xfId="425" xr:uid="{00000000-0005-0000-0000-000000010000}"/>
    <cellStyle name="Millares [0] 2 2 3 4" xfId="628" xr:uid="{00000000-0005-0000-0000-000001010000}"/>
    <cellStyle name="Millares [0] 2 2 4" xfId="143" xr:uid="{00000000-0005-0000-0000-000002010000}"/>
    <cellStyle name="Millares [0] 2 2 4 2" xfId="257" xr:uid="{00000000-0005-0000-0000-000003010000}"/>
    <cellStyle name="Millares [0] 2 2 4 2 2" xfId="484" xr:uid="{00000000-0005-0000-0000-000004010000}"/>
    <cellStyle name="Millares [0] 2 2 4 3" xfId="383" xr:uid="{00000000-0005-0000-0000-000005010000}"/>
    <cellStyle name="Millares [0] 2 2 4 4" xfId="586" xr:uid="{00000000-0005-0000-0000-000006010000}"/>
    <cellStyle name="Millares [0] 2 2 5" xfId="230" xr:uid="{00000000-0005-0000-0000-000007010000}"/>
    <cellStyle name="Millares [0] 2 2 5 2" xfId="356" xr:uid="{00000000-0005-0000-0000-000008010000}"/>
    <cellStyle name="Millares [0] 2 2 6" xfId="334" xr:uid="{00000000-0005-0000-0000-000009010000}"/>
    <cellStyle name="Millares [0] 2 2 6 2" xfId="457" xr:uid="{00000000-0005-0000-0000-00000A010000}"/>
    <cellStyle name="Millares [0] 2 2 7" xfId="338" xr:uid="{00000000-0005-0000-0000-00000B010000}"/>
    <cellStyle name="Millares [0] 2 2 8" xfId="559" xr:uid="{00000000-0005-0000-0000-00000C010000}"/>
    <cellStyle name="Millares [0] 2 2 9" xfId="654" xr:uid="{00000000-0005-0000-0000-00000D010000}"/>
    <cellStyle name="Millares [0] 2 3" xfId="130" xr:uid="{00000000-0005-0000-0000-00000E010000}"/>
    <cellStyle name="Millares [0] 2 3 2" xfId="1929" xr:uid="{00000000-0005-0000-0000-00000F010000}"/>
    <cellStyle name="Millares [0] 2 4" xfId="163" xr:uid="{00000000-0005-0000-0000-000010010000}"/>
    <cellStyle name="Millares [0] 2 4 2" xfId="277" xr:uid="{00000000-0005-0000-0000-000011010000}"/>
    <cellStyle name="Millares [0] 2 4 2 2" xfId="504" xr:uid="{00000000-0005-0000-0000-000012010000}"/>
    <cellStyle name="Millares [0] 2 4 3" xfId="403" xr:uid="{00000000-0005-0000-0000-000013010000}"/>
    <cellStyle name="Millares [0] 2 4 4" xfId="606" xr:uid="{00000000-0005-0000-0000-000014010000}"/>
    <cellStyle name="Millares [0] 2 5" xfId="84" xr:uid="{00000000-0005-0000-0000-000015010000}"/>
    <cellStyle name="Millares [0] 2 5 2" xfId="226" xr:uid="{00000000-0005-0000-0000-000016010000}"/>
    <cellStyle name="Millares [0] 2 5 2 2" xfId="453" xr:uid="{00000000-0005-0000-0000-000017010000}"/>
    <cellStyle name="Millares [0] 2 5 3" xfId="352" xr:uid="{00000000-0005-0000-0000-000018010000}"/>
    <cellStyle name="Millares [0] 2 5 4" xfId="555" xr:uid="{00000000-0005-0000-0000-000019010000}"/>
    <cellStyle name="Millares [0] 2 6" xfId="324" xr:uid="{00000000-0005-0000-0000-00001A010000}"/>
    <cellStyle name="Millares [0] 2 7" xfId="649" xr:uid="{00000000-0005-0000-0000-00001B010000}"/>
    <cellStyle name="Millares [0] 2 8" xfId="660" xr:uid="{00000000-0005-0000-0000-00001C010000}"/>
    <cellStyle name="Millares [0] 3" xfId="56" xr:uid="{00000000-0005-0000-0000-00001D010000}"/>
    <cellStyle name="Millares [0] 3 10" xfId="1880" xr:uid="{00000000-0005-0000-0000-00001E010000}"/>
    <cellStyle name="Millares [0] 3 2" xfId="105" xr:uid="{00000000-0005-0000-0000-00001F010000}"/>
    <cellStyle name="Millares [0] 3 2 2" xfId="200" xr:uid="{00000000-0005-0000-0000-000020010000}"/>
    <cellStyle name="Millares [0] 3 2 2 2" xfId="309" xr:uid="{00000000-0005-0000-0000-000021010000}"/>
    <cellStyle name="Millares [0] 3 2 2 2 2" xfId="536" xr:uid="{00000000-0005-0000-0000-000022010000}"/>
    <cellStyle name="Millares [0] 3 2 2 3" xfId="435" xr:uid="{00000000-0005-0000-0000-000023010000}"/>
    <cellStyle name="Millares [0] 3 2 2 4" xfId="638" xr:uid="{00000000-0005-0000-0000-000024010000}"/>
    <cellStyle name="Millares [0] 3 2 3" xfId="153" xr:uid="{00000000-0005-0000-0000-000025010000}"/>
    <cellStyle name="Millares [0] 3 2 3 2" xfId="267" xr:uid="{00000000-0005-0000-0000-000026010000}"/>
    <cellStyle name="Millares [0] 3 2 3 2 2" xfId="494" xr:uid="{00000000-0005-0000-0000-000027010000}"/>
    <cellStyle name="Millares [0] 3 2 3 3" xfId="393" xr:uid="{00000000-0005-0000-0000-000028010000}"/>
    <cellStyle name="Millares [0] 3 2 3 4" xfId="596" xr:uid="{00000000-0005-0000-0000-000029010000}"/>
    <cellStyle name="Millares [0] 3 2 4" xfId="240" xr:uid="{00000000-0005-0000-0000-00002A010000}"/>
    <cellStyle name="Millares [0] 3 2 4 2" xfId="467" xr:uid="{00000000-0005-0000-0000-00002B010000}"/>
    <cellStyle name="Millares [0] 3 2 5" xfId="335" xr:uid="{00000000-0005-0000-0000-00002C010000}"/>
    <cellStyle name="Millares [0] 3 2 6" xfId="366" xr:uid="{00000000-0005-0000-0000-00002D010000}"/>
    <cellStyle name="Millares [0] 3 2 7" xfId="569" xr:uid="{00000000-0005-0000-0000-00002E010000}"/>
    <cellStyle name="Millares [0] 3 2 8" xfId="655" xr:uid="{00000000-0005-0000-0000-00002F010000}"/>
    <cellStyle name="Millares [0] 3 2 9" xfId="1927" xr:uid="{00000000-0005-0000-0000-000030010000}"/>
    <cellStyle name="Millares [0] 3 3" xfId="188" xr:uid="{00000000-0005-0000-0000-000031010000}"/>
    <cellStyle name="Millares [0] 3 3 2" xfId="298" xr:uid="{00000000-0005-0000-0000-000032010000}"/>
    <cellStyle name="Millares [0] 3 3 2 2" xfId="525" xr:uid="{00000000-0005-0000-0000-000033010000}"/>
    <cellStyle name="Millares [0] 3 3 3" xfId="424" xr:uid="{00000000-0005-0000-0000-000034010000}"/>
    <cellStyle name="Millares [0] 3 3 4" xfId="627" xr:uid="{00000000-0005-0000-0000-000035010000}"/>
    <cellStyle name="Millares [0] 3 4" xfId="172" xr:uid="{00000000-0005-0000-0000-000036010000}"/>
    <cellStyle name="Millares [0] 3 4 2" xfId="285" xr:uid="{00000000-0005-0000-0000-000037010000}"/>
    <cellStyle name="Millares [0] 3 4 2 2" xfId="512" xr:uid="{00000000-0005-0000-0000-000038010000}"/>
    <cellStyle name="Millares [0] 3 4 3" xfId="411" xr:uid="{00000000-0005-0000-0000-000039010000}"/>
    <cellStyle name="Millares [0] 3 4 4" xfId="614" xr:uid="{00000000-0005-0000-0000-00003A010000}"/>
    <cellStyle name="Millares [0] 3 5" xfId="142" xr:uid="{00000000-0005-0000-0000-00003B010000}"/>
    <cellStyle name="Millares [0] 3 5 2" xfId="256" xr:uid="{00000000-0005-0000-0000-00003C010000}"/>
    <cellStyle name="Millares [0] 3 5 2 2" xfId="483" xr:uid="{00000000-0005-0000-0000-00003D010000}"/>
    <cellStyle name="Millares [0] 3 5 3" xfId="382" xr:uid="{00000000-0005-0000-0000-00003E010000}"/>
    <cellStyle name="Millares [0] 3 5 4" xfId="585" xr:uid="{00000000-0005-0000-0000-00003F010000}"/>
    <cellStyle name="Millares [0] 3 6" xfId="93" xr:uid="{00000000-0005-0000-0000-000040010000}"/>
    <cellStyle name="Millares [0] 3 6 2" xfId="229" xr:uid="{00000000-0005-0000-0000-000041010000}"/>
    <cellStyle name="Millares [0] 3 6 2 2" xfId="456" xr:uid="{00000000-0005-0000-0000-000042010000}"/>
    <cellStyle name="Millares [0] 3 6 3" xfId="355" xr:uid="{00000000-0005-0000-0000-000043010000}"/>
    <cellStyle name="Millares [0] 3 6 4" xfId="558" xr:uid="{00000000-0005-0000-0000-000044010000}"/>
    <cellStyle name="Millares [0] 3 7" xfId="332" xr:uid="{00000000-0005-0000-0000-000045010000}"/>
    <cellStyle name="Millares [0] 3 7 2" xfId="343" xr:uid="{00000000-0005-0000-0000-000046010000}"/>
    <cellStyle name="Millares [0] 3 8" xfId="340" xr:uid="{00000000-0005-0000-0000-000047010000}"/>
    <cellStyle name="Millares [0] 3 9" xfId="652" xr:uid="{00000000-0005-0000-0000-000048010000}"/>
    <cellStyle name="Millares [0] 4" xfId="102" xr:uid="{00000000-0005-0000-0000-000049010000}"/>
    <cellStyle name="Millares [0] 4 2" xfId="197" xr:uid="{00000000-0005-0000-0000-00004A010000}"/>
    <cellStyle name="Millares [0] 4 2 2" xfId="306" xr:uid="{00000000-0005-0000-0000-00004B010000}"/>
    <cellStyle name="Millares [0] 4 2 2 2" xfId="533" xr:uid="{00000000-0005-0000-0000-00004C010000}"/>
    <cellStyle name="Millares [0] 4 2 3" xfId="432" xr:uid="{00000000-0005-0000-0000-00004D010000}"/>
    <cellStyle name="Millares [0] 4 2 4" xfId="635" xr:uid="{00000000-0005-0000-0000-00004E010000}"/>
    <cellStyle name="Millares [0] 4 2 5" xfId="1931" xr:uid="{00000000-0005-0000-0000-00004F010000}"/>
    <cellStyle name="Millares [0] 4 3" xfId="176" xr:uid="{00000000-0005-0000-0000-000050010000}"/>
    <cellStyle name="Millares [0] 4 3 2" xfId="289" xr:uid="{00000000-0005-0000-0000-000051010000}"/>
    <cellStyle name="Millares [0] 4 3 2 2" xfId="516" xr:uid="{00000000-0005-0000-0000-000052010000}"/>
    <cellStyle name="Millares [0] 4 3 3" xfId="415" xr:uid="{00000000-0005-0000-0000-000053010000}"/>
    <cellStyle name="Millares [0] 4 3 4" xfId="618" xr:uid="{00000000-0005-0000-0000-000054010000}"/>
    <cellStyle name="Millares [0] 4 4" xfId="150" xr:uid="{00000000-0005-0000-0000-000055010000}"/>
    <cellStyle name="Millares [0] 4 4 2" xfId="264" xr:uid="{00000000-0005-0000-0000-000056010000}"/>
    <cellStyle name="Millares [0] 4 4 2 2" xfId="491" xr:uid="{00000000-0005-0000-0000-000057010000}"/>
    <cellStyle name="Millares [0] 4 4 3" xfId="390" xr:uid="{00000000-0005-0000-0000-000058010000}"/>
    <cellStyle name="Millares [0] 4 4 4" xfId="593" xr:uid="{00000000-0005-0000-0000-000059010000}"/>
    <cellStyle name="Millares [0] 4 5" xfId="237" xr:uid="{00000000-0005-0000-0000-00005A010000}"/>
    <cellStyle name="Millares [0] 4 5 2" xfId="464" xr:uid="{00000000-0005-0000-0000-00005B010000}"/>
    <cellStyle name="Millares [0] 4 6" xfId="333" xr:uid="{00000000-0005-0000-0000-00005C010000}"/>
    <cellStyle name="Millares [0] 4 7" xfId="363" xr:uid="{00000000-0005-0000-0000-00005D010000}"/>
    <cellStyle name="Millares [0] 4 8" xfId="566" xr:uid="{00000000-0005-0000-0000-00005E010000}"/>
    <cellStyle name="Millares [0] 4 9" xfId="653" xr:uid="{00000000-0005-0000-0000-00005F010000}"/>
    <cellStyle name="Millares [0] 5" xfId="112" xr:uid="{00000000-0005-0000-0000-000060010000}"/>
    <cellStyle name="Millares [0] 5 2" xfId="202" xr:uid="{00000000-0005-0000-0000-000061010000}"/>
    <cellStyle name="Millares [0] 5 2 2" xfId="311" xr:uid="{00000000-0005-0000-0000-000062010000}"/>
    <cellStyle name="Millares [0] 5 2 2 2" xfId="538" xr:uid="{00000000-0005-0000-0000-000063010000}"/>
    <cellStyle name="Millares [0] 5 2 3" xfId="437" xr:uid="{00000000-0005-0000-0000-000064010000}"/>
    <cellStyle name="Millares [0] 5 2 4" xfId="640" xr:uid="{00000000-0005-0000-0000-000065010000}"/>
    <cellStyle name="Millares [0] 5 3" xfId="164" xr:uid="{00000000-0005-0000-0000-000066010000}"/>
    <cellStyle name="Millares [0] 5 3 2" xfId="278" xr:uid="{00000000-0005-0000-0000-000067010000}"/>
    <cellStyle name="Millares [0] 5 3 2 2" xfId="505" xr:uid="{00000000-0005-0000-0000-000068010000}"/>
    <cellStyle name="Millares [0] 5 3 3" xfId="404" xr:uid="{00000000-0005-0000-0000-000069010000}"/>
    <cellStyle name="Millares [0] 5 3 4" xfId="607" xr:uid="{00000000-0005-0000-0000-00006A010000}"/>
    <cellStyle name="Millares [0] 5 4" xfId="156" xr:uid="{00000000-0005-0000-0000-00006B010000}"/>
    <cellStyle name="Millares [0] 5 4 2" xfId="270" xr:uid="{00000000-0005-0000-0000-00006C010000}"/>
    <cellStyle name="Millares [0] 5 4 2 2" xfId="497" xr:uid="{00000000-0005-0000-0000-00006D010000}"/>
    <cellStyle name="Millares [0] 5 4 3" xfId="396" xr:uid="{00000000-0005-0000-0000-00006E010000}"/>
    <cellStyle name="Millares [0] 5 4 4" xfId="599" xr:uid="{00000000-0005-0000-0000-00006F010000}"/>
    <cellStyle name="Millares [0] 5 5" xfId="242" xr:uid="{00000000-0005-0000-0000-000070010000}"/>
    <cellStyle name="Millares [0] 5 5 2" xfId="469" xr:uid="{00000000-0005-0000-0000-000071010000}"/>
    <cellStyle name="Millares [0] 5 6" xfId="368" xr:uid="{00000000-0005-0000-0000-000072010000}"/>
    <cellStyle name="Millares [0] 5 7" xfId="571" xr:uid="{00000000-0005-0000-0000-000073010000}"/>
    <cellStyle name="Millares [0] 6" xfId="125" xr:uid="{00000000-0005-0000-0000-000074010000}"/>
    <cellStyle name="Millares [0] 6 2" xfId="207" xr:uid="{00000000-0005-0000-0000-000075010000}"/>
    <cellStyle name="Millares [0] 6 2 2" xfId="316" xr:uid="{00000000-0005-0000-0000-000076010000}"/>
    <cellStyle name="Millares [0] 6 2 2 2" xfId="543" xr:uid="{00000000-0005-0000-0000-000077010000}"/>
    <cellStyle name="Millares [0] 6 2 3" xfId="442" xr:uid="{00000000-0005-0000-0000-000078010000}"/>
    <cellStyle name="Millares [0] 6 2 4" xfId="645" xr:uid="{00000000-0005-0000-0000-000079010000}"/>
    <cellStyle name="Millares [0] 6 3" xfId="177" xr:uid="{00000000-0005-0000-0000-00007A010000}"/>
    <cellStyle name="Millares [0] 6 3 2" xfId="290" xr:uid="{00000000-0005-0000-0000-00007B010000}"/>
    <cellStyle name="Millares [0] 6 3 2 2" xfId="517" xr:uid="{00000000-0005-0000-0000-00007C010000}"/>
    <cellStyle name="Millares [0] 6 3 3" xfId="416" xr:uid="{00000000-0005-0000-0000-00007D010000}"/>
    <cellStyle name="Millares [0] 6 3 4" xfId="619" xr:uid="{00000000-0005-0000-0000-00007E010000}"/>
    <cellStyle name="Millares [0] 6 4" xfId="161" xr:uid="{00000000-0005-0000-0000-00007F010000}"/>
    <cellStyle name="Millares [0] 6 4 2" xfId="275" xr:uid="{00000000-0005-0000-0000-000080010000}"/>
    <cellStyle name="Millares [0] 6 4 2 2" xfId="502" xr:uid="{00000000-0005-0000-0000-000081010000}"/>
    <cellStyle name="Millares [0] 6 4 3" xfId="401" xr:uid="{00000000-0005-0000-0000-000082010000}"/>
    <cellStyle name="Millares [0] 6 4 4" xfId="604" xr:uid="{00000000-0005-0000-0000-000083010000}"/>
    <cellStyle name="Millares [0] 6 5" xfId="247" xr:uid="{00000000-0005-0000-0000-000084010000}"/>
    <cellStyle name="Millares [0] 6 5 2" xfId="474" xr:uid="{00000000-0005-0000-0000-000085010000}"/>
    <cellStyle name="Millares [0] 6 6" xfId="373" xr:uid="{00000000-0005-0000-0000-000086010000}"/>
    <cellStyle name="Millares [0] 6 7" xfId="576" xr:uid="{00000000-0005-0000-0000-000087010000}"/>
    <cellStyle name="Millares [0] 7" xfId="111" xr:uid="{00000000-0005-0000-0000-000088010000}"/>
    <cellStyle name="Millares [0] 8" xfId="183" xr:uid="{00000000-0005-0000-0000-000089010000}"/>
    <cellStyle name="Millares [0] 8 2" xfId="295" xr:uid="{00000000-0005-0000-0000-00008A010000}"/>
    <cellStyle name="Millares [0] 8 2 2" xfId="522" xr:uid="{00000000-0005-0000-0000-00008B010000}"/>
    <cellStyle name="Millares [0] 8 3" xfId="421" xr:uid="{00000000-0005-0000-0000-00008C010000}"/>
    <cellStyle name="Millares [0] 8 4" xfId="624" xr:uid="{00000000-0005-0000-0000-00008D010000}"/>
    <cellStyle name="Millares [0] 8 5" xfId="1914" xr:uid="{00000000-0005-0000-0000-00008E010000}"/>
    <cellStyle name="Millares [0] 9" xfId="139" xr:uid="{00000000-0005-0000-0000-00008F010000}"/>
    <cellStyle name="Millares [0] 9 2" xfId="253" xr:uid="{00000000-0005-0000-0000-000090010000}"/>
    <cellStyle name="Millares [0] 9 2 2" xfId="480" xr:uid="{00000000-0005-0000-0000-000091010000}"/>
    <cellStyle name="Millares [0] 9 3" xfId="379" xr:uid="{00000000-0005-0000-0000-000092010000}"/>
    <cellStyle name="Millares [0] 9 4" xfId="582" xr:uid="{00000000-0005-0000-0000-000093010000}"/>
    <cellStyle name="Millares 10" xfId="108" xr:uid="{00000000-0005-0000-0000-000094010000}"/>
    <cellStyle name="Millares 10 2" xfId="128" xr:uid="{00000000-0005-0000-0000-000095010000}"/>
    <cellStyle name="Millares 100 11" xfId="1811" xr:uid="{00000000-0005-0000-0000-000096010000}"/>
    <cellStyle name="Millares 100 11 2" xfId="1915" xr:uid="{00000000-0005-0000-0000-000097010000}"/>
    <cellStyle name="Millares 11" xfId="134" xr:uid="{00000000-0005-0000-0000-000098010000}"/>
    <cellStyle name="Millares 11 2" xfId="208" xr:uid="{00000000-0005-0000-0000-000099010000}"/>
    <cellStyle name="Millares 11 2 2" xfId="317" xr:uid="{00000000-0005-0000-0000-00009A010000}"/>
    <cellStyle name="Millares 11 2 2 2" xfId="544" xr:uid="{00000000-0005-0000-0000-00009B010000}"/>
    <cellStyle name="Millares 11 2 3" xfId="443" xr:uid="{00000000-0005-0000-0000-00009C010000}"/>
    <cellStyle name="Millares 11 2 4" xfId="646" xr:uid="{00000000-0005-0000-0000-00009D010000}"/>
    <cellStyle name="Millares 11 3" xfId="162" xr:uid="{00000000-0005-0000-0000-00009E010000}"/>
    <cellStyle name="Millares 11 3 2" xfId="276" xr:uid="{00000000-0005-0000-0000-00009F010000}"/>
    <cellStyle name="Millares 11 3 2 2" xfId="503" xr:uid="{00000000-0005-0000-0000-0000A0010000}"/>
    <cellStyle name="Millares 11 3 3" xfId="402" xr:uid="{00000000-0005-0000-0000-0000A1010000}"/>
    <cellStyle name="Millares 11 3 4" xfId="605" xr:uid="{00000000-0005-0000-0000-0000A2010000}"/>
    <cellStyle name="Millares 11 4" xfId="248" xr:uid="{00000000-0005-0000-0000-0000A3010000}"/>
    <cellStyle name="Millares 11 4 2" xfId="475" xr:uid="{00000000-0005-0000-0000-0000A4010000}"/>
    <cellStyle name="Millares 11 5" xfId="374" xr:uid="{00000000-0005-0000-0000-0000A5010000}"/>
    <cellStyle name="Millares 11 6" xfId="577" xr:uid="{00000000-0005-0000-0000-0000A6010000}"/>
    <cellStyle name="Millares 11 7" xfId="1908" xr:uid="{00000000-0005-0000-0000-0000A7010000}"/>
    <cellStyle name="Millares 12" xfId="109" xr:uid="{00000000-0005-0000-0000-0000A8010000}"/>
    <cellStyle name="Millares 12 2" xfId="662" xr:uid="{00000000-0005-0000-0000-0000A9010000}"/>
    <cellStyle name="Millares 12 3" xfId="661" xr:uid="{00000000-0005-0000-0000-0000AA010000}"/>
    <cellStyle name="Millares 13" xfId="179" xr:uid="{00000000-0005-0000-0000-0000AB010000}"/>
    <cellStyle name="Millares 13 2" xfId="291" xr:uid="{00000000-0005-0000-0000-0000AC010000}"/>
    <cellStyle name="Millares 13 2 2" xfId="518" xr:uid="{00000000-0005-0000-0000-0000AD010000}"/>
    <cellStyle name="Millares 13 3" xfId="417" xr:uid="{00000000-0005-0000-0000-0000AE010000}"/>
    <cellStyle name="Millares 13 4" xfId="620" xr:uid="{00000000-0005-0000-0000-0000AF010000}"/>
    <cellStyle name="Millares 13 5" xfId="1909" xr:uid="{00000000-0005-0000-0000-0000B0010000}"/>
    <cellStyle name="Millares 14" xfId="178" xr:uid="{00000000-0005-0000-0000-0000B1010000}"/>
    <cellStyle name="Millares 15" xfId="165" xr:uid="{00000000-0005-0000-0000-0000B2010000}"/>
    <cellStyle name="Millares 16" xfId="135" xr:uid="{00000000-0005-0000-0000-0000B3010000}"/>
    <cellStyle name="Millares 16 2" xfId="249" xr:uid="{00000000-0005-0000-0000-0000B4010000}"/>
    <cellStyle name="Millares 16 2 2" xfId="476" xr:uid="{00000000-0005-0000-0000-0000B5010000}"/>
    <cellStyle name="Millares 16 3" xfId="375" xr:uid="{00000000-0005-0000-0000-0000B6010000}"/>
    <cellStyle name="Millares 16 4" xfId="578" xr:uid="{00000000-0005-0000-0000-0000B7010000}"/>
    <cellStyle name="Millares 17" xfId="155" xr:uid="{00000000-0005-0000-0000-0000B8010000}"/>
    <cellStyle name="Millares 17 2" xfId="269" xr:uid="{00000000-0005-0000-0000-0000B9010000}"/>
    <cellStyle name="Millares 17 2 2" xfId="496" xr:uid="{00000000-0005-0000-0000-0000BA010000}"/>
    <cellStyle name="Millares 17 3" xfId="395" xr:uid="{00000000-0005-0000-0000-0000BB010000}"/>
    <cellStyle name="Millares 17 4" xfId="598" xr:uid="{00000000-0005-0000-0000-0000BC010000}"/>
    <cellStyle name="Millares 17 5" xfId="1916" xr:uid="{00000000-0005-0000-0000-0000BD010000}"/>
    <cellStyle name="Millares 174 2" xfId="1885" xr:uid="{00000000-0005-0000-0000-0000BE010000}"/>
    <cellStyle name="Millares 174 2 2" xfId="1917" xr:uid="{00000000-0005-0000-0000-0000BF010000}"/>
    <cellStyle name="Millares 18" xfId="64" xr:uid="{00000000-0005-0000-0000-0000C0010000}"/>
    <cellStyle name="Millares 18 2" xfId="219" xr:uid="{00000000-0005-0000-0000-0000C1010000}"/>
    <cellStyle name="Millares 18 2 2" xfId="446" xr:uid="{00000000-0005-0000-0000-0000C2010000}"/>
    <cellStyle name="Millares 18 3" xfId="344" xr:uid="{00000000-0005-0000-0000-0000C3010000}"/>
    <cellStyle name="Millares 18 4" xfId="548" xr:uid="{00000000-0005-0000-0000-0000C4010000}"/>
    <cellStyle name="Millares 19" xfId="209" xr:uid="{00000000-0005-0000-0000-0000C5010000}"/>
    <cellStyle name="Millares 19 2" xfId="90" xr:uid="{00000000-0005-0000-0000-0000C6010000}"/>
    <cellStyle name="Millares 19 2 2" xfId="104" xr:uid="{00000000-0005-0000-0000-0000C7010000}"/>
    <cellStyle name="Millares 19 2 2 2" xfId="199" xr:uid="{00000000-0005-0000-0000-0000C8010000}"/>
    <cellStyle name="Millares 19 2 2 2 2" xfId="308" xr:uid="{00000000-0005-0000-0000-0000C9010000}"/>
    <cellStyle name="Millares 19 2 2 2 2 2" xfId="535" xr:uid="{00000000-0005-0000-0000-0000CA010000}"/>
    <cellStyle name="Millares 19 2 2 2 3" xfId="434" xr:uid="{00000000-0005-0000-0000-0000CB010000}"/>
    <cellStyle name="Millares 19 2 2 2 4" xfId="637" xr:uid="{00000000-0005-0000-0000-0000CC010000}"/>
    <cellStyle name="Millares 19 2 2 3" xfId="152" xr:uid="{00000000-0005-0000-0000-0000CD010000}"/>
    <cellStyle name="Millares 19 2 2 3 2" xfId="266" xr:uid="{00000000-0005-0000-0000-0000CE010000}"/>
    <cellStyle name="Millares 19 2 2 3 2 2" xfId="493" xr:uid="{00000000-0005-0000-0000-0000CF010000}"/>
    <cellStyle name="Millares 19 2 2 3 3" xfId="392" xr:uid="{00000000-0005-0000-0000-0000D0010000}"/>
    <cellStyle name="Millares 19 2 2 3 4" xfId="595" xr:uid="{00000000-0005-0000-0000-0000D1010000}"/>
    <cellStyle name="Millares 19 2 2 4" xfId="239" xr:uid="{00000000-0005-0000-0000-0000D2010000}"/>
    <cellStyle name="Millares 19 2 2 4 2" xfId="466" xr:uid="{00000000-0005-0000-0000-0000D3010000}"/>
    <cellStyle name="Millares 19 2 2 5" xfId="365" xr:uid="{00000000-0005-0000-0000-0000D4010000}"/>
    <cellStyle name="Millares 19 2 2 6" xfId="568" xr:uid="{00000000-0005-0000-0000-0000D5010000}"/>
    <cellStyle name="Millares 19 2 3" xfId="187" xr:uid="{00000000-0005-0000-0000-0000D6010000}"/>
    <cellStyle name="Millares 19 2 3 2" xfId="297" xr:uid="{00000000-0005-0000-0000-0000D7010000}"/>
    <cellStyle name="Millares 19 2 3 2 2" xfId="524" xr:uid="{00000000-0005-0000-0000-0000D8010000}"/>
    <cellStyle name="Millares 19 2 3 3" xfId="423" xr:uid="{00000000-0005-0000-0000-0000D9010000}"/>
    <cellStyle name="Millares 19 2 3 4" xfId="626" xr:uid="{00000000-0005-0000-0000-0000DA010000}"/>
    <cellStyle name="Millares 19 2 4" xfId="141" xr:uid="{00000000-0005-0000-0000-0000DB010000}"/>
    <cellStyle name="Millares 19 2 4 2" xfId="255" xr:uid="{00000000-0005-0000-0000-0000DC010000}"/>
    <cellStyle name="Millares 19 2 4 2 2" xfId="482" xr:uid="{00000000-0005-0000-0000-0000DD010000}"/>
    <cellStyle name="Millares 19 2 4 3" xfId="381" xr:uid="{00000000-0005-0000-0000-0000DE010000}"/>
    <cellStyle name="Millares 19 2 4 4" xfId="584" xr:uid="{00000000-0005-0000-0000-0000DF010000}"/>
    <cellStyle name="Millares 19 2 5" xfId="228" xr:uid="{00000000-0005-0000-0000-0000E0010000}"/>
    <cellStyle name="Millares 19 2 5 2" xfId="455" xr:uid="{00000000-0005-0000-0000-0000E1010000}"/>
    <cellStyle name="Millares 19 2 6" xfId="354" xr:uid="{00000000-0005-0000-0000-0000E2010000}"/>
    <cellStyle name="Millares 19 2 7" xfId="557" xr:uid="{00000000-0005-0000-0000-0000E3010000}"/>
    <cellStyle name="Millares 19 3" xfId="318" xr:uid="{00000000-0005-0000-0000-0000E4010000}"/>
    <cellStyle name="Millares 19 4" xfId="545" xr:uid="{00000000-0005-0000-0000-0000E5010000}"/>
    <cellStyle name="Millares 2" xfId="54" xr:uid="{00000000-0005-0000-0000-0000E6010000}"/>
    <cellStyle name="Millares 2 2" xfId="70" xr:uid="{00000000-0005-0000-0000-0000E7010000}"/>
    <cellStyle name="Millares 2 2 10" xfId="1884" xr:uid="{00000000-0005-0000-0000-0000E8010000}"/>
    <cellStyle name="Millares 2 2 2" xfId="100" xr:uid="{00000000-0005-0000-0000-0000E9010000}"/>
    <cellStyle name="Millares 2 2 2 2" xfId="195" xr:uid="{00000000-0005-0000-0000-0000EA010000}"/>
    <cellStyle name="Millares 2 2 2 2 2" xfId="304" xr:uid="{00000000-0005-0000-0000-0000EB010000}"/>
    <cellStyle name="Millares 2 2 2 2 2 2" xfId="531" xr:uid="{00000000-0005-0000-0000-0000EC010000}"/>
    <cellStyle name="Millares 2 2 2 2 3" xfId="430" xr:uid="{00000000-0005-0000-0000-0000ED010000}"/>
    <cellStyle name="Millares 2 2 2 2 4" xfId="633" xr:uid="{00000000-0005-0000-0000-0000EE010000}"/>
    <cellStyle name="Millares 2 2 2 3" xfId="148" xr:uid="{00000000-0005-0000-0000-0000EF010000}"/>
    <cellStyle name="Millares 2 2 2 3 2" xfId="262" xr:uid="{00000000-0005-0000-0000-0000F0010000}"/>
    <cellStyle name="Millares 2 2 2 3 2 2" xfId="489" xr:uid="{00000000-0005-0000-0000-0000F1010000}"/>
    <cellStyle name="Millares 2 2 2 3 3" xfId="388" xr:uid="{00000000-0005-0000-0000-0000F2010000}"/>
    <cellStyle name="Millares 2 2 2 3 4" xfId="591" xr:uid="{00000000-0005-0000-0000-0000F3010000}"/>
    <cellStyle name="Millares 2 2 2 4" xfId="235" xr:uid="{00000000-0005-0000-0000-0000F4010000}"/>
    <cellStyle name="Millares 2 2 2 4 2" xfId="462" xr:uid="{00000000-0005-0000-0000-0000F5010000}"/>
    <cellStyle name="Millares 2 2 2 5" xfId="361" xr:uid="{00000000-0005-0000-0000-0000F6010000}"/>
    <cellStyle name="Millares 2 2 2 6" xfId="564" xr:uid="{00000000-0005-0000-0000-0000F7010000}"/>
    <cellStyle name="Millares 2 2 2 7" xfId="1918" xr:uid="{00000000-0005-0000-0000-0000F8010000}"/>
    <cellStyle name="Millares 2 2 3" xfId="182" xr:uid="{00000000-0005-0000-0000-0000F9010000}"/>
    <cellStyle name="Millares 2 2 3 2" xfId="294" xr:uid="{00000000-0005-0000-0000-0000FA010000}"/>
    <cellStyle name="Millares 2 2 3 2 2" xfId="521" xr:uid="{00000000-0005-0000-0000-0000FB010000}"/>
    <cellStyle name="Millares 2 2 3 3" xfId="420" xr:uid="{00000000-0005-0000-0000-0000FC010000}"/>
    <cellStyle name="Millares 2 2 3 4" xfId="623" xr:uid="{00000000-0005-0000-0000-0000FD010000}"/>
    <cellStyle name="Millares 2 2 3 5" xfId="1932" xr:uid="{00000000-0005-0000-0000-0000FE010000}"/>
    <cellStyle name="Millares 2 2 4" xfId="170" xr:uid="{00000000-0005-0000-0000-0000FF010000}"/>
    <cellStyle name="Millares 2 2 4 2" xfId="283" xr:uid="{00000000-0005-0000-0000-000000020000}"/>
    <cellStyle name="Millares 2 2 4 2 2" xfId="510" xr:uid="{00000000-0005-0000-0000-000001020000}"/>
    <cellStyle name="Millares 2 2 4 3" xfId="409" xr:uid="{00000000-0005-0000-0000-000002020000}"/>
    <cellStyle name="Millares 2 2 4 4" xfId="612" xr:uid="{00000000-0005-0000-0000-000003020000}"/>
    <cellStyle name="Millares 2 2 5" xfId="138" xr:uid="{00000000-0005-0000-0000-000004020000}"/>
    <cellStyle name="Millares 2 2 5 2" xfId="252" xr:uid="{00000000-0005-0000-0000-000005020000}"/>
    <cellStyle name="Millares 2 2 5 2 2" xfId="479" xr:uid="{00000000-0005-0000-0000-000006020000}"/>
    <cellStyle name="Millares 2 2 5 3" xfId="378" xr:uid="{00000000-0005-0000-0000-000007020000}"/>
    <cellStyle name="Millares 2 2 5 4" xfId="581" xr:uid="{00000000-0005-0000-0000-000008020000}"/>
    <cellStyle name="Millares 2 2 6" xfId="223" xr:uid="{00000000-0005-0000-0000-000009020000}"/>
    <cellStyle name="Millares 2 2 6 2" xfId="450" xr:uid="{00000000-0005-0000-0000-00000A020000}"/>
    <cellStyle name="Millares 2 2 7" xfId="348" xr:uid="{00000000-0005-0000-0000-00000B020000}"/>
    <cellStyle name="Millares 2 2 8" xfId="552" xr:uid="{00000000-0005-0000-0000-00000C020000}"/>
    <cellStyle name="Millares 2 2 9" xfId="663" xr:uid="{00000000-0005-0000-0000-00000D020000}"/>
    <cellStyle name="Millares 2 3" xfId="89" xr:uid="{00000000-0005-0000-0000-00000E020000}"/>
    <cellStyle name="Millares 2 3 2" xfId="664" xr:uid="{00000000-0005-0000-0000-00000F020000}"/>
    <cellStyle name="Millares 2 3 3" xfId="1895" xr:uid="{00000000-0005-0000-0000-000010020000}"/>
    <cellStyle name="Millares 2 4" xfId="94" xr:uid="{00000000-0005-0000-0000-000011020000}"/>
    <cellStyle name="Millares 2 4 2" xfId="110" xr:uid="{00000000-0005-0000-0000-000012020000}"/>
    <cellStyle name="Millares 2 4 3" xfId="1902" xr:uid="{00000000-0005-0000-0000-000013020000}"/>
    <cellStyle name="Millares 2 5" xfId="69" xr:uid="{00000000-0005-0000-0000-000014020000}"/>
    <cellStyle name="Millares 2 6" xfId="342" xr:uid="{00000000-0005-0000-0000-000015020000}"/>
    <cellStyle name="Millares 2 7" xfId="337" xr:uid="{00000000-0005-0000-0000-000016020000}"/>
    <cellStyle name="Millares 2 8" xfId="1808" xr:uid="{00000000-0005-0000-0000-000017020000}"/>
    <cellStyle name="Millares 20" xfId="211" xr:uid="{00000000-0005-0000-0000-000018020000}"/>
    <cellStyle name="Millares 20 2" xfId="319" xr:uid="{00000000-0005-0000-0000-000019020000}"/>
    <cellStyle name="Millares 20 3" xfId="546" xr:uid="{00000000-0005-0000-0000-00001A020000}"/>
    <cellStyle name="Millares 21" xfId="213" xr:uid="{00000000-0005-0000-0000-00001B020000}"/>
    <cellStyle name="Millares 212" xfId="1810" xr:uid="{00000000-0005-0000-0000-00001C020000}"/>
    <cellStyle name="Millares 212 2" xfId="1919" xr:uid="{00000000-0005-0000-0000-00001D020000}"/>
    <cellStyle name="Millares 22" xfId="214" xr:uid="{00000000-0005-0000-0000-00001E020000}"/>
    <cellStyle name="Millares 23" xfId="216" xr:uid="{00000000-0005-0000-0000-00001F020000}"/>
    <cellStyle name="Millares 24" xfId="215" xr:uid="{00000000-0005-0000-0000-000020020000}"/>
    <cellStyle name="Millares 25" xfId="322" xr:uid="{00000000-0005-0000-0000-000021020000}"/>
    <cellStyle name="Millares 26" xfId="648" xr:uid="{00000000-0005-0000-0000-000022020000}"/>
    <cellStyle name="Millares 27" xfId="651" xr:uid="{00000000-0005-0000-0000-000023020000}"/>
    <cellStyle name="Millares 28" xfId="650" xr:uid="{00000000-0005-0000-0000-000024020000}"/>
    <cellStyle name="Millares 29" xfId="658" xr:uid="{00000000-0005-0000-0000-000025020000}"/>
    <cellStyle name="Millares 3" xfId="58" xr:uid="{00000000-0005-0000-0000-000026020000}"/>
    <cellStyle name="Millares 3 11" xfId="1877" xr:uid="{00000000-0005-0000-0000-000027020000}"/>
    <cellStyle name="Millares 3 11 2" xfId="1920" xr:uid="{00000000-0005-0000-0000-000028020000}"/>
    <cellStyle name="Millares 3 2" xfId="71" xr:uid="{00000000-0005-0000-0000-000029020000}"/>
    <cellStyle name="Millares 3 2 2" xfId="666" xr:uid="{00000000-0005-0000-0000-00002A020000}"/>
    <cellStyle name="Millares 3 2 3" xfId="1903" xr:uid="{00000000-0005-0000-0000-00002B020000}"/>
    <cellStyle name="Millares 3 3" xfId="665" xr:uid="{00000000-0005-0000-0000-00002C020000}"/>
    <cellStyle name="Millares 3 3 2" xfId="1928" xr:uid="{00000000-0005-0000-0000-00002D020000}"/>
    <cellStyle name="Millares 3 4" xfId="1890" xr:uid="{00000000-0005-0000-0000-00002E020000}"/>
    <cellStyle name="Millares 30" xfId="668" xr:uid="{00000000-0005-0000-0000-00002F020000}"/>
    <cellStyle name="Millares 31" xfId="1795" xr:uid="{00000000-0005-0000-0000-000030020000}"/>
    <cellStyle name="Millares 32" xfId="667" xr:uid="{00000000-0005-0000-0000-000031020000}"/>
    <cellStyle name="Millares 33" xfId="1794" xr:uid="{00000000-0005-0000-0000-000032020000}"/>
    <cellStyle name="Millares 34" xfId="1760" xr:uid="{00000000-0005-0000-0000-000033020000}"/>
    <cellStyle name="Millares 35" xfId="1793" xr:uid="{00000000-0005-0000-0000-000034020000}"/>
    <cellStyle name="Millares 36" xfId="1761" xr:uid="{00000000-0005-0000-0000-000035020000}"/>
    <cellStyle name="Millares 37" xfId="1799" xr:uid="{00000000-0005-0000-0000-000036020000}"/>
    <cellStyle name="Millares 38" xfId="1803" xr:uid="{00000000-0005-0000-0000-000037020000}"/>
    <cellStyle name="Millares 39" xfId="1798" xr:uid="{00000000-0005-0000-0000-000038020000}"/>
    <cellStyle name="Millares 4" xfId="57" xr:uid="{00000000-0005-0000-0000-000039020000}"/>
    <cellStyle name="Millares 4 2" xfId="127" xr:uid="{00000000-0005-0000-0000-00003A020000}"/>
    <cellStyle name="Millares 4 2 2" xfId="1904" xr:uid="{00000000-0005-0000-0000-00003B020000}"/>
    <cellStyle name="Millares 4 3" xfId="115" xr:uid="{00000000-0005-0000-0000-00003C020000}"/>
    <cellStyle name="Millares 4 3 2" xfId="204" xr:uid="{00000000-0005-0000-0000-00003D020000}"/>
    <cellStyle name="Millares 4 3 2 2" xfId="313" xr:uid="{00000000-0005-0000-0000-00003E020000}"/>
    <cellStyle name="Millares 4 3 2 2 2" xfId="540" xr:uid="{00000000-0005-0000-0000-00003F020000}"/>
    <cellStyle name="Millares 4 3 2 3" xfId="439" xr:uid="{00000000-0005-0000-0000-000040020000}"/>
    <cellStyle name="Millares 4 3 2 4" xfId="642" xr:uid="{00000000-0005-0000-0000-000041020000}"/>
    <cellStyle name="Millares 4 3 3" xfId="158" xr:uid="{00000000-0005-0000-0000-000042020000}"/>
    <cellStyle name="Millares 4 3 3 2" xfId="272" xr:uid="{00000000-0005-0000-0000-000043020000}"/>
    <cellStyle name="Millares 4 3 3 2 2" xfId="499" xr:uid="{00000000-0005-0000-0000-000044020000}"/>
    <cellStyle name="Millares 4 3 3 3" xfId="398" xr:uid="{00000000-0005-0000-0000-000045020000}"/>
    <cellStyle name="Millares 4 3 3 4" xfId="601" xr:uid="{00000000-0005-0000-0000-000046020000}"/>
    <cellStyle name="Millares 4 3 4" xfId="244" xr:uid="{00000000-0005-0000-0000-000047020000}"/>
    <cellStyle name="Millares 4 3 4 2" xfId="471" xr:uid="{00000000-0005-0000-0000-000048020000}"/>
    <cellStyle name="Millares 4 3 5" xfId="370" xr:uid="{00000000-0005-0000-0000-000049020000}"/>
    <cellStyle name="Millares 4 3 6" xfId="573" xr:uid="{00000000-0005-0000-0000-00004A020000}"/>
    <cellStyle name="Millares 4 3 7" xfId="1933" xr:uid="{00000000-0005-0000-0000-00004B020000}"/>
    <cellStyle name="Millares 4 4" xfId="186" xr:uid="{00000000-0005-0000-0000-00004C020000}"/>
    <cellStyle name="Millares 4 5" xfId="166" xr:uid="{00000000-0005-0000-0000-00004D020000}"/>
    <cellStyle name="Millares 4 5 2" xfId="279" xr:uid="{00000000-0005-0000-0000-00004E020000}"/>
    <cellStyle name="Millares 4 5 2 2" xfId="506" xr:uid="{00000000-0005-0000-0000-00004F020000}"/>
    <cellStyle name="Millares 4 5 3" xfId="405" xr:uid="{00000000-0005-0000-0000-000050020000}"/>
    <cellStyle name="Millares 4 5 4" xfId="608" xr:uid="{00000000-0005-0000-0000-000051020000}"/>
    <cellStyle name="Millares 4 6" xfId="1897" xr:uid="{00000000-0005-0000-0000-000052020000}"/>
    <cellStyle name="Millares 40" xfId="1802" xr:uid="{00000000-0005-0000-0000-000053020000}"/>
    <cellStyle name="Millares 41" xfId="1797" xr:uid="{00000000-0005-0000-0000-000054020000}"/>
    <cellStyle name="Millares 42" xfId="1801" xr:uid="{00000000-0005-0000-0000-000055020000}"/>
    <cellStyle name="Millares 43" xfId="1796" xr:uid="{00000000-0005-0000-0000-000056020000}"/>
    <cellStyle name="Millares 44" xfId="1800" xr:uid="{00000000-0005-0000-0000-000057020000}"/>
    <cellStyle name="Millares 45" xfId="1781" xr:uid="{00000000-0005-0000-0000-000058020000}"/>
    <cellStyle name="Millares 46" xfId="1896" xr:uid="{00000000-0005-0000-0000-000059020000}"/>
    <cellStyle name="Millares 47" xfId="1944" xr:uid="{00000000-0005-0000-0000-00005A020000}"/>
    <cellStyle name="Millares 5" xfId="60" xr:uid="{00000000-0005-0000-0000-00005B020000}"/>
    <cellStyle name="Millares 5 2" xfId="131" xr:uid="{00000000-0005-0000-0000-00005C020000}"/>
    <cellStyle name="Millares 5 2 2" xfId="1934" xr:uid="{00000000-0005-0000-0000-00005D020000}"/>
    <cellStyle name="Millares 5 3" xfId="123" xr:uid="{00000000-0005-0000-0000-00005E020000}"/>
    <cellStyle name="Millares 5 3 2" xfId="205" xr:uid="{00000000-0005-0000-0000-00005F020000}"/>
    <cellStyle name="Millares 5 3 2 2" xfId="314" xr:uid="{00000000-0005-0000-0000-000060020000}"/>
    <cellStyle name="Millares 5 3 2 2 2" xfId="541" xr:uid="{00000000-0005-0000-0000-000061020000}"/>
    <cellStyle name="Millares 5 3 2 3" xfId="440" xr:uid="{00000000-0005-0000-0000-000062020000}"/>
    <cellStyle name="Millares 5 3 2 4" xfId="643" xr:uid="{00000000-0005-0000-0000-000063020000}"/>
    <cellStyle name="Millares 5 3 3" xfId="159" xr:uid="{00000000-0005-0000-0000-000064020000}"/>
    <cellStyle name="Millares 5 3 3 2" xfId="273" xr:uid="{00000000-0005-0000-0000-000065020000}"/>
    <cellStyle name="Millares 5 3 3 2 2" xfId="500" xr:uid="{00000000-0005-0000-0000-000066020000}"/>
    <cellStyle name="Millares 5 3 3 3" xfId="399" xr:uid="{00000000-0005-0000-0000-000067020000}"/>
    <cellStyle name="Millares 5 3 3 4" xfId="602" xr:uid="{00000000-0005-0000-0000-000068020000}"/>
    <cellStyle name="Millares 5 3 4" xfId="245" xr:uid="{00000000-0005-0000-0000-000069020000}"/>
    <cellStyle name="Millares 5 3 4 2" xfId="472" xr:uid="{00000000-0005-0000-0000-00006A020000}"/>
    <cellStyle name="Millares 5 3 5" xfId="371" xr:uid="{00000000-0005-0000-0000-00006B020000}"/>
    <cellStyle name="Millares 5 3 6" xfId="574" xr:uid="{00000000-0005-0000-0000-00006C020000}"/>
    <cellStyle name="Millares 5 4" xfId="185" xr:uid="{00000000-0005-0000-0000-00006D020000}"/>
    <cellStyle name="Millares 5 5" xfId="174" xr:uid="{00000000-0005-0000-0000-00006E020000}"/>
    <cellStyle name="Millares 5 5 2" xfId="287" xr:uid="{00000000-0005-0000-0000-00006F020000}"/>
    <cellStyle name="Millares 5 5 2 2" xfId="514" xr:uid="{00000000-0005-0000-0000-000070020000}"/>
    <cellStyle name="Millares 5 5 3" xfId="413" xr:uid="{00000000-0005-0000-0000-000071020000}"/>
    <cellStyle name="Millares 5 5 4" xfId="616" xr:uid="{00000000-0005-0000-0000-000072020000}"/>
    <cellStyle name="Millares 5 6" xfId="1905" xr:uid="{00000000-0005-0000-0000-000073020000}"/>
    <cellStyle name="Millares 6" xfId="61" xr:uid="{00000000-0005-0000-0000-000074020000}"/>
    <cellStyle name="Millares 6 2" xfId="114" xr:uid="{00000000-0005-0000-0000-000075020000}"/>
    <cellStyle name="Millares 6 2 2" xfId="669" xr:uid="{00000000-0005-0000-0000-000076020000}"/>
    <cellStyle name="Millares 6 3" xfId="124" xr:uid="{00000000-0005-0000-0000-000077020000}"/>
    <cellStyle name="Millares 6 3 2" xfId="206" xr:uid="{00000000-0005-0000-0000-000078020000}"/>
    <cellStyle name="Millares 6 3 2 2" xfId="315" xr:uid="{00000000-0005-0000-0000-000079020000}"/>
    <cellStyle name="Millares 6 3 2 2 2" xfId="542" xr:uid="{00000000-0005-0000-0000-00007A020000}"/>
    <cellStyle name="Millares 6 3 2 3" xfId="441" xr:uid="{00000000-0005-0000-0000-00007B020000}"/>
    <cellStyle name="Millares 6 3 2 4" xfId="644" xr:uid="{00000000-0005-0000-0000-00007C020000}"/>
    <cellStyle name="Millares 6 3 3" xfId="160" xr:uid="{00000000-0005-0000-0000-00007D020000}"/>
    <cellStyle name="Millares 6 3 3 2" xfId="274" xr:uid="{00000000-0005-0000-0000-00007E020000}"/>
    <cellStyle name="Millares 6 3 3 2 2" xfId="501" xr:uid="{00000000-0005-0000-0000-00007F020000}"/>
    <cellStyle name="Millares 6 3 3 3" xfId="400" xr:uid="{00000000-0005-0000-0000-000080020000}"/>
    <cellStyle name="Millares 6 3 3 4" xfId="603" xr:uid="{00000000-0005-0000-0000-000081020000}"/>
    <cellStyle name="Millares 6 3 4" xfId="246" xr:uid="{00000000-0005-0000-0000-000082020000}"/>
    <cellStyle name="Millares 6 3 4 2" xfId="473" xr:uid="{00000000-0005-0000-0000-000083020000}"/>
    <cellStyle name="Millares 6 3 5" xfId="372" xr:uid="{00000000-0005-0000-0000-000084020000}"/>
    <cellStyle name="Millares 6 3 6" xfId="575" xr:uid="{00000000-0005-0000-0000-000085020000}"/>
    <cellStyle name="Millares 6 3 7" xfId="1764" xr:uid="{00000000-0005-0000-0000-000086020000}"/>
    <cellStyle name="Millares 6 4" xfId="190" xr:uid="{00000000-0005-0000-0000-000087020000}"/>
    <cellStyle name="Millares 6 5" xfId="175" xr:uid="{00000000-0005-0000-0000-000088020000}"/>
    <cellStyle name="Millares 6 5 2" xfId="288" xr:uid="{00000000-0005-0000-0000-000089020000}"/>
    <cellStyle name="Millares 6 5 2 2" xfId="515" xr:uid="{00000000-0005-0000-0000-00008A020000}"/>
    <cellStyle name="Millares 6 5 3" xfId="414" xr:uid="{00000000-0005-0000-0000-00008B020000}"/>
    <cellStyle name="Millares 6 5 4" xfId="617" xr:uid="{00000000-0005-0000-0000-00008C020000}"/>
    <cellStyle name="Millares 6 6" xfId="1763" xr:uid="{00000000-0005-0000-0000-00008D020000}"/>
    <cellStyle name="Millares 6 7" xfId="1907" xr:uid="{00000000-0005-0000-0000-00008E020000}"/>
    <cellStyle name="Millares 654 2 2" xfId="1878" xr:uid="{00000000-0005-0000-0000-00008F020000}"/>
    <cellStyle name="Millares 656" xfId="1888" xr:uid="{00000000-0005-0000-0000-000090020000}"/>
    <cellStyle name="Millares 656 2" xfId="1921" xr:uid="{00000000-0005-0000-0000-000091020000}"/>
    <cellStyle name="Millares 657" xfId="1881" xr:uid="{00000000-0005-0000-0000-000092020000}"/>
    <cellStyle name="Millares 657 2" xfId="1922" xr:uid="{00000000-0005-0000-0000-000093020000}"/>
    <cellStyle name="Millares 7" xfId="59" xr:uid="{00000000-0005-0000-0000-000094020000}"/>
    <cellStyle name="Millares 7 2" xfId="113" xr:uid="{00000000-0005-0000-0000-000095020000}"/>
    <cellStyle name="Millares 7 2 2" xfId="203" xr:uid="{00000000-0005-0000-0000-000096020000}"/>
    <cellStyle name="Millares 7 2 2 2" xfId="312" xr:uid="{00000000-0005-0000-0000-000097020000}"/>
    <cellStyle name="Millares 7 2 2 2 2" xfId="539" xr:uid="{00000000-0005-0000-0000-000098020000}"/>
    <cellStyle name="Millares 7 2 2 3" xfId="438" xr:uid="{00000000-0005-0000-0000-000099020000}"/>
    <cellStyle name="Millares 7 2 2 4" xfId="641" xr:uid="{00000000-0005-0000-0000-00009A020000}"/>
    <cellStyle name="Millares 7 2 3" xfId="157" xr:uid="{00000000-0005-0000-0000-00009B020000}"/>
    <cellStyle name="Millares 7 2 3 2" xfId="271" xr:uid="{00000000-0005-0000-0000-00009C020000}"/>
    <cellStyle name="Millares 7 2 3 2 2" xfId="498" xr:uid="{00000000-0005-0000-0000-00009D020000}"/>
    <cellStyle name="Millares 7 2 3 3" xfId="397" xr:uid="{00000000-0005-0000-0000-00009E020000}"/>
    <cellStyle name="Millares 7 2 3 4" xfId="600" xr:uid="{00000000-0005-0000-0000-00009F020000}"/>
    <cellStyle name="Millares 7 2 4" xfId="243" xr:uid="{00000000-0005-0000-0000-0000A0020000}"/>
    <cellStyle name="Millares 7 2 4 2" xfId="470" xr:uid="{00000000-0005-0000-0000-0000A1020000}"/>
    <cellStyle name="Millares 7 2 5" xfId="369" xr:uid="{00000000-0005-0000-0000-0000A2020000}"/>
    <cellStyle name="Millares 7 2 6" xfId="572" xr:uid="{00000000-0005-0000-0000-0000A3020000}"/>
    <cellStyle name="Millares 7 2 7" xfId="1901" xr:uid="{00000000-0005-0000-0000-0000A4020000}"/>
    <cellStyle name="Millares 7 3" xfId="126" xr:uid="{00000000-0005-0000-0000-0000A5020000}"/>
    <cellStyle name="Millares 7 4" xfId="191" xr:uid="{00000000-0005-0000-0000-0000A6020000}"/>
    <cellStyle name="Millares 7 4 2" xfId="300" xr:uid="{00000000-0005-0000-0000-0000A7020000}"/>
    <cellStyle name="Millares 7 4 2 2" xfId="527" xr:uid="{00000000-0005-0000-0000-0000A8020000}"/>
    <cellStyle name="Millares 7 4 3" xfId="426" xr:uid="{00000000-0005-0000-0000-0000A9020000}"/>
    <cellStyle name="Millares 7 4 4" xfId="629" xr:uid="{00000000-0005-0000-0000-0000AA020000}"/>
    <cellStyle name="Millares 7 5" xfId="144" xr:uid="{00000000-0005-0000-0000-0000AB020000}"/>
    <cellStyle name="Millares 7 5 2" xfId="258" xr:uid="{00000000-0005-0000-0000-0000AC020000}"/>
    <cellStyle name="Millares 7 5 2 2" xfId="485" xr:uid="{00000000-0005-0000-0000-0000AD020000}"/>
    <cellStyle name="Millares 7 5 3" xfId="384" xr:uid="{00000000-0005-0000-0000-0000AE020000}"/>
    <cellStyle name="Millares 7 5 4" xfId="587" xr:uid="{00000000-0005-0000-0000-0000AF020000}"/>
    <cellStyle name="Millares 7 6" xfId="96" xr:uid="{00000000-0005-0000-0000-0000B0020000}"/>
    <cellStyle name="Millares 7 6 2" xfId="231" xr:uid="{00000000-0005-0000-0000-0000B1020000}"/>
    <cellStyle name="Millares 7 6 2 2" xfId="458" xr:uid="{00000000-0005-0000-0000-0000B2020000}"/>
    <cellStyle name="Millares 7 6 3" xfId="357" xr:uid="{00000000-0005-0000-0000-0000B3020000}"/>
    <cellStyle name="Millares 7 6 4" xfId="560" xr:uid="{00000000-0005-0000-0000-0000B4020000}"/>
    <cellStyle name="Millares 7 7" xfId="670" xr:uid="{00000000-0005-0000-0000-0000B5020000}"/>
    <cellStyle name="Millares 7 8" xfId="1899" xr:uid="{00000000-0005-0000-0000-0000B6020000}"/>
    <cellStyle name="Millares 8" xfId="62" xr:uid="{00000000-0005-0000-0000-0000B7020000}"/>
    <cellStyle name="Millares 8 2" xfId="132" xr:uid="{00000000-0005-0000-0000-0000B8020000}"/>
    <cellStyle name="Millares 8 3" xfId="107" xr:uid="{00000000-0005-0000-0000-0000B9020000}"/>
    <cellStyle name="Millares 9" xfId="88" xr:uid="{00000000-0005-0000-0000-0000BA020000}"/>
    <cellStyle name="Millares 9 2" xfId="122" xr:uid="{00000000-0005-0000-0000-0000BB020000}"/>
    <cellStyle name="Millares 9 3" xfId="1900" xr:uid="{00000000-0005-0000-0000-0000BC020000}"/>
    <cellStyle name="Neutral" xfId="8" builtinId="28" customBuiltin="1"/>
    <cellStyle name="Neutral 2" xfId="325" xr:uid="{00000000-0005-0000-0000-0000BE020000}"/>
    <cellStyle name="Normal" xfId="0" builtinId="0"/>
    <cellStyle name="Normal 10" xfId="87" xr:uid="{00000000-0005-0000-0000-0000C0020000}"/>
    <cellStyle name="Normal 10 10" xfId="671" xr:uid="{00000000-0005-0000-0000-0000C1020000}"/>
    <cellStyle name="Normal 10 10 2 2 2" xfId="1876" xr:uid="{00000000-0005-0000-0000-0000C2020000}"/>
    <cellStyle name="Normal 10 11" xfId="672" xr:uid="{00000000-0005-0000-0000-0000C3020000}"/>
    <cellStyle name="Normal 10 12" xfId="673" xr:uid="{00000000-0005-0000-0000-0000C4020000}"/>
    <cellStyle name="Normal 10 2" xfId="674" xr:uid="{00000000-0005-0000-0000-0000C5020000}"/>
    <cellStyle name="Normal 10 2 2" xfId="675" xr:uid="{00000000-0005-0000-0000-0000C6020000}"/>
    <cellStyle name="Normal 10 2 3" xfId="676" xr:uid="{00000000-0005-0000-0000-0000C7020000}"/>
    <cellStyle name="Normal 10 2 4" xfId="677" xr:uid="{00000000-0005-0000-0000-0000C8020000}"/>
    <cellStyle name="Normal 10 2 5" xfId="678" xr:uid="{00000000-0005-0000-0000-0000C9020000}"/>
    <cellStyle name="Normal 10 2 6" xfId="679" xr:uid="{00000000-0005-0000-0000-0000CA020000}"/>
    <cellStyle name="Normal 10 2 7" xfId="680" xr:uid="{00000000-0005-0000-0000-0000CB020000}"/>
    <cellStyle name="Normal 10 2 8" xfId="681" xr:uid="{00000000-0005-0000-0000-0000CC020000}"/>
    <cellStyle name="Normal 10 3" xfId="682" xr:uid="{00000000-0005-0000-0000-0000CD020000}"/>
    <cellStyle name="Normal 10 3 2" xfId="683" xr:uid="{00000000-0005-0000-0000-0000CE020000}"/>
    <cellStyle name="Normal 10 3 3" xfId="684" xr:uid="{00000000-0005-0000-0000-0000CF020000}"/>
    <cellStyle name="Normal 10 3 4" xfId="685" xr:uid="{00000000-0005-0000-0000-0000D0020000}"/>
    <cellStyle name="Normal 10 3 5" xfId="686" xr:uid="{00000000-0005-0000-0000-0000D1020000}"/>
    <cellStyle name="Normal 10 3 6" xfId="687" xr:uid="{00000000-0005-0000-0000-0000D2020000}"/>
    <cellStyle name="Normal 10 3 7" xfId="688" xr:uid="{00000000-0005-0000-0000-0000D3020000}"/>
    <cellStyle name="Normal 10 3 8" xfId="689" xr:uid="{00000000-0005-0000-0000-0000D4020000}"/>
    <cellStyle name="Normal 10 4" xfId="690" xr:uid="{00000000-0005-0000-0000-0000D5020000}"/>
    <cellStyle name="Normal 10 4 2" xfId="691" xr:uid="{00000000-0005-0000-0000-0000D6020000}"/>
    <cellStyle name="Normal 10 4 3" xfId="692" xr:uid="{00000000-0005-0000-0000-0000D7020000}"/>
    <cellStyle name="Normal 10 4 4" xfId="693" xr:uid="{00000000-0005-0000-0000-0000D8020000}"/>
    <cellStyle name="Normal 10 4 5" xfId="694" xr:uid="{00000000-0005-0000-0000-0000D9020000}"/>
    <cellStyle name="Normal 10 4 6" xfId="695" xr:uid="{00000000-0005-0000-0000-0000DA020000}"/>
    <cellStyle name="Normal 10 4 7" xfId="696" xr:uid="{00000000-0005-0000-0000-0000DB020000}"/>
    <cellStyle name="Normal 10 4 8" xfId="697" xr:uid="{00000000-0005-0000-0000-0000DC020000}"/>
    <cellStyle name="Normal 10 5" xfId="698" xr:uid="{00000000-0005-0000-0000-0000DD020000}"/>
    <cellStyle name="Normal 10 5 2" xfId="699" xr:uid="{00000000-0005-0000-0000-0000DE020000}"/>
    <cellStyle name="Normal 10 5 3" xfId="700" xr:uid="{00000000-0005-0000-0000-0000DF020000}"/>
    <cellStyle name="Normal 10 5 4" xfId="701" xr:uid="{00000000-0005-0000-0000-0000E0020000}"/>
    <cellStyle name="Normal 10 5 5" xfId="702" xr:uid="{00000000-0005-0000-0000-0000E1020000}"/>
    <cellStyle name="Normal 10 5 6" xfId="703" xr:uid="{00000000-0005-0000-0000-0000E2020000}"/>
    <cellStyle name="Normal 10 5 7" xfId="704" xr:uid="{00000000-0005-0000-0000-0000E3020000}"/>
    <cellStyle name="Normal 10 5 8" xfId="705" xr:uid="{00000000-0005-0000-0000-0000E4020000}"/>
    <cellStyle name="Normal 10 6" xfId="706" xr:uid="{00000000-0005-0000-0000-0000E5020000}"/>
    <cellStyle name="Normal 10 6 2" xfId="707" xr:uid="{00000000-0005-0000-0000-0000E6020000}"/>
    <cellStyle name="Normal 10 6 3" xfId="708" xr:uid="{00000000-0005-0000-0000-0000E7020000}"/>
    <cellStyle name="Normal 10 6 4" xfId="709" xr:uid="{00000000-0005-0000-0000-0000E8020000}"/>
    <cellStyle name="Normal 10 6 5" xfId="710" xr:uid="{00000000-0005-0000-0000-0000E9020000}"/>
    <cellStyle name="Normal 10 6 6" xfId="711" xr:uid="{00000000-0005-0000-0000-0000EA020000}"/>
    <cellStyle name="Normal 10 6 7" xfId="712" xr:uid="{00000000-0005-0000-0000-0000EB020000}"/>
    <cellStyle name="Normal 10 6 8" xfId="713" xr:uid="{00000000-0005-0000-0000-0000EC020000}"/>
    <cellStyle name="Normal 10 7" xfId="714" xr:uid="{00000000-0005-0000-0000-0000ED020000}"/>
    <cellStyle name="Normal 10 7 2" xfId="715" xr:uid="{00000000-0005-0000-0000-0000EE020000}"/>
    <cellStyle name="Normal 10 7 3" xfId="716" xr:uid="{00000000-0005-0000-0000-0000EF020000}"/>
    <cellStyle name="Normal 10 7 4" xfId="717" xr:uid="{00000000-0005-0000-0000-0000F0020000}"/>
    <cellStyle name="Normal 10 7 5" xfId="718" xr:uid="{00000000-0005-0000-0000-0000F1020000}"/>
    <cellStyle name="Normal 10 7 6" xfId="719" xr:uid="{00000000-0005-0000-0000-0000F2020000}"/>
    <cellStyle name="Normal 10 7 7" xfId="720" xr:uid="{00000000-0005-0000-0000-0000F3020000}"/>
    <cellStyle name="Normal 10 7 8" xfId="721" xr:uid="{00000000-0005-0000-0000-0000F4020000}"/>
    <cellStyle name="Normal 10 8" xfId="722" xr:uid="{00000000-0005-0000-0000-0000F5020000}"/>
    <cellStyle name="Normal 10 9" xfId="723" xr:uid="{00000000-0005-0000-0000-0000F6020000}"/>
    <cellStyle name="Normal 1016" xfId="1814" xr:uid="{00000000-0005-0000-0000-0000F7020000}"/>
    <cellStyle name="Normal 1018" xfId="1844" xr:uid="{00000000-0005-0000-0000-0000F8020000}"/>
    <cellStyle name="Normal 1022" xfId="1868" xr:uid="{00000000-0005-0000-0000-0000F9020000}"/>
    <cellStyle name="Normal 1024" xfId="1821" xr:uid="{00000000-0005-0000-0000-0000FA020000}"/>
    <cellStyle name="Normal 1025" xfId="1871" xr:uid="{00000000-0005-0000-0000-0000FB020000}"/>
    <cellStyle name="Normal 1026" xfId="1870" xr:uid="{00000000-0005-0000-0000-0000FC020000}"/>
    <cellStyle name="Normal 1027" xfId="1872" xr:uid="{00000000-0005-0000-0000-0000FD020000}"/>
    <cellStyle name="Normal 105" xfId="1882" xr:uid="{00000000-0005-0000-0000-0000FE020000}"/>
    <cellStyle name="Normal 107" xfId="1886" xr:uid="{00000000-0005-0000-0000-0000FF020000}"/>
    <cellStyle name="Normal 109" xfId="1887" xr:uid="{00000000-0005-0000-0000-000000030000}"/>
    <cellStyle name="Normal 11" xfId="1923" xr:uid="{00000000-0005-0000-0000-000001030000}"/>
    <cellStyle name="Normal 11 10" xfId="724" xr:uid="{00000000-0005-0000-0000-000002030000}"/>
    <cellStyle name="Normal 11 11" xfId="725" xr:uid="{00000000-0005-0000-0000-000003030000}"/>
    <cellStyle name="Normal 11 12" xfId="726" xr:uid="{00000000-0005-0000-0000-000004030000}"/>
    <cellStyle name="Normal 11 2" xfId="727" xr:uid="{00000000-0005-0000-0000-000005030000}"/>
    <cellStyle name="Normal 11 2 2" xfId="728" xr:uid="{00000000-0005-0000-0000-000006030000}"/>
    <cellStyle name="Normal 11 2 3" xfId="729" xr:uid="{00000000-0005-0000-0000-000007030000}"/>
    <cellStyle name="Normal 11 2 4" xfId="730" xr:uid="{00000000-0005-0000-0000-000008030000}"/>
    <cellStyle name="Normal 11 2 5" xfId="731" xr:uid="{00000000-0005-0000-0000-000009030000}"/>
    <cellStyle name="Normal 11 2 6" xfId="732" xr:uid="{00000000-0005-0000-0000-00000A030000}"/>
    <cellStyle name="Normal 11 2 7" xfId="733" xr:uid="{00000000-0005-0000-0000-00000B030000}"/>
    <cellStyle name="Normal 11 2 8" xfId="734" xr:uid="{00000000-0005-0000-0000-00000C030000}"/>
    <cellStyle name="Normal 11 3" xfId="735" xr:uid="{00000000-0005-0000-0000-00000D030000}"/>
    <cellStyle name="Normal 11 3 2" xfId="736" xr:uid="{00000000-0005-0000-0000-00000E030000}"/>
    <cellStyle name="Normal 11 3 3" xfId="737" xr:uid="{00000000-0005-0000-0000-00000F030000}"/>
    <cellStyle name="Normal 11 3 4" xfId="738" xr:uid="{00000000-0005-0000-0000-000010030000}"/>
    <cellStyle name="Normal 11 3 5" xfId="739" xr:uid="{00000000-0005-0000-0000-000011030000}"/>
    <cellStyle name="Normal 11 3 6" xfId="740" xr:uid="{00000000-0005-0000-0000-000012030000}"/>
    <cellStyle name="Normal 11 3 7" xfId="741" xr:uid="{00000000-0005-0000-0000-000013030000}"/>
    <cellStyle name="Normal 11 3 8" xfId="742" xr:uid="{00000000-0005-0000-0000-000014030000}"/>
    <cellStyle name="Normal 11 4" xfId="743" xr:uid="{00000000-0005-0000-0000-000015030000}"/>
    <cellStyle name="Normal 11 4 2" xfId="744" xr:uid="{00000000-0005-0000-0000-000016030000}"/>
    <cellStyle name="Normal 11 4 3" xfId="745" xr:uid="{00000000-0005-0000-0000-000017030000}"/>
    <cellStyle name="Normal 11 4 4" xfId="746" xr:uid="{00000000-0005-0000-0000-000018030000}"/>
    <cellStyle name="Normal 11 4 5" xfId="747" xr:uid="{00000000-0005-0000-0000-000019030000}"/>
    <cellStyle name="Normal 11 4 6" xfId="748" xr:uid="{00000000-0005-0000-0000-00001A030000}"/>
    <cellStyle name="Normal 11 4 7" xfId="749" xr:uid="{00000000-0005-0000-0000-00001B030000}"/>
    <cellStyle name="Normal 11 4 8" xfId="750" xr:uid="{00000000-0005-0000-0000-00001C030000}"/>
    <cellStyle name="Normal 11 5" xfId="751" xr:uid="{00000000-0005-0000-0000-00001D030000}"/>
    <cellStyle name="Normal 11 5 2" xfId="752" xr:uid="{00000000-0005-0000-0000-00001E030000}"/>
    <cellStyle name="Normal 11 5 3" xfId="753" xr:uid="{00000000-0005-0000-0000-00001F030000}"/>
    <cellStyle name="Normal 11 5 4" xfId="754" xr:uid="{00000000-0005-0000-0000-000020030000}"/>
    <cellStyle name="Normal 11 5 5" xfId="755" xr:uid="{00000000-0005-0000-0000-000021030000}"/>
    <cellStyle name="Normal 11 5 6" xfId="756" xr:uid="{00000000-0005-0000-0000-000022030000}"/>
    <cellStyle name="Normal 11 5 7" xfId="757" xr:uid="{00000000-0005-0000-0000-000023030000}"/>
    <cellStyle name="Normal 11 5 8" xfId="758" xr:uid="{00000000-0005-0000-0000-000024030000}"/>
    <cellStyle name="Normal 11 6" xfId="759" xr:uid="{00000000-0005-0000-0000-000025030000}"/>
    <cellStyle name="Normal 11 6 2" xfId="760" xr:uid="{00000000-0005-0000-0000-000026030000}"/>
    <cellStyle name="Normal 11 6 3" xfId="761" xr:uid="{00000000-0005-0000-0000-000027030000}"/>
    <cellStyle name="Normal 11 6 4" xfId="762" xr:uid="{00000000-0005-0000-0000-000028030000}"/>
    <cellStyle name="Normal 11 6 5" xfId="763" xr:uid="{00000000-0005-0000-0000-000029030000}"/>
    <cellStyle name="Normal 11 6 6" xfId="764" xr:uid="{00000000-0005-0000-0000-00002A030000}"/>
    <cellStyle name="Normal 11 6 7" xfId="765" xr:uid="{00000000-0005-0000-0000-00002B030000}"/>
    <cellStyle name="Normal 11 6 8" xfId="766" xr:uid="{00000000-0005-0000-0000-00002C030000}"/>
    <cellStyle name="Normal 11 7" xfId="767" xr:uid="{00000000-0005-0000-0000-00002D030000}"/>
    <cellStyle name="Normal 11 7 2" xfId="768" xr:uid="{00000000-0005-0000-0000-00002E030000}"/>
    <cellStyle name="Normal 11 7 3" xfId="769" xr:uid="{00000000-0005-0000-0000-00002F030000}"/>
    <cellStyle name="Normal 11 7 4" xfId="770" xr:uid="{00000000-0005-0000-0000-000030030000}"/>
    <cellStyle name="Normal 11 7 5" xfId="771" xr:uid="{00000000-0005-0000-0000-000031030000}"/>
    <cellStyle name="Normal 11 7 6" xfId="772" xr:uid="{00000000-0005-0000-0000-000032030000}"/>
    <cellStyle name="Normal 11 7 7" xfId="773" xr:uid="{00000000-0005-0000-0000-000033030000}"/>
    <cellStyle name="Normal 11 7 8" xfId="774" xr:uid="{00000000-0005-0000-0000-000034030000}"/>
    <cellStyle name="Normal 11 8" xfId="775" xr:uid="{00000000-0005-0000-0000-000035030000}"/>
    <cellStyle name="Normal 11 8 2" xfId="776" xr:uid="{00000000-0005-0000-0000-000036030000}"/>
    <cellStyle name="Normal 11 8 3" xfId="777" xr:uid="{00000000-0005-0000-0000-000037030000}"/>
    <cellStyle name="Normal 11 8 4" xfId="778" xr:uid="{00000000-0005-0000-0000-000038030000}"/>
    <cellStyle name="Normal 11 9" xfId="779" xr:uid="{00000000-0005-0000-0000-000039030000}"/>
    <cellStyle name="Normal 12" xfId="46" xr:uid="{00000000-0005-0000-0000-00003A030000}"/>
    <cellStyle name="Normal 12 10" xfId="780" xr:uid="{00000000-0005-0000-0000-00003B030000}"/>
    <cellStyle name="Normal 12 10 2" xfId="1809" xr:uid="{00000000-0005-0000-0000-00003C030000}"/>
    <cellStyle name="Normal 12 11" xfId="781" xr:uid="{00000000-0005-0000-0000-00003D030000}"/>
    <cellStyle name="Normal 12 2" xfId="782" xr:uid="{00000000-0005-0000-0000-00003E030000}"/>
    <cellStyle name="Normal 12 2 10" xfId="1805" xr:uid="{00000000-0005-0000-0000-00003F030000}"/>
    <cellStyle name="Normal 12 2 2" xfId="783" xr:uid="{00000000-0005-0000-0000-000040030000}"/>
    <cellStyle name="Normal 12 2 2 4" xfId="1812" xr:uid="{00000000-0005-0000-0000-000041030000}"/>
    <cellStyle name="Normal 12 2 3" xfId="784" xr:uid="{00000000-0005-0000-0000-000042030000}"/>
    <cellStyle name="Normal 12 2 4" xfId="785" xr:uid="{00000000-0005-0000-0000-000043030000}"/>
    <cellStyle name="Normal 12 2 5" xfId="786" xr:uid="{00000000-0005-0000-0000-000044030000}"/>
    <cellStyle name="Normal 12 2 6" xfId="787" xr:uid="{00000000-0005-0000-0000-000045030000}"/>
    <cellStyle name="Normal 12 2 7" xfId="788" xr:uid="{00000000-0005-0000-0000-000046030000}"/>
    <cellStyle name="Normal 12 2 8" xfId="789" xr:uid="{00000000-0005-0000-0000-000047030000}"/>
    <cellStyle name="Normal 12 3" xfId="790" xr:uid="{00000000-0005-0000-0000-000048030000}"/>
    <cellStyle name="Normal 12 3 2" xfId="791" xr:uid="{00000000-0005-0000-0000-000049030000}"/>
    <cellStyle name="Normal 12 3 3" xfId="792" xr:uid="{00000000-0005-0000-0000-00004A030000}"/>
    <cellStyle name="Normal 12 3 4" xfId="793" xr:uid="{00000000-0005-0000-0000-00004B030000}"/>
    <cellStyle name="Normal 12 3 5" xfId="794" xr:uid="{00000000-0005-0000-0000-00004C030000}"/>
    <cellStyle name="Normal 12 3 6" xfId="795" xr:uid="{00000000-0005-0000-0000-00004D030000}"/>
    <cellStyle name="Normal 12 3 7" xfId="796" xr:uid="{00000000-0005-0000-0000-00004E030000}"/>
    <cellStyle name="Normal 12 3 8" xfId="797" xr:uid="{00000000-0005-0000-0000-00004F030000}"/>
    <cellStyle name="Normal 12 4" xfId="798" xr:uid="{00000000-0005-0000-0000-000050030000}"/>
    <cellStyle name="Normal 12 4 2" xfId="799" xr:uid="{00000000-0005-0000-0000-000051030000}"/>
    <cellStyle name="Normal 12 4 3" xfId="800" xr:uid="{00000000-0005-0000-0000-000052030000}"/>
    <cellStyle name="Normal 12 4 4" xfId="801" xr:uid="{00000000-0005-0000-0000-000053030000}"/>
    <cellStyle name="Normal 12 4 5" xfId="802" xr:uid="{00000000-0005-0000-0000-000054030000}"/>
    <cellStyle name="Normal 12 4 6" xfId="803" xr:uid="{00000000-0005-0000-0000-000055030000}"/>
    <cellStyle name="Normal 12 4 7" xfId="804" xr:uid="{00000000-0005-0000-0000-000056030000}"/>
    <cellStyle name="Normal 12 4 8" xfId="805" xr:uid="{00000000-0005-0000-0000-000057030000}"/>
    <cellStyle name="Normal 12 5" xfId="806" xr:uid="{00000000-0005-0000-0000-000058030000}"/>
    <cellStyle name="Normal 12 5 2" xfId="807" xr:uid="{00000000-0005-0000-0000-000059030000}"/>
    <cellStyle name="Normal 12 5 3" xfId="808" xr:uid="{00000000-0005-0000-0000-00005A030000}"/>
    <cellStyle name="Normal 12 5 4" xfId="809" xr:uid="{00000000-0005-0000-0000-00005B030000}"/>
    <cellStyle name="Normal 12 5 5" xfId="810" xr:uid="{00000000-0005-0000-0000-00005C030000}"/>
    <cellStyle name="Normal 12 5 6" xfId="811" xr:uid="{00000000-0005-0000-0000-00005D030000}"/>
    <cellStyle name="Normal 12 5 7" xfId="812" xr:uid="{00000000-0005-0000-0000-00005E030000}"/>
    <cellStyle name="Normal 12 5 8" xfId="813" xr:uid="{00000000-0005-0000-0000-00005F030000}"/>
    <cellStyle name="Normal 12 6" xfId="814" xr:uid="{00000000-0005-0000-0000-000060030000}"/>
    <cellStyle name="Normal 12 6 2" xfId="815" xr:uid="{00000000-0005-0000-0000-000061030000}"/>
    <cellStyle name="Normal 12 6 3" xfId="816" xr:uid="{00000000-0005-0000-0000-000062030000}"/>
    <cellStyle name="Normal 12 6 4" xfId="817" xr:uid="{00000000-0005-0000-0000-000063030000}"/>
    <cellStyle name="Normal 12 6 5" xfId="818" xr:uid="{00000000-0005-0000-0000-000064030000}"/>
    <cellStyle name="Normal 12 6 6" xfId="819" xr:uid="{00000000-0005-0000-0000-000065030000}"/>
    <cellStyle name="Normal 12 6 7" xfId="820" xr:uid="{00000000-0005-0000-0000-000066030000}"/>
    <cellStyle name="Normal 12 6 8" xfId="821" xr:uid="{00000000-0005-0000-0000-000067030000}"/>
    <cellStyle name="Normal 12 7" xfId="822" xr:uid="{00000000-0005-0000-0000-000068030000}"/>
    <cellStyle name="Normal 12 7 2" xfId="823" xr:uid="{00000000-0005-0000-0000-000069030000}"/>
    <cellStyle name="Normal 12 7 3" xfId="824" xr:uid="{00000000-0005-0000-0000-00006A030000}"/>
    <cellStyle name="Normal 12 7 4" xfId="825" xr:uid="{00000000-0005-0000-0000-00006B030000}"/>
    <cellStyle name="Normal 12 7 5" xfId="826" xr:uid="{00000000-0005-0000-0000-00006C030000}"/>
    <cellStyle name="Normal 12 7 6" xfId="827" xr:uid="{00000000-0005-0000-0000-00006D030000}"/>
    <cellStyle name="Normal 12 7 7" xfId="828" xr:uid="{00000000-0005-0000-0000-00006E030000}"/>
    <cellStyle name="Normal 12 7 8" xfId="829" xr:uid="{00000000-0005-0000-0000-00006F030000}"/>
    <cellStyle name="Normal 12 8" xfId="830" xr:uid="{00000000-0005-0000-0000-000070030000}"/>
    <cellStyle name="Normal 12 9" xfId="831" xr:uid="{00000000-0005-0000-0000-000071030000}"/>
    <cellStyle name="Normal 125" xfId="1807" xr:uid="{00000000-0005-0000-0000-000072030000}"/>
    <cellStyle name="Normal 126" xfId="1874" xr:uid="{00000000-0005-0000-0000-000073030000}"/>
    <cellStyle name="Normal 13 10" xfId="832" xr:uid="{00000000-0005-0000-0000-000074030000}"/>
    <cellStyle name="Normal 13 11" xfId="833" xr:uid="{00000000-0005-0000-0000-000075030000}"/>
    <cellStyle name="Normal 13 2" xfId="834" xr:uid="{00000000-0005-0000-0000-000076030000}"/>
    <cellStyle name="Normal 13 2 2" xfId="835" xr:uid="{00000000-0005-0000-0000-000077030000}"/>
    <cellStyle name="Normal 13 2 3" xfId="836" xr:uid="{00000000-0005-0000-0000-000078030000}"/>
    <cellStyle name="Normal 13 2 4" xfId="837" xr:uid="{00000000-0005-0000-0000-000079030000}"/>
    <cellStyle name="Normal 13 2 5" xfId="838" xr:uid="{00000000-0005-0000-0000-00007A030000}"/>
    <cellStyle name="Normal 13 2 6" xfId="839" xr:uid="{00000000-0005-0000-0000-00007B030000}"/>
    <cellStyle name="Normal 13 2 7" xfId="840" xr:uid="{00000000-0005-0000-0000-00007C030000}"/>
    <cellStyle name="Normal 13 2 8" xfId="841" xr:uid="{00000000-0005-0000-0000-00007D030000}"/>
    <cellStyle name="Normal 13 3" xfId="842" xr:uid="{00000000-0005-0000-0000-00007E030000}"/>
    <cellStyle name="Normal 13 3 2" xfId="843" xr:uid="{00000000-0005-0000-0000-00007F030000}"/>
    <cellStyle name="Normal 13 3 3" xfId="844" xr:uid="{00000000-0005-0000-0000-000080030000}"/>
    <cellStyle name="Normal 13 3 4" xfId="845" xr:uid="{00000000-0005-0000-0000-000081030000}"/>
    <cellStyle name="Normal 13 3 5" xfId="846" xr:uid="{00000000-0005-0000-0000-000082030000}"/>
    <cellStyle name="Normal 13 3 6" xfId="847" xr:uid="{00000000-0005-0000-0000-000083030000}"/>
    <cellStyle name="Normal 13 3 7" xfId="848" xr:uid="{00000000-0005-0000-0000-000084030000}"/>
    <cellStyle name="Normal 13 3 8" xfId="849" xr:uid="{00000000-0005-0000-0000-000085030000}"/>
    <cellStyle name="Normal 13 4" xfId="850" xr:uid="{00000000-0005-0000-0000-000086030000}"/>
    <cellStyle name="Normal 13 4 2" xfId="851" xr:uid="{00000000-0005-0000-0000-000087030000}"/>
    <cellStyle name="Normal 13 4 3" xfId="852" xr:uid="{00000000-0005-0000-0000-000088030000}"/>
    <cellStyle name="Normal 13 4 4" xfId="853" xr:uid="{00000000-0005-0000-0000-000089030000}"/>
    <cellStyle name="Normal 13 4 5" xfId="854" xr:uid="{00000000-0005-0000-0000-00008A030000}"/>
    <cellStyle name="Normal 13 4 6" xfId="855" xr:uid="{00000000-0005-0000-0000-00008B030000}"/>
    <cellStyle name="Normal 13 4 7" xfId="856" xr:uid="{00000000-0005-0000-0000-00008C030000}"/>
    <cellStyle name="Normal 13 4 8" xfId="857" xr:uid="{00000000-0005-0000-0000-00008D030000}"/>
    <cellStyle name="Normal 13 5" xfId="858" xr:uid="{00000000-0005-0000-0000-00008E030000}"/>
    <cellStyle name="Normal 13 5 2" xfId="859" xr:uid="{00000000-0005-0000-0000-00008F030000}"/>
    <cellStyle name="Normal 13 5 3" xfId="860" xr:uid="{00000000-0005-0000-0000-000090030000}"/>
    <cellStyle name="Normal 13 5 4" xfId="861" xr:uid="{00000000-0005-0000-0000-000091030000}"/>
    <cellStyle name="Normal 13 5 5" xfId="862" xr:uid="{00000000-0005-0000-0000-000092030000}"/>
    <cellStyle name="Normal 13 5 6" xfId="863" xr:uid="{00000000-0005-0000-0000-000093030000}"/>
    <cellStyle name="Normal 13 5 7" xfId="864" xr:uid="{00000000-0005-0000-0000-000094030000}"/>
    <cellStyle name="Normal 13 5 8" xfId="865" xr:uid="{00000000-0005-0000-0000-000095030000}"/>
    <cellStyle name="Normal 13 6" xfId="866" xr:uid="{00000000-0005-0000-0000-000096030000}"/>
    <cellStyle name="Normal 13 6 2" xfId="867" xr:uid="{00000000-0005-0000-0000-000097030000}"/>
    <cellStyle name="Normal 13 6 3" xfId="868" xr:uid="{00000000-0005-0000-0000-000098030000}"/>
    <cellStyle name="Normal 13 6 4" xfId="869" xr:uid="{00000000-0005-0000-0000-000099030000}"/>
    <cellStyle name="Normal 13 6 5" xfId="870" xr:uid="{00000000-0005-0000-0000-00009A030000}"/>
    <cellStyle name="Normal 13 6 6" xfId="871" xr:uid="{00000000-0005-0000-0000-00009B030000}"/>
    <cellStyle name="Normal 13 6 7" xfId="872" xr:uid="{00000000-0005-0000-0000-00009C030000}"/>
    <cellStyle name="Normal 13 6 8" xfId="873" xr:uid="{00000000-0005-0000-0000-00009D030000}"/>
    <cellStyle name="Normal 13 7" xfId="874" xr:uid="{00000000-0005-0000-0000-00009E030000}"/>
    <cellStyle name="Normal 13 7 2" xfId="875" xr:uid="{00000000-0005-0000-0000-00009F030000}"/>
    <cellStyle name="Normal 13 7 3" xfId="876" xr:uid="{00000000-0005-0000-0000-0000A0030000}"/>
    <cellStyle name="Normal 13 7 4" xfId="877" xr:uid="{00000000-0005-0000-0000-0000A1030000}"/>
    <cellStyle name="Normal 13 7 5" xfId="878" xr:uid="{00000000-0005-0000-0000-0000A2030000}"/>
    <cellStyle name="Normal 13 7 6" xfId="879" xr:uid="{00000000-0005-0000-0000-0000A3030000}"/>
    <cellStyle name="Normal 13 7 7" xfId="880" xr:uid="{00000000-0005-0000-0000-0000A4030000}"/>
    <cellStyle name="Normal 13 7 8" xfId="881" xr:uid="{00000000-0005-0000-0000-0000A5030000}"/>
    <cellStyle name="Normal 13 8" xfId="882" xr:uid="{00000000-0005-0000-0000-0000A6030000}"/>
    <cellStyle name="Normal 13 9" xfId="883" xr:uid="{00000000-0005-0000-0000-0000A7030000}"/>
    <cellStyle name="Normal 14 10" xfId="884" xr:uid="{00000000-0005-0000-0000-0000A8030000}"/>
    <cellStyle name="Normal 14 11" xfId="885" xr:uid="{00000000-0005-0000-0000-0000A9030000}"/>
    <cellStyle name="Normal 14 2" xfId="886" xr:uid="{00000000-0005-0000-0000-0000AA030000}"/>
    <cellStyle name="Normal 14 2 2" xfId="887" xr:uid="{00000000-0005-0000-0000-0000AB030000}"/>
    <cellStyle name="Normal 14 2 3" xfId="888" xr:uid="{00000000-0005-0000-0000-0000AC030000}"/>
    <cellStyle name="Normal 14 2 4" xfId="889" xr:uid="{00000000-0005-0000-0000-0000AD030000}"/>
    <cellStyle name="Normal 14 2 5" xfId="890" xr:uid="{00000000-0005-0000-0000-0000AE030000}"/>
    <cellStyle name="Normal 14 2 6" xfId="891" xr:uid="{00000000-0005-0000-0000-0000AF030000}"/>
    <cellStyle name="Normal 14 2 7" xfId="892" xr:uid="{00000000-0005-0000-0000-0000B0030000}"/>
    <cellStyle name="Normal 14 2 8" xfId="893" xr:uid="{00000000-0005-0000-0000-0000B1030000}"/>
    <cellStyle name="Normal 14 3" xfId="894" xr:uid="{00000000-0005-0000-0000-0000B2030000}"/>
    <cellStyle name="Normal 14 3 2" xfId="895" xr:uid="{00000000-0005-0000-0000-0000B3030000}"/>
    <cellStyle name="Normal 14 3 3" xfId="896" xr:uid="{00000000-0005-0000-0000-0000B4030000}"/>
    <cellStyle name="Normal 14 3 4" xfId="897" xr:uid="{00000000-0005-0000-0000-0000B5030000}"/>
    <cellStyle name="Normal 14 3 5" xfId="898" xr:uid="{00000000-0005-0000-0000-0000B6030000}"/>
    <cellStyle name="Normal 14 3 6" xfId="899" xr:uid="{00000000-0005-0000-0000-0000B7030000}"/>
    <cellStyle name="Normal 14 3 7" xfId="900" xr:uid="{00000000-0005-0000-0000-0000B8030000}"/>
    <cellStyle name="Normal 14 3 8" xfId="901" xr:uid="{00000000-0005-0000-0000-0000B9030000}"/>
    <cellStyle name="Normal 14 4" xfId="902" xr:uid="{00000000-0005-0000-0000-0000BA030000}"/>
    <cellStyle name="Normal 14 4 2" xfId="903" xr:uid="{00000000-0005-0000-0000-0000BB030000}"/>
    <cellStyle name="Normal 14 4 3" xfId="904" xr:uid="{00000000-0005-0000-0000-0000BC030000}"/>
    <cellStyle name="Normal 14 4 4" xfId="905" xr:uid="{00000000-0005-0000-0000-0000BD030000}"/>
    <cellStyle name="Normal 14 4 5" xfId="906" xr:uid="{00000000-0005-0000-0000-0000BE030000}"/>
    <cellStyle name="Normal 14 4 6" xfId="907" xr:uid="{00000000-0005-0000-0000-0000BF030000}"/>
    <cellStyle name="Normal 14 4 7" xfId="908" xr:uid="{00000000-0005-0000-0000-0000C0030000}"/>
    <cellStyle name="Normal 14 4 8" xfId="909" xr:uid="{00000000-0005-0000-0000-0000C1030000}"/>
    <cellStyle name="Normal 14 5" xfId="910" xr:uid="{00000000-0005-0000-0000-0000C2030000}"/>
    <cellStyle name="Normal 14 5 2" xfId="911" xr:uid="{00000000-0005-0000-0000-0000C3030000}"/>
    <cellStyle name="Normal 14 5 3" xfId="912" xr:uid="{00000000-0005-0000-0000-0000C4030000}"/>
    <cellStyle name="Normal 14 5 4" xfId="913" xr:uid="{00000000-0005-0000-0000-0000C5030000}"/>
    <cellStyle name="Normal 14 5 5" xfId="914" xr:uid="{00000000-0005-0000-0000-0000C6030000}"/>
    <cellStyle name="Normal 14 5 6" xfId="915" xr:uid="{00000000-0005-0000-0000-0000C7030000}"/>
    <cellStyle name="Normal 14 5 7" xfId="916" xr:uid="{00000000-0005-0000-0000-0000C8030000}"/>
    <cellStyle name="Normal 14 5 8" xfId="917" xr:uid="{00000000-0005-0000-0000-0000C9030000}"/>
    <cellStyle name="Normal 14 6" xfId="918" xr:uid="{00000000-0005-0000-0000-0000CA030000}"/>
    <cellStyle name="Normal 14 6 2" xfId="919" xr:uid="{00000000-0005-0000-0000-0000CB030000}"/>
    <cellStyle name="Normal 14 6 3" xfId="920" xr:uid="{00000000-0005-0000-0000-0000CC030000}"/>
    <cellStyle name="Normal 14 6 4" xfId="921" xr:uid="{00000000-0005-0000-0000-0000CD030000}"/>
    <cellStyle name="Normal 14 6 5" xfId="922" xr:uid="{00000000-0005-0000-0000-0000CE030000}"/>
    <cellStyle name="Normal 14 6 6" xfId="923" xr:uid="{00000000-0005-0000-0000-0000CF030000}"/>
    <cellStyle name="Normal 14 6 7" xfId="924" xr:uid="{00000000-0005-0000-0000-0000D0030000}"/>
    <cellStyle name="Normal 14 6 8" xfId="925" xr:uid="{00000000-0005-0000-0000-0000D1030000}"/>
    <cellStyle name="Normal 14 7" xfId="926" xr:uid="{00000000-0005-0000-0000-0000D2030000}"/>
    <cellStyle name="Normal 14 7 2" xfId="927" xr:uid="{00000000-0005-0000-0000-0000D3030000}"/>
    <cellStyle name="Normal 14 7 3" xfId="928" xr:uid="{00000000-0005-0000-0000-0000D4030000}"/>
    <cellStyle name="Normal 14 7 4" xfId="929" xr:uid="{00000000-0005-0000-0000-0000D5030000}"/>
    <cellStyle name="Normal 14 7 5" xfId="930" xr:uid="{00000000-0005-0000-0000-0000D6030000}"/>
    <cellStyle name="Normal 14 7 6" xfId="931" xr:uid="{00000000-0005-0000-0000-0000D7030000}"/>
    <cellStyle name="Normal 14 7 7" xfId="932" xr:uid="{00000000-0005-0000-0000-0000D8030000}"/>
    <cellStyle name="Normal 14 7 8" xfId="933" xr:uid="{00000000-0005-0000-0000-0000D9030000}"/>
    <cellStyle name="Normal 14 8" xfId="934" xr:uid="{00000000-0005-0000-0000-0000DA030000}"/>
    <cellStyle name="Normal 14 9" xfId="935" xr:uid="{00000000-0005-0000-0000-0000DB030000}"/>
    <cellStyle name="Normal 15" xfId="47" xr:uid="{00000000-0005-0000-0000-0000DC030000}"/>
    <cellStyle name="Normal 16" xfId="1765" xr:uid="{00000000-0005-0000-0000-0000DD030000}"/>
    <cellStyle name="Normal 16 10" xfId="936" xr:uid="{00000000-0005-0000-0000-0000DE030000}"/>
    <cellStyle name="Normal 16 2" xfId="937" xr:uid="{00000000-0005-0000-0000-0000DF030000}"/>
    <cellStyle name="Normal 16 2 2" xfId="938" xr:uid="{00000000-0005-0000-0000-0000E0030000}"/>
    <cellStyle name="Normal 16 2 3" xfId="939" xr:uid="{00000000-0005-0000-0000-0000E1030000}"/>
    <cellStyle name="Normal 16 2 4" xfId="940" xr:uid="{00000000-0005-0000-0000-0000E2030000}"/>
    <cellStyle name="Normal 16 2 5" xfId="941" xr:uid="{00000000-0005-0000-0000-0000E3030000}"/>
    <cellStyle name="Normal 16 2 6" xfId="942" xr:uid="{00000000-0005-0000-0000-0000E4030000}"/>
    <cellStyle name="Normal 16 2 7" xfId="943" xr:uid="{00000000-0005-0000-0000-0000E5030000}"/>
    <cellStyle name="Normal 16 2 8" xfId="944" xr:uid="{00000000-0005-0000-0000-0000E6030000}"/>
    <cellStyle name="Normal 16 3" xfId="945" xr:uid="{00000000-0005-0000-0000-0000E7030000}"/>
    <cellStyle name="Normal 16 3 2" xfId="946" xr:uid="{00000000-0005-0000-0000-0000E8030000}"/>
    <cellStyle name="Normal 16 3 3" xfId="947" xr:uid="{00000000-0005-0000-0000-0000E9030000}"/>
    <cellStyle name="Normal 16 3 4" xfId="948" xr:uid="{00000000-0005-0000-0000-0000EA030000}"/>
    <cellStyle name="Normal 16 4" xfId="949" xr:uid="{00000000-0005-0000-0000-0000EB030000}"/>
    <cellStyle name="Normal 16 5" xfId="950" xr:uid="{00000000-0005-0000-0000-0000EC030000}"/>
    <cellStyle name="Normal 16 6" xfId="951" xr:uid="{00000000-0005-0000-0000-0000ED030000}"/>
    <cellStyle name="Normal 16 7" xfId="952" xr:uid="{00000000-0005-0000-0000-0000EE030000}"/>
    <cellStyle name="Normal 16 8" xfId="953" xr:uid="{00000000-0005-0000-0000-0000EF030000}"/>
    <cellStyle name="Normal 16 9" xfId="954" xr:uid="{00000000-0005-0000-0000-0000F0030000}"/>
    <cellStyle name="Normal 17" xfId="1766" xr:uid="{00000000-0005-0000-0000-0000F1030000}"/>
    <cellStyle name="Normal 17 10" xfId="955" xr:uid="{00000000-0005-0000-0000-0000F2030000}"/>
    <cellStyle name="Normal 17 2" xfId="956" xr:uid="{00000000-0005-0000-0000-0000F3030000}"/>
    <cellStyle name="Normal 17 2 2" xfId="957" xr:uid="{00000000-0005-0000-0000-0000F4030000}"/>
    <cellStyle name="Normal 17 2 3" xfId="958" xr:uid="{00000000-0005-0000-0000-0000F5030000}"/>
    <cellStyle name="Normal 17 2 4" xfId="959" xr:uid="{00000000-0005-0000-0000-0000F6030000}"/>
    <cellStyle name="Normal 17 2 5" xfId="960" xr:uid="{00000000-0005-0000-0000-0000F7030000}"/>
    <cellStyle name="Normal 17 2 6" xfId="961" xr:uid="{00000000-0005-0000-0000-0000F8030000}"/>
    <cellStyle name="Normal 17 2 7" xfId="962" xr:uid="{00000000-0005-0000-0000-0000F9030000}"/>
    <cellStyle name="Normal 17 2 8" xfId="963" xr:uid="{00000000-0005-0000-0000-0000FA030000}"/>
    <cellStyle name="Normal 17 3" xfId="964" xr:uid="{00000000-0005-0000-0000-0000FB030000}"/>
    <cellStyle name="Normal 17 3 2" xfId="965" xr:uid="{00000000-0005-0000-0000-0000FC030000}"/>
    <cellStyle name="Normal 17 3 3" xfId="966" xr:uid="{00000000-0005-0000-0000-0000FD030000}"/>
    <cellStyle name="Normal 17 3 4" xfId="967" xr:uid="{00000000-0005-0000-0000-0000FE030000}"/>
    <cellStyle name="Normal 17 4" xfId="968" xr:uid="{00000000-0005-0000-0000-0000FF030000}"/>
    <cellStyle name="Normal 17 5" xfId="969" xr:uid="{00000000-0005-0000-0000-000000040000}"/>
    <cellStyle name="Normal 17 6" xfId="970" xr:uid="{00000000-0005-0000-0000-000001040000}"/>
    <cellStyle name="Normal 17 7" xfId="971" xr:uid="{00000000-0005-0000-0000-000002040000}"/>
    <cellStyle name="Normal 17 8" xfId="972" xr:uid="{00000000-0005-0000-0000-000003040000}"/>
    <cellStyle name="Normal 17 9" xfId="973" xr:uid="{00000000-0005-0000-0000-000004040000}"/>
    <cellStyle name="Normal 199 2 2" xfId="1879" xr:uid="{00000000-0005-0000-0000-000005040000}"/>
    <cellStyle name="Normal 2" xfId="49" xr:uid="{00000000-0005-0000-0000-000006040000}"/>
    <cellStyle name="Normal 2 10" xfId="86" xr:uid="{00000000-0005-0000-0000-000007040000}"/>
    <cellStyle name="Normal 2 10 2" xfId="974" xr:uid="{00000000-0005-0000-0000-000008040000}"/>
    <cellStyle name="Normal 2 10 2 2 2" xfId="1883" xr:uid="{00000000-0005-0000-0000-000009040000}"/>
    <cellStyle name="Normal 2 11" xfId="975" xr:uid="{00000000-0005-0000-0000-00000A040000}"/>
    <cellStyle name="Normal 2 12" xfId="976" xr:uid="{00000000-0005-0000-0000-00000B040000}"/>
    <cellStyle name="Normal 2 12 2" xfId="977" xr:uid="{00000000-0005-0000-0000-00000C040000}"/>
    <cellStyle name="Normal 2 13" xfId="978" xr:uid="{00000000-0005-0000-0000-00000D040000}"/>
    <cellStyle name="Normal 2 13 2" xfId="979" xr:uid="{00000000-0005-0000-0000-00000E040000}"/>
    <cellStyle name="Normal 2 14" xfId="217" xr:uid="{00000000-0005-0000-0000-00000F040000}"/>
    <cellStyle name="Normal 2 14 2" xfId="980" xr:uid="{00000000-0005-0000-0000-000010040000}"/>
    <cellStyle name="Normal 2 15" xfId="981" xr:uid="{00000000-0005-0000-0000-000011040000}"/>
    <cellStyle name="Normal 2 15 2" xfId="1768" xr:uid="{00000000-0005-0000-0000-000012040000}"/>
    <cellStyle name="Normal 2 15 3" xfId="1767" xr:uid="{00000000-0005-0000-0000-000013040000}"/>
    <cellStyle name="Normal 2 16" xfId="982" xr:uid="{00000000-0005-0000-0000-000014040000}"/>
    <cellStyle name="Normal 2 16 2" xfId="1769" xr:uid="{00000000-0005-0000-0000-000015040000}"/>
    <cellStyle name="Normal 2 17" xfId="1804" xr:uid="{00000000-0005-0000-0000-000016040000}"/>
    <cellStyle name="Normal 2 2" xfId="72" xr:uid="{00000000-0005-0000-0000-000017040000}"/>
    <cellStyle name="Normal 2 2 10" xfId="1893" xr:uid="{00000000-0005-0000-0000-000018040000}"/>
    <cellStyle name="Normal 2 2 2" xfId="92" xr:uid="{00000000-0005-0000-0000-000019040000}"/>
    <cellStyle name="Normal 2 2 2 2" xfId="984" xr:uid="{00000000-0005-0000-0000-00001A040000}"/>
    <cellStyle name="Normal 2 2 2 3" xfId="1806" xr:uid="{00000000-0005-0000-0000-00001B040000}"/>
    <cellStyle name="Normal 2 2 3" xfId="323" xr:uid="{00000000-0005-0000-0000-00001C040000}"/>
    <cellStyle name="Normal 2 2 3 2" xfId="985" xr:uid="{00000000-0005-0000-0000-00001D040000}"/>
    <cellStyle name="Normal 2 2 4" xfId="986" xr:uid="{00000000-0005-0000-0000-00001E040000}"/>
    <cellStyle name="Normal 2 2 5" xfId="987" xr:uid="{00000000-0005-0000-0000-00001F040000}"/>
    <cellStyle name="Normal 2 2 6" xfId="988" xr:uid="{00000000-0005-0000-0000-000020040000}"/>
    <cellStyle name="Normal 2 2 7" xfId="989" xr:uid="{00000000-0005-0000-0000-000021040000}"/>
    <cellStyle name="Normal 2 2 8" xfId="990" xr:uid="{00000000-0005-0000-0000-000022040000}"/>
    <cellStyle name="Normal 2 2 9" xfId="983" xr:uid="{00000000-0005-0000-0000-000023040000}"/>
    <cellStyle name="Normal 2 3" xfId="91" xr:uid="{00000000-0005-0000-0000-000024040000}"/>
    <cellStyle name="Normal 2 3 10" xfId="1936" xr:uid="{00000000-0005-0000-0000-000025040000}"/>
    <cellStyle name="Normal 2 3 2" xfId="992" xr:uid="{00000000-0005-0000-0000-000026040000}"/>
    <cellStyle name="Normal 2 3 2 2" xfId="1937" xr:uid="{00000000-0005-0000-0000-000027040000}"/>
    <cellStyle name="Normal 2 3 3" xfId="993" xr:uid="{00000000-0005-0000-0000-000028040000}"/>
    <cellStyle name="Normal 2 3 4" xfId="994" xr:uid="{00000000-0005-0000-0000-000029040000}"/>
    <cellStyle name="Normal 2 3 5" xfId="995" xr:uid="{00000000-0005-0000-0000-00002A040000}"/>
    <cellStyle name="Normal 2 3 6" xfId="996" xr:uid="{00000000-0005-0000-0000-00002B040000}"/>
    <cellStyle name="Normal 2 3 7" xfId="997" xr:uid="{00000000-0005-0000-0000-00002C040000}"/>
    <cellStyle name="Normal 2 3 8" xfId="998" xr:uid="{00000000-0005-0000-0000-00002D040000}"/>
    <cellStyle name="Normal 2 3 9" xfId="991" xr:uid="{00000000-0005-0000-0000-00002E040000}"/>
    <cellStyle name="Normal 2 4" xfId="48" xr:uid="{00000000-0005-0000-0000-00002F040000}"/>
    <cellStyle name="Normal 2 4 10" xfId="1935" xr:uid="{00000000-0005-0000-0000-000030040000}"/>
    <cellStyle name="Normal 2 4 2" xfId="1000" xr:uid="{00000000-0005-0000-0000-000031040000}"/>
    <cellStyle name="Normal 2 4 3" xfId="1001" xr:uid="{00000000-0005-0000-0000-000032040000}"/>
    <cellStyle name="Normal 2 4 4" xfId="1002" xr:uid="{00000000-0005-0000-0000-000033040000}"/>
    <cellStyle name="Normal 2 4 5" xfId="1003" xr:uid="{00000000-0005-0000-0000-000034040000}"/>
    <cellStyle name="Normal 2 4 6" xfId="1004" xr:uid="{00000000-0005-0000-0000-000035040000}"/>
    <cellStyle name="Normal 2 4 7" xfId="1005" xr:uid="{00000000-0005-0000-0000-000036040000}"/>
    <cellStyle name="Normal 2 4 8" xfId="1006" xr:uid="{00000000-0005-0000-0000-000037040000}"/>
    <cellStyle name="Normal 2 4 9" xfId="999" xr:uid="{00000000-0005-0000-0000-000038040000}"/>
    <cellStyle name="Normal 2 5" xfId="320" xr:uid="{00000000-0005-0000-0000-000039040000}"/>
    <cellStyle name="Normal 2 5 2" xfId="1008" xr:uid="{00000000-0005-0000-0000-00003A040000}"/>
    <cellStyle name="Normal 2 5 3" xfId="1009" xr:uid="{00000000-0005-0000-0000-00003B040000}"/>
    <cellStyle name="Normal 2 5 4" xfId="1010" xr:uid="{00000000-0005-0000-0000-00003C040000}"/>
    <cellStyle name="Normal 2 5 5" xfId="1011" xr:uid="{00000000-0005-0000-0000-00003D040000}"/>
    <cellStyle name="Normal 2 5 6" xfId="1012" xr:uid="{00000000-0005-0000-0000-00003E040000}"/>
    <cellStyle name="Normal 2 5 7" xfId="1013" xr:uid="{00000000-0005-0000-0000-00003F040000}"/>
    <cellStyle name="Normal 2 5 8" xfId="1014" xr:uid="{00000000-0005-0000-0000-000040040000}"/>
    <cellStyle name="Normal 2 5 9" xfId="1007" xr:uid="{00000000-0005-0000-0000-000041040000}"/>
    <cellStyle name="Normal 2 6" xfId="1015" xr:uid="{00000000-0005-0000-0000-000042040000}"/>
    <cellStyle name="Normal 2 6 2" xfId="1016" xr:uid="{00000000-0005-0000-0000-000043040000}"/>
    <cellStyle name="Normal 2 6 3" xfId="1017" xr:uid="{00000000-0005-0000-0000-000044040000}"/>
    <cellStyle name="Normal 2 6 4" xfId="1018" xr:uid="{00000000-0005-0000-0000-000045040000}"/>
    <cellStyle name="Normal 2 7" xfId="1019" xr:uid="{00000000-0005-0000-0000-000046040000}"/>
    <cellStyle name="Normal 2 7 2" xfId="1020" xr:uid="{00000000-0005-0000-0000-000047040000}"/>
    <cellStyle name="Normal 2 7 3" xfId="1021" xr:uid="{00000000-0005-0000-0000-000048040000}"/>
    <cellStyle name="Normal 2 7 4" xfId="1022" xr:uid="{00000000-0005-0000-0000-000049040000}"/>
    <cellStyle name="Normal 2 8" xfId="1023" xr:uid="{00000000-0005-0000-0000-00004A040000}"/>
    <cellStyle name="Normal 2 9" xfId="1024" xr:uid="{00000000-0005-0000-0000-00004B040000}"/>
    <cellStyle name="Normal 23" xfId="1770" xr:uid="{00000000-0005-0000-0000-00004C040000}"/>
    <cellStyle name="Normal 23 2" xfId="1025" xr:uid="{00000000-0005-0000-0000-00004D040000}"/>
    <cellStyle name="Normal 23 2 2" xfId="1026" xr:uid="{00000000-0005-0000-0000-00004E040000}"/>
    <cellStyle name="Normal 23 2 3" xfId="1027" xr:uid="{00000000-0005-0000-0000-00004F040000}"/>
    <cellStyle name="Normal 23 2 4" xfId="1028" xr:uid="{00000000-0005-0000-0000-000050040000}"/>
    <cellStyle name="Normal 23 3" xfId="1029" xr:uid="{00000000-0005-0000-0000-000051040000}"/>
    <cellStyle name="Normal 23 4" xfId="1030" xr:uid="{00000000-0005-0000-0000-000052040000}"/>
    <cellStyle name="Normal 23 5" xfId="1031" xr:uid="{00000000-0005-0000-0000-000053040000}"/>
    <cellStyle name="Normal 23 6" xfId="1032" xr:uid="{00000000-0005-0000-0000-000054040000}"/>
    <cellStyle name="Normal 23 7" xfId="1033" xr:uid="{00000000-0005-0000-0000-000055040000}"/>
    <cellStyle name="Normal 23 8" xfId="1034" xr:uid="{00000000-0005-0000-0000-000056040000}"/>
    <cellStyle name="Normal 23 9" xfId="1035" xr:uid="{00000000-0005-0000-0000-000057040000}"/>
    <cellStyle name="Normal 24" xfId="1771" xr:uid="{00000000-0005-0000-0000-000058040000}"/>
    <cellStyle name="Normal 24 2" xfId="1036" xr:uid="{00000000-0005-0000-0000-000059040000}"/>
    <cellStyle name="Normal 24 2 2" xfId="1037" xr:uid="{00000000-0005-0000-0000-00005A040000}"/>
    <cellStyle name="Normal 24 2 3" xfId="1038" xr:uid="{00000000-0005-0000-0000-00005B040000}"/>
    <cellStyle name="Normal 24 2 4" xfId="1039" xr:uid="{00000000-0005-0000-0000-00005C040000}"/>
    <cellStyle name="Normal 24 3" xfId="1040" xr:uid="{00000000-0005-0000-0000-00005D040000}"/>
    <cellStyle name="Normal 24 4" xfId="1041" xr:uid="{00000000-0005-0000-0000-00005E040000}"/>
    <cellStyle name="Normal 24 5" xfId="1042" xr:uid="{00000000-0005-0000-0000-00005F040000}"/>
    <cellStyle name="Normal 24 6" xfId="1043" xr:uid="{00000000-0005-0000-0000-000060040000}"/>
    <cellStyle name="Normal 24 7" xfId="1044" xr:uid="{00000000-0005-0000-0000-000061040000}"/>
    <cellStyle name="Normal 24 8" xfId="1045" xr:uid="{00000000-0005-0000-0000-000062040000}"/>
    <cellStyle name="Normal 24 9" xfId="1046" xr:uid="{00000000-0005-0000-0000-000063040000}"/>
    <cellStyle name="Normal 25" xfId="1772" xr:uid="{00000000-0005-0000-0000-000064040000}"/>
    <cellStyle name="Normal 25 2" xfId="1047" xr:uid="{00000000-0005-0000-0000-000065040000}"/>
    <cellStyle name="Normal 25 2 2" xfId="1048" xr:uid="{00000000-0005-0000-0000-000066040000}"/>
    <cellStyle name="Normal 25 2 3" xfId="1049" xr:uid="{00000000-0005-0000-0000-000067040000}"/>
    <cellStyle name="Normal 25 2 4" xfId="1050" xr:uid="{00000000-0005-0000-0000-000068040000}"/>
    <cellStyle name="Normal 25 3" xfId="1051" xr:uid="{00000000-0005-0000-0000-000069040000}"/>
    <cellStyle name="Normal 25 4" xfId="1052" xr:uid="{00000000-0005-0000-0000-00006A040000}"/>
    <cellStyle name="Normal 25 5" xfId="1053" xr:uid="{00000000-0005-0000-0000-00006B040000}"/>
    <cellStyle name="Normal 25 6" xfId="1054" xr:uid="{00000000-0005-0000-0000-00006C040000}"/>
    <cellStyle name="Normal 25 7" xfId="1055" xr:uid="{00000000-0005-0000-0000-00006D040000}"/>
    <cellStyle name="Normal 25 8" xfId="1056" xr:uid="{00000000-0005-0000-0000-00006E040000}"/>
    <cellStyle name="Normal 25 9" xfId="1057" xr:uid="{00000000-0005-0000-0000-00006F040000}"/>
    <cellStyle name="Normal 26" xfId="1773" xr:uid="{00000000-0005-0000-0000-000070040000}"/>
    <cellStyle name="Normal 26 2" xfId="1058" xr:uid="{00000000-0005-0000-0000-000071040000}"/>
    <cellStyle name="Normal 26 2 2" xfId="1059" xr:uid="{00000000-0005-0000-0000-000072040000}"/>
    <cellStyle name="Normal 26 2 3" xfId="1060" xr:uid="{00000000-0005-0000-0000-000073040000}"/>
    <cellStyle name="Normal 26 2 4" xfId="1061" xr:uid="{00000000-0005-0000-0000-000074040000}"/>
    <cellStyle name="Normal 26 3" xfId="1062" xr:uid="{00000000-0005-0000-0000-000075040000}"/>
    <cellStyle name="Normal 26 4" xfId="1063" xr:uid="{00000000-0005-0000-0000-000076040000}"/>
    <cellStyle name="Normal 26 5" xfId="1064" xr:uid="{00000000-0005-0000-0000-000077040000}"/>
    <cellStyle name="Normal 26 6" xfId="1065" xr:uid="{00000000-0005-0000-0000-000078040000}"/>
    <cellStyle name="Normal 26 7" xfId="1066" xr:uid="{00000000-0005-0000-0000-000079040000}"/>
    <cellStyle name="Normal 27" xfId="1774" xr:uid="{00000000-0005-0000-0000-00007A040000}"/>
    <cellStyle name="Normal 27 2" xfId="1067" xr:uid="{00000000-0005-0000-0000-00007B040000}"/>
    <cellStyle name="Normal 27 2 2" xfId="1068" xr:uid="{00000000-0005-0000-0000-00007C040000}"/>
    <cellStyle name="Normal 27 2 3" xfId="1069" xr:uid="{00000000-0005-0000-0000-00007D040000}"/>
    <cellStyle name="Normal 27 2 4" xfId="1070" xr:uid="{00000000-0005-0000-0000-00007E040000}"/>
    <cellStyle name="Normal 27 3" xfId="1071" xr:uid="{00000000-0005-0000-0000-00007F040000}"/>
    <cellStyle name="Normal 27 4" xfId="1072" xr:uid="{00000000-0005-0000-0000-000080040000}"/>
    <cellStyle name="Normal 27 5" xfId="1073" xr:uid="{00000000-0005-0000-0000-000081040000}"/>
    <cellStyle name="Normal 27 6" xfId="1074" xr:uid="{00000000-0005-0000-0000-000082040000}"/>
    <cellStyle name="Normal 27 7" xfId="1075" xr:uid="{00000000-0005-0000-0000-000083040000}"/>
    <cellStyle name="Normal 27 8" xfId="1076" xr:uid="{00000000-0005-0000-0000-000084040000}"/>
    <cellStyle name="Normal 27 9" xfId="1077" xr:uid="{00000000-0005-0000-0000-000085040000}"/>
    <cellStyle name="Normal 28" xfId="1775" xr:uid="{00000000-0005-0000-0000-000086040000}"/>
    <cellStyle name="Normal 28 2" xfId="1078" xr:uid="{00000000-0005-0000-0000-000087040000}"/>
    <cellStyle name="Normal 28 2 2" xfId="1079" xr:uid="{00000000-0005-0000-0000-000088040000}"/>
    <cellStyle name="Normal 28 2 3" xfId="1080" xr:uid="{00000000-0005-0000-0000-000089040000}"/>
    <cellStyle name="Normal 28 2 4" xfId="1081" xr:uid="{00000000-0005-0000-0000-00008A040000}"/>
    <cellStyle name="Normal 28 3" xfId="1082" xr:uid="{00000000-0005-0000-0000-00008B040000}"/>
    <cellStyle name="Normal 28 4" xfId="1083" xr:uid="{00000000-0005-0000-0000-00008C040000}"/>
    <cellStyle name="Normal 28 5" xfId="1084" xr:uid="{00000000-0005-0000-0000-00008D040000}"/>
    <cellStyle name="Normal 28 6" xfId="1085" xr:uid="{00000000-0005-0000-0000-00008E040000}"/>
    <cellStyle name="Normal 28 7" xfId="1086" xr:uid="{00000000-0005-0000-0000-00008F040000}"/>
    <cellStyle name="Normal 28 8" xfId="1087" xr:uid="{00000000-0005-0000-0000-000090040000}"/>
    <cellStyle name="Normal 28 9" xfId="1088" xr:uid="{00000000-0005-0000-0000-000091040000}"/>
    <cellStyle name="Normal 29" xfId="1776" xr:uid="{00000000-0005-0000-0000-000092040000}"/>
    <cellStyle name="Normal 29 2" xfId="1089" xr:uid="{00000000-0005-0000-0000-000093040000}"/>
    <cellStyle name="Normal 29 2 2" xfId="1090" xr:uid="{00000000-0005-0000-0000-000094040000}"/>
    <cellStyle name="Normal 29 2 3" xfId="1091" xr:uid="{00000000-0005-0000-0000-000095040000}"/>
    <cellStyle name="Normal 29 2 4" xfId="1092" xr:uid="{00000000-0005-0000-0000-000096040000}"/>
    <cellStyle name="Normal 29 3" xfId="1093" xr:uid="{00000000-0005-0000-0000-000097040000}"/>
    <cellStyle name="Normal 29 4" xfId="1094" xr:uid="{00000000-0005-0000-0000-000098040000}"/>
    <cellStyle name="Normal 29 5" xfId="1095" xr:uid="{00000000-0005-0000-0000-000099040000}"/>
    <cellStyle name="Normal 29 6" xfId="1096" xr:uid="{00000000-0005-0000-0000-00009A040000}"/>
    <cellStyle name="Normal 29 7" xfId="1097" xr:uid="{00000000-0005-0000-0000-00009B040000}"/>
    <cellStyle name="Normal 29 8" xfId="1098" xr:uid="{00000000-0005-0000-0000-00009C040000}"/>
    <cellStyle name="Normal 29 9" xfId="1099" xr:uid="{00000000-0005-0000-0000-00009D040000}"/>
    <cellStyle name="Normal 3" xfId="73" xr:uid="{00000000-0005-0000-0000-00009E040000}"/>
    <cellStyle name="Normal 3 10" xfId="1100" xr:uid="{00000000-0005-0000-0000-00009F040000}"/>
    <cellStyle name="Normal 3 11" xfId="1101" xr:uid="{00000000-0005-0000-0000-0000A0040000}"/>
    <cellStyle name="Normal 3 12" xfId="1102" xr:uid="{00000000-0005-0000-0000-0000A1040000}"/>
    <cellStyle name="Normal 3 13" xfId="1777" xr:uid="{00000000-0005-0000-0000-0000A2040000}"/>
    <cellStyle name="Normal 3 2" xfId="74" xr:uid="{00000000-0005-0000-0000-0000A3040000}"/>
    <cellStyle name="Normal 3 2 10" xfId="1906" xr:uid="{00000000-0005-0000-0000-0000A4040000}"/>
    <cellStyle name="Normal 3 2 2" xfId="1104" xr:uid="{00000000-0005-0000-0000-0000A5040000}"/>
    <cellStyle name="Normal 3 2 2 2" xfId="1910" xr:uid="{00000000-0005-0000-0000-0000A6040000}"/>
    <cellStyle name="Normal 3 2 3" xfId="1105" xr:uid="{00000000-0005-0000-0000-0000A7040000}"/>
    <cellStyle name="Normal 3 2 4" xfId="1106" xr:uid="{00000000-0005-0000-0000-0000A8040000}"/>
    <cellStyle name="Normal 3 2 5" xfId="1107" xr:uid="{00000000-0005-0000-0000-0000A9040000}"/>
    <cellStyle name="Normal 3 2 6" xfId="1108" xr:uid="{00000000-0005-0000-0000-0000AA040000}"/>
    <cellStyle name="Normal 3 2 7" xfId="1109" xr:uid="{00000000-0005-0000-0000-0000AB040000}"/>
    <cellStyle name="Normal 3 2 8" xfId="1110" xr:uid="{00000000-0005-0000-0000-0000AC040000}"/>
    <cellStyle name="Normal 3 2 9" xfId="1103" xr:uid="{00000000-0005-0000-0000-0000AD040000}"/>
    <cellStyle name="Normal 3 3" xfId="43" xr:uid="{00000000-0005-0000-0000-0000AE040000}"/>
    <cellStyle name="Normal 3 3 10" xfId="1925" xr:uid="{00000000-0005-0000-0000-0000AF040000}"/>
    <cellStyle name="Normal 3 3 2" xfId="1112" xr:uid="{00000000-0005-0000-0000-0000B0040000}"/>
    <cellStyle name="Normal 3 3 3" xfId="1113" xr:uid="{00000000-0005-0000-0000-0000B1040000}"/>
    <cellStyle name="Normal 3 3 4" xfId="1114" xr:uid="{00000000-0005-0000-0000-0000B2040000}"/>
    <cellStyle name="Normal 3 3 5" xfId="1115" xr:uid="{00000000-0005-0000-0000-0000B3040000}"/>
    <cellStyle name="Normal 3 3 6" xfId="1116" xr:uid="{00000000-0005-0000-0000-0000B4040000}"/>
    <cellStyle name="Normal 3 3 7" xfId="1117" xr:uid="{00000000-0005-0000-0000-0000B5040000}"/>
    <cellStyle name="Normal 3 3 8" xfId="1118" xr:uid="{00000000-0005-0000-0000-0000B6040000}"/>
    <cellStyle name="Normal 3 3 9" xfId="1111" xr:uid="{00000000-0005-0000-0000-0000B7040000}"/>
    <cellStyle name="Normal 3 4" xfId="349" xr:uid="{00000000-0005-0000-0000-0000B8040000}"/>
    <cellStyle name="Normal 3 4 2" xfId="1120" xr:uid="{00000000-0005-0000-0000-0000B9040000}"/>
    <cellStyle name="Normal 3 4 3" xfId="1121" xr:uid="{00000000-0005-0000-0000-0000BA040000}"/>
    <cellStyle name="Normal 3 4 4" xfId="1122" xr:uid="{00000000-0005-0000-0000-0000BB040000}"/>
    <cellStyle name="Normal 3 4 5" xfId="1123" xr:uid="{00000000-0005-0000-0000-0000BC040000}"/>
    <cellStyle name="Normal 3 4 6" xfId="1124" xr:uid="{00000000-0005-0000-0000-0000BD040000}"/>
    <cellStyle name="Normal 3 4 7" xfId="1125" xr:uid="{00000000-0005-0000-0000-0000BE040000}"/>
    <cellStyle name="Normal 3 4 8" xfId="1126" xr:uid="{00000000-0005-0000-0000-0000BF040000}"/>
    <cellStyle name="Normal 3 4 9" xfId="1119" xr:uid="{00000000-0005-0000-0000-0000C0040000}"/>
    <cellStyle name="Normal 3 5" xfId="1127" xr:uid="{00000000-0005-0000-0000-0000C1040000}"/>
    <cellStyle name="Normal 3 5 2" xfId="1128" xr:uid="{00000000-0005-0000-0000-0000C2040000}"/>
    <cellStyle name="Normal 3 5 3" xfId="1129" xr:uid="{00000000-0005-0000-0000-0000C3040000}"/>
    <cellStyle name="Normal 3 5 4" xfId="1130" xr:uid="{00000000-0005-0000-0000-0000C4040000}"/>
    <cellStyle name="Normal 3 5 5" xfId="1131" xr:uid="{00000000-0005-0000-0000-0000C5040000}"/>
    <cellStyle name="Normal 3 5 6" xfId="1132" xr:uid="{00000000-0005-0000-0000-0000C6040000}"/>
    <cellStyle name="Normal 3 5 7" xfId="1133" xr:uid="{00000000-0005-0000-0000-0000C7040000}"/>
    <cellStyle name="Normal 3 5 8" xfId="1134" xr:uid="{00000000-0005-0000-0000-0000C8040000}"/>
    <cellStyle name="Normal 3 6" xfId="1135" xr:uid="{00000000-0005-0000-0000-0000C9040000}"/>
    <cellStyle name="Normal 3 6 2" xfId="1136" xr:uid="{00000000-0005-0000-0000-0000CA040000}"/>
    <cellStyle name="Normal 3 6 3" xfId="1137" xr:uid="{00000000-0005-0000-0000-0000CB040000}"/>
    <cellStyle name="Normal 3 6 4" xfId="1138" xr:uid="{00000000-0005-0000-0000-0000CC040000}"/>
    <cellStyle name="Normal 3 6 5" xfId="1139" xr:uid="{00000000-0005-0000-0000-0000CD040000}"/>
    <cellStyle name="Normal 3 6 6" xfId="1140" xr:uid="{00000000-0005-0000-0000-0000CE040000}"/>
    <cellStyle name="Normal 3 6 7" xfId="1141" xr:uid="{00000000-0005-0000-0000-0000CF040000}"/>
    <cellStyle name="Normal 3 6 8" xfId="1142" xr:uid="{00000000-0005-0000-0000-0000D0040000}"/>
    <cellStyle name="Normal 3 7" xfId="1143" xr:uid="{00000000-0005-0000-0000-0000D1040000}"/>
    <cellStyle name="Normal 3 7 2" xfId="1144" xr:uid="{00000000-0005-0000-0000-0000D2040000}"/>
    <cellStyle name="Normal 3 7 3" xfId="1145" xr:uid="{00000000-0005-0000-0000-0000D3040000}"/>
    <cellStyle name="Normal 3 7 4" xfId="1146" xr:uid="{00000000-0005-0000-0000-0000D4040000}"/>
    <cellStyle name="Normal 3 7 5" xfId="1147" xr:uid="{00000000-0005-0000-0000-0000D5040000}"/>
    <cellStyle name="Normal 3 7 6" xfId="1148" xr:uid="{00000000-0005-0000-0000-0000D6040000}"/>
    <cellStyle name="Normal 3 7 7" xfId="1149" xr:uid="{00000000-0005-0000-0000-0000D7040000}"/>
    <cellStyle name="Normal 3 7 8" xfId="1150" xr:uid="{00000000-0005-0000-0000-0000D8040000}"/>
    <cellStyle name="Normal 3 8" xfId="1151" xr:uid="{00000000-0005-0000-0000-0000D9040000}"/>
    <cellStyle name="Normal 3 8 2" xfId="1152" xr:uid="{00000000-0005-0000-0000-0000DA040000}"/>
    <cellStyle name="Normal 3 8 3" xfId="1153" xr:uid="{00000000-0005-0000-0000-0000DB040000}"/>
    <cellStyle name="Normal 3 8 4" xfId="1154" xr:uid="{00000000-0005-0000-0000-0000DC040000}"/>
    <cellStyle name="Normal 3 8 5" xfId="1155" xr:uid="{00000000-0005-0000-0000-0000DD040000}"/>
    <cellStyle name="Normal 3 8 6" xfId="1156" xr:uid="{00000000-0005-0000-0000-0000DE040000}"/>
    <cellStyle name="Normal 3 9" xfId="1157" xr:uid="{00000000-0005-0000-0000-0000DF040000}"/>
    <cellStyle name="Normal 30" xfId="1778" xr:uid="{00000000-0005-0000-0000-0000E0040000}"/>
    <cellStyle name="Normal 30 2" xfId="1158" xr:uid="{00000000-0005-0000-0000-0000E1040000}"/>
    <cellStyle name="Normal 30 2 2" xfId="1159" xr:uid="{00000000-0005-0000-0000-0000E2040000}"/>
    <cellStyle name="Normal 30 2 3" xfId="1160" xr:uid="{00000000-0005-0000-0000-0000E3040000}"/>
    <cellStyle name="Normal 30 2 4" xfId="1161" xr:uid="{00000000-0005-0000-0000-0000E4040000}"/>
    <cellStyle name="Normal 30 3" xfId="1162" xr:uid="{00000000-0005-0000-0000-0000E5040000}"/>
    <cellStyle name="Normal 30 4" xfId="1163" xr:uid="{00000000-0005-0000-0000-0000E6040000}"/>
    <cellStyle name="Normal 30 5" xfId="1164" xr:uid="{00000000-0005-0000-0000-0000E7040000}"/>
    <cellStyle name="Normal 30 6" xfId="1165" xr:uid="{00000000-0005-0000-0000-0000E8040000}"/>
    <cellStyle name="Normal 30 7" xfId="1166" xr:uid="{00000000-0005-0000-0000-0000E9040000}"/>
    <cellStyle name="Normal 30 8" xfId="1167" xr:uid="{00000000-0005-0000-0000-0000EA040000}"/>
    <cellStyle name="Normal 30 9" xfId="1168" xr:uid="{00000000-0005-0000-0000-0000EB040000}"/>
    <cellStyle name="Normal 31" xfId="1779" xr:uid="{00000000-0005-0000-0000-0000EC040000}"/>
    <cellStyle name="Normal 31 2" xfId="1169" xr:uid="{00000000-0005-0000-0000-0000ED040000}"/>
    <cellStyle name="Normal 31 2 2" xfId="1170" xr:uid="{00000000-0005-0000-0000-0000EE040000}"/>
    <cellStyle name="Normal 31 2 3" xfId="1171" xr:uid="{00000000-0005-0000-0000-0000EF040000}"/>
    <cellStyle name="Normal 31 2 4" xfId="1172" xr:uid="{00000000-0005-0000-0000-0000F0040000}"/>
    <cellStyle name="Normal 31 3" xfId="1173" xr:uid="{00000000-0005-0000-0000-0000F1040000}"/>
    <cellStyle name="Normal 31 4" xfId="1174" xr:uid="{00000000-0005-0000-0000-0000F2040000}"/>
    <cellStyle name="Normal 31 5" xfId="1175" xr:uid="{00000000-0005-0000-0000-0000F3040000}"/>
    <cellStyle name="Normal 31 6" xfId="1176" xr:uid="{00000000-0005-0000-0000-0000F4040000}"/>
    <cellStyle name="Normal 31 7" xfId="1177" xr:uid="{00000000-0005-0000-0000-0000F5040000}"/>
    <cellStyle name="Normal 31 8" xfId="1178" xr:uid="{00000000-0005-0000-0000-0000F6040000}"/>
    <cellStyle name="Normal 31 9" xfId="1179" xr:uid="{00000000-0005-0000-0000-0000F7040000}"/>
    <cellStyle name="Normal 32" xfId="1780" xr:uid="{00000000-0005-0000-0000-0000F8040000}"/>
    <cellStyle name="Normal 32 2" xfId="1180" xr:uid="{00000000-0005-0000-0000-0000F9040000}"/>
    <cellStyle name="Normal 32 2 2" xfId="1181" xr:uid="{00000000-0005-0000-0000-0000FA040000}"/>
    <cellStyle name="Normal 32 2 3" xfId="1182" xr:uid="{00000000-0005-0000-0000-0000FB040000}"/>
    <cellStyle name="Normal 32 2 4" xfId="1183" xr:uid="{00000000-0005-0000-0000-0000FC040000}"/>
    <cellStyle name="Normal 32 3" xfId="1184" xr:uid="{00000000-0005-0000-0000-0000FD040000}"/>
    <cellStyle name="Normal 32 4" xfId="1185" xr:uid="{00000000-0005-0000-0000-0000FE040000}"/>
    <cellStyle name="Normal 32 5" xfId="1186" xr:uid="{00000000-0005-0000-0000-0000FF040000}"/>
    <cellStyle name="Normal 32 6" xfId="1187" xr:uid="{00000000-0005-0000-0000-000000050000}"/>
    <cellStyle name="Normal 32 7" xfId="1188" xr:uid="{00000000-0005-0000-0000-000001050000}"/>
    <cellStyle name="Normal 32 8" xfId="1189" xr:uid="{00000000-0005-0000-0000-000002050000}"/>
    <cellStyle name="Normal 32 9" xfId="1190" xr:uid="{00000000-0005-0000-0000-000003050000}"/>
    <cellStyle name="Normal 4" xfId="444" xr:uid="{00000000-0005-0000-0000-000004050000}"/>
    <cellStyle name="Normal 4 10" xfId="1191" xr:uid="{00000000-0005-0000-0000-000005050000}"/>
    <cellStyle name="Normal 4 10 2" xfId="1192" xr:uid="{00000000-0005-0000-0000-000006050000}"/>
    <cellStyle name="Normal 4 10 3" xfId="1193" xr:uid="{00000000-0005-0000-0000-000007050000}"/>
    <cellStyle name="Normal 4 10 4" xfId="1194" xr:uid="{00000000-0005-0000-0000-000008050000}"/>
    <cellStyle name="Normal 4 10 5" xfId="1195" xr:uid="{00000000-0005-0000-0000-000009050000}"/>
    <cellStyle name="Normal 4 10 6" xfId="1196" xr:uid="{00000000-0005-0000-0000-00000A050000}"/>
    <cellStyle name="Normal 4 10 7" xfId="1197" xr:uid="{00000000-0005-0000-0000-00000B050000}"/>
    <cellStyle name="Normal 4 10 8" xfId="1198" xr:uid="{00000000-0005-0000-0000-00000C050000}"/>
    <cellStyle name="Normal 4 11" xfId="1199" xr:uid="{00000000-0005-0000-0000-00000D050000}"/>
    <cellStyle name="Normal 4 11 2" xfId="1200" xr:uid="{00000000-0005-0000-0000-00000E050000}"/>
    <cellStyle name="Normal 4 11 3" xfId="1201" xr:uid="{00000000-0005-0000-0000-00000F050000}"/>
    <cellStyle name="Normal 4 11 4" xfId="1202" xr:uid="{00000000-0005-0000-0000-000010050000}"/>
    <cellStyle name="Normal 4 11 5" xfId="1203" xr:uid="{00000000-0005-0000-0000-000011050000}"/>
    <cellStyle name="Normal 4 11 6" xfId="1204" xr:uid="{00000000-0005-0000-0000-000012050000}"/>
    <cellStyle name="Normal 4 11 7" xfId="1205" xr:uid="{00000000-0005-0000-0000-000013050000}"/>
    <cellStyle name="Normal 4 11 8" xfId="1206" xr:uid="{00000000-0005-0000-0000-000014050000}"/>
    <cellStyle name="Normal 4 12" xfId="1207" xr:uid="{00000000-0005-0000-0000-000015050000}"/>
    <cellStyle name="Normal 4 12 2" xfId="1208" xr:uid="{00000000-0005-0000-0000-000016050000}"/>
    <cellStyle name="Normal 4 12 3" xfId="1209" xr:uid="{00000000-0005-0000-0000-000017050000}"/>
    <cellStyle name="Normal 4 12 4" xfId="1210" xr:uid="{00000000-0005-0000-0000-000018050000}"/>
    <cellStyle name="Normal 4 12 5" xfId="1211" xr:uid="{00000000-0005-0000-0000-000019050000}"/>
    <cellStyle name="Normal 4 12 6" xfId="1212" xr:uid="{00000000-0005-0000-0000-00001A050000}"/>
    <cellStyle name="Normal 4 12 7" xfId="1213" xr:uid="{00000000-0005-0000-0000-00001B050000}"/>
    <cellStyle name="Normal 4 12 8" xfId="1214" xr:uid="{00000000-0005-0000-0000-00001C050000}"/>
    <cellStyle name="Normal 4 13" xfId="1215" xr:uid="{00000000-0005-0000-0000-00001D050000}"/>
    <cellStyle name="Normal 4 13 2" xfId="1216" xr:uid="{00000000-0005-0000-0000-00001E050000}"/>
    <cellStyle name="Normal 4 13 3" xfId="1217" xr:uid="{00000000-0005-0000-0000-00001F050000}"/>
    <cellStyle name="Normal 4 13 4" xfId="1218" xr:uid="{00000000-0005-0000-0000-000020050000}"/>
    <cellStyle name="Normal 4 13 5" xfId="1219" xr:uid="{00000000-0005-0000-0000-000021050000}"/>
    <cellStyle name="Normal 4 13 6" xfId="1220" xr:uid="{00000000-0005-0000-0000-000022050000}"/>
    <cellStyle name="Normal 4 13 7" xfId="1221" xr:uid="{00000000-0005-0000-0000-000023050000}"/>
    <cellStyle name="Normal 4 13 8" xfId="1222" xr:uid="{00000000-0005-0000-0000-000024050000}"/>
    <cellStyle name="Normal 4 14" xfId="1223" xr:uid="{00000000-0005-0000-0000-000025050000}"/>
    <cellStyle name="Normal 4 14 2" xfId="1224" xr:uid="{00000000-0005-0000-0000-000026050000}"/>
    <cellStyle name="Normal 4 14 3" xfId="1225" xr:uid="{00000000-0005-0000-0000-000027050000}"/>
    <cellStyle name="Normal 4 14 4" xfId="1226" xr:uid="{00000000-0005-0000-0000-000028050000}"/>
    <cellStyle name="Normal 4 14 5" xfId="1227" xr:uid="{00000000-0005-0000-0000-000029050000}"/>
    <cellStyle name="Normal 4 14 6" xfId="1228" xr:uid="{00000000-0005-0000-0000-00002A050000}"/>
    <cellStyle name="Normal 4 14 7" xfId="1229" xr:uid="{00000000-0005-0000-0000-00002B050000}"/>
    <cellStyle name="Normal 4 14 8" xfId="1230" xr:uid="{00000000-0005-0000-0000-00002C050000}"/>
    <cellStyle name="Normal 4 15" xfId="1231" xr:uid="{00000000-0005-0000-0000-00002D050000}"/>
    <cellStyle name="Normal 4 15 2" xfId="1232" xr:uid="{00000000-0005-0000-0000-00002E050000}"/>
    <cellStyle name="Normal 4 15 3" xfId="1233" xr:uid="{00000000-0005-0000-0000-00002F050000}"/>
    <cellStyle name="Normal 4 15 4" xfId="1234" xr:uid="{00000000-0005-0000-0000-000030050000}"/>
    <cellStyle name="Normal 4 15 5" xfId="1235" xr:uid="{00000000-0005-0000-0000-000031050000}"/>
    <cellStyle name="Normal 4 15 6" xfId="1236" xr:uid="{00000000-0005-0000-0000-000032050000}"/>
    <cellStyle name="Normal 4 15 7" xfId="1237" xr:uid="{00000000-0005-0000-0000-000033050000}"/>
    <cellStyle name="Normal 4 15 8" xfId="1238" xr:uid="{00000000-0005-0000-0000-000034050000}"/>
    <cellStyle name="Normal 4 16" xfId="1239" xr:uid="{00000000-0005-0000-0000-000035050000}"/>
    <cellStyle name="Normal 4 16 2" xfId="1240" xr:uid="{00000000-0005-0000-0000-000036050000}"/>
    <cellStyle name="Normal 4 16 3" xfId="1241" xr:uid="{00000000-0005-0000-0000-000037050000}"/>
    <cellStyle name="Normal 4 16 4" xfId="1242" xr:uid="{00000000-0005-0000-0000-000038050000}"/>
    <cellStyle name="Normal 4 16 5" xfId="1243" xr:uid="{00000000-0005-0000-0000-000039050000}"/>
    <cellStyle name="Normal 4 16 6" xfId="1244" xr:uid="{00000000-0005-0000-0000-00003A050000}"/>
    <cellStyle name="Normal 4 16 7" xfId="1245" xr:uid="{00000000-0005-0000-0000-00003B050000}"/>
    <cellStyle name="Normal 4 16 8" xfId="1246" xr:uid="{00000000-0005-0000-0000-00003C050000}"/>
    <cellStyle name="Normal 4 17" xfId="1247" xr:uid="{00000000-0005-0000-0000-00003D050000}"/>
    <cellStyle name="Normal 4 17 2" xfId="1248" xr:uid="{00000000-0005-0000-0000-00003E050000}"/>
    <cellStyle name="Normal 4 17 3" xfId="1249" xr:uid="{00000000-0005-0000-0000-00003F050000}"/>
    <cellStyle name="Normal 4 17 4" xfId="1250" xr:uid="{00000000-0005-0000-0000-000040050000}"/>
    <cellStyle name="Normal 4 17 5" xfId="1251" xr:uid="{00000000-0005-0000-0000-000041050000}"/>
    <cellStyle name="Normal 4 17 6" xfId="1252" xr:uid="{00000000-0005-0000-0000-000042050000}"/>
    <cellStyle name="Normal 4 17 7" xfId="1253" xr:uid="{00000000-0005-0000-0000-000043050000}"/>
    <cellStyle name="Normal 4 17 8" xfId="1254" xr:uid="{00000000-0005-0000-0000-000044050000}"/>
    <cellStyle name="Normal 4 18" xfId="1255" xr:uid="{00000000-0005-0000-0000-000045050000}"/>
    <cellStyle name="Normal 4 18 2" xfId="1256" xr:uid="{00000000-0005-0000-0000-000046050000}"/>
    <cellStyle name="Normal 4 18 3" xfId="1257" xr:uid="{00000000-0005-0000-0000-000047050000}"/>
    <cellStyle name="Normal 4 18 4" xfId="1258" xr:uid="{00000000-0005-0000-0000-000048050000}"/>
    <cellStyle name="Normal 4 18 5" xfId="1259" xr:uid="{00000000-0005-0000-0000-000049050000}"/>
    <cellStyle name="Normal 4 18 6" xfId="1260" xr:uid="{00000000-0005-0000-0000-00004A050000}"/>
    <cellStyle name="Normal 4 18 7" xfId="1261" xr:uid="{00000000-0005-0000-0000-00004B050000}"/>
    <cellStyle name="Normal 4 18 8" xfId="1262" xr:uid="{00000000-0005-0000-0000-00004C050000}"/>
    <cellStyle name="Normal 4 19" xfId="1263" xr:uid="{00000000-0005-0000-0000-00004D050000}"/>
    <cellStyle name="Normal 4 19 2" xfId="1264" xr:uid="{00000000-0005-0000-0000-00004E050000}"/>
    <cellStyle name="Normal 4 19 3" xfId="1265" xr:uid="{00000000-0005-0000-0000-00004F050000}"/>
    <cellStyle name="Normal 4 19 4" xfId="1266" xr:uid="{00000000-0005-0000-0000-000050050000}"/>
    <cellStyle name="Normal 4 19 5" xfId="1267" xr:uid="{00000000-0005-0000-0000-000051050000}"/>
    <cellStyle name="Normal 4 19 6" xfId="1268" xr:uid="{00000000-0005-0000-0000-000052050000}"/>
    <cellStyle name="Normal 4 19 7" xfId="1269" xr:uid="{00000000-0005-0000-0000-000053050000}"/>
    <cellStyle name="Normal 4 19 8" xfId="1270" xr:uid="{00000000-0005-0000-0000-000054050000}"/>
    <cellStyle name="Normal 4 2" xfId="1271" xr:uid="{00000000-0005-0000-0000-000055050000}"/>
    <cellStyle name="Normal 4 2 2" xfId="1272" xr:uid="{00000000-0005-0000-0000-000056050000}"/>
    <cellStyle name="Normal 4 2 3" xfId="1273" xr:uid="{00000000-0005-0000-0000-000057050000}"/>
    <cellStyle name="Normal 4 2 4" xfId="1274" xr:uid="{00000000-0005-0000-0000-000058050000}"/>
    <cellStyle name="Normal 4 2 5" xfId="1275" xr:uid="{00000000-0005-0000-0000-000059050000}"/>
    <cellStyle name="Normal 4 2 6" xfId="1276" xr:uid="{00000000-0005-0000-0000-00005A050000}"/>
    <cellStyle name="Normal 4 2 7" xfId="1277" xr:uid="{00000000-0005-0000-0000-00005B050000}"/>
    <cellStyle name="Normal 4 2 8" xfId="1278" xr:uid="{00000000-0005-0000-0000-00005C050000}"/>
    <cellStyle name="Normal 4 2 9" xfId="1898" xr:uid="{00000000-0005-0000-0000-00005D050000}"/>
    <cellStyle name="Normal 4 20" xfId="1279" xr:uid="{00000000-0005-0000-0000-00005E050000}"/>
    <cellStyle name="Normal 4 20 2" xfId="1280" xr:uid="{00000000-0005-0000-0000-00005F050000}"/>
    <cellStyle name="Normal 4 20 3" xfId="1281" xr:uid="{00000000-0005-0000-0000-000060050000}"/>
    <cellStyle name="Normal 4 20 4" xfId="1282" xr:uid="{00000000-0005-0000-0000-000061050000}"/>
    <cellStyle name="Normal 4 20 5" xfId="1283" xr:uid="{00000000-0005-0000-0000-000062050000}"/>
    <cellStyle name="Normal 4 20 6" xfId="1284" xr:uid="{00000000-0005-0000-0000-000063050000}"/>
    <cellStyle name="Normal 4 20 7" xfId="1285" xr:uid="{00000000-0005-0000-0000-000064050000}"/>
    <cellStyle name="Normal 4 20 8" xfId="1286" xr:uid="{00000000-0005-0000-0000-000065050000}"/>
    <cellStyle name="Normal 4 21" xfId="1287" xr:uid="{00000000-0005-0000-0000-000066050000}"/>
    <cellStyle name="Normal 4 21 2" xfId="1288" xr:uid="{00000000-0005-0000-0000-000067050000}"/>
    <cellStyle name="Normal 4 21 3" xfId="1289" xr:uid="{00000000-0005-0000-0000-000068050000}"/>
    <cellStyle name="Normal 4 21 4" xfId="1290" xr:uid="{00000000-0005-0000-0000-000069050000}"/>
    <cellStyle name="Normal 4 21 5" xfId="1291" xr:uid="{00000000-0005-0000-0000-00006A050000}"/>
    <cellStyle name="Normal 4 21 6" xfId="1292" xr:uid="{00000000-0005-0000-0000-00006B050000}"/>
    <cellStyle name="Normal 4 21 7" xfId="1293" xr:uid="{00000000-0005-0000-0000-00006C050000}"/>
    <cellStyle name="Normal 4 21 8" xfId="1294" xr:uid="{00000000-0005-0000-0000-00006D050000}"/>
    <cellStyle name="Normal 4 22" xfId="1295" xr:uid="{00000000-0005-0000-0000-00006E050000}"/>
    <cellStyle name="Normal 4 22 2" xfId="1296" xr:uid="{00000000-0005-0000-0000-00006F050000}"/>
    <cellStyle name="Normal 4 22 3" xfId="1297" xr:uid="{00000000-0005-0000-0000-000070050000}"/>
    <cellStyle name="Normal 4 22 4" xfId="1298" xr:uid="{00000000-0005-0000-0000-000071050000}"/>
    <cellStyle name="Normal 4 22 5" xfId="1299" xr:uid="{00000000-0005-0000-0000-000072050000}"/>
    <cellStyle name="Normal 4 22 6" xfId="1300" xr:uid="{00000000-0005-0000-0000-000073050000}"/>
    <cellStyle name="Normal 4 22 7" xfId="1301" xr:uid="{00000000-0005-0000-0000-000074050000}"/>
    <cellStyle name="Normal 4 22 8" xfId="1302" xr:uid="{00000000-0005-0000-0000-000075050000}"/>
    <cellStyle name="Normal 4 23" xfId="1303" xr:uid="{00000000-0005-0000-0000-000076050000}"/>
    <cellStyle name="Normal 4 23 2" xfId="1304" xr:uid="{00000000-0005-0000-0000-000077050000}"/>
    <cellStyle name="Normal 4 23 3" xfId="1305" xr:uid="{00000000-0005-0000-0000-000078050000}"/>
    <cellStyle name="Normal 4 23 4" xfId="1306" xr:uid="{00000000-0005-0000-0000-000079050000}"/>
    <cellStyle name="Normal 4 23 5" xfId="1307" xr:uid="{00000000-0005-0000-0000-00007A050000}"/>
    <cellStyle name="Normal 4 23 6" xfId="1308" xr:uid="{00000000-0005-0000-0000-00007B050000}"/>
    <cellStyle name="Normal 4 23 7" xfId="1309" xr:uid="{00000000-0005-0000-0000-00007C050000}"/>
    <cellStyle name="Normal 4 23 8" xfId="1310" xr:uid="{00000000-0005-0000-0000-00007D050000}"/>
    <cellStyle name="Normal 4 24" xfId="1311" xr:uid="{00000000-0005-0000-0000-00007E050000}"/>
    <cellStyle name="Normal 4 24 2" xfId="1312" xr:uid="{00000000-0005-0000-0000-00007F050000}"/>
    <cellStyle name="Normal 4 24 3" xfId="1313" xr:uid="{00000000-0005-0000-0000-000080050000}"/>
    <cellStyle name="Normal 4 24 4" xfId="1314" xr:uid="{00000000-0005-0000-0000-000081050000}"/>
    <cellStyle name="Normal 4 24 5" xfId="1315" xr:uid="{00000000-0005-0000-0000-000082050000}"/>
    <cellStyle name="Normal 4 24 6" xfId="1316" xr:uid="{00000000-0005-0000-0000-000083050000}"/>
    <cellStyle name="Normal 4 24 7" xfId="1317" xr:uid="{00000000-0005-0000-0000-000084050000}"/>
    <cellStyle name="Normal 4 24 8" xfId="1318" xr:uid="{00000000-0005-0000-0000-000085050000}"/>
    <cellStyle name="Normal 4 25" xfId="1319" xr:uid="{00000000-0005-0000-0000-000086050000}"/>
    <cellStyle name="Normal 4 25 2" xfId="1320" xr:uid="{00000000-0005-0000-0000-000087050000}"/>
    <cellStyle name="Normal 4 25 3" xfId="1321" xr:uid="{00000000-0005-0000-0000-000088050000}"/>
    <cellStyle name="Normal 4 25 4" xfId="1322" xr:uid="{00000000-0005-0000-0000-000089050000}"/>
    <cellStyle name="Normal 4 26" xfId="1323" xr:uid="{00000000-0005-0000-0000-00008A050000}"/>
    <cellStyle name="Normal 4 27" xfId="1324" xr:uid="{00000000-0005-0000-0000-00008B050000}"/>
    <cellStyle name="Normal 4 28" xfId="1325" xr:uid="{00000000-0005-0000-0000-00008C050000}"/>
    <cellStyle name="Normal 4 29" xfId="1326" xr:uid="{00000000-0005-0000-0000-00008D050000}"/>
    <cellStyle name="Normal 4 3" xfId="1327" xr:uid="{00000000-0005-0000-0000-00008E050000}"/>
    <cellStyle name="Normal 4 3 2" xfId="1328" xr:uid="{00000000-0005-0000-0000-00008F050000}"/>
    <cellStyle name="Normal 4 3 3" xfId="1329" xr:uid="{00000000-0005-0000-0000-000090050000}"/>
    <cellStyle name="Normal 4 3 4" xfId="1330" xr:uid="{00000000-0005-0000-0000-000091050000}"/>
    <cellStyle name="Normal 4 3 5" xfId="1331" xr:uid="{00000000-0005-0000-0000-000092050000}"/>
    <cellStyle name="Normal 4 3 6" xfId="1332" xr:uid="{00000000-0005-0000-0000-000093050000}"/>
    <cellStyle name="Normal 4 3 7" xfId="1333" xr:uid="{00000000-0005-0000-0000-000094050000}"/>
    <cellStyle name="Normal 4 3 8" xfId="1334" xr:uid="{00000000-0005-0000-0000-000095050000}"/>
    <cellStyle name="Normal 4 3 9" xfId="1938" xr:uid="{00000000-0005-0000-0000-000096050000}"/>
    <cellStyle name="Normal 4 30" xfId="1335" xr:uid="{00000000-0005-0000-0000-000097050000}"/>
    <cellStyle name="Normal 4 31" xfId="1336" xr:uid="{00000000-0005-0000-0000-000098050000}"/>
    <cellStyle name="Normal 4 32" xfId="1782" xr:uid="{00000000-0005-0000-0000-000099050000}"/>
    <cellStyle name="Normal 4 4" xfId="1337" xr:uid="{00000000-0005-0000-0000-00009A050000}"/>
    <cellStyle name="Normal 4 4 2" xfId="1338" xr:uid="{00000000-0005-0000-0000-00009B050000}"/>
    <cellStyle name="Normal 4 4 3" xfId="1339" xr:uid="{00000000-0005-0000-0000-00009C050000}"/>
    <cellStyle name="Normal 4 4 4" xfId="1340" xr:uid="{00000000-0005-0000-0000-00009D050000}"/>
    <cellStyle name="Normal 4 4 5" xfId="1341" xr:uid="{00000000-0005-0000-0000-00009E050000}"/>
    <cellStyle name="Normal 4 4 6" xfId="1342" xr:uid="{00000000-0005-0000-0000-00009F050000}"/>
    <cellStyle name="Normal 4 4 7" xfId="1343" xr:uid="{00000000-0005-0000-0000-0000A0050000}"/>
    <cellStyle name="Normal 4 4 8" xfId="1344" xr:uid="{00000000-0005-0000-0000-0000A1050000}"/>
    <cellStyle name="Normal 4 5" xfId="1345" xr:uid="{00000000-0005-0000-0000-0000A2050000}"/>
    <cellStyle name="Normal 4 5 2" xfId="1346" xr:uid="{00000000-0005-0000-0000-0000A3050000}"/>
    <cellStyle name="Normal 4 5 3" xfId="1347" xr:uid="{00000000-0005-0000-0000-0000A4050000}"/>
    <cellStyle name="Normal 4 5 4" xfId="1348" xr:uid="{00000000-0005-0000-0000-0000A5050000}"/>
    <cellStyle name="Normal 4 5 5" xfId="1349" xr:uid="{00000000-0005-0000-0000-0000A6050000}"/>
    <cellStyle name="Normal 4 5 6" xfId="1350" xr:uid="{00000000-0005-0000-0000-0000A7050000}"/>
    <cellStyle name="Normal 4 5 7" xfId="1351" xr:uid="{00000000-0005-0000-0000-0000A8050000}"/>
    <cellStyle name="Normal 4 5 8" xfId="1352" xr:uid="{00000000-0005-0000-0000-0000A9050000}"/>
    <cellStyle name="Normal 4 6" xfId="1353" xr:uid="{00000000-0005-0000-0000-0000AA050000}"/>
    <cellStyle name="Normal 4 6 2" xfId="1354" xr:uid="{00000000-0005-0000-0000-0000AB050000}"/>
    <cellStyle name="Normal 4 6 3" xfId="1355" xr:uid="{00000000-0005-0000-0000-0000AC050000}"/>
    <cellStyle name="Normal 4 6 4" xfId="1356" xr:uid="{00000000-0005-0000-0000-0000AD050000}"/>
    <cellStyle name="Normal 4 6 5" xfId="1357" xr:uid="{00000000-0005-0000-0000-0000AE050000}"/>
    <cellStyle name="Normal 4 6 6" xfId="1358" xr:uid="{00000000-0005-0000-0000-0000AF050000}"/>
    <cellStyle name="Normal 4 6 7" xfId="1359" xr:uid="{00000000-0005-0000-0000-0000B0050000}"/>
    <cellStyle name="Normal 4 6 8" xfId="1360" xr:uid="{00000000-0005-0000-0000-0000B1050000}"/>
    <cellStyle name="Normal 4 7" xfId="1361" xr:uid="{00000000-0005-0000-0000-0000B2050000}"/>
    <cellStyle name="Normal 4 7 2" xfId="1362" xr:uid="{00000000-0005-0000-0000-0000B3050000}"/>
    <cellStyle name="Normal 4 7 3" xfId="1363" xr:uid="{00000000-0005-0000-0000-0000B4050000}"/>
    <cellStyle name="Normal 4 7 4" xfId="1364" xr:uid="{00000000-0005-0000-0000-0000B5050000}"/>
    <cellStyle name="Normal 4 7 5" xfId="1365" xr:uid="{00000000-0005-0000-0000-0000B6050000}"/>
    <cellStyle name="Normal 4 7 6" xfId="1366" xr:uid="{00000000-0005-0000-0000-0000B7050000}"/>
    <cellStyle name="Normal 4 7 7" xfId="1367" xr:uid="{00000000-0005-0000-0000-0000B8050000}"/>
    <cellStyle name="Normal 4 7 8" xfId="1368" xr:uid="{00000000-0005-0000-0000-0000B9050000}"/>
    <cellStyle name="Normal 4 8" xfId="1369" xr:uid="{00000000-0005-0000-0000-0000BA050000}"/>
    <cellStyle name="Normal 4 8 2" xfId="1370" xr:uid="{00000000-0005-0000-0000-0000BB050000}"/>
    <cellStyle name="Normal 4 8 3" xfId="1371" xr:uid="{00000000-0005-0000-0000-0000BC050000}"/>
    <cellStyle name="Normal 4 8 4" xfId="1372" xr:uid="{00000000-0005-0000-0000-0000BD050000}"/>
    <cellStyle name="Normal 4 8 5" xfId="1373" xr:uid="{00000000-0005-0000-0000-0000BE050000}"/>
    <cellStyle name="Normal 4 8 6" xfId="1374" xr:uid="{00000000-0005-0000-0000-0000BF050000}"/>
    <cellStyle name="Normal 4 8 7" xfId="1375" xr:uid="{00000000-0005-0000-0000-0000C0050000}"/>
    <cellStyle name="Normal 4 8 8" xfId="1376" xr:uid="{00000000-0005-0000-0000-0000C1050000}"/>
    <cellStyle name="Normal 4 9" xfId="1377" xr:uid="{00000000-0005-0000-0000-0000C2050000}"/>
    <cellStyle name="Normal 4 9 2" xfId="1378" xr:uid="{00000000-0005-0000-0000-0000C3050000}"/>
    <cellStyle name="Normal 4 9 3" xfId="1379" xr:uid="{00000000-0005-0000-0000-0000C4050000}"/>
    <cellStyle name="Normal 4 9 4" xfId="1380" xr:uid="{00000000-0005-0000-0000-0000C5050000}"/>
    <cellStyle name="Normal 4 9 5" xfId="1381" xr:uid="{00000000-0005-0000-0000-0000C6050000}"/>
    <cellStyle name="Normal 4 9 6" xfId="1382" xr:uid="{00000000-0005-0000-0000-0000C7050000}"/>
    <cellStyle name="Normal 4 9 7" xfId="1383" xr:uid="{00000000-0005-0000-0000-0000C8050000}"/>
    <cellStyle name="Normal 4 9 8" xfId="1384" xr:uid="{00000000-0005-0000-0000-0000C9050000}"/>
    <cellStyle name="Normal 42" xfId="1783" xr:uid="{00000000-0005-0000-0000-0000CA050000}"/>
    <cellStyle name="Normal 43" xfId="1784" xr:uid="{00000000-0005-0000-0000-0000CB050000}"/>
    <cellStyle name="Normal 43 2" xfId="1385" xr:uid="{00000000-0005-0000-0000-0000CC050000}"/>
    <cellStyle name="Normal 44" xfId="1785" xr:uid="{00000000-0005-0000-0000-0000CD050000}"/>
    <cellStyle name="Normal 44 2" xfId="1386" xr:uid="{00000000-0005-0000-0000-0000CE050000}"/>
    <cellStyle name="Normal 44 3" xfId="1387" xr:uid="{00000000-0005-0000-0000-0000CF050000}"/>
    <cellStyle name="Normal 44 4" xfId="1388" xr:uid="{00000000-0005-0000-0000-0000D0050000}"/>
    <cellStyle name="Normal 44 5" xfId="1389" xr:uid="{00000000-0005-0000-0000-0000D1050000}"/>
    <cellStyle name="Normal 44 6" xfId="1390" xr:uid="{00000000-0005-0000-0000-0000D2050000}"/>
    <cellStyle name="Normal 47" xfId="1391" xr:uid="{00000000-0005-0000-0000-0000D3050000}"/>
    <cellStyle name="Normal 48" xfId="1392" xr:uid="{00000000-0005-0000-0000-0000D4050000}"/>
    <cellStyle name="Normal 49" xfId="1393" xr:uid="{00000000-0005-0000-0000-0000D5050000}"/>
    <cellStyle name="Normal 5" xfId="77" xr:uid="{00000000-0005-0000-0000-0000D6050000}"/>
    <cellStyle name="Normal 5 10" xfId="1394" xr:uid="{00000000-0005-0000-0000-0000D7050000}"/>
    <cellStyle name="Normal 5 11" xfId="1395" xr:uid="{00000000-0005-0000-0000-0000D8050000}"/>
    <cellStyle name="Normal 5 12" xfId="1396" xr:uid="{00000000-0005-0000-0000-0000D9050000}"/>
    <cellStyle name="Normal 5 13" xfId="1786" xr:uid="{00000000-0005-0000-0000-0000DA050000}"/>
    <cellStyle name="Normal 5 14" xfId="1894" xr:uid="{00000000-0005-0000-0000-0000DB050000}"/>
    <cellStyle name="Normal 5 2" xfId="1397" xr:uid="{00000000-0005-0000-0000-0000DC050000}"/>
    <cellStyle name="Normal 5 2 2" xfId="1398" xr:uid="{00000000-0005-0000-0000-0000DD050000}"/>
    <cellStyle name="Normal 5 2 3" xfId="1399" xr:uid="{00000000-0005-0000-0000-0000DE050000}"/>
    <cellStyle name="Normal 5 2 4" xfId="1400" xr:uid="{00000000-0005-0000-0000-0000DF050000}"/>
    <cellStyle name="Normal 5 2 5" xfId="1401" xr:uid="{00000000-0005-0000-0000-0000E0050000}"/>
    <cellStyle name="Normal 5 2 6" xfId="1402" xr:uid="{00000000-0005-0000-0000-0000E1050000}"/>
    <cellStyle name="Normal 5 2 7" xfId="1403" xr:uid="{00000000-0005-0000-0000-0000E2050000}"/>
    <cellStyle name="Normal 5 2 8" xfId="1404" xr:uid="{00000000-0005-0000-0000-0000E3050000}"/>
    <cellStyle name="Normal 5 2 9" xfId="1939" xr:uid="{00000000-0005-0000-0000-0000E4050000}"/>
    <cellStyle name="Normal 5 3" xfId="1405" xr:uid="{00000000-0005-0000-0000-0000E5050000}"/>
    <cellStyle name="Normal 5 3 2" xfId="1406" xr:uid="{00000000-0005-0000-0000-0000E6050000}"/>
    <cellStyle name="Normal 5 3 3" xfId="1407" xr:uid="{00000000-0005-0000-0000-0000E7050000}"/>
    <cellStyle name="Normal 5 3 4" xfId="1408" xr:uid="{00000000-0005-0000-0000-0000E8050000}"/>
    <cellStyle name="Normal 5 3 5" xfId="1409" xr:uid="{00000000-0005-0000-0000-0000E9050000}"/>
    <cellStyle name="Normal 5 3 6" xfId="1410" xr:uid="{00000000-0005-0000-0000-0000EA050000}"/>
    <cellStyle name="Normal 5 3 7" xfId="1411" xr:uid="{00000000-0005-0000-0000-0000EB050000}"/>
    <cellStyle name="Normal 5 3 8" xfId="1412" xr:uid="{00000000-0005-0000-0000-0000EC050000}"/>
    <cellStyle name="Normal 5 4" xfId="1413" xr:uid="{00000000-0005-0000-0000-0000ED050000}"/>
    <cellStyle name="Normal 5 4 2" xfId="1414" xr:uid="{00000000-0005-0000-0000-0000EE050000}"/>
    <cellStyle name="Normal 5 4 3" xfId="1415" xr:uid="{00000000-0005-0000-0000-0000EF050000}"/>
    <cellStyle name="Normal 5 4 4" xfId="1416" xr:uid="{00000000-0005-0000-0000-0000F0050000}"/>
    <cellStyle name="Normal 5 4 5" xfId="1417" xr:uid="{00000000-0005-0000-0000-0000F1050000}"/>
    <cellStyle name="Normal 5 4 6" xfId="1418" xr:uid="{00000000-0005-0000-0000-0000F2050000}"/>
    <cellStyle name="Normal 5 4 7" xfId="1419" xr:uid="{00000000-0005-0000-0000-0000F3050000}"/>
    <cellStyle name="Normal 5 4 8" xfId="1420" xr:uid="{00000000-0005-0000-0000-0000F4050000}"/>
    <cellStyle name="Normal 5 5" xfId="1421" xr:uid="{00000000-0005-0000-0000-0000F5050000}"/>
    <cellStyle name="Normal 5 5 2" xfId="1422" xr:uid="{00000000-0005-0000-0000-0000F6050000}"/>
    <cellStyle name="Normal 5 5 3" xfId="1423" xr:uid="{00000000-0005-0000-0000-0000F7050000}"/>
    <cellStyle name="Normal 5 5 4" xfId="1424" xr:uid="{00000000-0005-0000-0000-0000F8050000}"/>
    <cellStyle name="Normal 5 5 5" xfId="1425" xr:uid="{00000000-0005-0000-0000-0000F9050000}"/>
    <cellStyle name="Normal 5 5 6" xfId="1426" xr:uid="{00000000-0005-0000-0000-0000FA050000}"/>
    <cellStyle name="Normal 5 5 7" xfId="1427" xr:uid="{00000000-0005-0000-0000-0000FB050000}"/>
    <cellStyle name="Normal 5 5 8" xfId="1428" xr:uid="{00000000-0005-0000-0000-0000FC050000}"/>
    <cellStyle name="Normal 5 6" xfId="1429" xr:uid="{00000000-0005-0000-0000-0000FD050000}"/>
    <cellStyle name="Normal 5 6 2" xfId="1430" xr:uid="{00000000-0005-0000-0000-0000FE050000}"/>
    <cellStyle name="Normal 5 6 3" xfId="1431" xr:uid="{00000000-0005-0000-0000-0000FF050000}"/>
    <cellStyle name="Normal 5 6 4" xfId="1432" xr:uid="{00000000-0005-0000-0000-000000060000}"/>
    <cellStyle name="Normal 5 6 5" xfId="1433" xr:uid="{00000000-0005-0000-0000-000001060000}"/>
    <cellStyle name="Normal 5 6 6" xfId="1434" xr:uid="{00000000-0005-0000-0000-000002060000}"/>
    <cellStyle name="Normal 5 6 7" xfId="1435" xr:uid="{00000000-0005-0000-0000-000003060000}"/>
    <cellStyle name="Normal 5 6 8" xfId="1436" xr:uid="{00000000-0005-0000-0000-000004060000}"/>
    <cellStyle name="Normal 5 7" xfId="1437" xr:uid="{00000000-0005-0000-0000-000005060000}"/>
    <cellStyle name="Normal 5 7 2" xfId="1438" xr:uid="{00000000-0005-0000-0000-000006060000}"/>
    <cellStyle name="Normal 5 7 3" xfId="1439" xr:uid="{00000000-0005-0000-0000-000007060000}"/>
    <cellStyle name="Normal 5 7 4" xfId="1440" xr:uid="{00000000-0005-0000-0000-000008060000}"/>
    <cellStyle name="Normal 5 7 5" xfId="1441" xr:uid="{00000000-0005-0000-0000-000009060000}"/>
    <cellStyle name="Normal 5 7 6" xfId="1442" xr:uid="{00000000-0005-0000-0000-00000A060000}"/>
    <cellStyle name="Normal 5 7 7" xfId="1443" xr:uid="{00000000-0005-0000-0000-00000B060000}"/>
    <cellStyle name="Normal 5 7 8" xfId="1444" xr:uid="{00000000-0005-0000-0000-00000C060000}"/>
    <cellStyle name="Normal 5 8" xfId="1445" xr:uid="{00000000-0005-0000-0000-00000D060000}"/>
    <cellStyle name="Normal 5 8 2" xfId="1446" xr:uid="{00000000-0005-0000-0000-00000E060000}"/>
    <cellStyle name="Normal 5 8 3" xfId="1447" xr:uid="{00000000-0005-0000-0000-00000F060000}"/>
    <cellStyle name="Normal 5 8 4" xfId="1448" xr:uid="{00000000-0005-0000-0000-000010060000}"/>
    <cellStyle name="Normal 5 9" xfId="1449" xr:uid="{00000000-0005-0000-0000-000011060000}"/>
    <cellStyle name="Normal 50" xfId="1450" xr:uid="{00000000-0005-0000-0000-000012060000}"/>
    <cellStyle name="Normal 51" xfId="1451" xr:uid="{00000000-0005-0000-0000-000013060000}"/>
    <cellStyle name="Normal 52" xfId="1452" xr:uid="{00000000-0005-0000-0000-000014060000}"/>
    <cellStyle name="Normal 53" xfId="1453" xr:uid="{00000000-0005-0000-0000-000015060000}"/>
    <cellStyle name="Normal 54" xfId="1454" xr:uid="{00000000-0005-0000-0000-000016060000}"/>
    <cellStyle name="Normal 55" xfId="1455" xr:uid="{00000000-0005-0000-0000-000017060000}"/>
    <cellStyle name="Normal 56" xfId="1456" xr:uid="{00000000-0005-0000-0000-000018060000}"/>
    <cellStyle name="Normal 57" xfId="1457" xr:uid="{00000000-0005-0000-0000-000019060000}"/>
    <cellStyle name="Normal 58" xfId="1458" xr:uid="{00000000-0005-0000-0000-00001A060000}"/>
    <cellStyle name="Normal 6" xfId="656" xr:uid="{00000000-0005-0000-0000-00001B060000}"/>
    <cellStyle name="Normal 6 10" xfId="1459" xr:uid="{00000000-0005-0000-0000-00001C060000}"/>
    <cellStyle name="Normal 6 11" xfId="1460" xr:uid="{00000000-0005-0000-0000-00001D060000}"/>
    <cellStyle name="Normal 6 12" xfId="1461" xr:uid="{00000000-0005-0000-0000-00001E060000}"/>
    <cellStyle name="Normal 6 13" xfId="1787" xr:uid="{00000000-0005-0000-0000-00001F060000}"/>
    <cellStyle name="Normal 6 14" xfId="1889" xr:uid="{00000000-0005-0000-0000-000020060000}"/>
    <cellStyle name="Normal 6 2" xfId="1462" xr:uid="{00000000-0005-0000-0000-000021060000}"/>
    <cellStyle name="Normal 6 2 2" xfId="1463" xr:uid="{00000000-0005-0000-0000-000022060000}"/>
    <cellStyle name="Normal 6 2 3" xfId="1464" xr:uid="{00000000-0005-0000-0000-000023060000}"/>
    <cellStyle name="Normal 6 2 4" xfId="1465" xr:uid="{00000000-0005-0000-0000-000024060000}"/>
    <cellStyle name="Normal 6 2 5" xfId="1466" xr:uid="{00000000-0005-0000-0000-000025060000}"/>
    <cellStyle name="Normal 6 2 6" xfId="1467" xr:uid="{00000000-0005-0000-0000-000026060000}"/>
    <cellStyle name="Normal 6 2 7" xfId="1468" xr:uid="{00000000-0005-0000-0000-000027060000}"/>
    <cellStyle name="Normal 6 2 8" xfId="1469" xr:uid="{00000000-0005-0000-0000-000028060000}"/>
    <cellStyle name="Normal 6 2 9" xfId="1911" xr:uid="{00000000-0005-0000-0000-000029060000}"/>
    <cellStyle name="Normal 6 3" xfId="1470" xr:uid="{00000000-0005-0000-0000-00002A060000}"/>
    <cellStyle name="Normal 6 3 2" xfId="1471" xr:uid="{00000000-0005-0000-0000-00002B060000}"/>
    <cellStyle name="Normal 6 3 3" xfId="1472" xr:uid="{00000000-0005-0000-0000-00002C060000}"/>
    <cellStyle name="Normal 6 3 4" xfId="1473" xr:uid="{00000000-0005-0000-0000-00002D060000}"/>
    <cellStyle name="Normal 6 3 5" xfId="1474" xr:uid="{00000000-0005-0000-0000-00002E060000}"/>
    <cellStyle name="Normal 6 3 6" xfId="1475" xr:uid="{00000000-0005-0000-0000-00002F060000}"/>
    <cellStyle name="Normal 6 3 7" xfId="1476" xr:uid="{00000000-0005-0000-0000-000030060000}"/>
    <cellStyle name="Normal 6 3 8" xfId="1477" xr:uid="{00000000-0005-0000-0000-000031060000}"/>
    <cellStyle name="Normal 6 4" xfId="1478" xr:uid="{00000000-0005-0000-0000-000032060000}"/>
    <cellStyle name="Normal 6 4 2" xfId="1479" xr:uid="{00000000-0005-0000-0000-000033060000}"/>
    <cellStyle name="Normal 6 4 3" xfId="1480" xr:uid="{00000000-0005-0000-0000-000034060000}"/>
    <cellStyle name="Normal 6 4 4" xfId="1481" xr:uid="{00000000-0005-0000-0000-000035060000}"/>
    <cellStyle name="Normal 6 4 5" xfId="1482" xr:uid="{00000000-0005-0000-0000-000036060000}"/>
    <cellStyle name="Normal 6 4 6" xfId="1483" xr:uid="{00000000-0005-0000-0000-000037060000}"/>
    <cellStyle name="Normal 6 4 7" xfId="1484" xr:uid="{00000000-0005-0000-0000-000038060000}"/>
    <cellStyle name="Normal 6 4 8" xfId="1485" xr:uid="{00000000-0005-0000-0000-000039060000}"/>
    <cellStyle name="Normal 6 5" xfId="1486" xr:uid="{00000000-0005-0000-0000-00003A060000}"/>
    <cellStyle name="Normal 6 5 2" xfId="1487" xr:uid="{00000000-0005-0000-0000-00003B060000}"/>
    <cellStyle name="Normal 6 5 3" xfId="1488" xr:uid="{00000000-0005-0000-0000-00003C060000}"/>
    <cellStyle name="Normal 6 5 4" xfId="1489" xr:uid="{00000000-0005-0000-0000-00003D060000}"/>
    <cellStyle name="Normal 6 5 5" xfId="1490" xr:uid="{00000000-0005-0000-0000-00003E060000}"/>
    <cellStyle name="Normal 6 5 6" xfId="1491" xr:uid="{00000000-0005-0000-0000-00003F060000}"/>
    <cellStyle name="Normal 6 5 7" xfId="1492" xr:uid="{00000000-0005-0000-0000-000040060000}"/>
    <cellStyle name="Normal 6 5 8" xfId="1493" xr:uid="{00000000-0005-0000-0000-000041060000}"/>
    <cellStyle name="Normal 6 6" xfId="1494" xr:uid="{00000000-0005-0000-0000-000042060000}"/>
    <cellStyle name="Normal 6 6 2" xfId="1495" xr:uid="{00000000-0005-0000-0000-000043060000}"/>
    <cellStyle name="Normal 6 6 3" xfId="1496" xr:uid="{00000000-0005-0000-0000-000044060000}"/>
    <cellStyle name="Normal 6 6 4" xfId="1497" xr:uid="{00000000-0005-0000-0000-000045060000}"/>
    <cellStyle name="Normal 6 6 5" xfId="1498" xr:uid="{00000000-0005-0000-0000-000046060000}"/>
    <cellStyle name="Normal 6 6 6" xfId="1499" xr:uid="{00000000-0005-0000-0000-000047060000}"/>
    <cellStyle name="Normal 6 6 7" xfId="1500" xr:uid="{00000000-0005-0000-0000-000048060000}"/>
    <cellStyle name="Normal 6 6 8" xfId="1501" xr:uid="{00000000-0005-0000-0000-000049060000}"/>
    <cellStyle name="Normal 6 7" xfId="1502" xr:uid="{00000000-0005-0000-0000-00004A060000}"/>
    <cellStyle name="Normal 6 7 2" xfId="1503" xr:uid="{00000000-0005-0000-0000-00004B060000}"/>
    <cellStyle name="Normal 6 7 3" xfId="1504" xr:uid="{00000000-0005-0000-0000-00004C060000}"/>
    <cellStyle name="Normal 6 7 4" xfId="1505" xr:uid="{00000000-0005-0000-0000-00004D060000}"/>
    <cellStyle name="Normal 6 7 5" xfId="1506" xr:uid="{00000000-0005-0000-0000-00004E060000}"/>
    <cellStyle name="Normal 6 7 6" xfId="1507" xr:uid="{00000000-0005-0000-0000-00004F060000}"/>
    <cellStyle name="Normal 6 7 7" xfId="1508" xr:uid="{00000000-0005-0000-0000-000050060000}"/>
    <cellStyle name="Normal 6 7 8" xfId="1509" xr:uid="{00000000-0005-0000-0000-000051060000}"/>
    <cellStyle name="Normal 6 8" xfId="1510" xr:uid="{00000000-0005-0000-0000-000052060000}"/>
    <cellStyle name="Normal 6 8 2" xfId="1511" xr:uid="{00000000-0005-0000-0000-000053060000}"/>
    <cellStyle name="Normal 6 8 3" xfId="1512" xr:uid="{00000000-0005-0000-0000-000054060000}"/>
    <cellStyle name="Normal 6 8 4" xfId="1513" xr:uid="{00000000-0005-0000-0000-000055060000}"/>
    <cellStyle name="Normal 6 9" xfId="1514" xr:uid="{00000000-0005-0000-0000-000056060000}"/>
    <cellStyle name="Normal 601" xfId="1863" xr:uid="{00000000-0005-0000-0000-000057060000}"/>
    <cellStyle name="Normal 605" xfId="1819" xr:uid="{00000000-0005-0000-0000-000058060000}"/>
    <cellStyle name="Normal 606" xfId="1818" xr:uid="{00000000-0005-0000-0000-000059060000}"/>
    <cellStyle name="Normal 636" xfId="1816" xr:uid="{00000000-0005-0000-0000-00005A060000}"/>
    <cellStyle name="Normal 640" xfId="1817" xr:uid="{00000000-0005-0000-0000-00005B060000}"/>
    <cellStyle name="Normal 643" xfId="1820" xr:uid="{00000000-0005-0000-0000-00005C060000}"/>
    <cellStyle name="Normal 646" xfId="1822" xr:uid="{00000000-0005-0000-0000-00005D060000}"/>
    <cellStyle name="Normal 647" xfId="1823" xr:uid="{00000000-0005-0000-0000-00005E060000}"/>
    <cellStyle name="Normal 649" xfId="1824" xr:uid="{00000000-0005-0000-0000-00005F060000}"/>
    <cellStyle name="Normal 650" xfId="1825" xr:uid="{00000000-0005-0000-0000-000060060000}"/>
    <cellStyle name="Normal 651" xfId="1826" xr:uid="{00000000-0005-0000-0000-000061060000}"/>
    <cellStyle name="Normal 652" xfId="1827" xr:uid="{00000000-0005-0000-0000-000062060000}"/>
    <cellStyle name="Normal 653" xfId="1828" xr:uid="{00000000-0005-0000-0000-000063060000}"/>
    <cellStyle name="Normal 654" xfId="1829" xr:uid="{00000000-0005-0000-0000-000064060000}"/>
    <cellStyle name="Normal 655" xfId="1830" xr:uid="{00000000-0005-0000-0000-000065060000}"/>
    <cellStyle name="Normal 656" xfId="1831" xr:uid="{00000000-0005-0000-0000-000066060000}"/>
    <cellStyle name="Normal 657" xfId="1832" xr:uid="{00000000-0005-0000-0000-000067060000}"/>
    <cellStyle name="Normal 658" xfId="1834" xr:uid="{00000000-0005-0000-0000-000068060000}"/>
    <cellStyle name="Normal 659" xfId="1835" xr:uid="{00000000-0005-0000-0000-000069060000}"/>
    <cellStyle name="Normal 660" xfId="1837" xr:uid="{00000000-0005-0000-0000-00006A060000}"/>
    <cellStyle name="Normal 662" xfId="1838" xr:uid="{00000000-0005-0000-0000-00006B060000}"/>
    <cellStyle name="Normal 663" xfId="1839" xr:uid="{00000000-0005-0000-0000-00006C060000}"/>
    <cellStyle name="Normal 664" xfId="1840" xr:uid="{00000000-0005-0000-0000-00006D060000}"/>
    <cellStyle name="Normal 665" xfId="1841" xr:uid="{00000000-0005-0000-0000-00006E060000}"/>
    <cellStyle name="Normal 667" xfId="1842" xr:uid="{00000000-0005-0000-0000-00006F060000}"/>
    <cellStyle name="Normal 673" xfId="1845" xr:uid="{00000000-0005-0000-0000-000070060000}"/>
    <cellStyle name="Normal 674" xfId="1846" xr:uid="{00000000-0005-0000-0000-000071060000}"/>
    <cellStyle name="Normal 675" xfId="1847" xr:uid="{00000000-0005-0000-0000-000072060000}"/>
    <cellStyle name="Normal 676" xfId="1848" xr:uid="{00000000-0005-0000-0000-000073060000}"/>
    <cellStyle name="Normal 677" xfId="1852" xr:uid="{00000000-0005-0000-0000-000074060000}"/>
    <cellStyle name="Normal 678" xfId="1853" xr:uid="{00000000-0005-0000-0000-000075060000}"/>
    <cellStyle name="Normal 679" xfId="1854" xr:uid="{00000000-0005-0000-0000-000076060000}"/>
    <cellStyle name="Normal 684" xfId="1859" xr:uid="{00000000-0005-0000-0000-000077060000}"/>
    <cellStyle name="Normal 7" xfId="1788" xr:uid="{00000000-0005-0000-0000-000078060000}"/>
    <cellStyle name="Normal 7 10" xfId="1515" xr:uid="{00000000-0005-0000-0000-000079060000}"/>
    <cellStyle name="Normal 7 11" xfId="1516" xr:uid="{00000000-0005-0000-0000-00007A060000}"/>
    <cellStyle name="Normal 7 12" xfId="1517" xr:uid="{00000000-0005-0000-0000-00007B060000}"/>
    <cellStyle name="Normal 7 2" xfId="1518" xr:uid="{00000000-0005-0000-0000-00007C060000}"/>
    <cellStyle name="Normal 7 2 2" xfId="1519" xr:uid="{00000000-0005-0000-0000-00007D060000}"/>
    <cellStyle name="Normal 7 2 3" xfId="1520" xr:uid="{00000000-0005-0000-0000-00007E060000}"/>
    <cellStyle name="Normal 7 2 4" xfId="1521" xr:uid="{00000000-0005-0000-0000-00007F060000}"/>
    <cellStyle name="Normal 7 2 5" xfId="1522" xr:uid="{00000000-0005-0000-0000-000080060000}"/>
    <cellStyle name="Normal 7 2 6" xfId="1523" xr:uid="{00000000-0005-0000-0000-000081060000}"/>
    <cellStyle name="Normal 7 2 7" xfId="1524" xr:uid="{00000000-0005-0000-0000-000082060000}"/>
    <cellStyle name="Normal 7 2 8" xfId="1525" xr:uid="{00000000-0005-0000-0000-000083060000}"/>
    <cellStyle name="Normal 7 3" xfId="1526" xr:uid="{00000000-0005-0000-0000-000084060000}"/>
    <cellStyle name="Normal 7 3 2" xfId="1527" xr:uid="{00000000-0005-0000-0000-000085060000}"/>
    <cellStyle name="Normal 7 3 3" xfId="1528" xr:uid="{00000000-0005-0000-0000-000086060000}"/>
    <cellStyle name="Normal 7 3 4" xfId="1529" xr:uid="{00000000-0005-0000-0000-000087060000}"/>
    <cellStyle name="Normal 7 3 5" xfId="1530" xr:uid="{00000000-0005-0000-0000-000088060000}"/>
    <cellStyle name="Normal 7 3 6" xfId="1531" xr:uid="{00000000-0005-0000-0000-000089060000}"/>
    <cellStyle name="Normal 7 3 7" xfId="1532" xr:uid="{00000000-0005-0000-0000-00008A060000}"/>
    <cellStyle name="Normal 7 3 8" xfId="1533" xr:uid="{00000000-0005-0000-0000-00008B060000}"/>
    <cellStyle name="Normal 7 4" xfId="1534" xr:uid="{00000000-0005-0000-0000-00008C060000}"/>
    <cellStyle name="Normal 7 4 2" xfId="1535" xr:uid="{00000000-0005-0000-0000-00008D060000}"/>
    <cellStyle name="Normal 7 4 3" xfId="1536" xr:uid="{00000000-0005-0000-0000-00008E060000}"/>
    <cellStyle name="Normal 7 4 4" xfId="1537" xr:uid="{00000000-0005-0000-0000-00008F060000}"/>
    <cellStyle name="Normal 7 4 5" xfId="1538" xr:uid="{00000000-0005-0000-0000-000090060000}"/>
    <cellStyle name="Normal 7 4 6" xfId="1539" xr:uid="{00000000-0005-0000-0000-000091060000}"/>
    <cellStyle name="Normal 7 4 7" xfId="1540" xr:uid="{00000000-0005-0000-0000-000092060000}"/>
    <cellStyle name="Normal 7 4 8" xfId="1541" xr:uid="{00000000-0005-0000-0000-000093060000}"/>
    <cellStyle name="Normal 7 5" xfId="1542" xr:uid="{00000000-0005-0000-0000-000094060000}"/>
    <cellStyle name="Normal 7 5 2" xfId="1543" xr:uid="{00000000-0005-0000-0000-000095060000}"/>
    <cellStyle name="Normal 7 5 3" xfId="1544" xr:uid="{00000000-0005-0000-0000-000096060000}"/>
    <cellStyle name="Normal 7 5 4" xfId="1545" xr:uid="{00000000-0005-0000-0000-000097060000}"/>
    <cellStyle name="Normal 7 5 5" xfId="1546" xr:uid="{00000000-0005-0000-0000-000098060000}"/>
    <cellStyle name="Normal 7 5 6" xfId="1547" xr:uid="{00000000-0005-0000-0000-000099060000}"/>
    <cellStyle name="Normal 7 5 7" xfId="1548" xr:uid="{00000000-0005-0000-0000-00009A060000}"/>
    <cellStyle name="Normal 7 5 8" xfId="1549" xr:uid="{00000000-0005-0000-0000-00009B060000}"/>
    <cellStyle name="Normal 7 6" xfId="1550" xr:uid="{00000000-0005-0000-0000-00009C060000}"/>
    <cellStyle name="Normal 7 6 2" xfId="1551" xr:uid="{00000000-0005-0000-0000-00009D060000}"/>
    <cellStyle name="Normal 7 6 3" xfId="1552" xr:uid="{00000000-0005-0000-0000-00009E060000}"/>
    <cellStyle name="Normal 7 6 4" xfId="1553" xr:uid="{00000000-0005-0000-0000-00009F060000}"/>
    <cellStyle name="Normal 7 6 5" xfId="1554" xr:uid="{00000000-0005-0000-0000-0000A0060000}"/>
    <cellStyle name="Normal 7 6 6" xfId="1555" xr:uid="{00000000-0005-0000-0000-0000A1060000}"/>
    <cellStyle name="Normal 7 6 7" xfId="1556" xr:uid="{00000000-0005-0000-0000-0000A2060000}"/>
    <cellStyle name="Normal 7 6 8" xfId="1557" xr:uid="{00000000-0005-0000-0000-0000A3060000}"/>
    <cellStyle name="Normal 7 7" xfId="1558" xr:uid="{00000000-0005-0000-0000-0000A4060000}"/>
    <cellStyle name="Normal 7 7 2" xfId="1559" xr:uid="{00000000-0005-0000-0000-0000A5060000}"/>
    <cellStyle name="Normal 7 7 3" xfId="1560" xr:uid="{00000000-0005-0000-0000-0000A6060000}"/>
    <cellStyle name="Normal 7 7 4" xfId="1561" xr:uid="{00000000-0005-0000-0000-0000A7060000}"/>
    <cellStyle name="Normal 7 7 5" xfId="1562" xr:uid="{00000000-0005-0000-0000-0000A8060000}"/>
    <cellStyle name="Normal 7 7 6" xfId="1563" xr:uid="{00000000-0005-0000-0000-0000A9060000}"/>
    <cellStyle name="Normal 7 7 7" xfId="1564" xr:uid="{00000000-0005-0000-0000-0000AA060000}"/>
    <cellStyle name="Normal 7 7 8" xfId="1565" xr:uid="{00000000-0005-0000-0000-0000AB060000}"/>
    <cellStyle name="Normal 7 8" xfId="1566" xr:uid="{00000000-0005-0000-0000-0000AC060000}"/>
    <cellStyle name="Normal 7 8 2" xfId="1567" xr:uid="{00000000-0005-0000-0000-0000AD060000}"/>
    <cellStyle name="Normal 7 8 3" xfId="1568" xr:uid="{00000000-0005-0000-0000-0000AE060000}"/>
    <cellStyle name="Normal 7 8 4" xfId="1569" xr:uid="{00000000-0005-0000-0000-0000AF060000}"/>
    <cellStyle name="Normal 7 9" xfId="1570" xr:uid="{00000000-0005-0000-0000-0000B0060000}"/>
    <cellStyle name="Normal 713" xfId="1849" xr:uid="{00000000-0005-0000-0000-0000B1060000}"/>
    <cellStyle name="Normal 714" xfId="1850" xr:uid="{00000000-0005-0000-0000-0000B2060000}"/>
    <cellStyle name="Normal 715" xfId="1851" xr:uid="{00000000-0005-0000-0000-0000B3060000}"/>
    <cellStyle name="Normal 744" xfId="1869" xr:uid="{00000000-0005-0000-0000-0000B4060000}"/>
    <cellStyle name="Normal 8" xfId="1789" xr:uid="{00000000-0005-0000-0000-0000B5060000}"/>
    <cellStyle name="Normal 8 10" xfId="1571" xr:uid="{00000000-0005-0000-0000-0000B6060000}"/>
    <cellStyle name="Normal 8 11" xfId="1572" xr:uid="{00000000-0005-0000-0000-0000B7060000}"/>
    <cellStyle name="Normal 8 12" xfId="1573" xr:uid="{00000000-0005-0000-0000-0000B8060000}"/>
    <cellStyle name="Normal 8 2" xfId="1574" xr:uid="{00000000-0005-0000-0000-0000B9060000}"/>
    <cellStyle name="Normal 8 2 2" xfId="1575" xr:uid="{00000000-0005-0000-0000-0000BA060000}"/>
    <cellStyle name="Normal 8 2 3" xfId="1576" xr:uid="{00000000-0005-0000-0000-0000BB060000}"/>
    <cellStyle name="Normal 8 2 4" xfId="1577" xr:uid="{00000000-0005-0000-0000-0000BC060000}"/>
    <cellStyle name="Normal 8 2 5" xfId="1578" xr:uid="{00000000-0005-0000-0000-0000BD060000}"/>
    <cellStyle name="Normal 8 2 6" xfId="1579" xr:uid="{00000000-0005-0000-0000-0000BE060000}"/>
    <cellStyle name="Normal 8 2 7" xfId="1580" xr:uid="{00000000-0005-0000-0000-0000BF060000}"/>
    <cellStyle name="Normal 8 2 8" xfId="1581" xr:uid="{00000000-0005-0000-0000-0000C0060000}"/>
    <cellStyle name="Normal 8 3" xfId="1582" xr:uid="{00000000-0005-0000-0000-0000C1060000}"/>
    <cellStyle name="Normal 8 3 2" xfId="1583" xr:uid="{00000000-0005-0000-0000-0000C2060000}"/>
    <cellStyle name="Normal 8 3 3" xfId="1584" xr:uid="{00000000-0005-0000-0000-0000C3060000}"/>
    <cellStyle name="Normal 8 3 4" xfId="1585" xr:uid="{00000000-0005-0000-0000-0000C4060000}"/>
    <cellStyle name="Normal 8 3 5" xfId="1586" xr:uid="{00000000-0005-0000-0000-0000C5060000}"/>
    <cellStyle name="Normal 8 3 6" xfId="1587" xr:uid="{00000000-0005-0000-0000-0000C6060000}"/>
    <cellStyle name="Normal 8 3 7" xfId="1588" xr:uid="{00000000-0005-0000-0000-0000C7060000}"/>
    <cellStyle name="Normal 8 3 8" xfId="1589" xr:uid="{00000000-0005-0000-0000-0000C8060000}"/>
    <cellStyle name="Normal 8 4" xfId="1590" xr:uid="{00000000-0005-0000-0000-0000C9060000}"/>
    <cellStyle name="Normal 8 4 2" xfId="1591" xr:uid="{00000000-0005-0000-0000-0000CA060000}"/>
    <cellStyle name="Normal 8 4 3" xfId="1592" xr:uid="{00000000-0005-0000-0000-0000CB060000}"/>
    <cellStyle name="Normal 8 4 4" xfId="1593" xr:uid="{00000000-0005-0000-0000-0000CC060000}"/>
    <cellStyle name="Normal 8 4 5" xfId="1594" xr:uid="{00000000-0005-0000-0000-0000CD060000}"/>
    <cellStyle name="Normal 8 4 6" xfId="1595" xr:uid="{00000000-0005-0000-0000-0000CE060000}"/>
    <cellStyle name="Normal 8 4 7" xfId="1596" xr:uid="{00000000-0005-0000-0000-0000CF060000}"/>
    <cellStyle name="Normal 8 4 8" xfId="1597" xr:uid="{00000000-0005-0000-0000-0000D0060000}"/>
    <cellStyle name="Normal 8 5" xfId="1598" xr:uid="{00000000-0005-0000-0000-0000D1060000}"/>
    <cellStyle name="Normal 8 5 2" xfId="1599" xr:uid="{00000000-0005-0000-0000-0000D2060000}"/>
    <cellStyle name="Normal 8 5 3" xfId="1600" xr:uid="{00000000-0005-0000-0000-0000D3060000}"/>
    <cellStyle name="Normal 8 5 4" xfId="1601" xr:uid="{00000000-0005-0000-0000-0000D4060000}"/>
    <cellStyle name="Normal 8 5 5" xfId="1602" xr:uid="{00000000-0005-0000-0000-0000D5060000}"/>
    <cellStyle name="Normal 8 5 6" xfId="1603" xr:uid="{00000000-0005-0000-0000-0000D6060000}"/>
    <cellStyle name="Normal 8 5 7" xfId="1604" xr:uid="{00000000-0005-0000-0000-0000D7060000}"/>
    <cellStyle name="Normal 8 5 8" xfId="1605" xr:uid="{00000000-0005-0000-0000-0000D8060000}"/>
    <cellStyle name="Normal 8 6" xfId="1606" xr:uid="{00000000-0005-0000-0000-0000D9060000}"/>
    <cellStyle name="Normal 8 6 2" xfId="1607" xr:uid="{00000000-0005-0000-0000-0000DA060000}"/>
    <cellStyle name="Normal 8 6 3" xfId="1608" xr:uid="{00000000-0005-0000-0000-0000DB060000}"/>
    <cellStyle name="Normal 8 6 4" xfId="1609" xr:uid="{00000000-0005-0000-0000-0000DC060000}"/>
    <cellStyle name="Normal 8 6 5" xfId="1610" xr:uid="{00000000-0005-0000-0000-0000DD060000}"/>
    <cellStyle name="Normal 8 6 6" xfId="1611" xr:uid="{00000000-0005-0000-0000-0000DE060000}"/>
    <cellStyle name="Normal 8 6 7" xfId="1612" xr:uid="{00000000-0005-0000-0000-0000DF060000}"/>
    <cellStyle name="Normal 8 6 8" xfId="1613" xr:uid="{00000000-0005-0000-0000-0000E0060000}"/>
    <cellStyle name="Normal 8 7" xfId="1614" xr:uid="{00000000-0005-0000-0000-0000E1060000}"/>
    <cellStyle name="Normal 8 7 2" xfId="1615" xr:uid="{00000000-0005-0000-0000-0000E2060000}"/>
    <cellStyle name="Normal 8 7 3" xfId="1616" xr:uid="{00000000-0005-0000-0000-0000E3060000}"/>
    <cellStyle name="Normal 8 7 4" xfId="1617" xr:uid="{00000000-0005-0000-0000-0000E4060000}"/>
    <cellStyle name="Normal 8 7 5" xfId="1618" xr:uid="{00000000-0005-0000-0000-0000E5060000}"/>
    <cellStyle name="Normal 8 7 6" xfId="1619" xr:uid="{00000000-0005-0000-0000-0000E6060000}"/>
    <cellStyle name="Normal 8 7 7" xfId="1620" xr:uid="{00000000-0005-0000-0000-0000E7060000}"/>
    <cellStyle name="Normal 8 7 8" xfId="1621" xr:uid="{00000000-0005-0000-0000-0000E8060000}"/>
    <cellStyle name="Normal 8 8" xfId="1622" xr:uid="{00000000-0005-0000-0000-0000E9060000}"/>
    <cellStyle name="Normal 8 8 2" xfId="1623" xr:uid="{00000000-0005-0000-0000-0000EA060000}"/>
    <cellStyle name="Normal 8 8 3" xfId="1624" xr:uid="{00000000-0005-0000-0000-0000EB060000}"/>
    <cellStyle name="Normal 8 8 4" xfId="1625" xr:uid="{00000000-0005-0000-0000-0000EC060000}"/>
    <cellStyle name="Normal 8 9" xfId="1626" xr:uid="{00000000-0005-0000-0000-0000ED060000}"/>
    <cellStyle name="Normal 802" xfId="1875" xr:uid="{00000000-0005-0000-0000-0000EE060000}"/>
    <cellStyle name="Normal 9 10" xfId="1627" xr:uid="{00000000-0005-0000-0000-0000EF060000}"/>
    <cellStyle name="Normal 9 11" xfId="1628" xr:uid="{00000000-0005-0000-0000-0000F0060000}"/>
    <cellStyle name="Normal 9 12" xfId="1629" xr:uid="{00000000-0005-0000-0000-0000F1060000}"/>
    <cellStyle name="Normal 9 2" xfId="1630" xr:uid="{00000000-0005-0000-0000-0000F2060000}"/>
    <cellStyle name="Normal 9 2 2" xfId="1631" xr:uid="{00000000-0005-0000-0000-0000F3060000}"/>
    <cellStyle name="Normal 9 2 3" xfId="1632" xr:uid="{00000000-0005-0000-0000-0000F4060000}"/>
    <cellStyle name="Normal 9 2 4" xfId="1633" xr:uid="{00000000-0005-0000-0000-0000F5060000}"/>
    <cellStyle name="Normal 9 2 5" xfId="1634" xr:uid="{00000000-0005-0000-0000-0000F6060000}"/>
    <cellStyle name="Normal 9 2 6" xfId="1635" xr:uid="{00000000-0005-0000-0000-0000F7060000}"/>
    <cellStyle name="Normal 9 2 7" xfId="1636" xr:uid="{00000000-0005-0000-0000-0000F8060000}"/>
    <cellStyle name="Normal 9 2 8" xfId="1637" xr:uid="{00000000-0005-0000-0000-0000F9060000}"/>
    <cellStyle name="Normal 9 3" xfId="1638" xr:uid="{00000000-0005-0000-0000-0000FA060000}"/>
    <cellStyle name="Normal 9 3 2" xfId="1639" xr:uid="{00000000-0005-0000-0000-0000FB060000}"/>
    <cellStyle name="Normal 9 3 3" xfId="1640" xr:uid="{00000000-0005-0000-0000-0000FC060000}"/>
    <cellStyle name="Normal 9 3 4" xfId="1641" xr:uid="{00000000-0005-0000-0000-0000FD060000}"/>
    <cellStyle name="Normal 9 3 5" xfId="1642" xr:uid="{00000000-0005-0000-0000-0000FE060000}"/>
    <cellStyle name="Normal 9 3 6" xfId="1643" xr:uid="{00000000-0005-0000-0000-0000FF060000}"/>
    <cellStyle name="Normal 9 3 7" xfId="1644" xr:uid="{00000000-0005-0000-0000-000000070000}"/>
    <cellStyle name="Normal 9 3 8" xfId="1645" xr:uid="{00000000-0005-0000-0000-000001070000}"/>
    <cellStyle name="Normal 9 4" xfId="1646" xr:uid="{00000000-0005-0000-0000-000002070000}"/>
    <cellStyle name="Normal 9 4 2" xfId="1647" xr:uid="{00000000-0005-0000-0000-000003070000}"/>
    <cellStyle name="Normal 9 4 3" xfId="1648" xr:uid="{00000000-0005-0000-0000-000004070000}"/>
    <cellStyle name="Normal 9 4 4" xfId="1649" xr:uid="{00000000-0005-0000-0000-000005070000}"/>
    <cellStyle name="Normal 9 4 5" xfId="1650" xr:uid="{00000000-0005-0000-0000-000006070000}"/>
    <cellStyle name="Normal 9 4 6" xfId="1651" xr:uid="{00000000-0005-0000-0000-000007070000}"/>
    <cellStyle name="Normal 9 4 7" xfId="1652" xr:uid="{00000000-0005-0000-0000-000008070000}"/>
    <cellStyle name="Normal 9 4 8" xfId="1653" xr:uid="{00000000-0005-0000-0000-000009070000}"/>
    <cellStyle name="Normal 9 5" xfId="1654" xr:uid="{00000000-0005-0000-0000-00000A070000}"/>
    <cellStyle name="Normal 9 5 2" xfId="1655" xr:uid="{00000000-0005-0000-0000-00000B070000}"/>
    <cellStyle name="Normal 9 5 3" xfId="1656" xr:uid="{00000000-0005-0000-0000-00000C070000}"/>
    <cellStyle name="Normal 9 5 4" xfId="1657" xr:uid="{00000000-0005-0000-0000-00000D070000}"/>
    <cellStyle name="Normal 9 5 5" xfId="1658" xr:uid="{00000000-0005-0000-0000-00000E070000}"/>
    <cellStyle name="Normal 9 5 6" xfId="1659" xr:uid="{00000000-0005-0000-0000-00000F070000}"/>
    <cellStyle name="Normal 9 5 7" xfId="1660" xr:uid="{00000000-0005-0000-0000-000010070000}"/>
    <cellStyle name="Normal 9 5 8" xfId="1661" xr:uid="{00000000-0005-0000-0000-000011070000}"/>
    <cellStyle name="Normal 9 6" xfId="1662" xr:uid="{00000000-0005-0000-0000-000012070000}"/>
    <cellStyle name="Normal 9 6 2" xfId="1663" xr:uid="{00000000-0005-0000-0000-000013070000}"/>
    <cellStyle name="Normal 9 6 3" xfId="1664" xr:uid="{00000000-0005-0000-0000-000014070000}"/>
    <cellStyle name="Normal 9 6 4" xfId="1665" xr:uid="{00000000-0005-0000-0000-000015070000}"/>
    <cellStyle name="Normal 9 6 5" xfId="1666" xr:uid="{00000000-0005-0000-0000-000016070000}"/>
    <cellStyle name="Normal 9 6 6" xfId="1667" xr:uid="{00000000-0005-0000-0000-000017070000}"/>
    <cellStyle name="Normal 9 6 7" xfId="1668" xr:uid="{00000000-0005-0000-0000-000018070000}"/>
    <cellStyle name="Normal 9 6 8" xfId="1669" xr:uid="{00000000-0005-0000-0000-000019070000}"/>
    <cellStyle name="Normal 9 7" xfId="1670" xr:uid="{00000000-0005-0000-0000-00001A070000}"/>
    <cellStyle name="Normal 9 7 2" xfId="1671" xr:uid="{00000000-0005-0000-0000-00001B070000}"/>
    <cellStyle name="Normal 9 7 3" xfId="1672" xr:uid="{00000000-0005-0000-0000-00001C070000}"/>
    <cellStyle name="Normal 9 7 4" xfId="1673" xr:uid="{00000000-0005-0000-0000-00001D070000}"/>
    <cellStyle name="Normal 9 7 5" xfId="1674" xr:uid="{00000000-0005-0000-0000-00001E070000}"/>
    <cellStyle name="Normal 9 7 6" xfId="1675" xr:uid="{00000000-0005-0000-0000-00001F070000}"/>
    <cellStyle name="Normal 9 7 7" xfId="1676" xr:uid="{00000000-0005-0000-0000-000020070000}"/>
    <cellStyle name="Normal 9 7 8" xfId="1677" xr:uid="{00000000-0005-0000-0000-000021070000}"/>
    <cellStyle name="Normal 9 8" xfId="1678" xr:uid="{00000000-0005-0000-0000-000022070000}"/>
    <cellStyle name="Normal 9 8 2" xfId="1679" xr:uid="{00000000-0005-0000-0000-000023070000}"/>
    <cellStyle name="Normal 9 8 3" xfId="1680" xr:uid="{00000000-0005-0000-0000-000024070000}"/>
    <cellStyle name="Normal 9 8 4" xfId="1681" xr:uid="{00000000-0005-0000-0000-000025070000}"/>
    <cellStyle name="Normal 9 8 5" xfId="1682" xr:uid="{00000000-0005-0000-0000-000026070000}"/>
    <cellStyle name="Normal 9 8 6" xfId="1683" xr:uid="{00000000-0005-0000-0000-000027070000}"/>
    <cellStyle name="Normal 9 9" xfId="1684" xr:uid="{00000000-0005-0000-0000-000028070000}"/>
    <cellStyle name="Normal 944" xfId="1813" xr:uid="{00000000-0005-0000-0000-000029070000}"/>
    <cellStyle name="Normal 947" xfId="1815" xr:uid="{00000000-0005-0000-0000-00002A070000}"/>
    <cellStyle name="Normal 952" xfId="1843" xr:uid="{00000000-0005-0000-0000-00002B070000}"/>
    <cellStyle name="Normal 957" xfId="1855" xr:uid="{00000000-0005-0000-0000-00002C070000}"/>
    <cellStyle name="Normal 958" xfId="1856" xr:uid="{00000000-0005-0000-0000-00002D070000}"/>
    <cellStyle name="Normal 959" xfId="1857" xr:uid="{00000000-0005-0000-0000-00002E070000}"/>
    <cellStyle name="Normal 960" xfId="1858" xr:uid="{00000000-0005-0000-0000-00002F070000}"/>
    <cellStyle name="Normal 961" xfId="1860" xr:uid="{00000000-0005-0000-0000-000030070000}"/>
    <cellStyle name="Normal 962" xfId="1861" xr:uid="{00000000-0005-0000-0000-000031070000}"/>
    <cellStyle name="Normal 963" xfId="1862" xr:uid="{00000000-0005-0000-0000-000032070000}"/>
    <cellStyle name="Normal 964" xfId="1864" xr:uid="{00000000-0005-0000-0000-000033070000}"/>
    <cellStyle name="Normal 965" xfId="1865" xr:uid="{00000000-0005-0000-0000-000034070000}"/>
    <cellStyle name="Normal 966" xfId="1866" xr:uid="{00000000-0005-0000-0000-000035070000}"/>
    <cellStyle name="Normal 967" xfId="1867" xr:uid="{00000000-0005-0000-0000-000036070000}"/>
    <cellStyle name="Normal 971" xfId="1836" xr:uid="{00000000-0005-0000-0000-000037070000}"/>
    <cellStyle name="Normal 986" xfId="1833" xr:uid="{00000000-0005-0000-0000-000038070000}"/>
    <cellStyle name="Normal_Estados Fiscal 1999" xfId="44" xr:uid="{00000000-0005-0000-0000-000039070000}"/>
    <cellStyle name="Notas" xfId="15" builtinId="10" customBuiltin="1"/>
    <cellStyle name="Notas 2" xfId="1685" xr:uid="{00000000-0005-0000-0000-00003B070000}"/>
    <cellStyle name="Notas 2 2" xfId="1686" xr:uid="{00000000-0005-0000-0000-00003C070000}"/>
    <cellStyle name="Notas 2 3" xfId="1687" xr:uid="{00000000-0005-0000-0000-00003D070000}"/>
    <cellStyle name="Notas 2 4" xfId="1790" xr:uid="{00000000-0005-0000-0000-00003E070000}"/>
    <cellStyle name="Porcentaje" xfId="1945" builtinId="5"/>
    <cellStyle name="Porcentaje 2" xfId="212" xr:uid="{00000000-0005-0000-0000-00003F070000}"/>
    <cellStyle name="Porcentaje 2 2" xfId="1689" xr:uid="{00000000-0005-0000-0000-000040070000}"/>
    <cellStyle name="Porcentaje 3" xfId="1690" xr:uid="{00000000-0005-0000-0000-000041070000}"/>
    <cellStyle name="Porcentaje 3 2" xfId="1791" xr:uid="{00000000-0005-0000-0000-000042070000}"/>
    <cellStyle name="Porcentaje 3 2 2" xfId="1940" xr:uid="{00000000-0005-0000-0000-000043070000}"/>
    <cellStyle name="Porcentaje 4" xfId="1688" xr:uid="{00000000-0005-0000-0000-000044070000}"/>
    <cellStyle name="Porcentual 2" xfId="76" xr:uid="{00000000-0005-0000-0000-000045070000}"/>
    <cellStyle name="Porcentual 2 2" xfId="1691" xr:uid="{00000000-0005-0000-0000-000046070000}"/>
    <cellStyle name="Porcentual 2 2 2" xfId="1692" xr:uid="{00000000-0005-0000-0000-000047070000}"/>
    <cellStyle name="Porcentual 2 2 3" xfId="1693" xr:uid="{00000000-0005-0000-0000-000048070000}"/>
    <cellStyle name="Porcentual 2 2 4" xfId="1694" xr:uid="{00000000-0005-0000-0000-000049070000}"/>
    <cellStyle name="Porcentual 2 2 5" xfId="1695" xr:uid="{00000000-0005-0000-0000-00004A070000}"/>
    <cellStyle name="Porcentual 2 2 6" xfId="1696" xr:uid="{00000000-0005-0000-0000-00004B070000}"/>
    <cellStyle name="Porcentual 2 2 7" xfId="1697" xr:uid="{00000000-0005-0000-0000-00004C070000}"/>
    <cellStyle name="Porcentual 2 2 8" xfId="1698" xr:uid="{00000000-0005-0000-0000-00004D070000}"/>
    <cellStyle name="Porcentual 2 2 9" xfId="1941" xr:uid="{00000000-0005-0000-0000-00004E070000}"/>
    <cellStyle name="Porcentual 2 3" xfId="1699" xr:uid="{00000000-0005-0000-0000-00004F070000}"/>
    <cellStyle name="Porcentual 2 3 2" xfId="1942" xr:uid="{00000000-0005-0000-0000-000050070000}"/>
    <cellStyle name="Porcentual 2 4" xfId="1700" xr:uid="{00000000-0005-0000-0000-000051070000}"/>
    <cellStyle name="Porcentual 2 4 2" xfId="1943" xr:uid="{00000000-0005-0000-0000-000052070000}"/>
    <cellStyle name="Porcentual 2 5" xfId="1926" xr:uid="{00000000-0005-0000-0000-000053070000}"/>
    <cellStyle name="Porcentual 25" xfId="1792" xr:uid="{00000000-0005-0000-0000-000054070000}"/>
    <cellStyle name="Porcentual 25 10" xfId="1701" xr:uid="{00000000-0005-0000-0000-000055070000}"/>
    <cellStyle name="Porcentual 25 10 2" xfId="1702" xr:uid="{00000000-0005-0000-0000-000056070000}"/>
    <cellStyle name="Porcentual 25 10 3" xfId="1703" xr:uid="{00000000-0005-0000-0000-000057070000}"/>
    <cellStyle name="Porcentual 25 10 4" xfId="1704" xr:uid="{00000000-0005-0000-0000-000058070000}"/>
    <cellStyle name="Porcentual 25 10 5" xfId="1705" xr:uid="{00000000-0005-0000-0000-000059070000}"/>
    <cellStyle name="Porcentual 25 10 6" xfId="1706" xr:uid="{00000000-0005-0000-0000-00005A070000}"/>
    <cellStyle name="Porcentual 25 11" xfId="1707" xr:uid="{00000000-0005-0000-0000-00005B070000}"/>
    <cellStyle name="Porcentual 25 12" xfId="1708" xr:uid="{00000000-0005-0000-0000-00005C070000}"/>
    <cellStyle name="Porcentual 25 13" xfId="1709" xr:uid="{00000000-0005-0000-0000-00005D070000}"/>
    <cellStyle name="Porcentual 25 14" xfId="1710" xr:uid="{00000000-0005-0000-0000-00005E070000}"/>
    <cellStyle name="Porcentual 25 15" xfId="1711" xr:uid="{00000000-0005-0000-0000-00005F070000}"/>
    <cellStyle name="Porcentual 25 16" xfId="1712" xr:uid="{00000000-0005-0000-0000-000060070000}"/>
    <cellStyle name="Porcentual 25 16 2" xfId="1713" xr:uid="{00000000-0005-0000-0000-000061070000}"/>
    <cellStyle name="Porcentual 25 17" xfId="1714" xr:uid="{00000000-0005-0000-0000-000062070000}"/>
    <cellStyle name="Porcentual 25 17 2" xfId="1715" xr:uid="{00000000-0005-0000-0000-000063070000}"/>
    <cellStyle name="Porcentual 25 18" xfId="1716" xr:uid="{00000000-0005-0000-0000-000064070000}"/>
    <cellStyle name="Porcentual 25 18 2" xfId="1717" xr:uid="{00000000-0005-0000-0000-000065070000}"/>
    <cellStyle name="Porcentual 25 2" xfId="1718" xr:uid="{00000000-0005-0000-0000-000066070000}"/>
    <cellStyle name="Porcentual 25 2 10" xfId="1719" xr:uid="{00000000-0005-0000-0000-000067070000}"/>
    <cellStyle name="Porcentual 25 2 11" xfId="1720" xr:uid="{00000000-0005-0000-0000-000068070000}"/>
    <cellStyle name="Porcentual 25 2 2" xfId="1721" xr:uid="{00000000-0005-0000-0000-000069070000}"/>
    <cellStyle name="Porcentual 25 2 3" xfId="1722" xr:uid="{00000000-0005-0000-0000-00006A070000}"/>
    <cellStyle name="Porcentual 25 2 4" xfId="1723" xr:uid="{00000000-0005-0000-0000-00006B070000}"/>
    <cellStyle name="Porcentual 25 2 5" xfId="1724" xr:uid="{00000000-0005-0000-0000-00006C070000}"/>
    <cellStyle name="Porcentual 25 2 6" xfId="1725" xr:uid="{00000000-0005-0000-0000-00006D070000}"/>
    <cellStyle name="Porcentual 25 2 7" xfId="1726" xr:uid="{00000000-0005-0000-0000-00006E070000}"/>
    <cellStyle name="Porcentual 25 2 8" xfId="1727" xr:uid="{00000000-0005-0000-0000-00006F070000}"/>
    <cellStyle name="Porcentual 25 2 9" xfId="1728" xr:uid="{00000000-0005-0000-0000-000070070000}"/>
    <cellStyle name="Porcentual 25 3" xfId="1729" xr:uid="{00000000-0005-0000-0000-000071070000}"/>
    <cellStyle name="Porcentual 25 3 10" xfId="1730" xr:uid="{00000000-0005-0000-0000-000072070000}"/>
    <cellStyle name="Porcentual 25 3 11" xfId="1731" xr:uid="{00000000-0005-0000-0000-000073070000}"/>
    <cellStyle name="Porcentual 25 3 2" xfId="1732" xr:uid="{00000000-0005-0000-0000-000074070000}"/>
    <cellStyle name="Porcentual 25 3 3" xfId="1733" xr:uid="{00000000-0005-0000-0000-000075070000}"/>
    <cellStyle name="Porcentual 25 3 4" xfId="1734" xr:uid="{00000000-0005-0000-0000-000076070000}"/>
    <cellStyle name="Porcentual 25 3 5" xfId="1735" xr:uid="{00000000-0005-0000-0000-000077070000}"/>
    <cellStyle name="Porcentual 25 3 6" xfId="1736" xr:uid="{00000000-0005-0000-0000-000078070000}"/>
    <cellStyle name="Porcentual 25 3 7" xfId="1737" xr:uid="{00000000-0005-0000-0000-000079070000}"/>
    <cellStyle name="Porcentual 25 3 8" xfId="1738" xr:uid="{00000000-0005-0000-0000-00007A070000}"/>
    <cellStyle name="Porcentual 25 3 9" xfId="1739" xr:uid="{00000000-0005-0000-0000-00007B070000}"/>
    <cellStyle name="Porcentual 25 4" xfId="1740" xr:uid="{00000000-0005-0000-0000-00007C070000}"/>
    <cellStyle name="Porcentual 25 4 2" xfId="1741" xr:uid="{00000000-0005-0000-0000-00007D070000}"/>
    <cellStyle name="Porcentual 25 4 2 2" xfId="1742" xr:uid="{00000000-0005-0000-0000-00007E070000}"/>
    <cellStyle name="Porcentual 25 4 2 2 2" xfId="1743" xr:uid="{00000000-0005-0000-0000-00007F070000}"/>
    <cellStyle name="Porcentual 25 4 2 2 3" xfId="1744" xr:uid="{00000000-0005-0000-0000-000080070000}"/>
    <cellStyle name="Porcentual 25 4 2 2 4" xfId="1745" xr:uid="{00000000-0005-0000-0000-000081070000}"/>
    <cellStyle name="Porcentual 25 4 2 2 5" xfId="1746" xr:uid="{00000000-0005-0000-0000-000082070000}"/>
    <cellStyle name="Porcentual 25 4 2 2 6" xfId="1747" xr:uid="{00000000-0005-0000-0000-000083070000}"/>
    <cellStyle name="Porcentual 25 4 3" xfId="1748" xr:uid="{00000000-0005-0000-0000-000084070000}"/>
    <cellStyle name="Porcentual 25 4 4" xfId="1749" xr:uid="{00000000-0005-0000-0000-000085070000}"/>
    <cellStyle name="Porcentual 25 4 5" xfId="1750" xr:uid="{00000000-0005-0000-0000-000086070000}"/>
    <cellStyle name="Porcentual 25 4 6" xfId="1751" xr:uid="{00000000-0005-0000-0000-000087070000}"/>
    <cellStyle name="Porcentual 25 4 7" xfId="1752" xr:uid="{00000000-0005-0000-0000-000088070000}"/>
    <cellStyle name="Porcentual 25 5" xfId="1753" xr:uid="{00000000-0005-0000-0000-000089070000}"/>
    <cellStyle name="Porcentual 25 6" xfId="1754" xr:uid="{00000000-0005-0000-0000-00008A070000}"/>
    <cellStyle name="Porcentual 25 7" xfId="1755" xr:uid="{00000000-0005-0000-0000-00008B070000}"/>
    <cellStyle name="Porcentual 25 8" xfId="1756" xr:uid="{00000000-0005-0000-0000-00008C070000}"/>
    <cellStyle name="Porcentual 25 9" xfId="1757" xr:uid="{00000000-0005-0000-0000-00008D070000}"/>
    <cellStyle name="Porcentual 3" xfId="1924" xr:uid="{00000000-0005-0000-0000-00008E070000}"/>
    <cellStyle name="Porcentual 3 2" xfId="1758" xr:uid="{00000000-0005-0000-0000-00008F070000}"/>
    <cellStyle name="Porcentual 4 2" xfId="1759" xr:uid="{00000000-0005-0000-0000-000090070000}"/>
    <cellStyle name="Salida" xfId="10" builtinId="21" customBuiltin="1"/>
    <cellStyle name="Texto de advertencia" xfId="14" builtinId="11" customBuiltin="1"/>
    <cellStyle name="Texto explicativo" xfId="16" builtinId="53" customBuiltin="1"/>
    <cellStyle name="Título" xfId="63" builtinId="15" customBuiltin="1"/>
    <cellStyle name="Título 2" xfId="3" builtinId="17" customBuiltin="1"/>
    <cellStyle name="Título 3" xfId="4" builtinId="18" customBuiltin="1"/>
    <cellStyle name="Título 4" xfId="42" xr:uid="{00000000-0005-0000-0000-000097070000}"/>
    <cellStyle name="Total" xfId="17" builtinId="25" customBuiltin="1"/>
  </cellStyles>
  <dxfs count="0"/>
  <tableStyles count="0" defaultTableStyle="TableStyleMedium2" defaultPivotStyle="PivotStyleLight16"/>
  <colors>
    <mruColors>
      <color rgb="FF000066"/>
      <color rgb="FFFFCCFF"/>
      <color rgb="FF66FFFF"/>
      <color rgb="FFFF9966"/>
      <color rgb="FF336699"/>
      <color rgb="FF003366"/>
      <color rgb="FF006699"/>
      <color rgb="FF333399"/>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3.jpeg"/><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14.jpe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1.jpe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3</xdr:col>
      <xdr:colOff>76199</xdr:colOff>
      <xdr:row>15</xdr:row>
      <xdr:rowOff>152399</xdr:rowOff>
    </xdr:from>
    <xdr:to>
      <xdr:col>7</xdr:col>
      <xdr:colOff>7620</xdr:colOff>
      <xdr:row>37</xdr:row>
      <xdr:rowOff>168472</xdr:rowOff>
    </xdr:to>
    <xdr:pic>
      <xdr:nvPicPr>
        <xdr:cNvPr id="5" name="Imagen 4">
          <a:extLst>
            <a:ext uri="{FF2B5EF4-FFF2-40B4-BE49-F238E27FC236}">
              <a16:creationId xmlns:a16="http://schemas.microsoft.com/office/drawing/2014/main" id="{7A6BB2C1-AB04-435E-8CA9-33B8E58F06A1}"/>
            </a:ext>
          </a:extLst>
        </xdr:cNvPr>
        <xdr:cNvPicPr>
          <a:picLocks noChangeAspect="1"/>
        </xdr:cNvPicPr>
      </xdr:nvPicPr>
      <xdr:blipFill rotWithShape="1">
        <a:blip xmlns:r="http://schemas.openxmlformats.org/officeDocument/2006/relationships" r:embed="rId1">
          <a:alphaModFix amt="8000"/>
        </a:blip>
        <a:srcRect l="4057"/>
        <a:stretch/>
      </xdr:blipFill>
      <xdr:spPr>
        <a:xfrm>
          <a:off x="1737359" y="2385059"/>
          <a:ext cx="3101341" cy="3048833"/>
        </a:xfrm>
        <a:prstGeom prst="rect">
          <a:avLst/>
        </a:prstGeom>
        <a:effectLst>
          <a:outerShdw blurRad="50800" dist="50800" dir="5400000" algn="ctr" rotWithShape="0">
            <a:srgbClr val="000000">
              <a:alpha val="0"/>
            </a:srgbClr>
          </a:outerShdw>
        </a:effectLst>
      </xdr:spPr>
    </xdr:pic>
    <xdr:clientData/>
  </xdr:twoCellAnchor>
  <xdr:twoCellAnchor editAs="oneCell">
    <xdr:from>
      <xdr:col>0</xdr:col>
      <xdr:colOff>171450</xdr:colOff>
      <xdr:row>1</xdr:row>
      <xdr:rowOff>101600</xdr:rowOff>
    </xdr:from>
    <xdr:to>
      <xdr:col>2</xdr:col>
      <xdr:colOff>763835</xdr:colOff>
      <xdr:row>3</xdr:row>
      <xdr:rowOff>101600</xdr:rowOff>
    </xdr:to>
    <xdr:pic>
      <xdr:nvPicPr>
        <xdr:cNvPr id="3" name="Imagen 2" descr="Imagen que contiene dibujo&#10;&#10;Descripción generada automáticamente">
          <a:extLst>
            <a:ext uri="{FF2B5EF4-FFF2-40B4-BE49-F238E27FC236}">
              <a16:creationId xmlns:a16="http://schemas.microsoft.com/office/drawing/2014/main" id="{1B676D63-CA7A-4720-B431-A64CD2A0195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1450" y="292100"/>
          <a:ext cx="1440110" cy="381000"/>
        </a:xfrm>
        <a:prstGeom prst="rect">
          <a:avLst/>
        </a:prstGeom>
      </xdr:spPr>
    </xdr:pic>
    <xdr:clientData/>
  </xdr:twoCellAnchor>
  <xdr:twoCellAnchor editAs="oneCell">
    <xdr:from>
      <xdr:col>8</xdr:col>
      <xdr:colOff>89958</xdr:colOff>
      <xdr:row>1</xdr:row>
      <xdr:rowOff>0</xdr:rowOff>
    </xdr:from>
    <xdr:to>
      <xdr:col>8</xdr:col>
      <xdr:colOff>681610</xdr:colOff>
      <xdr:row>3</xdr:row>
      <xdr:rowOff>179916</xdr:rowOff>
    </xdr:to>
    <xdr:pic>
      <xdr:nvPicPr>
        <xdr:cNvPr id="4" name="Imagen 3" descr="Logotipo&#10;&#10;Descripción generada automáticamente">
          <a:extLst>
            <a:ext uri="{FF2B5EF4-FFF2-40B4-BE49-F238E27FC236}">
              <a16:creationId xmlns:a16="http://schemas.microsoft.com/office/drawing/2014/main" id="{E472670D-B81E-4ED8-9B83-DEC5AE90C88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795433" y="190500"/>
          <a:ext cx="591652" cy="56091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1</xdr:row>
      <xdr:rowOff>66674</xdr:rowOff>
    </xdr:from>
    <xdr:to>
      <xdr:col>1</xdr:col>
      <xdr:colOff>1908485</xdr:colOff>
      <xdr:row>4</xdr:row>
      <xdr:rowOff>66674</xdr:rowOff>
    </xdr:to>
    <xdr:pic>
      <xdr:nvPicPr>
        <xdr:cNvPr id="2" name="Imagen 1">
          <a:extLst>
            <a:ext uri="{FF2B5EF4-FFF2-40B4-BE49-F238E27FC236}">
              <a16:creationId xmlns:a16="http://schemas.microsoft.com/office/drawing/2014/main" id="{01BCCDDC-5F53-4D10-BE69-F98B8F60B8CF}"/>
            </a:ext>
          </a:extLst>
        </xdr:cNvPr>
        <xdr:cNvPicPr>
          <a:picLocks noChangeAspect="1"/>
        </xdr:cNvPicPr>
      </xdr:nvPicPr>
      <xdr:blipFill>
        <a:blip xmlns:r="http://schemas.openxmlformats.org/officeDocument/2006/relationships" r:embed="rId1"/>
        <a:stretch>
          <a:fillRect/>
        </a:stretch>
      </xdr:blipFill>
      <xdr:spPr>
        <a:xfrm>
          <a:off x="228600" y="211454"/>
          <a:ext cx="1938972" cy="434340"/>
        </a:xfrm>
        <a:prstGeom prst="rect">
          <a:avLst/>
        </a:prstGeom>
      </xdr:spPr>
    </xdr:pic>
    <xdr:clientData/>
  </xdr:twoCellAnchor>
  <xdr:twoCellAnchor editAs="oneCell">
    <xdr:from>
      <xdr:col>0</xdr:col>
      <xdr:colOff>228600</xdr:colOff>
      <xdr:row>1</xdr:row>
      <xdr:rowOff>66674</xdr:rowOff>
    </xdr:from>
    <xdr:to>
      <xdr:col>1</xdr:col>
      <xdr:colOff>1945807</xdr:colOff>
      <xdr:row>4</xdr:row>
      <xdr:rowOff>66674</xdr:rowOff>
    </xdr:to>
    <xdr:pic>
      <xdr:nvPicPr>
        <xdr:cNvPr id="3" name="Imagen 2">
          <a:extLst>
            <a:ext uri="{FF2B5EF4-FFF2-40B4-BE49-F238E27FC236}">
              <a16:creationId xmlns:a16="http://schemas.microsoft.com/office/drawing/2014/main" id="{A93B849D-CB58-4814-84E7-41184E7A2FD2}"/>
            </a:ext>
          </a:extLst>
        </xdr:cNvPr>
        <xdr:cNvPicPr>
          <a:picLocks noChangeAspect="1"/>
        </xdr:cNvPicPr>
      </xdr:nvPicPr>
      <xdr:blipFill>
        <a:blip xmlns:r="http://schemas.openxmlformats.org/officeDocument/2006/relationships" r:embed="rId1"/>
        <a:stretch>
          <a:fillRect/>
        </a:stretch>
      </xdr:blipFill>
      <xdr:spPr>
        <a:xfrm>
          <a:off x="76200" y="219074"/>
          <a:ext cx="1945807" cy="457200"/>
        </a:xfrm>
        <a:prstGeom prst="rect">
          <a:avLst/>
        </a:prstGeom>
      </xdr:spPr>
    </xdr:pic>
    <xdr:clientData/>
  </xdr:twoCellAnchor>
  <xdr:twoCellAnchor editAs="oneCell">
    <xdr:from>
      <xdr:col>0</xdr:col>
      <xdr:colOff>228600</xdr:colOff>
      <xdr:row>1</xdr:row>
      <xdr:rowOff>66674</xdr:rowOff>
    </xdr:from>
    <xdr:to>
      <xdr:col>1</xdr:col>
      <xdr:colOff>1945807</xdr:colOff>
      <xdr:row>4</xdr:row>
      <xdr:rowOff>66674</xdr:rowOff>
    </xdr:to>
    <xdr:pic>
      <xdr:nvPicPr>
        <xdr:cNvPr id="4" name="Imagen 3">
          <a:extLst>
            <a:ext uri="{FF2B5EF4-FFF2-40B4-BE49-F238E27FC236}">
              <a16:creationId xmlns:a16="http://schemas.microsoft.com/office/drawing/2014/main" id="{578364A4-82FC-404F-81E9-471BFE39ED7A}"/>
            </a:ext>
          </a:extLst>
        </xdr:cNvPr>
        <xdr:cNvPicPr>
          <a:picLocks noChangeAspect="1"/>
        </xdr:cNvPicPr>
      </xdr:nvPicPr>
      <xdr:blipFill>
        <a:blip xmlns:r="http://schemas.openxmlformats.org/officeDocument/2006/relationships" r:embed="rId1"/>
        <a:stretch>
          <a:fillRect/>
        </a:stretch>
      </xdr:blipFill>
      <xdr:spPr>
        <a:xfrm>
          <a:off x="76200" y="219074"/>
          <a:ext cx="1945807" cy="457200"/>
        </a:xfrm>
        <a:prstGeom prst="rect">
          <a:avLst/>
        </a:prstGeom>
      </xdr:spPr>
    </xdr:pic>
    <xdr:clientData/>
  </xdr:twoCellAnchor>
  <xdr:twoCellAnchor editAs="oneCell">
    <xdr:from>
      <xdr:col>0</xdr:col>
      <xdr:colOff>228600</xdr:colOff>
      <xdr:row>1</xdr:row>
      <xdr:rowOff>66674</xdr:rowOff>
    </xdr:from>
    <xdr:to>
      <xdr:col>1</xdr:col>
      <xdr:colOff>1945807</xdr:colOff>
      <xdr:row>4</xdr:row>
      <xdr:rowOff>66674</xdr:rowOff>
    </xdr:to>
    <xdr:pic>
      <xdr:nvPicPr>
        <xdr:cNvPr id="5" name="Imagen 4">
          <a:extLst>
            <a:ext uri="{FF2B5EF4-FFF2-40B4-BE49-F238E27FC236}">
              <a16:creationId xmlns:a16="http://schemas.microsoft.com/office/drawing/2014/main" id="{32214DDD-FC72-48DA-B003-1D70C369C710}"/>
            </a:ext>
          </a:extLst>
        </xdr:cNvPr>
        <xdr:cNvPicPr>
          <a:picLocks noChangeAspect="1"/>
        </xdr:cNvPicPr>
      </xdr:nvPicPr>
      <xdr:blipFill>
        <a:blip xmlns:r="http://schemas.openxmlformats.org/officeDocument/2006/relationships" r:embed="rId1"/>
        <a:stretch>
          <a:fillRect/>
        </a:stretch>
      </xdr:blipFill>
      <xdr:spPr>
        <a:xfrm>
          <a:off x="76200" y="219074"/>
          <a:ext cx="1945807" cy="457200"/>
        </a:xfrm>
        <a:prstGeom prst="rect">
          <a:avLst/>
        </a:prstGeom>
      </xdr:spPr>
    </xdr:pic>
    <xdr:clientData/>
  </xdr:twoCellAnchor>
  <xdr:twoCellAnchor editAs="oneCell">
    <xdr:from>
      <xdr:col>0</xdr:col>
      <xdr:colOff>228600</xdr:colOff>
      <xdr:row>1</xdr:row>
      <xdr:rowOff>66674</xdr:rowOff>
    </xdr:from>
    <xdr:to>
      <xdr:col>1</xdr:col>
      <xdr:colOff>1945807</xdr:colOff>
      <xdr:row>4</xdr:row>
      <xdr:rowOff>66674</xdr:rowOff>
    </xdr:to>
    <xdr:pic>
      <xdr:nvPicPr>
        <xdr:cNvPr id="6" name="Imagen 5">
          <a:extLst>
            <a:ext uri="{FF2B5EF4-FFF2-40B4-BE49-F238E27FC236}">
              <a16:creationId xmlns:a16="http://schemas.microsoft.com/office/drawing/2014/main" id="{99BC70FD-62C3-436F-A95B-BB7BE472CE81}"/>
            </a:ext>
          </a:extLst>
        </xdr:cNvPr>
        <xdr:cNvPicPr>
          <a:picLocks noChangeAspect="1"/>
        </xdr:cNvPicPr>
      </xdr:nvPicPr>
      <xdr:blipFill>
        <a:blip xmlns:r="http://schemas.openxmlformats.org/officeDocument/2006/relationships" r:embed="rId1"/>
        <a:stretch>
          <a:fillRect/>
        </a:stretch>
      </xdr:blipFill>
      <xdr:spPr>
        <a:xfrm>
          <a:off x="76200" y="219074"/>
          <a:ext cx="1945807" cy="4572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95251</xdr:colOff>
      <xdr:row>1</xdr:row>
      <xdr:rowOff>39687</xdr:rowOff>
    </xdr:from>
    <xdr:to>
      <xdr:col>1</xdr:col>
      <xdr:colOff>1783755</xdr:colOff>
      <xdr:row>3</xdr:row>
      <xdr:rowOff>105403</xdr:rowOff>
    </xdr:to>
    <xdr:pic>
      <xdr:nvPicPr>
        <xdr:cNvPr id="2" name="Imagen 1" descr="Imagen que contiene dibujo&#10;&#10;Descripción generada automáticamente">
          <a:extLst>
            <a:ext uri="{FF2B5EF4-FFF2-40B4-BE49-F238E27FC236}">
              <a16:creationId xmlns:a16="http://schemas.microsoft.com/office/drawing/2014/main" id="{F98FAE8E-0C37-48D5-BCC1-EF698820CD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1" y="230187"/>
          <a:ext cx="1688504" cy="446716"/>
        </a:xfrm>
        <a:prstGeom prst="rect">
          <a:avLst/>
        </a:prstGeom>
      </xdr:spPr>
    </xdr:pic>
    <xdr:clientData/>
  </xdr:twoCellAnchor>
  <xdr:twoCellAnchor editAs="oneCell">
    <xdr:from>
      <xdr:col>4</xdr:col>
      <xdr:colOff>244741</xdr:colOff>
      <xdr:row>0</xdr:row>
      <xdr:rowOff>166687</xdr:rowOff>
    </xdr:from>
    <xdr:to>
      <xdr:col>4</xdr:col>
      <xdr:colOff>869157</xdr:colOff>
      <xdr:row>4</xdr:row>
      <xdr:rowOff>475</xdr:rowOff>
    </xdr:to>
    <xdr:pic>
      <xdr:nvPicPr>
        <xdr:cNvPr id="3" name="Imagen 2" descr="Logotipo&#10;&#10;Descripción generada automáticamente">
          <a:extLst>
            <a:ext uri="{FF2B5EF4-FFF2-40B4-BE49-F238E27FC236}">
              <a16:creationId xmlns:a16="http://schemas.microsoft.com/office/drawing/2014/main" id="{5295F5C0-6728-4C58-98E1-4971B939D64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81335" y="166687"/>
          <a:ext cx="624416" cy="59197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209550</xdr:colOff>
      <xdr:row>1</xdr:row>
      <xdr:rowOff>168275</xdr:rowOff>
    </xdr:from>
    <xdr:to>
      <xdr:col>1</xdr:col>
      <xdr:colOff>1602779</xdr:colOff>
      <xdr:row>4</xdr:row>
      <xdr:rowOff>62541</xdr:rowOff>
    </xdr:to>
    <xdr:pic>
      <xdr:nvPicPr>
        <xdr:cNvPr id="2" name="Imagen 1" descr="Imagen que contiene dibujo&#10;&#10;Descripción generada automáticamente">
          <a:extLst>
            <a:ext uri="{FF2B5EF4-FFF2-40B4-BE49-F238E27FC236}">
              <a16:creationId xmlns:a16="http://schemas.microsoft.com/office/drawing/2014/main" id="{96EE0284-B741-4207-BC03-7D077D1885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339725"/>
          <a:ext cx="1688504" cy="408616"/>
        </a:xfrm>
        <a:prstGeom prst="rect">
          <a:avLst/>
        </a:prstGeom>
      </xdr:spPr>
    </xdr:pic>
    <xdr:clientData/>
  </xdr:twoCellAnchor>
  <xdr:twoCellAnchor editAs="oneCell">
    <xdr:from>
      <xdr:col>5</xdr:col>
      <xdr:colOff>1163903</xdr:colOff>
      <xdr:row>2</xdr:row>
      <xdr:rowOff>28574</xdr:rowOff>
    </xdr:from>
    <xdr:to>
      <xdr:col>6</xdr:col>
      <xdr:colOff>16669</xdr:colOff>
      <xdr:row>5</xdr:row>
      <xdr:rowOff>95249</xdr:rowOff>
    </xdr:to>
    <xdr:pic>
      <xdr:nvPicPr>
        <xdr:cNvPr id="3" name="Imagen 2" descr="Logotipo&#10;&#10;Descripción generada automáticamente">
          <a:extLst>
            <a:ext uri="{FF2B5EF4-FFF2-40B4-BE49-F238E27FC236}">
              <a16:creationId xmlns:a16="http://schemas.microsoft.com/office/drawing/2014/main" id="{0C39AE07-C24C-4D68-B37E-3EDDBA7C91B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888928" y="371474"/>
          <a:ext cx="624416" cy="5810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1440110</xdr:colOff>
      <xdr:row>2</xdr:row>
      <xdr:rowOff>169334</xdr:rowOff>
    </xdr:to>
    <xdr:pic>
      <xdr:nvPicPr>
        <xdr:cNvPr id="2" name="Imagen 1" descr="Imagen que contiene dibujo&#10;&#10;Descripción generada automáticamente">
          <a:extLst>
            <a:ext uri="{FF2B5EF4-FFF2-40B4-BE49-F238E27FC236}">
              <a16:creationId xmlns:a16="http://schemas.microsoft.com/office/drawing/2014/main" id="{432E0C4E-92EF-460D-9F02-0B79C1C332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3" y="211667"/>
          <a:ext cx="1440110" cy="381000"/>
        </a:xfrm>
        <a:prstGeom prst="rect">
          <a:avLst/>
        </a:prstGeom>
      </xdr:spPr>
    </xdr:pic>
    <xdr:clientData/>
  </xdr:twoCellAnchor>
  <xdr:twoCellAnchor editAs="oneCell">
    <xdr:from>
      <xdr:col>8</xdr:col>
      <xdr:colOff>148166</xdr:colOff>
      <xdr:row>0</xdr:row>
      <xdr:rowOff>148167</xdr:rowOff>
    </xdr:from>
    <xdr:to>
      <xdr:col>8</xdr:col>
      <xdr:colOff>739818</xdr:colOff>
      <xdr:row>2</xdr:row>
      <xdr:rowOff>285750</xdr:rowOff>
    </xdr:to>
    <xdr:pic>
      <xdr:nvPicPr>
        <xdr:cNvPr id="3" name="Imagen 2" descr="Logotipo&#10;&#10;Descripción generada automáticamente">
          <a:extLst>
            <a:ext uri="{FF2B5EF4-FFF2-40B4-BE49-F238E27FC236}">
              <a16:creationId xmlns:a16="http://schemas.microsoft.com/office/drawing/2014/main" id="{2ABFAC4F-505F-4E21-9D41-B4E6E64F54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41166" y="148167"/>
          <a:ext cx="591652" cy="5609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266699</xdr:colOff>
      <xdr:row>1</xdr:row>
      <xdr:rowOff>49893</xdr:rowOff>
    </xdr:from>
    <xdr:to>
      <xdr:col>1</xdr:col>
      <xdr:colOff>2005692</xdr:colOff>
      <xdr:row>3</xdr:row>
      <xdr:rowOff>185271</xdr:rowOff>
    </xdr:to>
    <xdr:pic>
      <xdr:nvPicPr>
        <xdr:cNvPr id="2" name="Imagen 1" descr="Imagen que contiene dibujo&#10;&#10;Descripción generada automáticamente">
          <a:extLst>
            <a:ext uri="{FF2B5EF4-FFF2-40B4-BE49-F238E27FC236}">
              <a16:creationId xmlns:a16="http://schemas.microsoft.com/office/drawing/2014/main" id="{6DEE772B-E1A0-4D31-A92E-B60F2E3357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699" y="245836"/>
          <a:ext cx="2054679" cy="527264"/>
        </a:xfrm>
        <a:prstGeom prst="rect">
          <a:avLst/>
        </a:prstGeom>
      </xdr:spPr>
    </xdr:pic>
    <xdr:clientData/>
  </xdr:twoCellAnchor>
  <xdr:twoCellAnchor editAs="oneCell">
    <xdr:from>
      <xdr:col>8</xdr:col>
      <xdr:colOff>526747</xdr:colOff>
      <xdr:row>1</xdr:row>
      <xdr:rowOff>141516</xdr:rowOff>
    </xdr:from>
    <xdr:to>
      <xdr:col>8</xdr:col>
      <xdr:colOff>1286576</xdr:colOff>
      <xdr:row>5</xdr:row>
      <xdr:rowOff>53607</xdr:rowOff>
    </xdr:to>
    <xdr:pic>
      <xdr:nvPicPr>
        <xdr:cNvPr id="3" name="Imagen 2" descr="Logotipo&#10;&#10;Descripción generada automáticamente">
          <a:extLst>
            <a:ext uri="{FF2B5EF4-FFF2-40B4-BE49-F238E27FC236}">
              <a16:creationId xmlns:a16="http://schemas.microsoft.com/office/drawing/2014/main" id="{EF52DC4E-5CF5-4B5F-B2DE-61B5EE533CA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712318" y="337459"/>
          <a:ext cx="759829" cy="6958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216694</xdr:colOff>
      <xdr:row>1</xdr:row>
      <xdr:rowOff>11113</xdr:rowOff>
    </xdr:from>
    <xdr:to>
      <xdr:col>1</xdr:col>
      <xdr:colOff>1705173</xdr:colOff>
      <xdr:row>3</xdr:row>
      <xdr:rowOff>53016</xdr:rowOff>
    </xdr:to>
    <xdr:pic>
      <xdr:nvPicPr>
        <xdr:cNvPr id="2" name="Imagen 1" descr="Imagen que contiene dibujo&#10;&#10;Descripción generada automáticamente">
          <a:extLst>
            <a:ext uri="{FF2B5EF4-FFF2-40B4-BE49-F238E27FC236}">
              <a16:creationId xmlns:a16="http://schemas.microsoft.com/office/drawing/2014/main" id="{3A16D948-8DC3-4FFF-A6E6-9258A751F8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6694" y="211138"/>
          <a:ext cx="1736129" cy="441953"/>
        </a:xfrm>
        <a:prstGeom prst="rect">
          <a:avLst/>
        </a:prstGeom>
      </xdr:spPr>
    </xdr:pic>
    <xdr:clientData/>
  </xdr:twoCellAnchor>
  <xdr:twoCellAnchor editAs="oneCell">
    <xdr:from>
      <xdr:col>11</xdr:col>
      <xdr:colOff>751946</xdr:colOff>
      <xdr:row>1</xdr:row>
      <xdr:rowOff>61913</xdr:rowOff>
    </xdr:from>
    <xdr:to>
      <xdr:col>12</xdr:col>
      <xdr:colOff>0</xdr:colOff>
      <xdr:row>4</xdr:row>
      <xdr:rowOff>46672</xdr:rowOff>
    </xdr:to>
    <xdr:pic>
      <xdr:nvPicPr>
        <xdr:cNvPr id="3" name="Imagen 2" descr="Logotipo&#10;&#10;Descripción generada automáticamente">
          <a:extLst>
            <a:ext uri="{FF2B5EF4-FFF2-40B4-BE49-F238E27FC236}">
              <a16:creationId xmlns:a16="http://schemas.microsoft.com/office/drawing/2014/main" id="{4C2E9872-5AB7-4900-BA70-8F590036137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715471" y="261938"/>
          <a:ext cx="674423" cy="58483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128588</xdr:colOff>
      <xdr:row>0</xdr:row>
      <xdr:rowOff>199230</xdr:rowOff>
    </xdr:from>
    <xdr:to>
      <xdr:col>1</xdr:col>
      <xdr:colOff>1728788</xdr:colOff>
      <xdr:row>3</xdr:row>
      <xdr:rowOff>39305</xdr:rowOff>
    </xdr:to>
    <xdr:pic>
      <xdr:nvPicPr>
        <xdr:cNvPr id="2" name="Imagen 1" descr="Imagen que contiene dibujo&#10;&#10;Descripción generada automáticamente">
          <a:extLst>
            <a:ext uri="{FF2B5EF4-FFF2-40B4-BE49-F238E27FC236}">
              <a16:creationId xmlns:a16="http://schemas.microsoft.com/office/drawing/2014/main" id="{A2F9414B-05E2-46F5-B3CD-128031D450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8588" y="199230"/>
          <a:ext cx="1762125" cy="440150"/>
        </a:xfrm>
        <a:prstGeom prst="rect">
          <a:avLst/>
        </a:prstGeom>
      </xdr:spPr>
    </xdr:pic>
    <xdr:clientData/>
  </xdr:twoCellAnchor>
  <xdr:twoCellAnchor editAs="oneCell">
    <xdr:from>
      <xdr:col>7</xdr:col>
      <xdr:colOff>828146</xdr:colOff>
      <xdr:row>0</xdr:row>
      <xdr:rowOff>116680</xdr:rowOff>
    </xdr:from>
    <xdr:to>
      <xdr:col>7</xdr:col>
      <xdr:colOff>1521618</xdr:colOff>
      <xdr:row>4</xdr:row>
      <xdr:rowOff>19050</xdr:rowOff>
    </xdr:to>
    <xdr:pic>
      <xdr:nvPicPr>
        <xdr:cNvPr id="3" name="Imagen 2" descr="Logotipo&#10;&#10;Descripción generada automáticamente">
          <a:extLst>
            <a:ext uri="{FF2B5EF4-FFF2-40B4-BE49-F238E27FC236}">
              <a16:creationId xmlns:a16="http://schemas.microsoft.com/office/drawing/2014/main" id="{FCC7D4DF-603C-4534-96E6-FE1B2A1DB3E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000596" y="116680"/>
          <a:ext cx="693472" cy="7024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159544</xdr:colOff>
      <xdr:row>0</xdr:row>
      <xdr:rowOff>154780</xdr:rowOff>
    </xdr:from>
    <xdr:to>
      <xdr:col>1</xdr:col>
      <xdr:colOff>1493044</xdr:colOff>
      <xdr:row>2</xdr:row>
      <xdr:rowOff>165761</xdr:rowOff>
    </xdr:to>
    <xdr:pic>
      <xdr:nvPicPr>
        <xdr:cNvPr id="2" name="Imagen 1" descr="Imagen que contiene dibujo&#10;&#10;Descripción generada automáticamente">
          <a:extLst>
            <a:ext uri="{FF2B5EF4-FFF2-40B4-BE49-F238E27FC236}">
              <a16:creationId xmlns:a16="http://schemas.microsoft.com/office/drawing/2014/main" id="{A2327837-41CA-4E7C-B3C8-A298CA20CF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544" y="154780"/>
          <a:ext cx="1571625" cy="411031"/>
        </a:xfrm>
        <a:prstGeom prst="rect">
          <a:avLst/>
        </a:prstGeom>
      </xdr:spPr>
    </xdr:pic>
    <xdr:clientData/>
  </xdr:twoCellAnchor>
  <xdr:twoCellAnchor editAs="oneCell">
    <xdr:from>
      <xdr:col>5</xdr:col>
      <xdr:colOff>1096889</xdr:colOff>
      <xdr:row>1</xdr:row>
      <xdr:rowOff>14061</xdr:rowOff>
    </xdr:from>
    <xdr:to>
      <xdr:col>5</xdr:col>
      <xdr:colOff>1694921</xdr:colOff>
      <xdr:row>3</xdr:row>
      <xdr:rowOff>173831</xdr:rowOff>
    </xdr:to>
    <xdr:pic>
      <xdr:nvPicPr>
        <xdr:cNvPr id="3" name="Imagen 2" descr="Logotipo&#10;&#10;Descripción generada automáticamente">
          <a:extLst>
            <a:ext uri="{FF2B5EF4-FFF2-40B4-BE49-F238E27FC236}">
              <a16:creationId xmlns:a16="http://schemas.microsoft.com/office/drawing/2014/main" id="{725B7379-3CF1-4481-B34E-9B40542253A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45464" y="214086"/>
          <a:ext cx="598032" cy="55982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465667</xdr:colOff>
      <xdr:row>0</xdr:row>
      <xdr:rowOff>158750</xdr:rowOff>
    </xdr:from>
    <xdr:to>
      <xdr:col>3</xdr:col>
      <xdr:colOff>630171</xdr:colOff>
      <xdr:row>3</xdr:row>
      <xdr:rowOff>33966</xdr:rowOff>
    </xdr:to>
    <xdr:pic>
      <xdr:nvPicPr>
        <xdr:cNvPr id="2" name="Imagen 1" descr="Imagen que contiene dibujo&#10;&#10;Descripción generada automáticamente">
          <a:extLst>
            <a:ext uri="{FF2B5EF4-FFF2-40B4-BE49-F238E27FC236}">
              <a16:creationId xmlns:a16="http://schemas.microsoft.com/office/drawing/2014/main" id="{B311DFD7-C629-4779-BA34-59FDE05ECA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9084" y="158750"/>
          <a:ext cx="1688504" cy="446716"/>
        </a:xfrm>
        <a:prstGeom prst="rect">
          <a:avLst/>
        </a:prstGeom>
      </xdr:spPr>
    </xdr:pic>
    <xdr:clientData/>
  </xdr:twoCellAnchor>
  <xdr:twoCellAnchor editAs="oneCell">
    <xdr:from>
      <xdr:col>8</xdr:col>
      <xdr:colOff>709085</xdr:colOff>
      <xdr:row>0</xdr:row>
      <xdr:rowOff>95250</xdr:rowOff>
    </xdr:from>
    <xdr:to>
      <xdr:col>9</xdr:col>
      <xdr:colOff>571501</xdr:colOff>
      <xdr:row>3</xdr:row>
      <xdr:rowOff>115728</xdr:rowOff>
    </xdr:to>
    <xdr:pic>
      <xdr:nvPicPr>
        <xdr:cNvPr id="3" name="Imagen 2" descr="Logotipo&#10;&#10;Descripción generada automáticamente">
          <a:extLst>
            <a:ext uri="{FF2B5EF4-FFF2-40B4-BE49-F238E27FC236}">
              <a16:creationId xmlns:a16="http://schemas.microsoft.com/office/drawing/2014/main" id="{C7C16016-9C93-4FB5-9953-A1963828A9F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09418" y="95250"/>
          <a:ext cx="624416" cy="59197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503464</xdr:colOff>
      <xdr:row>1</xdr:row>
      <xdr:rowOff>104322</xdr:rowOff>
    </xdr:from>
    <xdr:to>
      <xdr:col>1</xdr:col>
      <xdr:colOff>2191968</xdr:colOff>
      <xdr:row>3</xdr:row>
      <xdr:rowOff>170038</xdr:rowOff>
    </xdr:to>
    <xdr:pic>
      <xdr:nvPicPr>
        <xdr:cNvPr id="2" name="Imagen 1" descr="Imagen que contiene dibujo&#10;&#10;Descripción generada automáticamente">
          <a:extLst>
            <a:ext uri="{FF2B5EF4-FFF2-40B4-BE49-F238E27FC236}">
              <a16:creationId xmlns:a16="http://schemas.microsoft.com/office/drawing/2014/main" id="{1EB98221-76CC-4933-B963-2C1B1F5E86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0644" y="279582"/>
          <a:ext cx="1688504" cy="416236"/>
        </a:xfrm>
        <a:prstGeom prst="rect">
          <a:avLst/>
        </a:prstGeom>
      </xdr:spPr>
    </xdr:pic>
    <xdr:clientData/>
  </xdr:twoCellAnchor>
  <xdr:twoCellAnchor editAs="oneCell">
    <xdr:from>
      <xdr:col>6</xdr:col>
      <xdr:colOff>0</xdr:colOff>
      <xdr:row>1</xdr:row>
      <xdr:rowOff>54429</xdr:rowOff>
    </xdr:from>
    <xdr:to>
      <xdr:col>6</xdr:col>
      <xdr:colOff>657074</xdr:colOff>
      <xdr:row>4</xdr:row>
      <xdr:rowOff>74907</xdr:rowOff>
    </xdr:to>
    <xdr:pic>
      <xdr:nvPicPr>
        <xdr:cNvPr id="3" name="Imagen 2" descr="Logotipo&#10;&#10;Descripción generada automáticamente">
          <a:extLst>
            <a:ext uri="{FF2B5EF4-FFF2-40B4-BE49-F238E27FC236}">
              <a16:creationId xmlns:a16="http://schemas.microsoft.com/office/drawing/2014/main" id="{4448F3F2-96A0-42DC-A8E2-89C2F0DD79E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19360" y="229689"/>
          <a:ext cx="657074" cy="54625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166688</xdr:colOff>
      <xdr:row>3</xdr:row>
      <xdr:rowOff>39688</xdr:rowOff>
    </xdr:from>
    <xdr:to>
      <xdr:col>1</xdr:col>
      <xdr:colOff>1855192</xdr:colOff>
      <xdr:row>5</xdr:row>
      <xdr:rowOff>105404</xdr:rowOff>
    </xdr:to>
    <xdr:pic>
      <xdr:nvPicPr>
        <xdr:cNvPr id="2" name="Imagen 1" descr="Imagen que contiene dibujo&#10;&#10;Descripción generada automáticamente">
          <a:extLst>
            <a:ext uri="{FF2B5EF4-FFF2-40B4-BE49-F238E27FC236}">
              <a16:creationId xmlns:a16="http://schemas.microsoft.com/office/drawing/2014/main" id="{48555779-B04A-43E8-9191-76ACC01EF1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2438" y="611188"/>
          <a:ext cx="1688504" cy="446716"/>
        </a:xfrm>
        <a:prstGeom prst="rect">
          <a:avLst/>
        </a:prstGeom>
      </xdr:spPr>
    </xdr:pic>
    <xdr:clientData/>
  </xdr:twoCellAnchor>
  <xdr:twoCellAnchor editAs="oneCell">
    <xdr:from>
      <xdr:col>8</xdr:col>
      <xdr:colOff>982928</xdr:colOff>
      <xdr:row>2</xdr:row>
      <xdr:rowOff>166688</xdr:rowOff>
    </xdr:from>
    <xdr:to>
      <xdr:col>9</xdr:col>
      <xdr:colOff>488157</xdr:colOff>
      <xdr:row>6</xdr:row>
      <xdr:rowOff>476</xdr:rowOff>
    </xdr:to>
    <xdr:pic>
      <xdr:nvPicPr>
        <xdr:cNvPr id="3" name="Imagen 2" descr="Logotipo&#10;&#10;Descripción generada automáticamente">
          <a:extLst>
            <a:ext uri="{FF2B5EF4-FFF2-40B4-BE49-F238E27FC236}">
              <a16:creationId xmlns:a16="http://schemas.microsoft.com/office/drawing/2014/main" id="{C0868BB7-49DF-41BE-99BE-515FDB5F9C1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067772" y="547688"/>
          <a:ext cx="624416" cy="5919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errerepy02\Contabilidad\ITAU%20CASA%20DE%20BOLSA\INFORMES%20A%20LA%20CNV\2020\02.%20Al%2031.12.2020\Ita&#250;%20Invest_EEFF%20y%20Notas%20CNV%20al%2031.12.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Información general"/>
      <sheetName val="BG 31.12.2020"/>
      <sheetName val="Balance General"/>
      <sheetName val="Clasificación"/>
      <sheetName val="Variación Patrimonio Neto"/>
      <sheetName val="CA FE"/>
      <sheetName val="Flujo de Efectivo"/>
      <sheetName val="Notas 1 a Nota 4"/>
      <sheetName val="Nota 5 - Inc. 5.a a 5.d"/>
      <sheetName val="Nota 5 - Inc. 5.e"/>
      <sheetName val="Clasificacion EEFF"/>
      <sheetName val="Estado de Resultados"/>
      <sheetName val="Nota 5 - Inc. 5.f a 5aa"/>
      <sheetName val="Nota 6 a Nota 12"/>
    </sheetNames>
    <sheetDataSet>
      <sheetData sheetId="0"/>
      <sheetData sheetId="1"/>
      <sheetData sheetId="2">
        <row r="286">
          <cell r="C286">
            <v>-731580715</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drawing" Target="../drawings/drawing7.xml"/><Relationship Id="rId4" Type="http://schemas.openxmlformats.org/officeDocument/2006/relationships/printerSettings" Target="../printerSettings/printerSettings2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4" Type="http://schemas.openxmlformats.org/officeDocument/2006/relationships/printerSettings" Target="../printerSettings/printerSettings2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4" Type="http://schemas.openxmlformats.org/officeDocument/2006/relationships/printerSettings" Target="../printerSettings/printerSettings3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4" Type="http://schemas.openxmlformats.org/officeDocument/2006/relationships/drawing" Target="../drawings/drawing11.xm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4"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3" Type="http://schemas.openxmlformats.org/officeDocument/2006/relationships/hyperlink" Target="http://www.itauinvest.com.py/"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drawing" Target="../drawings/drawing2.xml"/><Relationship Id="rId5" Type="http://schemas.openxmlformats.org/officeDocument/2006/relationships/printerSettings" Target="../printerSettings/printerSettings6.bin"/><Relationship Id="rId4" Type="http://schemas.openxmlformats.org/officeDocument/2006/relationships/hyperlink" Target="mailto:finanzas.itauinvest@itauinvest.com.py"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drawing" Target="../drawings/drawing5.xml"/><Relationship Id="rId4" Type="http://schemas.openxmlformats.org/officeDocument/2006/relationships/printerSettings" Target="../printerSettings/printerSettings1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J39"/>
  <sheetViews>
    <sheetView showGridLines="0" zoomScaleNormal="100" zoomScaleSheetLayoutView="100" workbookViewId="0"/>
  </sheetViews>
  <sheetFormatPr baseColWidth="10" defaultColWidth="11.5703125" defaultRowHeight="15"/>
  <cols>
    <col min="1" max="1" width="3.140625" style="46" customWidth="1"/>
    <col min="2" max="2" width="9.5703125" style="46" customWidth="1"/>
    <col min="3" max="7" width="11.5703125" style="46"/>
    <col min="8" max="8" width="15" style="46" customWidth="1"/>
    <col min="9" max="16384" width="11.5703125" style="46"/>
  </cols>
  <sheetData>
    <row r="7" spans="1:10" ht="14.45" customHeight="1">
      <c r="A7" s="51"/>
      <c r="B7" s="1044" t="s">
        <v>1207</v>
      </c>
      <c r="C7" s="1044"/>
      <c r="D7" s="1044"/>
      <c r="E7" s="1044"/>
      <c r="F7" s="1044"/>
      <c r="G7" s="1044"/>
      <c r="H7" s="1044"/>
      <c r="I7" s="1044"/>
      <c r="J7" s="51"/>
    </row>
    <row r="8" spans="1:10" ht="4.9000000000000004" customHeight="1">
      <c r="A8" s="51"/>
      <c r="B8" s="1044"/>
      <c r="C8" s="1044"/>
      <c r="D8" s="1044"/>
      <c r="E8" s="1044"/>
      <c r="F8" s="1044"/>
      <c r="G8" s="1044"/>
      <c r="H8" s="1044"/>
      <c r="I8" s="1044"/>
      <c r="J8" s="51"/>
    </row>
    <row r="9" spans="1:10" ht="20.45" customHeight="1">
      <c r="A9" s="51"/>
      <c r="B9" s="1044"/>
      <c r="C9" s="1044"/>
      <c r="D9" s="1044"/>
      <c r="E9" s="1044"/>
      <c r="F9" s="1044"/>
      <c r="G9" s="1044"/>
      <c r="H9" s="1044"/>
      <c r="I9" s="1044"/>
      <c r="J9" s="51"/>
    </row>
    <row r="10" spans="1:10" ht="20.45" customHeight="1">
      <c r="A10" s="51"/>
      <c r="B10" s="1044"/>
      <c r="C10" s="1044"/>
      <c r="D10" s="1044"/>
      <c r="E10" s="1044"/>
      <c r="F10" s="1044"/>
      <c r="G10" s="1044"/>
      <c r="H10" s="1044"/>
      <c r="I10" s="1044"/>
      <c r="J10" s="51"/>
    </row>
    <row r="11" spans="1:10">
      <c r="A11" s="51"/>
      <c r="B11" s="1045"/>
      <c r="C11" s="1045"/>
      <c r="D11" s="1045"/>
      <c r="E11" s="1045"/>
      <c r="F11" s="1045"/>
      <c r="G11" s="1045"/>
      <c r="H11" s="1045"/>
      <c r="I11" s="1045"/>
      <c r="J11" s="51"/>
    </row>
    <row r="12" spans="1:10" ht="15.75">
      <c r="A12" s="51"/>
      <c r="B12" s="51"/>
      <c r="C12" s="28"/>
      <c r="D12" s="51"/>
      <c r="E12" s="51"/>
      <c r="F12" s="51"/>
      <c r="G12" s="51"/>
      <c r="H12" s="51"/>
      <c r="I12" s="51"/>
      <c r="J12" s="51"/>
    </row>
    <row r="13" spans="1:10" ht="18.75">
      <c r="A13" s="51"/>
      <c r="B13" s="1043" t="s">
        <v>1633</v>
      </c>
      <c r="C13" s="1043"/>
      <c r="D13" s="1043"/>
      <c r="E13" s="1043"/>
      <c r="F13" s="1043"/>
      <c r="G13" s="1043"/>
      <c r="H13" s="1043"/>
      <c r="I13" s="1043"/>
      <c r="J13" s="51"/>
    </row>
    <row r="14" spans="1:10" ht="18.75">
      <c r="A14" s="51"/>
      <c r="B14" s="1043" t="s">
        <v>1634</v>
      </c>
      <c r="C14" s="1043"/>
      <c r="D14" s="1043"/>
      <c r="E14" s="1043"/>
      <c r="F14" s="1043"/>
      <c r="G14" s="1043"/>
      <c r="H14" s="1043"/>
      <c r="I14" s="1043"/>
      <c r="J14" s="51"/>
    </row>
    <row r="15" spans="1:10" ht="15.75" thickBot="1">
      <c r="A15" s="51"/>
      <c r="B15" s="51"/>
      <c r="C15" s="51"/>
      <c r="D15" s="51"/>
      <c r="E15" s="51"/>
      <c r="F15" s="51"/>
      <c r="G15" s="51"/>
      <c r="H15" s="51"/>
      <c r="I15" s="51"/>
      <c r="J15" s="51"/>
    </row>
    <row r="16" spans="1:10">
      <c r="A16" s="51"/>
      <c r="B16" s="207"/>
      <c r="C16" s="207"/>
      <c r="D16" s="207"/>
      <c r="E16" s="207"/>
      <c r="F16" s="207"/>
      <c r="G16" s="207"/>
      <c r="H16" s="207"/>
      <c r="I16" s="207"/>
      <c r="J16" s="51"/>
    </row>
    <row r="17" spans="1:10">
      <c r="A17" s="51"/>
      <c r="B17" s="51"/>
      <c r="C17" s="51"/>
      <c r="D17" s="51"/>
      <c r="E17" s="51"/>
      <c r="F17" s="51"/>
      <c r="G17" s="51"/>
      <c r="H17" s="51"/>
      <c r="I17" s="206" t="s">
        <v>1042</v>
      </c>
      <c r="J17" s="51"/>
    </row>
    <row r="18" spans="1:10" ht="9" customHeight="1">
      <c r="A18" s="51"/>
      <c r="B18" s="51"/>
      <c r="C18" s="51"/>
      <c r="D18" s="51"/>
      <c r="E18" s="51"/>
      <c r="F18" s="51"/>
      <c r="G18" s="51"/>
      <c r="H18" s="51"/>
      <c r="I18" s="206"/>
      <c r="J18" s="51"/>
    </row>
    <row r="19" spans="1:10" ht="13.15" customHeight="1">
      <c r="A19" s="51"/>
      <c r="B19" s="51" t="s">
        <v>1038</v>
      </c>
      <c r="C19" s="51"/>
      <c r="D19" s="51"/>
      <c r="E19" s="51"/>
      <c r="F19" s="51"/>
      <c r="G19" s="51"/>
      <c r="H19" s="51"/>
      <c r="I19" s="242">
        <v>1</v>
      </c>
      <c r="J19" s="51"/>
    </row>
    <row r="20" spans="1:10" ht="7.5" customHeight="1">
      <c r="A20" s="51"/>
      <c r="B20" s="51"/>
      <c r="C20" s="51"/>
      <c r="D20" s="51"/>
      <c r="E20" s="51"/>
      <c r="F20" s="51"/>
      <c r="G20" s="51"/>
      <c r="H20" s="51"/>
      <c r="I20" s="209"/>
      <c r="J20" s="51"/>
    </row>
    <row r="21" spans="1:10">
      <c r="A21" s="51"/>
      <c r="B21" s="51" t="s">
        <v>1036</v>
      </c>
      <c r="C21" s="51"/>
      <c r="D21" s="51"/>
      <c r="E21" s="51"/>
      <c r="F21" s="51"/>
      <c r="G21" s="51"/>
      <c r="H21" s="51"/>
      <c r="I21" s="242">
        <v>2</v>
      </c>
      <c r="J21" s="51"/>
    </row>
    <row r="22" spans="1:10" ht="7.5" customHeight="1">
      <c r="A22" s="51"/>
      <c r="B22" s="51"/>
      <c r="C22" s="51"/>
      <c r="D22" s="51"/>
      <c r="E22" s="51"/>
      <c r="F22" s="51"/>
      <c r="G22" s="51"/>
      <c r="H22" s="51"/>
      <c r="I22" s="209"/>
      <c r="J22" s="51"/>
    </row>
    <row r="23" spans="1:10">
      <c r="A23" s="51"/>
      <c r="B23" s="51" t="s">
        <v>200</v>
      </c>
      <c r="C23" s="51"/>
      <c r="D23" s="51"/>
      <c r="E23" s="51"/>
      <c r="F23" s="51"/>
      <c r="G23" s="51"/>
      <c r="H23" s="51"/>
      <c r="I23" s="242">
        <v>3</v>
      </c>
      <c r="J23" s="51"/>
    </row>
    <row r="24" spans="1:10" ht="7.5" customHeight="1">
      <c r="A24" s="51"/>
      <c r="B24" s="51"/>
      <c r="C24" s="51"/>
      <c r="D24" s="51"/>
      <c r="E24" s="51"/>
      <c r="F24" s="51"/>
      <c r="G24" s="51"/>
      <c r="H24" s="51"/>
      <c r="I24" s="209"/>
      <c r="J24" s="51"/>
    </row>
    <row r="25" spans="1:10">
      <c r="A25" s="51"/>
      <c r="B25" s="51" t="s">
        <v>1037</v>
      </c>
      <c r="C25" s="51"/>
      <c r="D25" s="51"/>
      <c r="E25" s="51"/>
      <c r="F25" s="51"/>
      <c r="G25" s="51"/>
      <c r="H25" s="51"/>
      <c r="I25" s="242">
        <v>4</v>
      </c>
      <c r="J25" s="51"/>
    </row>
    <row r="26" spans="1:10" ht="7.5" customHeight="1">
      <c r="A26" s="51"/>
      <c r="B26" s="51"/>
      <c r="C26" s="51"/>
      <c r="D26" s="51"/>
      <c r="E26" s="51"/>
      <c r="F26" s="51"/>
      <c r="G26" s="51"/>
      <c r="H26" s="51"/>
      <c r="I26" s="209"/>
      <c r="J26" s="51"/>
    </row>
    <row r="27" spans="1:10">
      <c r="A27" s="51"/>
      <c r="B27" s="51" t="s">
        <v>1039</v>
      </c>
      <c r="C27" s="51"/>
      <c r="D27" s="51"/>
      <c r="E27" s="51"/>
      <c r="F27" s="51"/>
      <c r="G27" s="51"/>
      <c r="H27" s="51"/>
      <c r="I27" s="242">
        <v>5</v>
      </c>
      <c r="J27" s="51"/>
    </row>
    <row r="28" spans="1:10" ht="7.5" customHeight="1">
      <c r="A28" s="51"/>
      <c r="B28" s="51"/>
      <c r="C28" s="51"/>
      <c r="D28" s="51"/>
      <c r="E28" s="51"/>
      <c r="F28" s="51"/>
      <c r="G28" s="51"/>
      <c r="H28" s="51"/>
      <c r="I28" s="209"/>
      <c r="J28" s="51"/>
    </row>
    <row r="29" spans="1:10">
      <c r="A29" s="51"/>
      <c r="B29" s="51" t="s">
        <v>1040</v>
      </c>
      <c r="C29" s="51"/>
      <c r="D29" s="51"/>
      <c r="E29" s="51"/>
      <c r="F29" s="51"/>
      <c r="G29" s="51"/>
      <c r="H29" s="51"/>
      <c r="I29" s="242">
        <v>6</v>
      </c>
      <c r="J29" s="51"/>
    </row>
    <row r="30" spans="1:10" ht="7.5" customHeight="1">
      <c r="A30" s="51"/>
      <c r="B30" s="51"/>
      <c r="C30" s="51"/>
      <c r="D30" s="51"/>
      <c r="E30" s="51"/>
      <c r="F30" s="51"/>
      <c r="G30" s="51"/>
      <c r="H30" s="51"/>
      <c r="I30" s="242"/>
      <c r="J30" s="51"/>
    </row>
    <row r="31" spans="1:10">
      <c r="A31" s="51"/>
      <c r="B31" s="51" t="s">
        <v>1043</v>
      </c>
      <c r="C31" s="51"/>
      <c r="D31" s="51"/>
      <c r="E31" s="51"/>
      <c r="F31" s="51"/>
      <c r="G31" s="51"/>
      <c r="H31" s="51"/>
      <c r="I31" s="242">
        <v>7</v>
      </c>
      <c r="J31" s="51"/>
    </row>
    <row r="32" spans="1:10" ht="7.5" customHeight="1">
      <c r="A32" s="51"/>
      <c r="B32" s="51"/>
      <c r="C32" s="51"/>
      <c r="D32" s="51"/>
      <c r="E32" s="51"/>
      <c r="F32" s="51"/>
      <c r="G32" s="51"/>
      <c r="H32" s="51"/>
      <c r="I32" s="242"/>
      <c r="J32" s="51"/>
    </row>
    <row r="33" spans="1:10">
      <c r="A33" s="51"/>
      <c r="B33" s="51" t="s">
        <v>1044</v>
      </c>
      <c r="C33" s="51"/>
      <c r="D33" s="51"/>
      <c r="E33" s="51"/>
      <c r="F33" s="51"/>
      <c r="G33" s="51"/>
      <c r="H33" s="51"/>
      <c r="I33" s="242">
        <v>8</v>
      </c>
      <c r="J33" s="51"/>
    </row>
    <row r="34" spans="1:10" ht="7.5" customHeight="1">
      <c r="A34" s="51"/>
      <c r="B34" s="51"/>
      <c r="C34" s="51"/>
      <c r="D34" s="51"/>
      <c r="E34" s="51"/>
      <c r="F34" s="51"/>
      <c r="G34" s="51"/>
      <c r="H34" s="51"/>
      <c r="I34" s="242"/>
      <c r="J34" s="51"/>
    </row>
    <row r="35" spans="1:10">
      <c r="A35" s="51"/>
      <c r="B35" s="51" t="s">
        <v>1045</v>
      </c>
      <c r="C35" s="51"/>
      <c r="D35" s="51"/>
      <c r="E35" s="51"/>
      <c r="F35" s="51"/>
      <c r="G35" s="51"/>
      <c r="H35" s="51"/>
      <c r="I35" s="242">
        <v>9</v>
      </c>
      <c r="J35" s="51"/>
    </row>
    <row r="36" spans="1:10" ht="7.5" customHeight="1">
      <c r="A36" s="51"/>
      <c r="B36" s="51"/>
      <c r="C36" s="51"/>
      <c r="D36" s="51"/>
      <c r="E36" s="51"/>
      <c r="F36" s="51"/>
      <c r="G36" s="51"/>
      <c r="H36" s="51"/>
      <c r="I36" s="242"/>
      <c r="J36" s="51"/>
    </row>
    <row r="37" spans="1:10">
      <c r="A37" s="51"/>
      <c r="B37" s="51" t="s">
        <v>1041</v>
      </c>
      <c r="C37" s="51"/>
      <c r="D37" s="51"/>
      <c r="E37" s="51"/>
      <c r="F37" s="51"/>
      <c r="G37" s="51"/>
      <c r="H37" s="51"/>
      <c r="I37" s="242">
        <v>10</v>
      </c>
      <c r="J37" s="51"/>
    </row>
    <row r="38" spans="1:10">
      <c r="A38" s="51"/>
      <c r="B38" s="51"/>
      <c r="C38" s="51"/>
      <c r="D38" s="51"/>
      <c r="E38" s="51"/>
      <c r="F38" s="51"/>
      <c r="G38" s="51"/>
      <c r="H38" s="51"/>
      <c r="I38" s="209"/>
      <c r="J38" s="51"/>
    </row>
    <row r="39" spans="1:10" ht="15.75" thickBot="1">
      <c r="A39" s="51"/>
      <c r="B39" s="208"/>
      <c r="C39" s="208"/>
      <c r="D39" s="208"/>
      <c r="E39" s="208"/>
      <c r="F39" s="208"/>
      <c r="G39" s="208"/>
      <c r="H39" s="208"/>
      <c r="I39" s="210"/>
      <c r="J39" s="51"/>
    </row>
  </sheetData>
  <customSheetViews>
    <customSheetView guid="{599159CD-1620-491F-A2F6-FFBFC633DFF1}" showGridLines="0">
      <pageMargins left="0.7" right="0.7" top="0.75" bottom="0.75" header="0.3" footer="0.3"/>
      <pageSetup paperSize="9" scale="84" orientation="portrait" verticalDpi="0" r:id="rId1"/>
    </customSheetView>
    <customSheetView guid="{7F8679DA-D059-4901-ACAC-85DFCE49504A}" showGridLines="0">
      <pageMargins left="0.7" right="0.7" top="0.75" bottom="0.75" header="0.3" footer="0.3"/>
      <pageSetup paperSize="9" scale="84" orientation="portrait" verticalDpi="0" r:id="rId2"/>
    </customSheetView>
  </customSheetViews>
  <mergeCells count="3">
    <mergeCell ref="B13:I13"/>
    <mergeCell ref="B14:I14"/>
    <mergeCell ref="B7:I11"/>
  </mergeCells>
  <hyperlinks>
    <hyperlink ref="I19" location="'Información general'!A1" display="'Información general'!A1" xr:uid="{00000000-0004-0000-0000-000000000000}"/>
    <hyperlink ref="I21" location="'Balance General'!A1" display="'Balance General'!A1" xr:uid="{00000000-0004-0000-0000-000001000000}"/>
    <hyperlink ref="I23" location="'Estado de Resultados'!A1" display="'Estado de Resultados'!A1" xr:uid="{00000000-0004-0000-0000-000002000000}"/>
    <hyperlink ref="I25" location="'Flujo de Efectivo'!A1" display="'Flujo de Efectivo'!A1" xr:uid="{00000000-0004-0000-0000-000003000000}"/>
    <hyperlink ref="I27" location="'Variación Patrimonio Neto'!A1" display="'Variación Patrimonio Neto'!A1" xr:uid="{00000000-0004-0000-0000-000004000000}"/>
    <hyperlink ref="I37" location="'Nota 6 a Nota 12'!A1" display="'Nota 6 a Nota 12'!A1" xr:uid="{00000000-0004-0000-0000-000005000000}"/>
    <hyperlink ref="I29" location="'Notas 1 a Nota 4'!A1" display="'Notas 1 a Nota 4'!A1" xr:uid="{00000000-0004-0000-0000-000006000000}"/>
    <hyperlink ref="I31" location="'Nota 5 - Inc. 5.a a 5.d'!A1" display="'Nota 5 - Inc. 5.a a 5.d'!A1" xr:uid="{00000000-0004-0000-0000-000007000000}"/>
    <hyperlink ref="I33" location="'Nota 5 - Inc. 5.e'!A1" display="'Nota 5 - Inc. 5.e'!A1" xr:uid="{00000000-0004-0000-0000-000008000000}"/>
    <hyperlink ref="I35" location="'Nota 5 - Inc. 5.f a 5aa'!A1" display="'Nota 5 - Inc. 5.f a 5aa'!A1" xr:uid="{00000000-0004-0000-0000-000009000000}"/>
  </hyperlinks>
  <pageMargins left="0.7" right="0.7" top="0.75" bottom="0.75" header="0.3" footer="0.3"/>
  <pageSetup paperSize="9" scale="84" orientation="portrait" verticalDpi="0" r:id="rId3"/>
  <headerFooter>
    <oddHeader xml:space="preserve">&amp;C
</oddHead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dimension ref="A6:O115"/>
  <sheetViews>
    <sheetView showGridLines="0" zoomScale="90" zoomScaleNormal="90" zoomScaleSheetLayoutView="90" workbookViewId="0"/>
  </sheetViews>
  <sheetFormatPr baseColWidth="10" defaultColWidth="11.42578125" defaultRowHeight="15"/>
  <cols>
    <col min="1" max="1" width="3.5703125" style="46" customWidth="1"/>
    <col min="2" max="3" width="11.42578125" style="46"/>
    <col min="4" max="4" width="13.5703125" style="46" bestFit="1" customWidth="1"/>
    <col min="5" max="5" width="11.42578125" style="46"/>
    <col min="6" max="6" width="16.140625" style="46" customWidth="1"/>
    <col min="7" max="7" width="17.7109375" style="46" customWidth="1"/>
    <col min="8" max="8" width="17.85546875" style="46" customWidth="1"/>
    <col min="9" max="9" width="11.42578125" style="46"/>
    <col min="10" max="10" width="8.85546875" style="46" customWidth="1"/>
    <col min="11" max="11" width="13.42578125" style="46" customWidth="1"/>
    <col min="12" max="12" width="4.42578125" style="46" customWidth="1"/>
    <col min="13" max="13" width="11.42578125" style="175"/>
    <col min="14" max="16384" width="11.42578125" style="42"/>
  </cols>
  <sheetData>
    <row r="6" spans="1:15" ht="19.5">
      <c r="B6" s="1113" t="s">
        <v>1080</v>
      </c>
      <c r="C6" s="1113"/>
      <c r="D6" s="1113"/>
      <c r="E6" s="1113"/>
      <c r="F6" s="1113"/>
      <c r="G6" s="1113"/>
      <c r="H6" s="1113"/>
      <c r="I6" s="1113"/>
      <c r="J6" s="1113"/>
      <c r="K6" s="1113"/>
    </row>
    <row r="7" spans="1:15" ht="4.1500000000000004" customHeight="1">
      <c r="B7" s="212"/>
      <c r="C7" s="212"/>
      <c r="D7" s="212"/>
      <c r="E7" s="212"/>
      <c r="F7" s="212"/>
      <c r="G7" s="212"/>
      <c r="H7" s="212"/>
      <c r="I7" s="212"/>
      <c r="J7" s="212"/>
      <c r="K7" s="212"/>
    </row>
    <row r="8" spans="1:15" ht="15.75">
      <c r="B8" s="1126" t="s">
        <v>1211</v>
      </c>
      <c r="C8" s="1126"/>
      <c r="D8" s="1126"/>
      <c r="E8" s="1126"/>
      <c r="F8" s="1126"/>
      <c r="G8" s="1126"/>
      <c r="H8" s="1126"/>
      <c r="I8" s="1126"/>
      <c r="J8" s="1126"/>
      <c r="K8" s="1126"/>
    </row>
    <row r="9" spans="1:15" ht="17.45" customHeight="1">
      <c r="B9" s="1107" t="s">
        <v>1504</v>
      </c>
      <c r="C9" s="1107"/>
      <c r="D9" s="1107"/>
      <c r="E9" s="1107"/>
      <c r="F9" s="1107"/>
      <c r="G9" s="1107"/>
      <c r="H9" s="1107"/>
      <c r="I9" s="1107"/>
      <c r="J9" s="1107"/>
      <c r="K9" s="1107"/>
    </row>
    <row r="10" spans="1:15" ht="15.75">
      <c r="B10" s="4"/>
      <c r="C10" s="4"/>
      <c r="D10" s="4"/>
      <c r="E10" s="4"/>
      <c r="F10" s="4"/>
      <c r="G10" s="4"/>
      <c r="H10" s="4"/>
      <c r="I10" s="4"/>
      <c r="J10" s="4"/>
      <c r="K10" s="4"/>
    </row>
    <row r="11" spans="1:15" ht="15.75">
      <c r="B11" s="53" t="s">
        <v>1002</v>
      </c>
      <c r="C11" s="4"/>
      <c r="D11" s="4"/>
      <c r="E11" s="4"/>
      <c r="F11" s="4"/>
      <c r="G11" s="4"/>
      <c r="H11" s="4"/>
      <c r="I11" s="4"/>
      <c r="J11" s="4"/>
      <c r="K11" s="4"/>
    </row>
    <row r="12" spans="1:15" ht="10.15" customHeight="1"/>
    <row r="13" spans="1:15" s="991" customFormat="1" ht="51.6" customHeight="1">
      <c r="A13" s="972"/>
      <c r="B13" s="1123" t="s">
        <v>1670</v>
      </c>
      <c r="C13" s="1124"/>
      <c r="D13" s="1124"/>
      <c r="E13" s="1124"/>
      <c r="F13" s="1124"/>
      <c r="G13" s="1124"/>
      <c r="H13" s="1124"/>
      <c r="I13" s="1124"/>
      <c r="J13" s="1124"/>
      <c r="K13" s="1125"/>
      <c r="L13" s="1111"/>
      <c r="M13" s="1112"/>
      <c r="N13" s="1112"/>
      <c r="O13" s="1112"/>
    </row>
    <row r="14" spans="1:15">
      <c r="B14" s="104"/>
      <c r="C14" s="104"/>
      <c r="D14" s="104"/>
      <c r="E14" s="104"/>
      <c r="F14" s="104"/>
      <c r="G14" s="104"/>
      <c r="H14" s="104"/>
      <c r="I14" s="104"/>
      <c r="J14" s="104"/>
      <c r="K14" s="104"/>
    </row>
    <row r="15" spans="1:15">
      <c r="B15" s="104"/>
      <c r="C15" s="104"/>
      <c r="D15" s="104"/>
      <c r="E15" s="104"/>
      <c r="F15" s="104"/>
      <c r="G15" s="104"/>
      <c r="H15" s="104"/>
      <c r="I15" s="104"/>
      <c r="J15" s="104"/>
      <c r="K15" s="104"/>
    </row>
    <row r="16" spans="1:15" ht="15.75">
      <c r="B16" s="53" t="s">
        <v>1001</v>
      </c>
      <c r="C16" s="4"/>
      <c r="D16" s="4"/>
      <c r="E16" s="4"/>
      <c r="F16" s="4"/>
      <c r="G16" s="4"/>
      <c r="H16" s="4"/>
      <c r="I16" s="4"/>
      <c r="J16" s="4"/>
      <c r="K16" s="4"/>
    </row>
    <row r="17" spans="1:13" ht="10.15" customHeight="1"/>
    <row r="18" spans="1:13">
      <c r="B18" s="53" t="s">
        <v>215</v>
      </c>
    </row>
    <row r="19" spans="1:13" ht="10.15" customHeight="1"/>
    <row r="20" spans="1:13" ht="48.6" customHeight="1">
      <c r="B20" s="1127" t="s">
        <v>1091</v>
      </c>
      <c r="C20" s="1128"/>
      <c r="D20" s="1128"/>
      <c r="E20" s="1128"/>
      <c r="F20" s="1128"/>
      <c r="G20" s="1128"/>
      <c r="H20" s="1128"/>
      <c r="I20" s="1128"/>
      <c r="J20" s="1128"/>
      <c r="K20" s="1129"/>
      <c r="M20" s="176"/>
    </row>
    <row r="21" spans="1:13" ht="10.15" customHeight="1">
      <c r="B21" s="50"/>
      <c r="K21" s="47"/>
    </row>
    <row r="22" spans="1:13" s="102" customFormat="1" ht="46.15" customHeight="1">
      <c r="A22" s="51"/>
      <c r="B22" s="1120" t="s">
        <v>1669</v>
      </c>
      <c r="C22" s="1121"/>
      <c r="D22" s="1121"/>
      <c r="E22" s="1121"/>
      <c r="F22" s="1121"/>
      <c r="G22" s="1121"/>
      <c r="H22" s="1121"/>
      <c r="I22" s="1121"/>
      <c r="J22" s="1121"/>
      <c r="K22" s="1122"/>
      <c r="L22" s="51"/>
      <c r="M22" s="433"/>
    </row>
    <row r="23" spans="1:13" ht="10.15" customHeight="1">
      <c r="B23" s="50"/>
      <c r="K23" s="47"/>
    </row>
    <row r="24" spans="1:13" ht="27.75" customHeight="1">
      <c r="B24" s="1114" t="s">
        <v>1003</v>
      </c>
      <c r="C24" s="1115"/>
      <c r="D24" s="1115"/>
      <c r="E24" s="1115"/>
      <c r="F24" s="1115"/>
      <c r="G24" s="1115"/>
      <c r="H24" s="1115"/>
      <c r="I24" s="1115"/>
      <c r="J24" s="1115"/>
      <c r="K24" s="1116"/>
    </row>
    <row r="25" spans="1:13" ht="7.9" customHeight="1">
      <c r="B25" s="1120"/>
      <c r="C25" s="1121"/>
      <c r="D25" s="1121"/>
      <c r="E25" s="1121"/>
      <c r="F25" s="1121"/>
      <c r="G25" s="1121"/>
      <c r="H25" s="1121"/>
      <c r="I25" s="1121"/>
      <c r="J25" s="1121"/>
      <c r="K25" s="1122"/>
    </row>
    <row r="26" spans="1:13" ht="27.6" customHeight="1">
      <c r="B26" s="1114" t="s">
        <v>1092</v>
      </c>
      <c r="C26" s="1130"/>
      <c r="D26" s="1130"/>
      <c r="E26" s="1130"/>
      <c r="F26" s="1130"/>
      <c r="G26" s="1130"/>
      <c r="H26" s="1130"/>
      <c r="I26" s="1130"/>
      <c r="J26" s="1130"/>
      <c r="K26" s="1131"/>
    </row>
    <row r="27" spans="1:13" ht="16.149999999999999" customHeight="1">
      <c r="B27" s="1117"/>
      <c r="C27" s="1118"/>
      <c r="D27" s="1118"/>
      <c r="E27" s="1118"/>
      <c r="F27" s="1118"/>
      <c r="G27" s="1118"/>
      <c r="H27" s="1118"/>
      <c r="I27" s="1118"/>
      <c r="J27" s="1118"/>
      <c r="K27" s="1119"/>
    </row>
    <row r="28" spans="1:13" ht="16.149999999999999" customHeight="1">
      <c r="B28" s="243"/>
      <c r="C28" s="243"/>
      <c r="D28" s="243"/>
      <c r="E28" s="243"/>
      <c r="F28" s="243"/>
      <c r="G28" s="243"/>
      <c r="H28" s="243"/>
      <c r="I28" s="243"/>
      <c r="J28" s="243"/>
      <c r="K28" s="243"/>
    </row>
    <row r="29" spans="1:13" s="102" customFormat="1" ht="12.75" customHeight="1">
      <c r="A29" s="51"/>
      <c r="B29" s="992" t="s">
        <v>1639</v>
      </c>
      <c r="C29" s="51"/>
      <c r="D29" s="51"/>
      <c r="E29" s="51"/>
      <c r="F29" s="51"/>
      <c r="G29" s="51"/>
      <c r="H29" s="51"/>
      <c r="I29" s="51"/>
      <c r="J29" s="51"/>
      <c r="K29" s="51"/>
      <c r="L29" s="51"/>
      <c r="M29" s="433"/>
    </row>
    <row r="30" spans="1:13" s="102" customFormat="1" ht="13.15" customHeight="1">
      <c r="A30" s="51"/>
      <c r="B30" s="51"/>
      <c r="C30" s="51"/>
      <c r="D30" s="51"/>
      <c r="E30" s="51"/>
      <c r="F30" s="51"/>
      <c r="G30" s="51"/>
      <c r="H30" s="51"/>
      <c r="I30" s="51"/>
      <c r="J30" s="51"/>
      <c r="K30" s="51"/>
      <c r="L30" s="51"/>
      <c r="M30" s="433"/>
    </row>
    <row r="31" spans="1:13" s="102" customFormat="1" ht="13.15" customHeight="1">
      <c r="A31" s="51"/>
      <c r="B31" s="51" t="s">
        <v>1100</v>
      </c>
      <c r="C31" s="51"/>
      <c r="D31" s="51"/>
      <c r="E31" s="51"/>
      <c r="F31" s="51"/>
      <c r="G31" s="51"/>
      <c r="H31" s="51"/>
      <c r="I31" s="51"/>
      <c r="J31" s="51"/>
      <c r="K31" s="51"/>
      <c r="L31" s="51"/>
      <c r="M31" s="433"/>
    </row>
    <row r="32" spans="1:13" s="102" customFormat="1" ht="13.15" customHeight="1" thickBot="1">
      <c r="A32" s="51"/>
      <c r="B32" s="51"/>
      <c r="C32" s="51"/>
      <c r="D32" s="51"/>
      <c r="E32" s="51"/>
      <c r="F32" s="51"/>
      <c r="G32" s="51"/>
      <c r="H32" s="51"/>
      <c r="I32" s="51"/>
      <c r="J32" s="51"/>
      <c r="K32" s="51"/>
      <c r="L32" s="51"/>
      <c r="M32" s="433"/>
    </row>
    <row r="33" spans="1:13" s="102" customFormat="1" ht="24.6" customHeight="1">
      <c r="A33" s="51"/>
      <c r="B33" s="1138"/>
      <c r="C33" s="1140" t="s">
        <v>1101</v>
      </c>
      <c r="D33" s="1141"/>
      <c r="E33" s="1144" t="s">
        <v>1102</v>
      </c>
      <c r="F33" s="974" t="s">
        <v>1103</v>
      </c>
      <c r="G33" s="974" t="s">
        <v>1105</v>
      </c>
      <c r="H33" s="974" t="s">
        <v>1106</v>
      </c>
      <c r="I33" s="51"/>
      <c r="J33" s="51"/>
      <c r="K33" s="51"/>
      <c r="L33" s="51"/>
      <c r="M33" s="433"/>
    </row>
    <row r="34" spans="1:13" s="102" customFormat="1" ht="24" customHeight="1" thickBot="1">
      <c r="A34" s="51"/>
      <c r="B34" s="1139"/>
      <c r="C34" s="1142"/>
      <c r="D34" s="1143"/>
      <c r="E34" s="1145"/>
      <c r="F34" s="975" t="s">
        <v>1104</v>
      </c>
      <c r="G34" s="975" t="s">
        <v>1104</v>
      </c>
      <c r="H34" s="975" t="s">
        <v>1104</v>
      </c>
      <c r="I34" s="51"/>
      <c r="J34" s="51"/>
      <c r="K34" s="51"/>
      <c r="L34" s="51"/>
      <c r="M34" s="433"/>
    </row>
    <row r="35" spans="1:13" s="102" customFormat="1" ht="13.15" customHeight="1" thickBot="1">
      <c r="A35" s="51"/>
      <c r="B35" s="973"/>
      <c r="C35" s="975" t="s">
        <v>1107</v>
      </c>
      <c r="D35" s="975" t="s">
        <v>1108</v>
      </c>
      <c r="E35" s="434"/>
      <c r="F35" s="434"/>
      <c r="G35" s="434"/>
      <c r="H35" s="434"/>
      <c r="I35" s="51"/>
      <c r="J35" s="51"/>
      <c r="K35" s="51"/>
      <c r="L35" s="51"/>
      <c r="M35" s="433"/>
    </row>
    <row r="36" spans="1:13" s="102" customFormat="1" ht="27.75" customHeight="1" thickBot="1">
      <c r="A36" s="51"/>
      <c r="B36" s="435" t="s">
        <v>1500</v>
      </c>
      <c r="C36" s="436" t="s">
        <v>468</v>
      </c>
      <c r="D36" s="437">
        <v>18200</v>
      </c>
      <c r="E36" s="436" t="s">
        <v>1109</v>
      </c>
      <c r="F36" s="438">
        <v>1000000</v>
      </c>
      <c r="G36" s="438">
        <v>18200000000</v>
      </c>
      <c r="H36" s="438">
        <v>18200000000</v>
      </c>
      <c r="I36" s="51"/>
      <c r="J36" s="51"/>
      <c r="K36" s="51"/>
      <c r="L36" s="51"/>
      <c r="M36" s="433"/>
    </row>
    <row r="37" spans="1:13" s="102" customFormat="1" ht="27.75" customHeight="1" thickBot="1">
      <c r="A37" s="51"/>
      <c r="B37" s="435" t="s">
        <v>1597</v>
      </c>
      <c r="C37" s="436" t="s">
        <v>468</v>
      </c>
      <c r="D37" s="437">
        <v>18200</v>
      </c>
      <c r="E37" s="436" t="s">
        <v>1109</v>
      </c>
      <c r="F37" s="438">
        <v>1000000</v>
      </c>
      <c r="G37" s="438">
        <v>18200000000</v>
      </c>
      <c r="H37" s="438">
        <v>18200000000</v>
      </c>
      <c r="I37" s="51"/>
      <c r="J37" s="51"/>
      <c r="K37" s="51"/>
      <c r="L37" s="51"/>
      <c r="M37" s="433"/>
    </row>
    <row r="38" spans="1:13" s="102" customFormat="1" ht="13.15" customHeight="1">
      <c r="A38" s="51"/>
      <c r="B38" s="51"/>
      <c r="C38" s="51"/>
      <c r="D38" s="51"/>
      <c r="E38" s="51"/>
      <c r="F38" s="51"/>
      <c r="G38" s="51"/>
      <c r="H38" s="51"/>
      <c r="I38" s="51"/>
      <c r="J38" s="51"/>
      <c r="K38" s="51"/>
      <c r="L38" s="51"/>
      <c r="M38" s="433"/>
    </row>
    <row r="39" spans="1:13">
      <c r="A39" s="51"/>
      <c r="B39" s="51"/>
      <c r="C39" s="51"/>
      <c r="D39" s="51"/>
      <c r="E39" s="51"/>
      <c r="F39" s="51"/>
      <c r="G39" s="51"/>
      <c r="H39" s="51"/>
      <c r="I39" s="51"/>
      <c r="J39" s="51"/>
      <c r="K39" s="51"/>
    </row>
    <row r="40" spans="1:13">
      <c r="A40" s="51"/>
      <c r="B40" s="992" t="s">
        <v>1110</v>
      </c>
      <c r="C40" s="51"/>
      <c r="D40" s="51"/>
      <c r="E40" s="51"/>
      <c r="F40" s="51"/>
      <c r="G40" s="51"/>
      <c r="H40" s="51"/>
      <c r="I40" s="51"/>
      <c r="J40" s="51"/>
      <c r="K40" s="51"/>
    </row>
    <row r="41" spans="1:13" ht="10.15" customHeight="1">
      <c r="A41" s="51"/>
      <c r="B41" s="51"/>
      <c r="C41" s="51"/>
      <c r="D41" s="51"/>
      <c r="E41" s="51"/>
      <c r="F41" s="51"/>
      <c r="G41" s="51"/>
      <c r="H41" s="51"/>
      <c r="I41" s="51"/>
      <c r="J41" s="51"/>
      <c r="K41" s="51"/>
    </row>
    <row r="42" spans="1:13" s="44" customFormat="1" ht="28.9" customHeight="1">
      <c r="A42" s="972"/>
      <c r="B42" s="1121" t="s">
        <v>1215</v>
      </c>
      <c r="C42" s="1121"/>
      <c r="D42" s="1121"/>
      <c r="E42" s="1121"/>
      <c r="F42" s="1121"/>
      <c r="G42" s="1121"/>
      <c r="H42" s="1121"/>
      <c r="I42" s="1121"/>
      <c r="J42" s="1121"/>
      <c r="K42" s="1121"/>
      <c r="L42" s="103"/>
      <c r="M42" s="176"/>
    </row>
    <row r="43" spans="1:13" s="956" customFormat="1" ht="14.25" customHeight="1">
      <c r="A43" s="972"/>
      <c r="B43" s="972"/>
      <c r="C43" s="972"/>
      <c r="D43" s="972"/>
      <c r="E43" s="972"/>
      <c r="F43" s="972"/>
      <c r="G43" s="972"/>
      <c r="H43" s="972"/>
      <c r="I43" s="972"/>
      <c r="J43" s="972"/>
      <c r="K43" s="972"/>
      <c r="L43" s="955"/>
      <c r="M43" s="176"/>
    </row>
    <row r="44" spans="1:13" s="956" customFormat="1" ht="15.75" customHeight="1">
      <c r="A44" s="972"/>
      <c r="B44" s="1121" t="s">
        <v>1640</v>
      </c>
      <c r="C44" s="1121"/>
      <c r="D44" s="1121"/>
      <c r="E44" s="1121"/>
      <c r="F44" s="1121"/>
      <c r="G44" s="1121"/>
      <c r="H44" s="1121"/>
      <c r="I44" s="1121"/>
      <c r="J44" s="1121"/>
      <c r="K44" s="1121"/>
      <c r="L44" s="955"/>
      <c r="M44" s="176"/>
    </row>
    <row r="45" spans="1:13" s="956" customFormat="1" ht="28.9" customHeight="1" thickBot="1">
      <c r="A45" s="972"/>
      <c r="B45" s="972"/>
      <c r="C45" s="972"/>
      <c r="D45" s="972"/>
      <c r="E45" s="972"/>
      <c r="F45" s="972"/>
      <c r="G45" s="972"/>
      <c r="H45" s="972"/>
      <c r="I45" s="972"/>
      <c r="J45" s="972"/>
      <c r="K45" s="972"/>
      <c r="L45" s="955"/>
      <c r="M45" s="176"/>
    </row>
    <row r="46" spans="1:13" s="956" customFormat="1" ht="28.9" customHeight="1" thickBot="1">
      <c r="A46" s="972"/>
      <c r="B46" s="991"/>
      <c r="C46" s="991"/>
      <c r="D46" s="1156" t="s">
        <v>1641</v>
      </c>
      <c r="E46" s="1157"/>
      <c r="F46" s="993" t="s">
        <v>1642</v>
      </c>
      <c r="G46" s="994" t="s">
        <v>1643</v>
      </c>
      <c r="H46" s="994" t="s">
        <v>1644</v>
      </c>
      <c r="I46" s="972"/>
      <c r="J46" s="972"/>
      <c r="K46" s="995"/>
    </row>
    <row r="47" spans="1:13" ht="13.15" customHeight="1" thickBot="1">
      <c r="A47" s="51"/>
      <c r="B47" s="102"/>
      <c r="C47" s="102"/>
      <c r="D47" s="1158">
        <v>1</v>
      </c>
      <c r="E47" s="1159"/>
      <c r="F47" s="436">
        <v>1</v>
      </c>
      <c r="G47" s="996">
        <v>200000000</v>
      </c>
      <c r="H47" s="997">
        <v>2.2700000000000001E-2</v>
      </c>
      <c r="I47" s="51"/>
      <c r="J47" s="51"/>
      <c r="K47" s="433"/>
      <c r="L47" s="42"/>
      <c r="M47" s="42"/>
    </row>
    <row r="48" spans="1:13" ht="13.15" customHeight="1">
      <c r="B48" s="980"/>
      <c r="C48" s="981"/>
      <c r="D48" s="981"/>
      <c r="E48" s="980"/>
      <c r="F48" s="980"/>
      <c r="G48" s="980"/>
      <c r="H48" s="980"/>
    </row>
    <row r="49" spans="1:13">
      <c r="B49" s="53" t="s">
        <v>1004</v>
      </c>
    </row>
    <row r="51" spans="1:13">
      <c r="B51" s="53" t="s">
        <v>279</v>
      </c>
    </row>
    <row r="52" spans="1:13" ht="10.15" customHeight="1"/>
    <row r="53" spans="1:13">
      <c r="B53" s="46" t="s">
        <v>280</v>
      </c>
    </row>
    <row r="55" spans="1:13">
      <c r="B55" s="53" t="s">
        <v>281</v>
      </c>
    </row>
    <row r="56" spans="1:13" ht="10.15" customHeight="1"/>
    <row r="57" spans="1:13" ht="36.6" customHeight="1">
      <c r="B57" s="1127" t="s">
        <v>1111</v>
      </c>
      <c r="C57" s="1128"/>
      <c r="D57" s="1128"/>
      <c r="E57" s="1128"/>
      <c r="F57" s="1128"/>
      <c r="G57" s="1128"/>
      <c r="H57" s="1128"/>
      <c r="I57" s="1128"/>
      <c r="J57" s="1128"/>
      <c r="K57" s="1129"/>
    </row>
    <row r="58" spans="1:13" s="102" customFormat="1" ht="103.15" customHeight="1">
      <c r="A58" s="51"/>
      <c r="B58" s="1153" t="s">
        <v>1645</v>
      </c>
      <c r="C58" s="1154"/>
      <c r="D58" s="1154"/>
      <c r="E58" s="1154"/>
      <c r="F58" s="1154"/>
      <c r="G58" s="1154"/>
      <c r="H58" s="1154"/>
      <c r="I58" s="1154"/>
      <c r="J58" s="1154"/>
      <c r="K58" s="1155"/>
      <c r="L58" s="51"/>
      <c r="M58" s="433"/>
    </row>
    <row r="59" spans="1:13">
      <c r="B59" s="104"/>
      <c r="C59" s="104"/>
      <c r="D59" s="104"/>
      <c r="E59" s="104"/>
      <c r="F59" s="104"/>
      <c r="G59" s="104"/>
      <c r="H59" s="104"/>
      <c r="I59" s="104"/>
      <c r="J59" s="104"/>
      <c r="K59" s="104"/>
    </row>
    <row r="60" spans="1:13">
      <c r="B60" s="104"/>
      <c r="C60" s="104"/>
      <c r="D60" s="104"/>
      <c r="E60" s="104"/>
      <c r="F60" s="104"/>
      <c r="G60" s="104"/>
      <c r="H60" s="104"/>
      <c r="I60" s="104"/>
      <c r="J60" s="104"/>
      <c r="K60" s="104"/>
    </row>
    <row r="61" spans="1:13">
      <c r="B61" s="87" t="s">
        <v>1646</v>
      </c>
      <c r="C61" s="104"/>
      <c r="D61" s="104"/>
      <c r="E61" s="104"/>
      <c r="F61" s="104"/>
      <c r="G61" s="104"/>
      <c r="H61" s="104"/>
      <c r="I61" s="104"/>
      <c r="J61" s="104"/>
      <c r="K61" s="104"/>
    </row>
    <row r="62" spans="1:13" ht="10.15" customHeight="1"/>
    <row r="63" spans="1:13" ht="43.15" customHeight="1">
      <c r="B63" s="1132" t="s">
        <v>282</v>
      </c>
      <c r="C63" s="1133"/>
      <c r="D63" s="1133"/>
      <c r="E63" s="1133"/>
      <c r="F63" s="1133"/>
      <c r="G63" s="1133"/>
      <c r="H63" s="1133"/>
      <c r="I63" s="1133"/>
      <c r="J63" s="1133"/>
      <c r="K63" s="1134"/>
    </row>
    <row r="64" spans="1:13">
      <c r="B64" s="170"/>
      <c r="C64" s="170"/>
      <c r="D64" s="170"/>
      <c r="E64" s="170"/>
      <c r="F64" s="170"/>
      <c r="G64" s="170"/>
      <c r="H64" s="170"/>
      <c r="I64" s="170"/>
      <c r="J64" s="170"/>
      <c r="K64" s="170"/>
    </row>
    <row r="65" spans="1:13">
      <c r="B65" s="53" t="s">
        <v>283</v>
      </c>
      <c r="C65" s="104"/>
      <c r="D65" s="104"/>
      <c r="E65" s="104"/>
      <c r="F65" s="104"/>
      <c r="G65" s="104"/>
      <c r="H65" s="104"/>
      <c r="I65" s="104"/>
      <c r="J65" s="104"/>
      <c r="K65" s="104"/>
    </row>
    <row r="66" spans="1:13" ht="10.15" customHeight="1">
      <c r="B66" s="53"/>
    </row>
    <row r="67" spans="1:13">
      <c r="B67" s="87" t="s">
        <v>1005</v>
      </c>
      <c r="C67" s="170"/>
      <c r="D67" s="170"/>
      <c r="E67" s="170"/>
      <c r="F67" s="170"/>
      <c r="G67" s="170"/>
      <c r="H67" s="170"/>
      <c r="I67" s="170"/>
      <c r="J67" s="170"/>
      <c r="K67" s="170"/>
    </row>
    <row r="68" spans="1:13" ht="10.15" customHeight="1"/>
    <row r="69" spans="1:13" ht="42.6" customHeight="1">
      <c r="B69" s="1132" t="s">
        <v>1053</v>
      </c>
      <c r="C69" s="1133"/>
      <c r="D69" s="1133"/>
      <c r="E69" s="1133"/>
      <c r="F69" s="1133"/>
      <c r="G69" s="1133"/>
      <c r="H69" s="1133"/>
      <c r="I69" s="1133"/>
      <c r="J69" s="1133"/>
      <c r="K69" s="1134"/>
    </row>
    <row r="70" spans="1:13">
      <c r="B70" s="170"/>
      <c r="C70" s="170"/>
      <c r="D70" s="170"/>
      <c r="E70" s="170"/>
      <c r="F70" s="170"/>
      <c r="G70" s="170"/>
      <c r="H70" s="170"/>
      <c r="I70" s="170"/>
      <c r="J70" s="170"/>
      <c r="K70" s="170"/>
    </row>
    <row r="71" spans="1:13" ht="13.9" customHeight="1">
      <c r="B71" s="87" t="s">
        <v>1009</v>
      </c>
      <c r="C71" s="87"/>
      <c r="D71" s="87"/>
      <c r="E71" s="87"/>
      <c r="F71" s="87"/>
      <c r="G71" s="87"/>
      <c r="H71" s="87"/>
      <c r="I71" s="87"/>
      <c r="J71" s="87"/>
      <c r="K71" s="87"/>
    </row>
    <row r="72" spans="1:13" ht="10.15" customHeight="1"/>
    <row r="73" spans="1:13" ht="12" customHeight="1">
      <c r="B73" s="53" t="s">
        <v>1006</v>
      </c>
      <c r="C73" s="42"/>
    </row>
    <row r="74" spans="1:13" ht="10.15" customHeight="1"/>
    <row r="75" spans="1:13" s="102" customFormat="1" ht="60.75" customHeight="1">
      <c r="A75" s="51"/>
      <c r="B75" s="1135" t="s">
        <v>1647</v>
      </c>
      <c r="C75" s="1136"/>
      <c r="D75" s="1136"/>
      <c r="E75" s="1136"/>
      <c r="F75" s="1136"/>
      <c r="G75" s="1136"/>
      <c r="H75" s="1136"/>
      <c r="I75" s="1136"/>
      <c r="J75" s="1136"/>
      <c r="K75" s="1137"/>
      <c r="L75" s="51"/>
      <c r="M75" s="433"/>
    </row>
    <row r="76" spans="1:13" ht="10.15" customHeight="1"/>
    <row r="77" spans="1:13">
      <c r="B77" s="53" t="s">
        <v>1007</v>
      </c>
      <c r="C77" s="170"/>
      <c r="D77" s="170"/>
      <c r="E77" s="170"/>
      <c r="F77" s="170"/>
      <c r="G77" s="170"/>
      <c r="H77" s="170"/>
      <c r="I77" s="170"/>
      <c r="J77" s="170"/>
      <c r="K77" s="170"/>
    </row>
    <row r="78" spans="1:13" ht="10.15" customHeight="1"/>
    <row r="79" spans="1:13" ht="12.6" customHeight="1">
      <c r="B79" s="1160" t="s">
        <v>1008</v>
      </c>
      <c r="C79" s="1161"/>
      <c r="D79" s="1161"/>
      <c r="E79" s="1161"/>
      <c r="F79" s="1161"/>
      <c r="G79" s="1161"/>
      <c r="H79" s="1161"/>
      <c r="I79" s="1161"/>
      <c r="J79" s="1161"/>
      <c r="K79" s="1162"/>
    </row>
    <row r="80" spans="1:13" ht="8.4499999999999993" customHeight="1">
      <c r="B80" s="50"/>
      <c r="K80" s="47"/>
    </row>
    <row r="81" spans="1:14" ht="25.15" customHeight="1">
      <c r="B81" s="1108" t="s">
        <v>1535</v>
      </c>
      <c r="C81" s="1109"/>
      <c r="D81" s="1109"/>
      <c r="E81" s="1109"/>
      <c r="F81" s="1109"/>
      <c r="G81" s="1109"/>
      <c r="H81" s="1109"/>
      <c r="I81" s="1109"/>
      <c r="J81" s="1109"/>
      <c r="K81" s="1110"/>
    </row>
    <row r="82" spans="1:14" ht="8.4499999999999993" customHeight="1">
      <c r="B82" s="50"/>
      <c r="K82" s="47"/>
    </row>
    <row r="83" spans="1:14" ht="29.25" customHeight="1">
      <c r="B83" s="1150" t="s">
        <v>284</v>
      </c>
      <c r="C83" s="1151"/>
      <c r="D83" s="1151"/>
      <c r="E83" s="1151"/>
      <c r="F83" s="1151"/>
      <c r="G83" s="1151"/>
      <c r="H83" s="1151"/>
      <c r="I83" s="1151"/>
      <c r="J83" s="1151"/>
      <c r="K83" s="1152"/>
    </row>
    <row r="84" spans="1:14" ht="13.15" customHeight="1">
      <c r="B84" s="170"/>
      <c r="C84" s="170"/>
      <c r="D84" s="170"/>
      <c r="E84" s="170"/>
      <c r="F84" s="170"/>
      <c r="G84" s="170"/>
      <c r="H84" s="170"/>
      <c r="I84" s="170"/>
      <c r="J84" s="170"/>
      <c r="K84" s="170"/>
    </row>
    <row r="85" spans="1:14" ht="13.15" customHeight="1">
      <c r="B85" s="41" t="s">
        <v>1495</v>
      </c>
      <c r="C85" s="643"/>
      <c r="D85" s="643"/>
      <c r="E85" s="643"/>
      <c r="F85" s="643"/>
      <c r="G85" s="643"/>
      <c r="H85" s="643"/>
      <c r="I85" s="643"/>
      <c r="J85" s="643"/>
      <c r="K85" s="643"/>
    </row>
    <row r="86" spans="1:14" ht="9.6" customHeight="1">
      <c r="B86" s="41"/>
      <c r="C86" s="643"/>
      <c r="D86" s="643"/>
      <c r="E86" s="643"/>
      <c r="F86" s="643"/>
      <c r="G86" s="643"/>
      <c r="H86" s="643"/>
      <c r="I86" s="643"/>
      <c r="J86" s="643"/>
      <c r="K86" s="643"/>
    </row>
    <row r="87" spans="1:14" s="102" customFormat="1" ht="42.6" customHeight="1">
      <c r="A87" s="51"/>
      <c r="B87" s="1132" t="s">
        <v>1648</v>
      </c>
      <c r="C87" s="1133"/>
      <c r="D87" s="1133"/>
      <c r="E87" s="1133"/>
      <c r="F87" s="1133"/>
      <c r="G87" s="1133"/>
      <c r="H87" s="1133"/>
      <c r="I87" s="1133"/>
      <c r="J87" s="1133"/>
      <c r="K87" s="1134"/>
      <c r="L87" s="51"/>
      <c r="M87" s="433"/>
    </row>
    <row r="88" spans="1:14" ht="13.15" customHeight="1">
      <c r="B88" s="643"/>
      <c r="C88" s="643"/>
      <c r="D88" s="643"/>
      <c r="E88" s="643"/>
      <c r="F88" s="643"/>
      <c r="G88" s="643"/>
      <c r="H88" s="643"/>
      <c r="I88" s="643"/>
      <c r="J88" s="643"/>
      <c r="K88" s="643"/>
    </row>
    <row r="89" spans="1:14" ht="13.15" customHeight="1">
      <c r="B89" s="41" t="s">
        <v>1496</v>
      </c>
      <c r="C89" s="643"/>
      <c r="D89" s="643"/>
      <c r="E89" s="643"/>
      <c r="F89" s="643"/>
      <c r="G89" s="643"/>
      <c r="H89" s="643"/>
      <c r="I89" s="643"/>
      <c r="J89" s="643"/>
      <c r="K89" s="643"/>
    </row>
    <row r="90" spans="1:14" ht="87.75" customHeight="1">
      <c r="B90" s="1132" t="s">
        <v>1649</v>
      </c>
      <c r="C90" s="1133"/>
      <c r="D90" s="1133"/>
      <c r="E90" s="1133"/>
      <c r="F90" s="1133"/>
      <c r="G90" s="1133"/>
      <c r="H90" s="1133"/>
      <c r="I90" s="1133"/>
      <c r="J90" s="1133"/>
      <c r="K90" s="1134"/>
    </row>
    <row r="91" spans="1:14" ht="13.15" customHeight="1">
      <c r="B91" s="643"/>
      <c r="C91" s="643"/>
      <c r="D91" s="643"/>
      <c r="E91" s="643"/>
      <c r="F91" s="643"/>
      <c r="G91" s="643"/>
      <c r="H91" s="643"/>
      <c r="I91" s="643"/>
      <c r="J91" s="643"/>
      <c r="K91" s="643"/>
    </row>
    <row r="92" spans="1:14" ht="43.15" customHeight="1">
      <c r="B92" s="1132" t="s">
        <v>1650</v>
      </c>
      <c r="C92" s="1133"/>
      <c r="D92" s="1133"/>
      <c r="E92" s="1133"/>
      <c r="F92" s="1133"/>
      <c r="G92" s="1133"/>
      <c r="H92" s="1133"/>
      <c r="I92" s="1133"/>
      <c r="J92" s="1133"/>
      <c r="K92" s="1134"/>
      <c r="N92" s="175"/>
    </row>
    <row r="93" spans="1:14" ht="13.15" customHeight="1">
      <c r="B93" s="643"/>
      <c r="C93" s="643"/>
      <c r="D93" s="643"/>
      <c r="E93" s="643"/>
      <c r="F93" s="643"/>
      <c r="G93" s="643"/>
      <c r="H93" s="643"/>
      <c r="I93" s="643"/>
      <c r="J93" s="643"/>
      <c r="K93" s="643"/>
    </row>
    <row r="94" spans="1:14">
      <c r="B94" s="41" t="s">
        <v>1497</v>
      </c>
    </row>
    <row r="95" spans="1:14" ht="10.15" customHeight="1"/>
    <row r="96" spans="1:14" s="43" customFormat="1" ht="28.15" customHeight="1">
      <c r="A96" s="171"/>
      <c r="B96" s="1147" t="s">
        <v>1112</v>
      </c>
      <c r="C96" s="1148"/>
      <c r="D96" s="1148"/>
      <c r="E96" s="1148"/>
      <c r="F96" s="1148"/>
      <c r="G96" s="1148"/>
      <c r="H96" s="1148"/>
      <c r="I96" s="1148"/>
      <c r="J96" s="1148"/>
      <c r="K96" s="1149"/>
      <c r="L96" s="171"/>
      <c r="M96" s="177"/>
    </row>
    <row r="97" spans="1:13" ht="6.6" customHeight="1">
      <c r="B97" s="50"/>
      <c r="K97" s="47"/>
    </row>
    <row r="98" spans="1:13" ht="25.9" customHeight="1">
      <c r="B98" s="1166" t="s">
        <v>1113</v>
      </c>
      <c r="C98" s="1146"/>
      <c r="D98" s="1146"/>
      <c r="E98" s="1146"/>
      <c r="F98" s="1146"/>
      <c r="G98" s="1146"/>
      <c r="H98" s="1146"/>
      <c r="I98" s="1146"/>
      <c r="J98" s="1146"/>
      <c r="K98" s="1167"/>
    </row>
    <row r="99" spans="1:13" ht="13.5" customHeight="1">
      <c r="B99" s="105"/>
      <c r="C99" s="105"/>
      <c r="D99" s="105"/>
      <c r="E99" s="105"/>
      <c r="F99" s="105"/>
      <c r="G99" s="105"/>
      <c r="H99" s="105"/>
      <c r="I99" s="105"/>
      <c r="J99" s="105"/>
      <c r="K99" s="105"/>
    </row>
    <row r="100" spans="1:13">
      <c r="B100" s="53" t="s">
        <v>1498</v>
      </c>
    </row>
    <row r="101" spans="1:13" ht="10.15" customHeight="1"/>
    <row r="102" spans="1:13" ht="30" customHeight="1">
      <c r="B102" s="1168" t="s">
        <v>1011</v>
      </c>
      <c r="C102" s="1169"/>
      <c r="D102" s="1169"/>
      <c r="E102" s="1169"/>
      <c r="F102" s="1169"/>
      <c r="G102" s="1169"/>
      <c r="H102" s="1169"/>
      <c r="I102" s="1169"/>
      <c r="J102" s="1169"/>
      <c r="K102" s="1170"/>
    </row>
    <row r="103" spans="1:13" ht="6.6" customHeight="1">
      <c r="B103" s="50"/>
      <c r="K103" s="47"/>
    </row>
    <row r="104" spans="1:13" ht="28.15" customHeight="1">
      <c r="B104" s="1163" t="s">
        <v>1054</v>
      </c>
      <c r="C104" s="1164"/>
      <c r="D104" s="1164"/>
      <c r="E104" s="1164"/>
      <c r="F104" s="1164"/>
      <c r="G104" s="1164"/>
      <c r="H104" s="1164"/>
      <c r="I104" s="1164"/>
      <c r="J104" s="1164"/>
      <c r="K104" s="1165"/>
    </row>
    <row r="105" spans="1:13">
      <c r="B105" s="103"/>
      <c r="C105" s="103"/>
      <c r="D105" s="103"/>
      <c r="E105" s="103"/>
      <c r="F105" s="103"/>
      <c r="G105" s="103"/>
      <c r="H105" s="103"/>
      <c r="I105" s="103"/>
      <c r="J105" s="103"/>
      <c r="K105" s="103"/>
    </row>
    <row r="106" spans="1:13">
      <c r="B106" s="53" t="s">
        <v>1499</v>
      </c>
      <c r="C106" s="103"/>
      <c r="D106" s="103"/>
      <c r="E106" s="103"/>
      <c r="F106" s="103"/>
      <c r="G106" s="103"/>
      <c r="H106" s="103"/>
      <c r="I106" s="103"/>
      <c r="J106" s="103"/>
      <c r="K106" s="103"/>
    </row>
    <row r="107" spans="1:13" ht="10.15" customHeight="1"/>
    <row r="108" spans="1:13" s="102" customFormat="1" ht="248.45" customHeight="1">
      <c r="A108" s="51"/>
      <c r="B108" s="1132" t="s">
        <v>1651</v>
      </c>
      <c r="C108" s="1133"/>
      <c r="D108" s="1133"/>
      <c r="E108" s="1133"/>
      <c r="F108" s="1133"/>
      <c r="G108" s="1133"/>
      <c r="H108" s="1133"/>
      <c r="I108" s="1133"/>
      <c r="J108" s="1133"/>
      <c r="K108" s="1134"/>
      <c r="L108" s="51"/>
      <c r="M108" s="433"/>
    </row>
    <row r="110" spans="1:13">
      <c r="B110" s="53" t="s">
        <v>1010</v>
      </c>
      <c r="C110" s="53"/>
      <c r="D110" s="53"/>
      <c r="E110" s="53"/>
      <c r="F110" s="53"/>
      <c r="G110" s="53"/>
    </row>
    <row r="111" spans="1:13" ht="16.149999999999999" customHeight="1">
      <c r="B111" s="1146"/>
      <c r="C111" s="1146"/>
      <c r="D111" s="1146"/>
      <c r="E111" s="1146"/>
      <c r="F111" s="1146"/>
      <c r="G111" s="1146"/>
      <c r="H111" s="1146"/>
      <c r="I111" s="1146"/>
      <c r="J111" s="1146"/>
      <c r="K111" s="1146"/>
    </row>
    <row r="112" spans="1:13" ht="40.9" customHeight="1">
      <c r="B112" s="1132" t="s">
        <v>1536</v>
      </c>
      <c r="C112" s="1133"/>
      <c r="D112" s="1133"/>
      <c r="E112" s="1133"/>
      <c r="F112" s="1133"/>
      <c r="G112" s="1133"/>
      <c r="H112" s="1133"/>
      <c r="I112" s="1133"/>
      <c r="J112" s="1133"/>
      <c r="K112" s="1134"/>
    </row>
    <row r="114" spans="2:11" ht="15.75">
      <c r="D114" s="4"/>
      <c r="G114" s="4"/>
      <c r="I114" s="4"/>
      <c r="J114" s="4"/>
    </row>
    <row r="115" spans="2:11">
      <c r="B115" s="172"/>
      <c r="E115" s="42"/>
      <c r="F115" s="173"/>
      <c r="H115" s="174"/>
      <c r="I115" s="42"/>
      <c r="K115" s="42"/>
    </row>
  </sheetData>
  <customSheetViews>
    <customSheetView guid="{599159CD-1620-491F-A2F6-FFBFC633DFF1}" scale="90" showGridLines="0" printArea="1">
      <selection activeCell="M5" sqref="M5"/>
      <rowBreaks count="1" manualBreakCount="1">
        <brk id="55" max="11" man="1"/>
      </rowBreaks>
      <pageMargins left="0.7" right="0.7" top="0.75" bottom="0.75" header="0.3" footer="0.3"/>
      <pageSetup scale="62" orientation="portrait" r:id="rId1"/>
    </customSheetView>
    <customSheetView guid="{7F8679DA-D059-4901-ACAC-85DFCE49504A}" scale="90" showGridLines="0" topLeftCell="A71">
      <selection activeCell="B63" sqref="B63:K63"/>
      <rowBreaks count="1" manualBreakCount="1">
        <brk id="54" max="11" man="1"/>
      </rowBreaks>
      <pageMargins left="0.7" right="0.7" top="0.75" bottom="0.75" header="0.3" footer="0.3"/>
      <pageSetup scale="62" orientation="portrait" r:id="rId2"/>
    </customSheetView>
    <customSheetView guid="{970CBB53-F4B3-462F-AEFE-2BC403F5F0AD}" showPageBreaks="1" showGridLines="0" printArea="1" view="pageBreakPreview" topLeftCell="A46">
      <pageMargins left="0.7" right="0.7" top="0.75" bottom="0.75" header="0.3" footer="0.3"/>
      <pageSetup scale="73" orientation="portrait" r:id="rId3"/>
    </customSheetView>
  </customSheetViews>
  <mergeCells count="36">
    <mergeCell ref="B112:K112"/>
    <mergeCell ref="B108:K108"/>
    <mergeCell ref="B104:K104"/>
    <mergeCell ref="B98:K98"/>
    <mergeCell ref="B102:K102"/>
    <mergeCell ref="C33:D34"/>
    <mergeCell ref="E33:E34"/>
    <mergeCell ref="B111:K111"/>
    <mergeCell ref="B96:K96"/>
    <mergeCell ref="B83:K83"/>
    <mergeCell ref="B42:K42"/>
    <mergeCell ref="B57:K57"/>
    <mergeCell ref="B58:K58"/>
    <mergeCell ref="B87:K87"/>
    <mergeCell ref="B90:K90"/>
    <mergeCell ref="B92:K92"/>
    <mergeCell ref="B44:K44"/>
    <mergeCell ref="D46:E46"/>
    <mergeCell ref="D47:E47"/>
    <mergeCell ref="B79:K79"/>
    <mergeCell ref="B9:K9"/>
    <mergeCell ref="B81:K81"/>
    <mergeCell ref="L13:O13"/>
    <mergeCell ref="B6:K6"/>
    <mergeCell ref="B24:K24"/>
    <mergeCell ref="B27:K27"/>
    <mergeCell ref="B25:K25"/>
    <mergeCell ref="B13:K13"/>
    <mergeCell ref="B8:K8"/>
    <mergeCell ref="B20:K20"/>
    <mergeCell ref="B26:K26"/>
    <mergeCell ref="B22:K22"/>
    <mergeCell ref="B63:K63"/>
    <mergeCell ref="B69:K69"/>
    <mergeCell ref="B75:K75"/>
    <mergeCell ref="B33:B34"/>
  </mergeCells>
  <pageMargins left="0.7" right="0.7" top="0.75" bottom="0.75" header="0.3" footer="0.3"/>
  <pageSetup paperSize="190" scale="62" orientation="portrait" r:id="rId4"/>
  <rowBreaks count="1" manualBreakCount="1">
    <brk id="70" max="11" man="1"/>
  </rowBreaks>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105"/>
  <sheetViews>
    <sheetView showGridLines="0" zoomScale="80" zoomScaleNormal="80" zoomScaleSheetLayoutView="100" workbookViewId="0">
      <selection activeCell="I18" sqref="I18"/>
    </sheetView>
  </sheetViews>
  <sheetFormatPr baseColWidth="10" defaultColWidth="9.28515625" defaultRowHeight="15"/>
  <cols>
    <col min="1" max="1" width="4.28515625" style="723" customWidth="1"/>
    <col min="2" max="2" width="64.85546875" style="534" customWidth="1"/>
    <col min="3" max="3" width="20" style="534" customWidth="1"/>
    <col min="4" max="4" width="20.5703125" style="534" customWidth="1"/>
    <col min="5" max="5" width="17.42578125" style="534" customWidth="1"/>
    <col min="6" max="6" width="20.28515625" style="534" customWidth="1"/>
    <col min="7" max="7" width="16.28515625" style="534" customWidth="1"/>
    <col min="8" max="8" width="19.5703125" style="534" customWidth="1"/>
    <col min="9" max="9" width="16.7109375" style="534" customWidth="1"/>
    <col min="10" max="10" width="18.7109375" style="534" customWidth="1"/>
    <col min="11" max="16384" width="9.28515625" style="534"/>
  </cols>
  <sheetData>
    <row r="1" spans="1:8">
      <c r="A1" s="712"/>
      <c r="B1" s="713"/>
      <c r="C1" s="713"/>
      <c r="D1" s="713"/>
      <c r="E1" s="713"/>
      <c r="F1" s="713"/>
      <c r="G1" s="713"/>
      <c r="H1" s="713"/>
    </row>
    <row r="2" spans="1:8">
      <c r="A2" s="712"/>
      <c r="B2" s="713"/>
      <c r="C2" s="713"/>
      <c r="D2" s="713"/>
      <c r="E2" s="713"/>
      <c r="F2" s="713"/>
      <c r="G2" s="713"/>
      <c r="H2" s="713"/>
    </row>
    <row r="3" spans="1:8">
      <c r="A3" s="712"/>
      <c r="B3" s="713"/>
      <c r="C3" s="713"/>
      <c r="D3" s="713"/>
      <c r="E3" s="713"/>
      <c r="F3" s="713"/>
      <c r="G3" s="713"/>
      <c r="H3" s="713"/>
    </row>
    <row r="4" spans="1:8">
      <c r="A4" s="712"/>
      <c r="B4" s="713"/>
      <c r="C4" s="713"/>
      <c r="D4" s="713"/>
      <c r="E4" s="713"/>
      <c r="F4" s="713"/>
      <c r="G4" s="713"/>
      <c r="H4" s="713"/>
    </row>
    <row r="5" spans="1:8">
      <c r="A5" s="712"/>
      <c r="B5" s="713"/>
      <c r="C5" s="713"/>
      <c r="D5" s="713"/>
      <c r="E5" s="713"/>
      <c r="F5" s="713"/>
      <c r="G5" s="713"/>
      <c r="H5" s="713"/>
    </row>
    <row r="6" spans="1:8">
      <c r="A6" s="712"/>
      <c r="B6" s="713"/>
      <c r="C6" s="713"/>
      <c r="D6" s="713"/>
      <c r="E6" s="713"/>
      <c r="F6" s="713"/>
      <c r="G6" s="713"/>
      <c r="H6" s="713"/>
    </row>
    <row r="7" spans="1:8">
      <c r="A7" s="714"/>
      <c r="B7" s="713" t="s">
        <v>1049</v>
      </c>
    </row>
    <row r="8" spans="1:8">
      <c r="A8" s="714"/>
    </row>
    <row r="9" spans="1:8" ht="15.75">
      <c r="A9" s="714"/>
      <c r="B9" s="715" t="s">
        <v>229</v>
      </c>
    </row>
    <row r="10" spans="1:8">
      <c r="A10" s="714"/>
      <c r="B10" s="713"/>
    </row>
    <row r="11" spans="1:8" ht="28.15" customHeight="1">
      <c r="A11" s="714"/>
      <c r="B11" s="1173" t="s">
        <v>1598</v>
      </c>
      <c r="C11" s="1173"/>
      <c r="D11" s="1173"/>
      <c r="E11" s="1173"/>
      <c r="F11" s="1173"/>
      <c r="G11" s="1173"/>
      <c r="H11" s="1173"/>
    </row>
    <row r="12" spans="1:8" ht="16.5" thickBot="1">
      <c r="A12" s="714"/>
      <c r="B12" s="510"/>
    </row>
    <row r="13" spans="1:8" s="36" customFormat="1" ht="44.25" customHeight="1">
      <c r="A13" s="716"/>
      <c r="B13" s="179" t="s">
        <v>1014</v>
      </c>
      <c r="C13" s="180" t="s">
        <v>1505</v>
      </c>
      <c r="D13" s="180" t="s">
        <v>1506</v>
      </c>
    </row>
    <row r="14" spans="1:8" ht="15" customHeight="1">
      <c r="A14" s="714"/>
      <c r="B14" s="717" t="s">
        <v>1012</v>
      </c>
      <c r="C14" s="652">
        <v>6921.52</v>
      </c>
      <c r="D14" s="652">
        <v>6870.81</v>
      </c>
    </row>
    <row r="15" spans="1:8" ht="15" customHeight="1" thickBot="1">
      <c r="A15" s="714"/>
      <c r="B15" s="718" t="s">
        <v>1013</v>
      </c>
      <c r="C15" s="653">
        <v>6931.47</v>
      </c>
      <c r="D15" s="653">
        <v>6887.4</v>
      </c>
    </row>
    <row r="16" spans="1:8">
      <c r="A16" s="714"/>
      <c r="D16" s="719"/>
      <c r="E16" s="719"/>
    </row>
    <row r="17" spans="1:11" ht="15.75">
      <c r="A17" s="714"/>
      <c r="B17" s="715" t="s">
        <v>230</v>
      </c>
    </row>
    <row r="18" spans="1:11">
      <c r="A18" s="714"/>
      <c r="B18" s="1173" t="s">
        <v>1114</v>
      </c>
      <c r="C18" s="1173"/>
      <c r="D18" s="1173"/>
      <c r="E18" s="1173"/>
      <c r="F18" s="1173"/>
      <c r="G18" s="1173"/>
      <c r="H18" s="1173"/>
    </row>
    <row r="19" spans="1:11" ht="15.75" thickBot="1">
      <c r="A19" s="714"/>
      <c r="B19" s="1174" t="s">
        <v>241</v>
      </c>
      <c r="C19" s="1174"/>
      <c r="D19" s="1174"/>
      <c r="E19" s="1174"/>
      <c r="F19" s="1174"/>
      <c r="G19" s="1174"/>
      <c r="H19" s="1174"/>
    </row>
    <row r="20" spans="1:11" s="185" customFormat="1" ht="27" customHeight="1">
      <c r="A20" s="720"/>
      <c r="B20" s="1175" t="s">
        <v>242</v>
      </c>
      <c r="C20" s="238" t="s">
        <v>247</v>
      </c>
      <c r="D20" s="238" t="s">
        <v>247</v>
      </c>
      <c r="E20" s="238" t="s">
        <v>250</v>
      </c>
      <c r="F20" s="238" t="s">
        <v>1509</v>
      </c>
      <c r="G20" s="238" t="s">
        <v>250</v>
      </c>
      <c r="H20" s="238" t="s">
        <v>1410</v>
      </c>
    </row>
    <row r="21" spans="1:11" ht="15.75" thickBot="1">
      <c r="A21" s="714"/>
      <c r="B21" s="1176"/>
      <c r="C21" s="228" t="s">
        <v>248</v>
      </c>
      <c r="D21" s="228" t="s">
        <v>249</v>
      </c>
      <c r="E21" s="239">
        <v>44651</v>
      </c>
      <c r="F21" s="228" t="s">
        <v>251</v>
      </c>
      <c r="G21" s="240">
        <v>44561</v>
      </c>
      <c r="H21" s="228" t="s">
        <v>251</v>
      </c>
    </row>
    <row r="22" spans="1:11">
      <c r="A22" s="714"/>
      <c r="B22" s="816" t="s">
        <v>161</v>
      </c>
      <c r="C22" s="817"/>
      <c r="D22" s="817"/>
      <c r="E22" s="817"/>
      <c r="F22" s="817"/>
      <c r="G22" s="817"/>
      <c r="H22" s="818"/>
    </row>
    <row r="23" spans="1:11">
      <c r="A23" s="714"/>
      <c r="B23" s="819" t="s">
        <v>198</v>
      </c>
      <c r="C23" s="819"/>
      <c r="D23" s="819"/>
      <c r="E23" s="819"/>
      <c r="F23" s="819"/>
      <c r="G23" s="819"/>
      <c r="H23" s="819"/>
      <c r="I23" s="721"/>
    </row>
    <row r="24" spans="1:11" s="22" customFormat="1">
      <c r="A24" s="540"/>
      <c r="B24" s="493" t="s">
        <v>17</v>
      </c>
      <c r="C24" s="496" t="s">
        <v>0</v>
      </c>
      <c r="D24" s="898">
        <v>20093.658999999258</v>
      </c>
      <c r="E24" s="898">
        <v>6921.52</v>
      </c>
      <c r="F24" s="904">
        <v>139078663.64167488</v>
      </c>
      <c r="G24" s="898">
        <v>6870.81</v>
      </c>
      <c r="H24" s="908">
        <v>226895927</v>
      </c>
      <c r="I24" s="896"/>
    </row>
    <row r="25" spans="1:11" s="22" customFormat="1">
      <c r="A25" s="540"/>
      <c r="B25" s="820" t="s">
        <v>1321</v>
      </c>
      <c r="C25" s="820"/>
      <c r="D25" s="900"/>
      <c r="E25" s="900"/>
      <c r="F25" s="905"/>
      <c r="G25" s="900"/>
      <c r="H25" s="905"/>
      <c r="I25" s="897"/>
    </row>
    <row r="26" spans="1:11" s="22" customFormat="1">
      <c r="A26" s="540"/>
      <c r="B26" s="493" t="s">
        <v>979</v>
      </c>
      <c r="C26" s="496" t="s">
        <v>0</v>
      </c>
      <c r="D26" s="898">
        <v>19440.229999999981</v>
      </c>
      <c r="E26" s="898">
        <v>6921.52</v>
      </c>
      <c r="F26" s="904">
        <v>134555940.74959987</v>
      </c>
      <c r="G26" s="898">
        <v>6870.81</v>
      </c>
      <c r="H26" s="908">
        <v>455049417</v>
      </c>
      <c r="I26" s="896"/>
      <c r="K26" s="184"/>
    </row>
    <row r="27" spans="1:11" s="22" customFormat="1">
      <c r="A27" s="540"/>
      <c r="B27" s="493" t="s">
        <v>1599</v>
      </c>
      <c r="C27" s="496" t="s">
        <v>0</v>
      </c>
      <c r="D27" s="898">
        <v>621.5</v>
      </c>
      <c r="E27" s="898">
        <v>6921.52</v>
      </c>
      <c r="F27" s="904">
        <v>4301724.6800000006</v>
      </c>
      <c r="G27" s="898">
        <v>6870.81</v>
      </c>
      <c r="H27" s="908">
        <v>0</v>
      </c>
      <c r="I27" s="896"/>
      <c r="K27" s="184"/>
    </row>
    <row r="28" spans="1:11" s="22" customFormat="1">
      <c r="A28" s="540"/>
      <c r="B28" s="891" t="s">
        <v>106</v>
      </c>
      <c r="C28" s="892"/>
      <c r="D28" s="901"/>
      <c r="E28" s="901"/>
      <c r="F28" s="906"/>
      <c r="G28" s="901"/>
      <c r="H28" s="909"/>
      <c r="K28" s="184"/>
    </row>
    <row r="29" spans="1:11" s="22" customFormat="1">
      <c r="A29" s="540"/>
      <c r="B29" s="493" t="s">
        <v>1540</v>
      </c>
      <c r="C29" s="496" t="s">
        <v>0</v>
      </c>
      <c r="D29" s="898">
        <v>300000</v>
      </c>
      <c r="E29" s="898">
        <v>6921.52</v>
      </c>
      <c r="F29" s="904">
        <v>2076456000.0000002</v>
      </c>
      <c r="G29" s="898">
        <v>6870.81</v>
      </c>
      <c r="H29" s="904">
        <v>2404783500</v>
      </c>
      <c r="K29" s="184"/>
    </row>
    <row r="30" spans="1:11" s="22" customFormat="1">
      <c r="A30" s="540"/>
      <c r="B30" s="493" t="s">
        <v>1600</v>
      </c>
      <c r="C30" s="496" t="s">
        <v>0</v>
      </c>
      <c r="D30" s="898">
        <v>15000</v>
      </c>
      <c r="E30" s="898">
        <v>6921.52</v>
      </c>
      <c r="F30" s="904">
        <v>103822800</v>
      </c>
      <c r="G30" s="898">
        <v>6870.81</v>
      </c>
      <c r="H30" s="908">
        <v>0</v>
      </c>
      <c r="K30" s="184"/>
    </row>
    <row r="31" spans="1:11" s="22" customFormat="1">
      <c r="A31" s="540"/>
      <c r="B31" s="493" t="s">
        <v>1539</v>
      </c>
      <c r="C31" s="496" t="s">
        <v>0</v>
      </c>
      <c r="D31" s="898">
        <v>18000</v>
      </c>
      <c r="E31" s="898">
        <v>6921.52</v>
      </c>
      <c r="F31" s="904">
        <v>124587360.00000001</v>
      </c>
      <c r="G31" s="898">
        <v>6870.81</v>
      </c>
      <c r="H31" s="908">
        <v>0</v>
      </c>
      <c r="K31" s="184"/>
    </row>
    <row r="32" spans="1:11" s="22" customFormat="1">
      <c r="A32" s="540"/>
      <c r="B32" s="493" t="s">
        <v>370</v>
      </c>
      <c r="C32" s="496" t="s">
        <v>0</v>
      </c>
      <c r="D32" s="898">
        <v>682000</v>
      </c>
      <c r="E32" s="898">
        <v>6921.52</v>
      </c>
      <c r="F32" s="904">
        <v>4720476640</v>
      </c>
      <c r="G32" s="898">
        <v>6870.81</v>
      </c>
      <c r="H32" s="908">
        <v>7764015300</v>
      </c>
      <c r="K32" s="184"/>
    </row>
    <row r="33" spans="1:12" s="22" customFormat="1">
      <c r="A33" s="540"/>
      <c r="B33" s="493" t="s">
        <v>1319</v>
      </c>
      <c r="C33" s="496" t="s">
        <v>0</v>
      </c>
      <c r="D33" s="898">
        <v>301875.32999999996</v>
      </c>
      <c r="E33" s="898">
        <v>6921.52</v>
      </c>
      <c r="F33" s="904">
        <v>2089436134.1015999</v>
      </c>
      <c r="G33" s="898">
        <v>6870.81</v>
      </c>
      <c r="H33" s="904">
        <v>3791504035</v>
      </c>
      <c r="K33" s="184"/>
    </row>
    <row r="34" spans="1:12" s="22" customFormat="1">
      <c r="A34" s="540"/>
      <c r="B34" s="493" t="s">
        <v>1320</v>
      </c>
      <c r="C34" s="496" t="s">
        <v>0</v>
      </c>
      <c r="D34" s="898">
        <v>-287361.95699999988</v>
      </c>
      <c r="E34" s="898">
        <v>6921.52</v>
      </c>
      <c r="F34" s="904">
        <v>-1988981532.6146393</v>
      </c>
      <c r="G34" s="898">
        <v>6870.81</v>
      </c>
      <c r="H34" s="904">
        <v>-3746831519</v>
      </c>
      <c r="K34" s="184"/>
      <c r="L34" s="184"/>
    </row>
    <row r="35" spans="1:12" s="22" customFormat="1">
      <c r="A35" s="540"/>
      <c r="B35" s="493" t="s">
        <v>1016</v>
      </c>
      <c r="C35" s="496" t="s">
        <v>0</v>
      </c>
      <c r="D35" s="898">
        <v>5967.4899999999934</v>
      </c>
      <c r="E35" s="898">
        <v>6921.52</v>
      </c>
      <c r="F35" s="904">
        <v>41304101.384799957</v>
      </c>
      <c r="G35" s="898">
        <v>6870.81</v>
      </c>
      <c r="H35" s="904">
        <v>36694523</v>
      </c>
      <c r="K35" s="184"/>
    </row>
    <row r="36" spans="1:12" s="22" customFormat="1">
      <c r="A36" s="540"/>
      <c r="B36" s="493" t="s">
        <v>1194</v>
      </c>
      <c r="C36" s="496" t="s">
        <v>0</v>
      </c>
      <c r="D36" s="898">
        <v>-24.079999999999835</v>
      </c>
      <c r="E36" s="898">
        <v>6921.52</v>
      </c>
      <c r="F36" s="904">
        <v>-166670.20159999887</v>
      </c>
      <c r="G36" s="898">
        <v>6870.81</v>
      </c>
      <c r="H36" s="904">
        <v>-4623162</v>
      </c>
      <c r="K36" s="184"/>
    </row>
    <row r="37" spans="1:12" s="22" customFormat="1">
      <c r="A37" s="540"/>
      <c r="B37" s="493" t="s">
        <v>1601</v>
      </c>
      <c r="C37" s="496" t="s">
        <v>0</v>
      </c>
      <c r="D37" s="898">
        <v>500000</v>
      </c>
      <c r="E37" s="898">
        <v>6921.52</v>
      </c>
      <c r="F37" s="904">
        <v>3460760000</v>
      </c>
      <c r="G37" s="898">
        <v>6870.81</v>
      </c>
      <c r="H37" s="904">
        <v>0</v>
      </c>
      <c r="K37" s="184"/>
    </row>
    <row r="38" spans="1:12" s="22" customFormat="1">
      <c r="A38" s="540"/>
      <c r="B38" s="493" t="s">
        <v>1602</v>
      </c>
      <c r="C38" s="496" t="s">
        <v>0</v>
      </c>
      <c r="D38" s="898">
        <v>262705.48</v>
      </c>
      <c r="E38" s="898">
        <v>6921.52</v>
      </c>
      <c r="F38" s="904">
        <v>1818321233.9296</v>
      </c>
      <c r="G38" s="898">
        <v>6870.81</v>
      </c>
      <c r="H38" s="904">
        <v>0</v>
      </c>
      <c r="K38" s="184"/>
    </row>
    <row r="39" spans="1:12" s="22" customFormat="1">
      <c r="A39" s="540"/>
      <c r="B39" s="493" t="s">
        <v>1603</v>
      </c>
      <c r="C39" s="496" t="s">
        <v>0</v>
      </c>
      <c r="D39" s="898">
        <v>-251815.07</v>
      </c>
      <c r="E39" s="898">
        <v>6921.52</v>
      </c>
      <c r="F39" s="904">
        <v>-1742943043.3064001</v>
      </c>
      <c r="G39" s="898">
        <v>6870.81</v>
      </c>
      <c r="H39" s="904">
        <v>0</v>
      </c>
      <c r="K39" s="184"/>
    </row>
    <row r="40" spans="1:12" s="22" customFormat="1">
      <c r="A40" s="540"/>
      <c r="B40" s="493" t="s">
        <v>1541</v>
      </c>
      <c r="C40" s="496" t="s">
        <v>0</v>
      </c>
      <c r="D40" s="898">
        <v>4931.83</v>
      </c>
      <c r="E40" s="898">
        <v>6921.52</v>
      </c>
      <c r="F40" s="904">
        <v>34135759.981600001</v>
      </c>
      <c r="G40" s="898">
        <v>6870.81</v>
      </c>
      <c r="H40" s="904">
        <v>0</v>
      </c>
      <c r="K40" s="184"/>
    </row>
    <row r="41" spans="1:12" s="22" customFormat="1">
      <c r="A41" s="540"/>
      <c r="B41" s="891" t="s">
        <v>74</v>
      </c>
      <c r="C41" s="892"/>
      <c r="D41" s="901"/>
      <c r="E41" s="901"/>
      <c r="F41" s="906"/>
      <c r="G41" s="901"/>
      <c r="H41" s="909"/>
      <c r="K41" s="184"/>
    </row>
    <row r="42" spans="1:12" s="22" customFormat="1">
      <c r="A42" s="540"/>
      <c r="B42" s="493" t="s">
        <v>1341</v>
      </c>
      <c r="C42" s="496" t="s">
        <v>0</v>
      </c>
      <c r="D42" s="898">
        <v>6450.96</v>
      </c>
      <c r="E42" s="898">
        <v>6921.52</v>
      </c>
      <c r="F42" s="904">
        <v>44650448.659200005</v>
      </c>
      <c r="G42" s="898">
        <v>6870.81</v>
      </c>
      <c r="H42" s="904">
        <v>0</v>
      </c>
      <c r="K42" s="184"/>
    </row>
    <row r="43" spans="1:12" s="998" customFormat="1" ht="14.25">
      <c r="A43" s="181"/>
      <c r="B43" s="1005" t="s">
        <v>1652</v>
      </c>
      <c r="C43" s="1006"/>
      <c r="D43" s="1007">
        <v>1597885.371999999</v>
      </c>
      <c r="E43" s="1007"/>
      <c r="F43" s="1008">
        <v>11059795561.005436</v>
      </c>
      <c r="G43" s="1007"/>
      <c r="H43" s="1009">
        <v>10927488021</v>
      </c>
      <c r="K43" s="999"/>
    </row>
    <row r="44" spans="1:12">
      <c r="A44" s="714"/>
      <c r="B44" s="893" t="s">
        <v>162</v>
      </c>
      <c r="C44" s="894"/>
      <c r="D44" s="902"/>
      <c r="E44" s="902"/>
      <c r="F44" s="907"/>
      <c r="G44" s="902"/>
      <c r="H44" s="910"/>
      <c r="I44" s="724"/>
      <c r="K44" s="723"/>
    </row>
    <row r="45" spans="1:12" s="22" customFormat="1">
      <c r="A45" s="540"/>
      <c r="B45" s="891" t="s">
        <v>1475</v>
      </c>
      <c r="C45" s="892"/>
      <c r="D45" s="901"/>
      <c r="E45" s="901"/>
      <c r="F45" s="906"/>
      <c r="G45" s="901"/>
      <c r="H45" s="909"/>
      <c r="K45" s="184"/>
    </row>
    <row r="46" spans="1:12" s="22" customFormat="1">
      <c r="A46" s="540"/>
      <c r="B46" s="493" t="s">
        <v>235</v>
      </c>
      <c r="C46" s="496" t="s">
        <v>0</v>
      </c>
      <c r="D46" s="899">
        <v>-7925.9600000008941</v>
      </c>
      <c r="E46" s="898">
        <v>6931.47</v>
      </c>
      <c r="F46" s="904">
        <v>-54938553.961206198</v>
      </c>
      <c r="G46" s="898">
        <v>6887.4</v>
      </c>
      <c r="H46" s="904">
        <v>-52162964</v>
      </c>
      <c r="K46" s="184"/>
    </row>
    <row r="47" spans="1:12" s="22" customFormat="1">
      <c r="A47" s="540"/>
      <c r="B47" s="895" t="s">
        <v>214</v>
      </c>
      <c r="C47" s="496" t="s">
        <v>0</v>
      </c>
      <c r="D47" s="899">
        <v>0</v>
      </c>
      <c r="E47" s="898">
        <v>6931.47</v>
      </c>
      <c r="F47" s="904">
        <v>0</v>
      </c>
      <c r="G47" s="898">
        <v>6887.4</v>
      </c>
      <c r="H47" s="908">
        <v>-33391975</v>
      </c>
      <c r="K47" s="184"/>
    </row>
    <row r="48" spans="1:12" s="22" customFormat="1">
      <c r="A48" s="540"/>
      <c r="B48" s="891" t="s">
        <v>1476</v>
      </c>
      <c r="C48" s="892"/>
      <c r="D48" s="901"/>
      <c r="E48" s="901"/>
      <c r="F48" s="906"/>
      <c r="G48" s="901"/>
      <c r="H48" s="909"/>
      <c r="K48" s="184"/>
    </row>
    <row r="49" spans="1:8" s="22" customFormat="1">
      <c r="A49" s="540"/>
      <c r="B49" s="815" t="s">
        <v>1477</v>
      </c>
      <c r="C49" s="496" t="s">
        <v>0</v>
      </c>
      <c r="D49" s="903">
        <v>-729193.91999999806</v>
      </c>
      <c r="E49" s="898">
        <v>6931.47</v>
      </c>
      <c r="F49" s="904">
        <v>-5054385780.6623869</v>
      </c>
      <c r="G49" s="898">
        <v>6887.4</v>
      </c>
      <c r="H49" s="911">
        <v>-8256418209</v>
      </c>
    </row>
    <row r="50" spans="1:8" s="22" customFormat="1">
      <c r="A50" s="540"/>
      <c r="B50" s="891" t="s">
        <v>240</v>
      </c>
      <c r="C50" s="892"/>
      <c r="D50" s="901"/>
      <c r="E50" s="901"/>
      <c r="F50" s="906"/>
      <c r="G50" s="901"/>
      <c r="H50" s="909"/>
    </row>
    <row r="51" spans="1:8" s="22" customFormat="1">
      <c r="A51" s="540"/>
      <c r="B51" s="895" t="s">
        <v>1201</v>
      </c>
      <c r="C51" s="496" t="s">
        <v>0</v>
      </c>
      <c r="D51" s="899">
        <v>-121.62000000000012</v>
      </c>
      <c r="E51" s="898">
        <v>6931.47</v>
      </c>
      <c r="F51" s="904">
        <v>-843005.38140000089</v>
      </c>
      <c r="G51" s="898">
        <v>6887.4</v>
      </c>
      <c r="H51" s="904">
        <v>-6637732</v>
      </c>
    </row>
    <row r="52" spans="1:8" s="22" customFormat="1">
      <c r="A52" s="540"/>
      <c r="B52" s="895" t="s">
        <v>1604</v>
      </c>
      <c r="C52" s="496" t="s">
        <v>0</v>
      </c>
      <c r="D52" s="899">
        <v>-471976.1</v>
      </c>
      <c r="E52" s="898">
        <v>6931.47</v>
      </c>
      <c r="F52" s="904">
        <v>-3271488177.8670001</v>
      </c>
      <c r="G52" s="898">
        <v>6887.4</v>
      </c>
      <c r="H52" s="904">
        <v>0</v>
      </c>
    </row>
    <row r="53" spans="1:8" s="998" customFormat="1" ht="14.25">
      <c r="A53" s="181"/>
      <c r="B53" s="1000" t="s">
        <v>1653</v>
      </c>
      <c r="C53" s="1001"/>
      <c r="D53" s="1002">
        <v>-1209217.5999999989</v>
      </c>
      <c r="E53" s="1003"/>
      <c r="F53" s="1004">
        <v>-8381655517.871994</v>
      </c>
      <c r="G53" s="1003"/>
      <c r="H53" s="1004">
        <v>-8348610880</v>
      </c>
    </row>
    <row r="54" spans="1:8" s="998" customFormat="1" ht="14.25">
      <c r="A54" s="181"/>
      <c r="B54" s="1000" t="s">
        <v>1654</v>
      </c>
      <c r="C54" s="1001"/>
      <c r="D54" s="1002">
        <v>388667.77200000011</v>
      </c>
      <c r="E54" s="1003"/>
      <c r="F54" s="1004">
        <v>2678140043.1334419</v>
      </c>
      <c r="G54" s="1003"/>
      <c r="H54" s="1004">
        <v>2578877141</v>
      </c>
    </row>
    <row r="55" spans="1:8">
      <c r="A55" s="714"/>
    </row>
    <row r="56" spans="1:8">
      <c r="A56" s="714"/>
      <c r="B56" s="713" t="s">
        <v>232</v>
      </c>
    </row>
    <row r="57" spans="1:8" ht="15.75" thickBot="1">
      <c r="A57" s="714"/>
    </row>
    <row r="58" spans="1:8" ht="36" customHeight="1">
      <c r="A58" s="714"/>
      <c r="B58" s="1171" t="s">
        <v>59</v>
      </c>
      <c r="C58" s="187" t="s">
        <v>250</v>
      </c>
      <c r="D58" s="187" t="s">
        <v>285</v>
      </c>
      <c r="E58" s="187" t="s">
        <v>250</v>
      </c>
      <c r="F58" s="187" t="s">
        <v>285</v>
      </c>
      <c r="G58" s="37"/>
      <c r="H58" s="725"/>
    </row>
    <row r="59" spans="1:8">
      <c r="A59" s="714"/>
      <c r="B59" s="1172"/>
      <c r="C59" s="543" t="s">
        <v>1507</v>
      </c>
      <c r="D59" s="543" t="s">
        <v>1507</v>
      </c>
      <c r="E59" s="543" t="s">
        <v>1542</v>
      </c>
      <c r="F59" s="543" t="s">
        <v>1542</v>
      </c>
      <c r="G59" s="726"/>
      <c r="H59" s="726"/>
    </row>
    <row r="60" spans="1:8" s="37" customFormat="1" ht="28.5" customHeight="1" thickBot="1">
      <c r="A60" s="727"/>
      <c r="B60" s="249" t="s">
        <v>243</v>
      </c>
      <c r="C60" s="439">
        <v>6921.52</v>
      </c>
      <c r="D60" s="654">
        <v>1819703646</v>
      </c>
      <c r="E60" s="728">
        <v>6870.81</v>
      </c>
      <c r="F60" s="729">
        <v>1484915154</v>
      </c>
      <c r="G60" s="726"/>
      <c r="H60" s="726"/>
    </row>
    <row r="61" spans="1:8" ht="27.75" customHeight="1" thickBot="1">
      <c r="A61" s="714"/>
      <c r="B61" s="250" t="s">
        <v>244</v>
      </c>
      <c r="C61" s="440">
        <v>6931.47</v>
      </c>
      <c r="D61" s="654">
        <v>857259215</v>
      </c>
      <c r="E61" s="730">
        <v>6887.4</v>
      </c>
      <c r="F61" s="729">
        <v>521346666</v>
      </c>
      <c r="G61" s="726"/>
      <c r="H61" s="86"/>
    </row>
    <row r="62" spans="1:8" ht="32.25" customHeight="1" thickBot="1">
      <c r="A62" s="714"/>
      <c r="B62" s="251" t="s">
        <v>264</v>
      </c>
      <c r="C62" s="731"/>
      <c r="D62" s="732">
        <v>2676962861</v>
      </c>
      <c r="E62" s="731"/>
      <c r="F62" s="732">
        <v>2006261820</v>
      </c>
      <c r="G62" s="726"/>
      <c r="H62" s="86"/>
    </row>
    <row r="63" spans="1:8" ht="20.25" customHeight="1" thickBot="1">
      <c r="A63" s="714"/>
      <c r="B63" s="252" t="s">
        <v>245</v>
      </c>
      <c r="C63" s="655">
        <v>6921.52</v>
      </c>
      <c r="D63" s="656">
        <v>-1794256807</v>
      </c>
      <c r="E63" s="730">
        <v>6891.96</v>
      </c>
      <c r="F63" s="733">
        <v>-1423037649</v>
      </c>
      <c r="G63" s="726"/>
      <c r="H63" s="86"/>
    </row>
    <row r="64" spans="1:8" ht="20.25" customHeight="1" thickBot="1">
      <c r="A64" s="714"/>
      <c r="B64" s="252" t="s">
        <v>246</v>
      </c>
      <c r="C64" s="655">
        <v>6931.47</v>
      </c>
      <c r="D64" s="656">
        <v>-857891156</v>
      </c>
      <c r="E64" s="730">
        <v>6941.65</v>
      </c>
      <c r="F64" s="733">
        <v>-603864767</v>
      </c>
      <c r="G64" s="726"/>
      <c r="H64" s="86"/>
    </row>
    <row r="65" spans="1:8" ht="22.15" customHeight="1" thickBot="1">
      <c r="A65" s="714"/>
      <c r="B65" s="251" t="s">
        <v>265</v>
      </c>
      <c r="C65" s="734"/>
      <c r="D65" s="735">
        <v>-2652147963</v>
      </c>
      <c r="E65" s="734"/>
      <c r="F65" s="735">
        <v>-2026902416</v>
      </c>
      <c r="G65" s="726"/>
      <c r="H65" s="86"/>
    </row>
    <row r="66" spans="1:8" s="22" customFormat="1" ht="22.15" customHeight="1" thickBot="1">
      <c r="A66" s="540"/>
      <c r="B66" s="1010" t="s">
        <v>1655</v>
      </c>
      <c r="C66" s="655"/>
      <c r="D66" s="656">
        <v>25446839</v>
      </c>
      <c r="E66" s="440"/>
      <c r="F66" s="656">
        <v>61877505</v>
      </c>
      <c r="G66" s="1011"/>
      <c r="H66" s="86"/>
    </row>
    <row r="67" spans="1:8" s="22" customFormat="1" ht="22.15" customHeight="1" thickBot="1">
      <c r="A67" s="540"/>
      <c r="B67" s="1010" t="s">
        <v>1656</v>
      </c>
      <c r="C67" s="655"/>
      <c r="D67" s="656">
        <v>-631941</v>
      </c>
      <c r="E67" s="440"/>
      <c r="F67" s="656">
        <v>-82518101</v>
      </c>
      <c r="G67" s="1011"/>
      <c r="H67" s="86"/>
    </row>
    <row r="68" spans="1:8" s="22" customFormat="1" ht="24" customHeight="1">
      <c r="A68" s="540"/>
      <c r="B68" s="1012" t="s">
        <v>1017</v>
      </c>
      <c r="C68" s="1013"/>
      <c r="D68" s="1014">
        <v>24814898</v>
      </c>
      <c r="E68" s="1013"/>
      <c r="F68" s="1014">
        <v>-20640596</v>
      </c>
      <c r="G68" s="1011"/>
      <c r="H68" s="86"/>
    </row>
    <row r="69" spans="1:8" ht="21" customHeight="1">
      <c r="A69" s="714"/>
      <c r="D69" s="736"/>
    </row>
    <row r="70" spans="1:8">
      <c r="A70" s="714"/>
      <c r="B70" s="713" t="s">
        <v>233</v>
      </c>
      <c r="D70" s="737"/>
    </row>
    <row r="71" spans="1:8">
      <c r="A71" s="714"/>
      <c r="B71" s="534" t="s">
        <v>164</v>
      </c>
    </row>
    <row r="72" spans="1:8" ht="15.75" thickBot="1">
      <c r="A72" s="714"/>
      <c r="B72" s="713"/>
    </row>
    <row r="73" spans="1:8">
      <c r="A73" s="714"/>
      <c r="B73" s="186" t="s">
        <v>1018</v>
      </c>
      <c r="C73" s="180">
        <v>44651</v>
      </c>
      <c r="D73" s="180">
        <v>44561</v>
      </c>
    </row>
    <row r="74" spans="1:8">
      <c r="A74" s="714"/>
      <c r="B74" s="738" t="s">
        <v>1019</v>
      </c>
      <c r="C74" s="77"/>
      <c r="D74" s="77"/>
    </row>
    <row r="75" spans="1:8">
      <c r="A75" s="714"/>
      <c r="B75" s="739" t="s">
        <v>1020</v>
      </c>
      <c r="C75" s="77">
        <v>5102912</v>
      </c>
      <c r="D75" s="542">
        <v>974998</v>
      </c>
    </row>
    <row r="76" spans="1:8">
      <c r="A76" s="740"/>
      <c r="B76" s="739" t="s">
        <v>1021</v>
      </c>
      <c r="C76" s="77">
        <v>536632</v>
      </c>
      <c r="D76" s="542">
        <v>129</v>
      </c>
    </row>
    <row r="77" spans="1:8">
      <c r="A77" s="740"/>
      <c r="B77" s="738" t="s">
        <v>1022</v>
      </c>
      <c r="C77" s="77"/>
      <c r="D77" s="542"/>
    </row>
    <row r="78" spans="1:8">
      <c r="A78" s="740"/>
      <c r="B78" s="739" t="s">
        <v>1023</v>
      </c>
      <c r="C78" s="77">
        <v>515386688</v>
      </c>
      <c r="D78" s="542">
        <v>487019973</v>
      </c>
    </row>
    <row r="79" spans="1:8">
      <c r="A79" s="740"/>
      <c r="B79" s="739" t="s">
        <v>1024</v>
      </c>
      <c r="C79" s="77">
        <v>11630089</v>
      </c>
      <c r="D79" s="542">
        <v>106618344</v>
      </c>
    </row>
    <row r="80" spans="1:8">
      <c r="A80" s="740"/>
      <c r="B80" s="738" t="s">
        <v>1086</v>
      </c>
      <c r="C80" s="77"/>
      <c r="D80" s="542"/>
    </row>
    <row r="81" spans="1:11">
      <c r="A81" s="740"/>
      <c r="B81" s="739" t="s">
        <v>1087</v>
      </c>
      <c r="C81" s="77">
        <v>0</v>
      </c>
      <c r="D81" s="542" t="s">
        <v>1543</v>
      </c>
    </row>
    <row r="82" spans="1:11">
      <c r="A82" s="740"/>
      <c r="B82" s="739" t="s">
        <v>1088</v>
      </c>
      <c r="C82" s="77">
        <v>0</v>
      </c>
      <c r="D82" s="542" t="s">
        <v>1543</v>
      </c>
    </row>
    <row r="83" spans="1:11">
      <c r="A83" s="740"/>
      <c r="B83" s="738" t="s">
        <v>1026</v>
      </c>
      <c r="C83" s="77"/>
      <c r="D83" s="542"/>
    </row>
    <row r="84" spans="1:11">
      <c r="A84" s="740"/>
      <c r="B84" s="74" t="s">
        <v>1478</v>
      </c>
      <c r="C84" s="77">
        <v>7067000</v>
      </c>
      <c r="D84" s="542">
        <v>7067000</v>
      </c>
      <c r="K84" s="723"/>
    </row>
    <row r="85" spans="1:11">
      <c r="A85" s="740"/>
      <c r="B85" s="74" t="s">
        <v>1479</v>
      </c>
      <c r="C85" s="77">
        <v>35438182</v>
      </c>
      <c r="D85" s="542">
        <v>35178547</v>
      </c>
      <c r="K85" s="723"/>
    </row>
    <row r="86" spans="1:11">
      <c r="A86" s="740"/>
      <c r="B86" s="74" t="s">
        <v>1480</v>
      </c>
      <c r="C86" s="77">
        <v>3000000</v>
      </c>
      <c r="D86" s="542">
        <v>3000000</v>
      </c>
      <c r="K86" s="723"/>
    </row>
    <row r="87" spans="1:11">
      <c r="A87" s="740"/>
      <c r="B87" s="74" t="s">
        <v>1481</v>
      </c>
      <c r="C87" s="77">
        <v>8050000</v>
      </c>
      <c r="D87" s="542">
        <v>8050000</v>
      </c>
      <c r="K87" s="723"/>
    </row>
    <row r="88" spans="1:11">
      <c r="A88" s="740"/>
      <c r="B88" s="74" t="s">
        <v>1482</v>
      </c>
      <c r="C88" s="77">
        <v>34676815</v>
      </c>
      <c r="D88" s="542">
        <v>34422757</v>
      </c>
      <c r="K88" s="723"/>
    </row>
    <row r="89" spans="1:11">
      <c r="A89" s="740"/>
      <c r="B89" s="74" t="s">
        <v>1605</v>
      </c>
      <c r="C89" s="77">
        <v>300000</v>
      </c>
      <c r="D89" s="542">
        <v>0</v>
      </c>
      <c r="K89" s="723"/>
    </row>
    <row r="90" spans="1:11">
      <c r="A90" s="740"/>
      <c r="B90" s="74" t="s">
        <v>1607</v>
      </c>
      <c r="C90" s="77">
        <v>2076456</v>
      </c>
      <c r="D90" s="542">
        <v>0</v>
      </c>
      <c r="K90" s="723"/>
    </row>
    <row r="91" spans="1:11">
      <c r="A91" s="740"/>
      <c r="B91" s="74" t="s">
        <v>1606</v>
      </c>
      <c r="C91" s="77">
        <v>1232031</v>
      </c>
      <c r="D91" s="542">
        <v>0</v>
      </c>
      <c r="K91" s="723"/>
    </row>
    <row r="92" spans="1:11">
      <c r="A92" s="740"/>
      <c r="B92" s="74" t="s">
        <v>1483</v>
      </c>
      <c r="C92" s="77">
        <v>53488468</v>
      </c>
      <c r="D92" s="542">
        <v>50676140</v>
      </c>
      <c r="K92" s="723"/>
    </row>
    <row r="93" spans="1:11" ht="15.75" thickBot="1">
      <c r="A93" s="740"/>
      <c r="B93" s="741" t="s">
        <v>65</v>
      </c>
      <c r="C93" s="742">
        <v>677985273</v>
      </c>
      <c r="D93" s="742">
        <v>733007888</v>
      </c>
      <c r="E93" s="722">
        <v>0</v>
      </c>
      <c r="F93" s="722">
        <v>0</v>
      </c>
    </row>
    <row r="94" spans="1:11">
      <c r="A94" s="740"/>
      <c r="C94" s="722"/>
      <c r="D94" s="737"/>
    </row>
    <row r="95" spans="1:11">
      <c r="A95" s="714"/>
      <c r="D95" s="737"/>
    </row>
    <row r="96" spans="1:11">
      <c r="A96" s="714"/>
      <c r="C96" s="722"/>
    </row>
    <row r="97" spans="1:9">
      <c r="A97" s="714"/>
    </row>
    <row r="98" spans="1:9">
      <c r="A98" s="714"/>
    </row>
    <row r="99" spans="1:9">
      <c r="A99" s="714"/>
      <c r="F99" s="743"/>
    </row>
    <row r="100" spans="1:9">
      <c r="A100" s="714"/>
      <c r="F100" s="744"/>
      <c r="H100" s="632"/>
    </row>
    <row r="101" spans="1:9">
      <c r="A101" s="714"/>
      <c r="F101" s="744"/>
      <c r="H101" s="632"/>
    </row>
    <row r="102" spans="1:9">
      <c r="A102" s="714"/>
      <c r="F102" s="744"/>
      <c r="H102" s="632"/>
      <c r="I102" s="632"/>
    </row>
    <row r="103" spans="1:9">
      <c r="A103" s="714"/>
      <c r="D103" s="745"/>
      <c r="E103" s="42"/>
      <c r="G103" s="42"/>
      <c r="H103" s="745"/>
      <c r="I103" s="632"/>
    </row>
    <row r="104" spans="1:9">
      <c r="A104" s="714"/>
      <c r="B104" s="746"/>
      <c r="F104" s="200"/>
      <c r="I104" s="632"/>
    </row>
    <row r="105" spans="1:9">
      <c r="A105" s="714"/>
      <c r="B105" s="747"/>
      <c r="F105" s="401"/>
      <c r="I105" s="745"/>
    </row>
  </sheetData>
  <mergeCells count="5">
    <mergeCell ref="B58:B59"/>
    <mergeCell ref="B11:H11"/>
    <mergeCell ref="B18:H18"/>
    <mergeCell ref="B19:H19"/>
    <mergeCell ref="B20:B21"/>
  </mergeCells>
  <pageMargins left="0.7" right="0.7" top="0.75" bottom="0.75" header="0.3" footer="0.3"/>
  <pageSetup paperSize="9" scale="5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119"/>
  <sheetViews>
    <sheetView showGridLines="0" zoomScale="80" zoomScaleNormal="80" zoomScaleSheetLayoutView="100" workbookViewId="0">
      <selection sqref="A1:XFD1048576"/>
    </sheetView>
  </sheetViews>
  <sheetFormatPr baseColWidth="10" defaultColWidth="9.28515625" defaultRowHeight="15"/>
  <cols>
    <col min="1" max="1" width="4.28515625" style="184" customWidth="1"/>
    <col min="2" max="2" width="50.42578125" style="22" customWidth="1"/>
    <col min="3" max="3" width="23.5703125" style="22" bestFit="1" customWidth="1"/>
    <col min="4" max="4" width="18.85546875" style="22" customWidth="1"/>
    <col min="5" max="5" width="18.42578125" style="22" customWidth="1"/>
    <col min="6" max="6" width="20.28515625" style="22" customWidth="1"/>
    <col min="7" max="8" width="22.7109375" style="22" customWidth="1"/>
    <col min="9" max="9" width="16.7109375" style="21" customWidth="1"/>
    <col min="10" max="10" width="18.7109375" style="21" customWidth="1"/>
    <col min="11" max="11" width="26.5703125" style="21" bestFit="1" customWidth="1"/>
    <col min="12" max="12" width="23.42578125" style="636" bestFit="1" customWidth="1"/>
    <col min="13" max="13" width="26.5703125" style="636" bestFit="1" customWidth="1"/>
    <col min="14" max="14" width="20.5703125" style="636" bestFit="1" customWidth="1"/>
    <col min="15" max="16384" width="9.28515625" style="21"/>
  </cols>
  <sheetData>
    <row r="1" spans="1:14">
      <c r="A1" s="181"/>
      <c r="B1" s="39"/>
      <c r="C1" s="39"/>
      <c r="D1" s="39"/>
      <c r="E1" s="39"/>
      <c r="F1" s="39"/>
      <c r="G1" s="39"/>
      <c r="H1" s="39"/>
      <c r="I1" s="26"/>
    </row>
    <row r="2" spans="1:14" s="534" customFormat="1">
      <c r="A2" s="181"/>
      <c r="B2" s="39"/>
      <c r="C2" s="39"/>
      <c r="D2" s="39"/>
      <c r="E2" s="39"/>
      <c r="F2" s="39"/>
      <c r="G2" s="39"/>
      <c r="H2" s="39"/>
      <c r="I2" s="537"/>
      <c r="L2" s="636"/>
      <c r="M2" s="636"/>
      <c r="N2" s="636"/>
    </row>
    <row r="3" spans="1:14" s="534" customFormat="1">
      <c r="A3" s="181"/>
      <c r="B3" s="39"/>
      <c r="C3" s="39"/>
      <c r="D3" s="39"/>
      <c r="E3" s="39"/>
      <c r="F3" s="39"/>
      <c r="G3" s="39"/>
      <c r="H3" s="39"/>
      <c r="I3" s="537"/>
      <c r="L3" s="636"/>
      <c r="M3" s="636"/>
      <c r="N3" s="636"/>
    </row>
    <row r="4" spans="1:14" s="534" customFormat="1">
      <c r="A4" s="181"/>
      <c r="B4" s="39"/>
      <c r="C4" s="39"/>
      <c r="D4" s="39"/>
      <c r="E4" s="39"/>
      <c r="F4" s="39"/>
      <c r="G4" s="39"/>
      <c r="H4" s="39"/>
      <c r="I4" s="537"/>
      <c r="L4" s="636"/>
      <c r="M4" s="636"/>
      <c r="N4" s="636"/>
    </row>
    <row r="5" spans="1:14" s="534" customFormat="1">
      <c r="A5" s="181"/>
      <c r="B5" s="39"/>
      <c r="C5" s="39"/>
      <c r="D5" s="39"/>
      <c r="E5" s="39"/>
      <c r="F5" s="39"/>
      <c r="G5" s="39"/>
      <c r="H5" s="39"/>
      <c r="I5" s="537"/>
      <c r="L5" s="636"/>
      <c r="M5" s="636"/>
      <c r="N5" s="636"/>
    </row>
    <row r="6" spans="1:14" s="534" customFormat="1">
      <c r="A6" s="181"/>
      <c r="B6" s="39"/>
      <c r="C6" s="39"/>
      <c r="D6" s="39"/>
      <c r="E6" s="39"/>
      <c r="F6" s="39"/>
      <c r="G6" s="39"/>
      <c r="H6" s="39"/>
      <c r="I6" s="537"/>
      <c r="L6" s="636"/>
      <c r="M6" s="636"/>
      <c r="N6" s="636"/>
    </row>
    <row r="7" spans="1:14" s="534" customFormat="1">
      <c r="A7" s="181"/>
      <c r="B7" s="39"/>
      <c r="C7" s="39"/>
      <c r="D7" s="39"/>
      <c r="E7" s="39"/>
      <c r="F7" s="39"/>
      <c r="G7" s="39"/>
      <c r="H7" s="39"/>
      <c r="I7" s="537"/>
      <c r="L7" s="636"/>
      <c r="M7" s="636"/>
      <c r="N7" s="636"/>
    </row>
    <row r="8" spans="1:14" s="534" customFormat="1">
      <c r="A8" s="181"/>
      <c r="B8" s="39"/>
      <c r="C8" s="39"/>
      <c r="D8" s="39"/>
      <c r="E8" s="39"/>
      <c r="F8" s="39"/>
      <c r="G8" s="39"/>
      <c r="H8" s="39"/>
      <c r="I8" s="537"/>
      <c r="L8" s="636"/>
      <c r="M8" s="636"/>
      <c r="N8" s="636"/>
    </row>
    <row r="9" spans="1:14">
      <c r="A9" s="182"/>
      <c r="B9" s="39" t="s">
        <v>1049</v>
      </c>
      <c r="C9" s="39"/>
      <c r="D9" s="39"/>
      <c r="E9" s="39"/>
      <c r="F9" s="25"/>
      <c r="G9" s="25"/>
      <c r="H9" s="24"/>
      <c r="I9" s="26"/>
    </row>
    <row r="10" spans="1:14">
      <c r="A10" s="182"/>
      <c r="B10" s="25"/>
      <c r="C10" s="25"/>
      <c r="D10" s="25"/>
      <c r="E10" s="25"/>
      <c r="F10" s="25"/>
      <c r="G10" s="25"/>
      <c r="H10" s="24"/>
      <c r="I10" s="26"/>
    </row>
    <row r="11" spans="1:14" s="23" customFormat="1">
      <c r="A11" s="182"/>
      <c r="B11" s="39" t="s">
        <v>1029</v>
      </c>
      <c r="C11" s="24"/>
      <c r="D11" s="124"/>
      <c r="E11" s="24"/>
      <c r="F11" s="24"/>
      <c r="G11" s="24"/>
      <c r="H11" s="24"/>
      <c r="I11" s="54"/>
      <c r="L11" s="636"/>
      <c r="M11" s="636"/>
      <c r="N11" s="636"/>
    </row>
    <row r="12" spans="1:14" s="23" customFormat="1">
      <c r="A12" s="183"/>
      <c r="B12" s="39"/>
      <c r="C12" s="24"/>
      <c r="D12" s="24"/>
      <c r="E12" s="24"/>
      <c r="F12" s="24"/>
      <c r="I12" s="54"/>
      <c r="L12" s="636"/>
      <c r="M12" s="636"/>
      <c r="N12" s="636"/>
    </row>
    <row r="13" spans="1:14" s="23" customFormat="1">
      <c r="A13" s="183"/>
      <c r="B13" s="25" t="s">
        <v>1508</v>
      </c>
      <c r="C13" s="24"/>
      <c r="D13" s="24"/>
      <c r="E13" s="24"/>
      <c r="F13" s="24"/>
      <c r="G13" s="24"/>
      <c r="H13" s="24"/>
      <c r="I13" s="54"/>
      <c r="L13" s="636"/>
      <c r="M13" s="636"/>
      <c r="N13" s="636"/>
    </row>
    <row r="14" spans="1:14" s="23" customFormat="1" ht="15.75" thickBot="1">
      <c r="A14" s="183"/>
      <c r="B14" s="39"/>
      <c r="C14" s="24"/>
      <c r="D14" s="24"/>
      <c r="E14" s="24"/>
      <c r="F14" s="24"/>
      <c r="G14" s="24"/>
      <c r="H14" s="24"/>
      <c r="I14" s="54"/>
      <c r="L14" s="636"/>
      <c r="M14" s="636"/>
      <c r="N14" s="636"/>
    </row>
    <row r="15" spans="1:14" s="23" customFormat="1" ht="15.75" thickBot="1">
      <c r="A15" s="183"/>
      <c r="B15" s="1187" t="s">
        <v>165</v>
      </c>
      <c r="C15" s="1188"/>
      <c r="D15" s="1188"/>
      <c r="E15" s="1188"/>
      <c r="F15" s="1188"/>
      <c r="G15" s="1188"/>
      <c r="H15" s="1186" t="s">
        <v>1572</v>
      </c>
      <c r="I15" s="1186"/>
      <c r="J15" s="1186"/>
      <c r="L15" s="636"/>
      <c r="M15" s="636"/>
      <c r="N15" s="636"/>
    </row>
    <row r="16" spans="1:14" s="23" customFormat="1" ht="15" customHeight="1" thickBot="1">
      <c r="A16" s="183"/>
      <c r="B16" s="1189" t="s">
        <v>170</v>
      </c>
      <c r="C16" s="1189" t="s">
        <v>169</v>
      </c>
      <c r="D16" s="1191" t="s">
        <v>168</v>
      </c>
      <c r="E16" s="1193" t="s">
        <v>166</v>
      </c>
      <c r="F16" s="1194"/>
      <c r="G16" s="1195" t="s">
        <v>167</v>
      </c>
      <c r="H16" s="1197" t="s">
        <v>11</v>
      </c>
      <c r="I16" s="1197" t="s">
        <v>1027</v>
      </c>
      <c r="J16" s="1198" t="s">
        <v>21</v>
      </c>
      <c r="L16" s="636"/>
      <c r="M16" s="636"/>
      <c r="N16" s="636"/>
    </row>
    <row r="17" spans="1:14" s="23" customFormat="1" ht="15.75" thickBot="1">
      <c r="A17" s="183"/>
      <c r="B17" s="1190"/>
      <c r="C17" s="1190"/>
      <c r="D17" s="1192"/>
      <c r="E17" s="286" t="s">
        <v>6</v>
      </c>
      <c r="F17" s="286" t="s">
        <v>0</v>
      </c>
      <c r="G17" s="1196"/>
      <c r="H17" s="1197"/>
      <c r="I17" s="1197"/>
      <c r="J17" s="1198"/>
      <c r="L17" s="636"/>
      <c r="M17" s="636"/>
      <c r="N17" s="636"/>
    </row>
    <row r="18" spans="1:14" s="23" customFormat="1" ht="15" customHeight="1">
      <c r="A18" s="183"/>
      <c r="B18" s="287" t="s">
        <v>171</v>
      </c>
      <c r="C18" s="288"/>
      <c r="D18" s="288"/>
      <c r="E18" s="288"/>
      <c r="F18" s="288"/>
      <c r="G18" s="288"/>
      <c r="H18" s="288"/>
      <c r="I18" s="288"/>
      <c r="J18" s="288"/>
      <c r="L18" s="636"/>
      <c r="M18" s="636"/>
      <c r="N18" s="636"/>
    </row>
    <row r="19" spans="1:14" s="23" customFormat="1" ht="15" customHeight="1">
      <c r="A19" s="183"/>
      <c r="B19" s="289" t="s">
        <v>1323</v>
      </c>
      <c r="C19" s="290"/>
      <c r="D19" s="290"/>
      <c r="E19" s="290"/>
      <c r="F19" s="290"/>
      <c r="G19" s="290"/>
      <c r="H19" s="290"/>
      <c r="I19" s="290"/>
      <c r="J19" s="290"/>
      <c r="L19" s="636"/>
      <c r="M19" s="636"/>
      <c r="N19" s="636"/>
    </row>
    <row r="20" spans="1:14" s="544" customFormat="1">
      <c r="A20" s="541"/>
      <c r="B20" s="912" t="s">
        <v>1376</v>
      </c>
      <c r="C20" s="913" t="s">
        <v>61</v>
      </c>
      <c r="D20" s="914">
        <v>1</v>
      </c>
      <c r="E20" s="914">
        <v>200000000</v>
      </c>
      <c r="F20" s="914">
        <v>0</v>
      </c>
      <c r="G20" s="915">
        <v>203612375</v>
      </c>
      <c r="H20" s="916">
        <v>1081242860000.0001</v>
      </c>
      <c r="I20" s="916">
        <v>25731495364</v>
      </c>
      <c r="J20" s="916">
        <v>1589272286545</v>
      </c>
      <c r="L20" s="637"/>
      <c r="M20" s="637"/>
      <c r="N20" s="637"/>
    </row>
    <row r="21" spans="1:14" s="544" customFormat="1">
      <c r="A21" s="541"/>
      <c r="B21" s="912" t="s">
        <v>1376</v>
      </c>
      <c r="C21" s="913" t="s">
        <v>61</v>
      </c>
      <c r="D21" s="914">
        <v>1</v>
      </c>
      <c r="E21" s="914">
        <v>200000000</v>
      </c>
      <c r="F21" s="914">
        <v>0</v>
      </c>
      <c r="G21" s="915">
        <v>203612375</v>
      </c>
      <c r="H21" s="916">
        <v>1081242860000.0001</v>
      </c>
      <c r="I21" s="916">
        <v>25731495364</v>
      </c>
      <c r="J21" s="916">
        <v>1589272286545</v>
      </c>
      <c r="L21" s="637"/>
      <c r="M21" s="637"/>
      <c r="N21" s="637"/>
    </row>
    <row r="22" spans="1:14" s="544" customFormat="1">
      <c r="A22" s="541"/>
      <c r="B22" s="912" t="s">
        <v>1551</v>
      </c>
      <c r="C22" s="913" t="s">
        <v>61</v>
      </c>
      <c r="D22" s="914">
        <v>1</v>
      </c>
      <c r="E22" s="914">
        <v>150000000</v>
      </c>
      <c r="F22" s="914">
        <v>0</v>
      </c>
      <c r="G22" s="915">
        <v>152519546</v>
      </c>
      <c r="H22" s="916">
        <v>163354037429</v>
      </c>
      <c r="I22" s="916">
        <v>1681845110</v>
      </c>
      <c r="J22" s="916">
        <v>205782924346</v>
      </c>
      <c r="K22" s="637"/>
      <c r="L22" s="637"/>
      <c r="M22" s="637"/>
      <c r="N22" s="637"/>
    </row>
    <row r="23" spans="1:14" s="544" customFormat="1">
      <c r="A23" s="541"/>
      <c r="B23" s="912" t="s">
        <v>1380</v>
      </c>
      <c r="C23" s="913" t="s">
        <v>61</v>
      </c>
      <c r="D23" s="914">
        <v>1</v>
      </c>
      <c r="E23" s="914">
        <v>600000000</v>
      </c>
      <c r="F23" s="917">
        <v>0</v>
      </c>
      <c r="G23" s="915">
        <v>608901520</v>
      </c>
      <c r="H23" s="916">
        <v>2152496877764.9998</v>
      </c>
      <c r="I23" s="916">
        <v>132190779887.00002</v>
      </c>
      <c r="J23" s="916">
        <v>3790154822115</v>
      </c>
      <c r="L23" s="637"/>
      <c r="M23" s="637"/>
      <c r="N23" s="637"/>
    </row>
    <row r="24" spans="1:14" s="544" customFormat="1">
      <c r="A24" s="541"/>
      <c r="B24" s="912" t="s">
        <v>1380</v>
      </c>
      <c r="C24" s="913" t="s">
        <v>61</v>
      </c>
      <c r="D24" s="914">
        <v>1</v>
      </c>
      <c r="E24" s="914">
        <v>65000000</v>
      </c>
      <c r="F24" s="917">
        <v>0</v>
      </c>
      <c r="G24" s="915">
        <v>66570502.400000006</v>
      </c>
      <c r="H24" s="916">
        <v>2152496877764.9998</v>
      </c>
      <c r="I24" s="916">
        <v>132190779887.00002</v>
      </c>
      <c r="J24" s="916">
        <v>3790154822115</v>
      </c>
      <c r="L24" s="637"/>
      <c r="M24" s="637"/>
      <c r="N24" s="637"/>
    </row>
    <row r="25" spans="1:14" s="544" customFormat="1">
      <c r="A25" s="541"/>
      <c r="B25" s="912" t="s">
        <v>1380</v>
      </c>
      <c r="C25" s="913" t="s">
        <v>61</v>
      </c>
      <c r="D25" s="914">
        <v>1</v>
      </c>
      <c r="E25" s="914">
        <v>100000000</v>
      </c>
      <c r="F25" s="917">
        <v>0</v>
      </c>
      <c r="G25" s="915">
        <v>102668415.5</v>
      </c>
      <c r="H25" s="916">
        <v>2152496877764.9998</v>
      </c>
      <c r="I25" s="916">
        <v>132190779887.00002</v>
      </c>
      <c r="J25" s="916">
        <v>3790154822115</v>
      </c>
      <c r="L25" s="637"/>
      <c r="M25" s="637"/>
      <c r="N25" s="637"/>
    </row>
    <row r="26" spans="1:14" s="544" customFormat="1">
      <c r="A26" s="541"/>
      <c r="B26" s="912" t="s">
        <v>1608</v>
      </c>
      <c r="C26" s="913" t="s">
        <v>61</v>
      </c>
      <c r="D26" s="914">
        <v>1</v>
      </c>
      <c r="E26" s="914">
        <v>250000000</v>
      </c>
      <c r="F26" s="917">
        <v>0</v>
      </c>
      <c r="G26" s="915">
        <v>252864717.5</v>
      </c>
      <c r="H26" s="916">
        <v>106665953371</v>
      </c>
      <c r="I26" s="916">
        <v>3126554583</v>
      </c>
      <c r="J26" s="916">
        <v>160068103629</v>
      </c>
      <c r="L26" s="637"/>
      <c r="M26" s="637"/>
      <c r="N26" s="637"/>
    </row>
    <row r="27" spans="1:14" s="544" customFormat="1">
      <c r="A27" s="541"/>
      <c r="B27" s="912" t="s">
        <v>1377</v>
      </c>
      <c r="C27" s="913" t="s">
        <v>61</v>
      </c>
      <c r="D27" s="914">
        <v>1</v>
      </c>
      <c r="E27" s="914">
        <v>0</v>
      </c>
      <c r="F27" s="917">
        <v>50000</v>
      </c>
      <c r="G27" s="915">
        <v>347360018.09671998</v>
      </c>
      <c r="H27" s="916">
        <v>1081242860000.0001</v>
      </c>
      <c r="I27" s="916">
        <v>25731495364</v>
      </c>
      <c r="J27" s="916">
        <v>1589272286545</v>
      </c>
      <c r="L27" s="637"/>
      <c r="M27" s="637"/>
      <c r="N27" s="637"/>
    </row>
    <row r="28" spans="1:14" s="544" customFormat="1">
      <c r="A28" s="541"/>
      <c r="B28" s="912" t="s">
        <v>1551</v>
      </c>
      <c r="C28" s="913" t="s">
        <v>61</v>
      </c>
      <c r="D28" s="914">
        <v>1</v>
      </c>
      <c r="E28" s="914">
        <v>0</v>
      </c>
      <c r="F28" s="917">
        <v>100000</v>
      </c>
      <c r="G28" s="915">
        <v>709722769.94791996</v>
      </c>
      <c r="H28" s="916">
        <v>163354037429</v>
      </c>
      <c r="I28" s="916">
        <v>1681845110</v>
      </c>
      <c r="J28" s="916">
        <v>205782924346</v>
      </c>
      <c r="L28" s="637"/>
      <c r="M28" s="637"/>
      <c r="N28" s="637"/>
    </row>
    <row r="29" spans="1:14" s="544" customFormat="1">
      <c r="A29" s="541"/>
      <c r="B29" s="912" t="s">
        <v>1551</v>
      </c>
      <c r="C29" s="913" t="s">
        <v>61</v>
      </c>
      <c r="D29" s="914">
        <v>1</v>
      </c>
      <c r="E29" s="914">
        <v>0</v>
      </c>
      <c r="F29" s="917">
        <v>100000</v>
      </c>
      <c r="G29" s="915">
        <v>709722769.94791996</v>
      </c>
      <c r="H29" s="916">
        <v>163354037429</v>
      </c>
      <c r="I29" s="916">
        <v>1681845110</v>
      </c>
      <c r="J29" s="916">
        <v>205782924346</v>
      </c>
      <c r="L29" s="637"/>
      <c r="M29" s="637"/>
      <c r="N29" s="637"/>
    </row>
    <row r="30" spans="1:14" s="544" customFormat="1">
      <c r="A30" s="541"/>
      <c r="B30" s="912" t="s">
        <v>1551</v>
      </c>
      <c r="C30" s="913" t="s">
        <v>61</v>
      </c>
      <c r="D30" s="914">
        <v>1</v>
      </c>
      <c r="E30" s="914">
        <v>0</v>
      </c>
      <c r="F30" s="917">
        <v>25000</v>
      </c>
      <c r="G30" s="915">
        <v>173019138.85800001</v>
      </c>
      <c r="H30" s="916">
        <v>163354037429</v>
      </c>
      <c r="I30" s="916">
        <v>1681845110</v>
      </c>
      <c r="J30" s="916">
        <v>205782924346</v>
      </c>
      <c r="L30" s="637"/>
      <c r="M30" s="637"/>
      <c r="N30" s="637"/>
    </row>
    <row r="31" spans="1:14" s="544" customFormat="1">
      <c r="A31" s="541"/>
      <c r="B31" s="912" t="s">
        <v>1551</v>
      </c>
      <c r="C31" s="913" t="s">
        <v>61</v>
      </c>
      <c r="D31" s="914">
        <v>1</v>
      </c>
      <c r="E31" s="914">
        <v>0</v>
      </c>
      <c r="F31" s="917">
        <v>25000</v>
      </c>
      <c r="G31" s="915">
        <v>173019138.85800001</v>
      </c>
      <c r="H31" s="916">
        <v>163354037429</v>
      </c>
      <c r="I31" s="916">
        <v>1681845110</v>
      </c>
      <c r="J31" s="916">
        <v>205782924346</v>
      </c>
      <c r="L31" s="637"/>
      <c r="M31" s="637"/>
      <c r="N31" s="637"/>
    </row>
    <row r="32" spans="1:14" s="544" customFormat="1">
      <c r="A32" s="541"/>
      <c r="B32" s="912" t="s">
        <v>1183</v>
      </c>
      <c r="C32" s="913" t="s">
        <v>1184</v>
      </c>
      <c r="D32" s="914">
        <v>800</v>
      </c>
      <c r="E32" s="914">
        <v>1000000</v>
      </c>
      <c r="F32" s="917">
        <v>0</v>
      </c>
      <c r="G32" s="915">
        <v>803734794.99998999</v>
      </c>
      <c r="H32" s="916">
        <v>146400000000</v>
      </c>
      <c r="I32" s="916">
        <v>9514000000</v>
      </c>
      <c r="J32" s="916">
        <v>776978000000</v>
      </c>
      <c r="K32" s="918"/>
      <c r="L32" s="637"/>
      <c r="M32" s="637"/>
      <c r="N32" s="637"/>
    </row>
    <row r="33" spans="1:14" s="544" customFormat="1" ht="14.25" customHeight="1">
      <c r="A33" s="541"/>
      <c r="B33" s="912" t="s">
        <v>1183</v>
      </c>
      <c r="C33" s="913" t="s">
        <v>1184</v>
      </c>
      <c r="D33" s="914">
        <v>2388</v>
      </c>
      <c r="E33" s="914">
        <v>1000000</v>
      </c>
      <c r="F33" s="917">
        <v>0</v>
      </c>
      <c r="G33" s="915">
        <v>2565629367</v>
      </c>
      <c r="H33" s="916">
        <v>146400000000</v>
      </c>
      <c r="I33" s="916">
        <v>9514000000</v>
      </c>
      <c r="J33" s="916">
        <v>776978000000</v>
      </c>
      <c r="K33" s="918"/>
      <c r="L33" s="637"/>
      <c r="M33" s="637"/>
      <c r="N33" s="637"/>
    </row>
    <row r="34" spans="1:14" s="544" customFormat="1" ht="14.25" customHeight="1">
      <c r="A34" s="541"/>
      <c r="B34" s="912" t="s">
        <v>1554</v>
      </c>
      <c r="C34" s="913" t="s">
        <v>1184</v>
      </c>
      <c r="D34" s="914">
        <v>390</v>
      </c>
      <c r="E34" s="914">
        <v>1000000</v>
      </c>
      <c r="F34" s="917">
        <v>0</v>
      </c>
      <c r="G34" s="915">
        <v>416042295</v>
      </c>
      <c r="H34" s="916">
        <v>327245000000</v>
      </c>
      <c r="I34" s="916">
        <v>59713000000</v>
      </c>
      <c r="J34" s="916">
        <v>510420000000</v>
      </c>
      <c r="K34" s="918"/>
      <c r="L34" s="637"/>
      <c r="M34" s="637"/>
      <c r="N34" s="637"/>
    </row>
    <row r="35" spans="1:14" s="544" customFormat="1">
      <c r="A35" s="541"/>
      <c r="B35" s="912" t="s">
        <v>1383</v>
      </c>
      <c r="C35" s="913" t="s">
        <v>1184</v>
      </c>
      <c r="D35" s="914">
        <v>1369</v>
      </c>
      <c r="E35" s="914">
        <v>1000000</v>
      </c>
      <c r="F35" s="917">
        <v>0</v>
      </c>
      <c r="G35" s="915">
        <v>1300665459</v>
      </c>
      <c r="H35" s="916">
        <v>65062440265</v>
      </c>
      <c r="I35" s="916">
        <v>6355925246</v>
      </c>
      <c r="J35" s="916">
        <v>78574473172.220001</v>
      </c>
      <c r="L35" s="637"/>
      <c r="M35" s="637"/>
      <c r="N35" s="637"/>
    </row>
    <row r="36" spans="1:14" s="544" customFormat="1">
      <c r="A36" s="541"/>
      <c r="B36" s="912" t="s">
        <v>1391</v>
      </c>
      <c r="C36" s="913" t="s">
        <v>1184</v>
      </c>
      <c r="D36" s="914">
        <v>236</v>
      </c>
      <c r="E36" s="914">
        <v>0</v>
      </c>
      <c r="F36" s="917">
        <v>1000</v>
      </c>
      <c r="G36" s="915">
        <v>1674035574.0856004</v>
      </c>
      <c r="H36" s="916">
        <v>5056000000</v>
      </c>
      <c r="I36" s="916">
        <v>5009395477</v>
      </c>
      <c r="J36" s="916">
        <v>11216240753</v>
      </c>
      <c r="L36" s="637"/>
      <c r="M36" s="637"/>
      <c r="N36" s="637"/>
    </row>
    <row r="37" spans="1:14" s="544" customFormat="1">
      <c r="A37" s="541"/>
      <c r="B37" s="912" t="s">
        <v>1391</v>
      </c>
      <c r="C37" s="913" t="s">
        <v>1184</v>
      </c>
      <c r="D37" s="914">
        <v>126</v>
      </c>
      <c r="E37" s="914">
        <v>0</v>
      </c>
      <c r="F37" s="917">
        <v>1000</v>
      </c>
      <c r="G37" s="915">
        <v>925242214.96320009</v>
      </c>
      <c r="H37" s="916">
        <v>5056000000</v>
      </c>
      <c r="I37" s="916">
        <v>5009395477</v>
      </c>
      <c r="J37" s="916">
        <v>11216240753</v>
      </c>
      <c r="L37" s="637"/>
      <c r="M37" s="637"/>
      <c r="N37" s="637"/>
    </row>
    <row r="38" spans="1:14" s="544" customFormat="1">
      <c r="A38" s="541"/>
      <c r="B38" s="912" t="s">
        <v>1325</v>
      </c>
      <c r="C38" s="913" t="s">
        <v>1184</v>
      </c>
      <c r="D38" s="914">
        <v>120</v>
      </c>
      <c r="E38" s="914">
        <v>0</v>
      </c>
      <c r="F38" s="917">
        <v>1000</v>
      </c>
      <c r="G38" s="915">
        <v>839566325.3144002</v>
      </c>
      <c r="H38" s="916">
        <v>46000000000</v>
      </c>
      <c r="I38" s="916">
        <v>5846865545</v>
      </c>
      <c r="J38" s="916">
        <v>58312159586</v>
      </c>
      <c r="L38" s="637"/>
      <c r="M38" s="637"/>
      <c r="N38" s="637"/>
    </row>
    <row r="39" spans="1:14" s="544" customFormat="1">
      <c r="A39" s="541"/>
      <c r="B39" s="912" t="s">
        <v>1391</v>
      </c>
      <c r="C39" s="913" t="s">
        <v>1184</v>
      </c>
      <c r="D39" s="914">
        <v>200</v>
      </c>
      <c r="E39" s="914">
        <v>0</v>
      </c>
      <c r="F39" s="917">
        <v>1000</v>
      </c>
      <c r="G39" s="915">
        <v>1412444962.2944</v>
      </c>
      <c r="H39" s="916">
        <v>5056000000</v>
      </c>
      <c r="I39" s="916">
        <v>5009395477</v>
      </c>
      <c r="J39" s="916">
        <v>11216240753</v>
      </c>
      <c r="L39" s="637"/>
      <c r="M39" s="637"/>
      <c r="N39" s="637"/>
    </row>
    <row r="40" spans="1:14" s="544" customFormat="1">
      <c r="A40" s="541"/>
      <c r="B40" s="912" t="s">
        <v>1326</v>
      </c>
      <c r="C40" s="913" t="s">
        <v>1267</v>
      </c>
      <c r="D40" s="914">
        <v>1524</v>
      </c>
      <c r="E40" s="914">
        <v>1000000</v>
      </c>
      <c r="F40" s="917">
        <v>0</v>
      </c>
      <c r="G40" s="915">
        <v>1609373895</v>
      </c>
      <c r="H40" s="919" t="s">
        <v>1342</v>
      </c>
      <c r="I40" s="919" t="s">
        <v>1342</v>
      </c>
      <c r="J40" s="919" t="s">
        <v>1342</v>
      </c>
      <c r="L40" s="637"/>
      <c r="M40" s="637"/>
      <c r="N40" s="637"/>
    </row>
    <row r="41" spans="1:14" s="544" customFormat="1">
      <c r="A41" s="541"/>
      <c r="B41" s="912" t="s">
        <v>1327</v>
      </c>
      <c r="C41" s="913" t="s">
        <v>1324</v>
      </c>
      <c r="D41" s="914">
        <v>1397</v>
      </c>
      <c r="E41" s="914">
        <v>1000000</v>
      </c>
      <c r="F41" s="914">
        <v>0</v>
      </c>
      <c r="G41" s="915">
        <v>1416854853.4000001</v>
      </c>
      <c r="H41" s="916">
        <v>1133000000000</v>
      </c>
      <c r="I41" s="916">
        <v>192114395436</v>
      </c>
      <c r="J41" s="916">
        <v>3843971761734</v>
      </c>
      <c r="L41" s="637"/>
      <c r="M41" s="637"/>
      <c r="N41" s="637"/>
    </row>
    <row r="42" spans="1:14" s="544" customFormat="1">
      <c r="A42" s="541"/>
      <c r="B42" s="912" t="s">
        <v>1327</v>
      </c>
      <c r="C42" s="913" t="s">
        <v>1324</v>
      </c>
      <c r="D42" s="914">
        <v>752</v>
      </c>
      <c r="E42" s="914">
        <v>1000000</v>
      </c>
      <c r="F42" s="914">
        <v>0</v>
      </c>
      <c r="G42" s="915">
        <v>757625018</v>
      </c>
      <c r="H42" s="916">
        <v>1133000000000</v>
      </c>
      <c r="I42" s="916">
        <v>192114395436</v>
      </c>
      <c r="J42" s="916">
        <v>3843971761734</v>
      </c>
      <c r="L42" s="637"/>
      <c r="M42" s="637"/>
      <c r="N42" s="637"/>
    </row>
    <row r="43" spans="1:14" s="544" customFormat="1">
      <c r="A43" s="541"/>
      <c r="B43" s="912" t="s">
        <v>1377</v>
      </c>
      <c r="C43" s="913" t="s">
        <v>1324</v>
      </c>
      <c r="D43" s="914">
        <v>10</v>
      </c>
      <c r="E43" s="914">
        <v>0</v>
      </c>
      <c r="F43" s="917">
        <v>1000</v>
      </c>
      <c r="G43" s="915">
        <v>70524336.292799994</v>
      </c>
      <c r="H43" s="916">
        <v>1081242860000.0001</v>
      </c>
      <c r="I43" s="916">
        <v>25731495364</v>
      </c>
      <c r="J43" s="916">
        <v>1589272286545</v>
      </c>
      <c r="L43" s="637"/>
      <c r="M43" s="637"/>
      <c r="N43" s="637"/>
    </row>
    <row r="44" spans="1:14" s="544" customFormat="1">
      <c r="A44" s="541"/>
      <c r="B44" s="912" t="s">
        <v>1377</v>
      </c>
      <c r="C44" s="913" t="s">
        <v>1324</v>
      </c>
      <c r="D44" s="914">
        <v>5</v>
      </c>
      <c r="E44" s="914">
        <v>0</v>
      </c>
      <c r="F44" s="917">
        <v>1000</v>
      </c>
      <c r="G44" s="915">
        <v>35372981.681600004</v>
      </c>
      <c r="H44" s="916">
        <v>1081242860000.0001</v>
      </c>
      <c r="I44" s="916">
        <v>25731495364</v>
      </c>
      <c r="J44" s="916">
        <v>1589272286545</v>
      </c>
      <c r="L44" s="637"/>
      <c r="M44" s="637"/>
      <c r="N44" s="637"/>
    </row>
    <row r="45" spans="1:14" s="544" customFormat="1">
      <c r="A45" s="541"/>
      <c r="B45" s="912" t="s">
        <v>1563</v>
      </c>
      <c r="C45" s="913" t="s">
        <v>1565</v>
      </c>
      <c r="D45" s="914">
        <v>18</v>
      </c>
      <c r="E45" s="914">
        <v>0</v>
      </c>
      <c r="F45" s="917">
        <v>1000</v>
      </c>
      <c r="G45" s="915">
        <v>131040362.31119999</v>
      </c>
      <c r="H45" s="916">
        <v>375294800000</v>
      </c>
      <c r="I45" s="916">
        <v>6007792089</v>
      </c>
      <c r="J45" s="916">
        <v>450581447167</v>
      </c>
      <c r="L45" s="637"/>
      <c r="M45" s="637"/>
      <c r="N45" s="637"/>
    </row>
    <row r="46" spans="1:14" s="535" customFormat="1" ht="15" customHeight="1">
      <c r="A46" s="541"/>
      <c r="B46" s="289" t="s">
        <v>1322</v>
      </c>
      <c r="C46" s="290"/>
      <c r="D46" s="290"/>
      <c r="E46" s="290"/>
      <c r="F46" s="290"/>
      <c r="G46" s="290"/>
      <c r="H46" s="290"/>
      <c r="I46" s="290"/>
      <c r="J46" s="290"/>
      <c r="L46" s="636"/>
      <c r="M46" s="636"/>
      <c r="N46" s="636"/>
    </row>
    <row r="47" spans="1:14" s="544" customFormat="1" ht="15.75" thickBot="1">
      <c r="A47" s="541"/>
      <c r="B47" s="912" t="s">
        <v>1391</v>
      </c>
      <c r="C47" s="913" t="s">
        <v>1184</v>
      </c>
      <c r="D47" s="914">
        <v>500</v>
      </c>
      <c r="E47" s="914">
        <v>0</v>
      </c>
      <c r="F47" s="917">
        <v>1000</v>
      </c>
      <c r="G47" s="915">
        <v>3536138192</v>
      </c>
      <c r="H47" s="916">
        <v>5056000000</v>
      </c>
      <c r="I47" s="916">
        <v>5009395477</v>
      </c>
      <c r="J47" s="916">
        <v>11216240753</v>
      </c>
      <c r="L47" s="637"/>
      <c r="M47" s="637"/>
      <c r="N47" s="637"/>
    </row>
    <row r="48" spans="1:14" s="283" customFormat="1" ht="15.75" thickBot="1">
      <c r="A48" s="277"/>
      <c r="B48" s="278" t="s">
        <v>253</v>
      </c>
      <c r="C48" s="279"/>
      <c r="D48" s="280"/>
      <c r="E48" s="280"/>
      <c r="F48" s="280"/>
      <c r="G48" s="657">
        <v>21197883918.451744</v>
      </c>
      <c r="H48" s="281">
        <v>0.45174407958984375</v>
      </c>
      <c r="I48" s="281"/>
      <c r="J48" s="282"/>
      <c r="K48" s="224"/>
      <c r="L48" s="638"/>
      <c r="M48" s="638"/>
      <c r="N48" s="638"/>
    </row>
    <row r="49" spans="1:14" s="285" customFormat="1" ht="13.5" thickBot="1">
      <c r="A49" s="277"/>
      <c r="B49" s="274" t="s">
        <v>260</v>
      </c>
      <c r="C49" s="275"/>
      <c r="D49" s="284"/>
      <c r="E49" s="284"/>
      <c r="F49" s="284"/>
      <c r="G49" s="442">
        <v>28777997655</v>
      </c>
      <c r="H49" s="658"/>
      <c r="I49" s="658"/>
      <c r="J49" s="658"/>
      <c r="L49" s="639"/>
      <c r="M49" s="639"/>
      <c r="N49" s="639"/>
    </row>
    <row r="50" spans="1:14" s="23" customFormat="1" ht="15.75" thickBot="1">
      <c r="A50" s="183"/>
      <c r="B50" s="88" t="s">
        <v>120</v>
      </c>
      <c r="C50" s="89"/>
      <c r="D50" s="89"/>
      <c r="E50" s="89"/>
      <c r="F50" s="89"/>
      <c r="G50" s="659"/>
      <c r="H50" s="549"/>
      <c r="I50" s="660"/>
      <c r="J50" s="549"/>
      <c r="L50" s="636"/>
      <c r="M50" s="636"/>
      <c r="N50" s="636"/>
    </row>
    <row r="51" spans="1:14" s="544" customFormat="1">
      <c r="A51" s="541"/>
      <c r="B51" s="920" t="s">
        <v>1271</v>
      </c>
      <c r="C51" s="921" t="s">
        <v>172</v>
      </c>
      <c r="D51" s="922">
        <v>1</v>
      </c>
      <c r="E51" s="922">
        <v>200000000</v>
      </c>
      <c r="F51" s="923">
        <v>0</v>
      </c>
      <c r="G51" s="922">
        <v>900000000</v>
      </c>
      <c r="H51" s="549"/>
      <c r="I51" s="225"/>
      <c r="J51" s="536"/>
      <c r="L51" s="637"/>
      <c r="M51" s="637"/>
      <c r="N51" s="637"/>
    </row>
    <row r="52" spans="1:14" s="544" customFormat="1" ht="15.75" thickBot="1">
      <c r="A52" s="541"/>
      <c r="B52" s="924" t="s">
        <v>1327</v>
      </c>
      <c r="C52" s="925" t="s">
        <v>1324</v>
      </c>
      <c r="D52" s="926">
        <v>650</v>
      </c>
      <c r="E52" s="926">
        <v>650000000</v>
      </c>
      <c r="F52" s="927">
        <v>0</v>
      </c>
      <c r="G52" s="926">
        <v>654861644</v>
      </c>
      <c r="H52" s="549"/>
      <c r="I52" s="225"/>
      <c r="J52" s="536"/>
      <c r="L52" s="637"/>
      <c r="M52" s="637"/>
      <c r="N52" s="637"/>
    </row>
    <row r="53" spans="1:14" s="544" customFormat="1" ht="15.75" thickBot="1">
      <c r="A53" s="541"/>
      <c r="B53" s="293" t="s">
        <v>253</v>
      </c>
      <c r="C53" s="550"/>
      <c r="D53" s="551"/>
      <c r="E53" s="551"/>
      <c r="F53" s="551"/>
      <c r="G53" s="661">
        <v>1554861644</v>
      </c>
      <c r="H53" s="552">
        <v>0</v>
      </c>
      <c r="I53" s="536"/>
      <c r="L53" s="637"/>
      <c r="M53" s="637"/>
      <c r="N53" s="637"/>
    </row>
    <row r="54" spans="1:14" s="23" customFormat="1" ht="15.75" thickBot="1">
      <c r="A54" s="183"/>
      <c r="B54" s="274" t="s">
        <v>254</v>
      </c>
      <c r="C54" s="275"/>
      <c r="D54" s="276"/>
      <c r="E54" s="276"/>
      <c r="F54" s="276"/>
      <c r="G54" s="661">
        <v>1565510959</v>
      </c>
      <c r="H54" s="536"/>
      <c r="I54" s="536"/>
      <c r="J54" s="544"/>
      <c r="L54" s="636"/>
      <c r="M54" s="636"/>
      <c r="N54" s="636"/>
    </row>
    <row r="55" spans="1:14" s="23" customFormat="1">
      <c r="A55" s="183"/>
      <c r="B55" s="24"/>
      <c r="C55" s="24"/>
      <c r="D55" s="24"/>
      <c r="E55" s="24"/>
      <c r="F55" s="24"/>
      <c r="G55" s="536"/>
      <c r="H55" s="536"/>
      <c r="I55" s="536"/>
      <c r="J55" s="544"/>
      <c r="L55" s="636"/>
      <c r="M55" s="636"/>
      <c r="N55" s="636"/>
    </row>
    <row r="56" spans="1:14" s="23" customFormat="1" ht="18.600000000000001" customHeight="1">
      <c r="A56" s="183"/>
      <c r="B56" s="1199" t="s">
        <v>1609</v>
      </c>
      <c r="C56" s="1199"/>
      <c r="D56" s="1199"/>
      <c r="E56" s="1199"/>
      <c r="F56" s="1199"/>
      <c r="G56" s="1199"/>
      <c r="H56" s="24"/>
      <c r="I56" s="54"/>
      <c r="L56" s="636"/>
      <c r="M56" s="636"/>
      <c r="N56" s="636"/>
    </row>
    <row r="57" spans="1:14" s="23" customFormat="1" ht="15.75" thickBot="1">
      <c r="A57" s="183"/>
      <c r="B57" s="24"/>
      <c r="C57" s="24"/>
      <c r="D57" s="24"/>
      <c r="E57" s="24"/>
      <c r="F57" s="24"/>
      <c r="G57" s="24"/>
      <c r="H57" s="24"/>
      <c r="I57" s="54"/>
      <c r="L57" s="636"/>
      <c r="M57" s="636"/>
      <c r="N57" s="636"/>
    </row>
    <row r="58" spans="1:14" s="23" customFormat="1" ht="42.75" customHeight="1" thickTop="1" thickBot="1">
      <c r="A58" s="183"/>
      <c r="B58" s="297" t="s">
        <v>187</v>
      </c>
      <c r="C58" s="298" t="s">
        <v>216</v>
      </c>
      <c r="D58" s="298" t="s">
        <v>167</v>
      </c>
      <c r="E58" s="298" t="s">
        <v>166</v>
      </c>
      <c r="F58" s="298" t="s">
        <v>217</v>
      </c>
      <c r="G58" s="24"/>
      <c r="H58" s="24"/>
      <c r="I58" s="54"/>
      <c r="L58" s="636"/>
      <c r="M58" s="636"/>
      <c r="N58" s="636"/>
    </row>
    <row r="59" spans="1:14" s="23" customFormat="1" ht="15.75" thickBot="1">
      <c r="A59" s="183"/>
      <c r="B59" s="1180" t="s">
        <v>106</v>
      </c>
      <c r="C59" s="1181"/>
      <c r="D59" s="1181"/>
      <c r="E59" s="1181"/>
      <c r="F59" s="1182"/>
      <c r="G59" s="24"/>
      <c r="H59" s="24"/>
      <c r="I59" s="54"/>
      <c r="L59" s="636"/>
      <c r="M59" s="636"/>
      <c r="N59" s="636"/>
    </row>
    <row r="60" spans="1:14" s="544" customFormat="1" ht="15.75" customHeight="1">
      <c r="A60" s="541"/>
      <c r="B60" s="291" t="s">
        <v>1376</v>
      </c>
      <c r="C60" s="962">
        <v>206930140</v>
      </c>
      <c r="D60" s="962">
        <v>203612375</v>
      </c>
      <c r="E60" s="963">
        <v>200000000</v>
      </c>
      <c r="F60" s="962">
        <v>203612375</v>
      </c>
      <c r="G60" s="536"/>
      <c r="H60" s="536"/>
      <c r="I60" s="536"/>
      <c r="L60" s="637"/>
      <c r="M60" s="637"/>
      <c r="N60" s="637"/>
    </row>
    <row r="61" spans="1:14" s="544" customFormat="1">
      <c r="A61" s="541"/>
      <c r="B61" s="292" t="s">
        <v>1376</v>
      </c>
      <c r="C61" s="964">
        <v>206930140</v>
      </c>
      <c r="D61" s="964">
        <v>203612375</v>
      </c>
      <c r="E61" s="965">
        <v>200000000</v>
      </c>
      <c r="F61" s="964">
        <v>203612375</v>
      </c>
      <c r="G61" s="218"/>
      <c r="H61" s="536"/>
      <c r="I61" s="536"/>
      <c r="L61" s="637"/>
      <c r="M61" s="637"/>
      <c r="N61" s="637"/>
    </row>
    <row r="62" spans="1:14" s="544" customFormat="1">
      <c r="A62" s="541"/>
      <c r="B62" s="292" t="s">
        <v>1265</v>
      </c>
      <c r="C62" s="964">
        <v>155892752</v>
      </c>
      <c r="D62" s="964">
        <v>152519546</v>
      </c>
      <c r="E62" s="965">
        <v>150000000</v>
      </c>
      <c r="F62" s="964">
        <v>152519546</v>
      </c>
      <c r="G62" s="218"/>
      <c r="H62" s="536"/>
      <c r="I62" s="536"/>
      <c r="L62" s="637"/>
      <c r="M62" s="637"/>
      <c r="N62" s="637"/>
    </row>
    <row r="63" spans="1:14" s="544" customFormat="1">
      <c r="A63" s="541"/>
      <c r="B63" s="292" t="s">
        <v>1380</v>
      </c>
      <c r="C63" s="964">
        <v>614516901</v>
      </c>
      <c r="D63" s="964">
        <v>608901520</v>
      </c>
      <c r="E63" s="965">
        <v>600000000</v>
      </c>
      <c r="F63" s="964">
        <v>608901520</v>
      </c>
      <c r="G63" s="536"/>
      <c r="H63" s="536"/>
      <c r="I63" s="536"/>
      <c r="L63" s="637"/>
      <c r="M63" s="637"/>
      <c r="N63" s="637"/>
    </row>
    <row r="64" spans="1:14" s="544" customFormat="1">
      <c r="A64" s="541"/>
      <c r="B64" s="292" t="s">
        <v>1380</v>
      </c>
      <c r="C64" s="964">
        <v>67042634</v>
      </c>
      <c r="D64" s="964">
        <v>66570502.400000006</v>
      </c>
      <c r="E64" s="965">
        <v>65000000</v>
      </c>
      <c r="F64" s="964">
        <v>66570502.400000006</v>
      </c>
      <c r="G64" s="536"/>
      <c r="H64" s="536"/>
      <c r="I64" s="536"/>
      <c r="L64" s="637"/>
      <c r="M64" s="637"/>
      <c r="N64" s="637"/>
    </row>
    <row r="65" spans="1:14" s="544" customFormat="1">
      <c r="A65" s="541"/>
      <c r="B65" s="292" t="s">
        <v>1380</v>
      </c>
      <c r="C65" s="964">
        <v>101896799</v>
      </c>
      <c r="D65" s="964">
        <v>102668415.5</v>
      </c>
      <c r="E65" s="965">
        <v>100000000</v>
      </c>
      <c r="F65" s="964">
        <v>102668415.5</v>
      </c>
      <c r="G65" s="536"/>
      <c r="H65" s="536"/>
      <c r="I65" s="536"/>
      <c r="L65" s="637"/>
      <c r="M65" s="637"/>
      <c r="N65" s="637"/>
    </row>
    <row r="66" spans="1:14" s="544" customFormat="1">
      <c r="A66" s="541"/>
      <c r="B66" s="292" t="s">
        <v>1265</v>
      </c>
      <c r="C66" s="964">
        <v>257194933</v>
      </c>
      <c r="D66" s="964">
        <v>252864717.5</v>
      </c>
      <c r="E66" s="965">
        <v>250000000</v>
      </c>
      <c r="F66" s="964">
        <v>252864717.5</v>
      </c>
      <c r="G66" s="536"/>
      <c r="H66" s="536"/>
      <c r="I66" s="536"/>
      <c r="L66" s="637"/>
      <c r="M66" s="637"/>
      <c r="N66" s="637"/>
    </row>
    <row r="67" spans="1:14" s="544" customFormat="1">
      <c r="A67" s="541"/>
      <c r="B67" s="292" t="s">
        <v>1385</v>
      </c>
      <c r="C67" s="964">
        <v>347462380.45600003</v>
      </c>
      <c r="D67" s="964">
        <v>347360018.09671998</v>
      </c>
      <c r="E67" s="965">
        <v>346076000</v>
      </c>
      <c r="F67" s="964">
        <v>347360018.09671998</v>
      </c>
      <c r="G67" s="536"/>
      <c r="H67" s="536"/>
      <c r="I67" s="536"/>
      <c r="L67" s="637"/>
      <c r="M67" s="637"/>
      <c r="N67" s="637"/>
    </row>
    <row r="68" spans="1:14" s="544" customFormat="1">
      <c r="A68" s="541"/>
      <c r="B68" s="292" t="s">
        <v>1386</v>
      </c>
      <c r="C68" s="964">
        <v>710928699.45600009</v>
      </c>
      <c r="D68" s="964">
        <v>709722769.94791996</v>
      </c>
      <c r="E68" s="965">
        <v>692152000</v>
      </c>
      <c r="F68" s="964">
        <v>709722769.94791996</v>
      </c>
      <c r="G68" s="536"/>
      <c r="H68" s="536"/>
      <c r="I68" s="536"/>
      <c r="L68" s="637"/>
      <c r="M68" s="637"/>
      <c r="N68" s="637"/>
    </row>
    <row r="69" spans="1:14" s="544" customFormat="1">
      <c r="A69" s="541"/>
      <c r="B69" s="292" t="s">
        <v>1386</v>
      </c>
      <c r="C69" s="964">
        <v>710928699.45600009</v>
      </c>
      <c r="D69" s="964">
        <v>709722769.94791996</v>
      </c>
      <c r="E69" s="965">
        <v>692152000</v>
      </c>
      <c r="F69" s="964">
        <v>709722769.94791996</v>
      </c>
      <c r="G69" s="536"/>
      <c r="H69" s="536"/>
      <c r="I69" s="536"/>
      <c r="L69" s="637"/>
      <c r="M69" s="637"/>
      <c r="N69" s="637"/>
    </row>
    <row r="70" spans="1:14" s="544" customFormat="1">
      <c r="A70" s="541"/>
      <c r="B70" s="292" t="s">
        <v>1386</v>
      </c>
      <c r="C70" s="964">
        <v>172946774.3664</v>
      </c>
      <c r="D70" s="964">
        <v>173019138.85800001</v>
      </c>
      <c r="E70" s="965">
        <v>173038000</v>
      </c>
      <c r="F70" s="964">
        <v>173019138.85800001</v>
      </c>
      <c r="G70" s="536"/>
      <c r="H70" s="536"/>
      <c r="I70" s="536"/>
      <c r="L70" s="637"/>
      <c r="M70" s="637"/>
      <c r="N70" s="637"/>
    </row>
    <row r="71" spans="1:14" s="544" customFormat="1">
      <c r="A71" s="541"/>
      <c r="B71" s="292" t="s">
        <v>1386</v>
      </c>
      <c r="C71" s="964">
        <v>172946774.3664</v>
      </c>
      <c r="D71" s="964">
        <v>173019138.85800001</v>
      </c>
      <c r="E71" s="965">
        <v>173038000</v>
      </c>
      <c r="F71" s="964">
        <v>173019138.85800001</v>
      </c>
      <c r="G71" s="218"/>
      <c r="H71" s="536"/>
      <c r="I71" s="536"/>
      <c r="L71" s="637"/>
      <c r="M71" s="637"/>
      <c r="N71" s="637"/>
    </row>
    <row r="72" spans="1:14" s="544" customFormat="1">
      <c r="A72" s="541"/>
      <c r="B72" s="292" t="s">
        <v>1183</v>
      </c>
      <c r="C72" s="964">
        <v>821786400</v>
      </c>
      <c r="D72" s="964">
        <v>803734794.99998999</v>
      </c>
      <c r="E72" s="965">
        <v>800000000</v>
      </c>
      <c r="F72" s="964">
        <v>777400799.99999034</v>
      </c>
      <c r="G72" s="536"/>
      <c r="H72" s="536"/>
      <c r="I72" s="536"/>
      <c r="L72" s="637"/>
      <c r="M72" s="637"/>
      <c r="N72" s="637"/>
    </row>
    <row r="73" spans="1:14" s="544" customFormat="1">
      <c r="A73" s="541"/>
      <c r="B73" s="292" t="s">
        <v>1183</v>
      </c>
      <c r="C73" s="964">
        <v>2598470484</v>
      </c>
      <c r="D73" s="964">
        <v>2565629367</v>
      </c>
      <c r="E73" s="965">
        <v>2388000000</v>
      </c>
      <c r="F73" s="964">
        <v>2483405376</v>
      </c>
      <c r="G73" s="536"/>
      <c r="H73" s="536"/>
      <c r="I73" s="536"/>
      <c r="L73" s="637"/>
      <c r="M73" s="637"/>
      <c r="N73" s="637"/>
    </row>
    <row r="74" spans="1:14" s="544" customFormat="1">
      <c r="A74" s="541"/>
      <c r="B74" s="292" t="s">
        <v>1554</v>
      </c>
      <c r="C74" s="964">
        <v>420800250</v>
      </c>
      <c r="D74" s="964">
        <v>416042295</v>
      </c>
      <c r="E74" s="965">
        <v>390000000</v>
      </c>
      <c r="F74" s="964">
        <v>398054670</v>
      </c>
      <c r="G74" s="86"/>
      <c r="H74" s="536"/>
      <c r="I74" s="536"/>
      <c r="L74" s="637"/>
      <c r="M74" s="637"/>
      <c r="N74" s="637"/>
    </row>
    <row r="75" spans="1:14" s="544" customFormat="1">
      <c r="A75" s="541"/>
      <c r="B75" s="292" t="s">
        <v>1383</v>
      </c>
      <c r="C75" s="964">
        <v>1306297258.0196271</v>
      </c>
      <c r="D75" s="964">
        <v>1300665459</v>
      </c>
      <c r="E75" s="965">
        <v>1369000000</v>
      </c>
      <c r="F75" s="964">
        <v>1235846375.1834719</v>
      </c>
      <c r="G75" s="86"/>
      <c r="H75" s="536"/>
      <c r="I75" s="536"/>
      <c r="L75" s="637"/>
      <c r="M75" s="637"/>
      <c r="N75" s="637"/>
    </row>
    <row r="76" spans="1:14" s="544" customFormat="1">
      <c r="A76" s="541"/>
      <c r="B76" s="292" t="s">
        <v>1391</v>
      </c>
      <c r="C76" s="964">
        <v>1655217054.8057601</v>
      </c>
      <c r="D76" s="964">
        <v>1674035574.0856004</v>
      </c>
      <c r="E76" s="965">
        <v>1633478720</v>
      </c>
      <c r="F76" s="964">
        <v>1690549199.5193601</v>
      </c>
      <c r="G76" s="86"/>
      <c r="H76" s="536"/>
      <c r="I76" s="536"/>
      <c r="L76" s="637"/>
      <c r="M76" s="637"/>
      <c r="N76" s="637"/>
    </row>
    <row r="77" spans="1:14" s="544" customFormat="1">
      <c r="A77" s="541"/>
      <c r="B77" s="292" t="s">
        <v>1391</v>
      </c>
      <c r="C77" s="964">
        <v>876770339.73983991</v>
      </c>
      <c r="D77" s="964">
        <v>925242214.96320009</v>
      </c>
      <c r="E77" s="965">
        <v>872111520</v>
      </c>
      <c r="F77" s="964">
        <v>909241667.96400011</v>
      </c>
      <c r="G77" s="86"/>
      <c r="H77" s="536"/>
      <c r="I77" s="536"/>
      <c r="L77" s="637"/>
      <c r="M77" s="637"/>
      <c r="N77" s="637"/>
    </row>
    <row r="78" spans="1:14" s="544" customFormat="1">
      <c r="A78" s="541"/>
      <c r="B78" s="292" t="s">
        <v>1325</v>
      </c>
      <c r="C78" s="964">
        <v>843473869.43040013</v>
      </c>
      <c r="D78" s="964">
        <v>839566325.3144002</v>
      </c>
      <c r="E78" s="965">
        <v>830582400</v>
      </c>
      <c r="F78" s="964">
        <v>866390468.42880011</v>
      </c>
      <c r="G78" s="86"/>
      <c r="H78" s="536"/>
      <c r="I78" s="536"/>
      <c r="L78" s="637"/>
      <c r="M78" s="637"/>
      <c r="N78" s="637"/>
    </row>
    <row r="79" spans="1:14" s="544" customFormat="1">
      <c r="A79" s="541"/>
      <c r="B79" s="292" t="s">
        <v>1391</v>
      </c>
      <c r="C79" s="964">
        <v>1411913943.28</v>
      </c>
      <c r="D79" s="964">
        <v>1412444962.2944</v>
      </c>
      <c r="E79" s="965">
        <v>1384304000</v>
      </c>
      <c r="F79" s="964">
        <v>1411913943.2800002</v>
      </c>
      <c r="G79" s="536"/>
      <c r="H79" s="536"/>
      <c r="I79" s="536"/>
      <c r="L79" s="637"/>
      <c r="M79" s="637"/>
      <c r="N79" s="637"/>
    </row>
    <row r="80" spans="1:14" s="544" customFormat="1">
      <c r="A80" s="541"/>
      <c r="B80" s="292" t="s">
        <v>1326</v>
      </c>
      <c r="C80" s="964">
        <v>10644810380</v>
      </c>
      <c r="D80" s="964">
        <v>1609373895</v>
      </c>
      <c r="E80" s="965">
        <v>1524000000</v>
      </c>
      <c r="F80" s="964">
        <v>1525938528</v>
      </c>
      <c r="G80" s="536"/>
      <c r="H80" s="536"/>
      <c r="I80" s="536"/>
      <c r="L80" s="637"/>
      <c r="M80" s="637"/>
      <c r="N80" s="637"/>
    </row>
    <row r="81" spans="1:14" s="544" customFormat="1">
      <c r="A81" s="541"/>
      <c r="B81" s="292" t="s">
        <v>1327</v>
      </c>
      <c r="C81" s="964">
        <v>1413266668</v>
      </c>
      <c r="D81" s="964">
        <v>1416854853.4000001</v>
      </c>
      <c r="E81" s="965">
        <v>1397000000</v>
      </c>
      <c r="F81" s="964">
        <v>1417954999.9999998</v>
      </c>
      <c r="G81" s="536"/>
      <c r="H81" s="536"/>
      <c r="I81" s="536"/>
      <c r="L81" s="637"/>
      <c r="M81" s="637"/>
      <c r="N81" s="637"/>
    </row>
    <row r="82" spans="1:14" s="544" customFormat="1">
      <c r="A82" s="541"/>
      <c r="B82" s="292" t="s">
        <v>1327</v>
      </c>
      <c r="C82" s="964">
        <v>774096768</v>
      </c>
      <c r="D82" s="964">
        <v>757625018</v>
      </c>
      <c r="E82" s="965">
        <v>752000000</v>
      </c>
      <c r="F82" s="964">
        <v>774096768</v>
      </c>
      <c r="G82" s="536"/>
      <c r="H82" s="536"/>
      <c r="I82" s="536"/>
      <c r="L82" s="637"/>
      <c r="M82" s="637"/>
      <c r="N82" s="637"/>
    </row>
    <row r="83" spans="1:14" s="544" customFormat="1">
      <c r="A83" s="541"/>
      <c r="B83" s="292" t="s">
        <v>1377</v>
      </c>
      <c r="C83" s="964">
        <v>71451819.972800002</v>
      </c>
      <c r="D83" s="964">
        <v>70524336.292799994</v>
      </c>
      <c r="E83" s="965">
        <v>69215200</v>
      </c>
      <c r="F83" s="964">
        <v>71451819.972800002</v>
      </c>
      <c r="G83" s="536"/>
      <c r="H83" s="536"/>
      <c r="I83" s="536"/>
      <c r="L83" s="637"/>
      <c r="M83" s="637"/>
      <c r="N83" s="637"/>
    </row>
    <row r="84" spans="1:14" s="544" customFormat="1">
      <c r="A84" s="541"/>
      <c r="B84" s="292" t="s">
        <v>1377</v>
      </c>
      <c r="C84" s="964">
        <v>35836585.091200002</v>
      </c>
      <c r="D84" s="964">
        <v>35372981.681600004</v>
      </c>
      <c r="E84" s="965">
        <v>34607600</v>
      </c>
      <c r="F84" s="964">
        <v>34627880.053600006</v>
      </c>
      <c r="G84" s="536"/>
      <c r="H84" s="536"/>
      <c r="I84" s="536"/>
      <c r="L84" s="637"/>
      <c r="M84" s="637"/>
      <c r="N84" s="637"/>
    </row>
    <row r="85" spans="1:14" s="544" customFormat="1">
      <c r="A85" s="541"/>
      <c r="B85" s="292" t="s">
        <v>1563</v>
      </c>
      <c r="C85" s="964">
        <v>131040362.31120002</v>
      </c>
      <c r="D85" s="964">
        <v>131040362.31119999</v>
      </c>
      <c r="E85" s="965">
        <v>124587360.00000001</v>
      </c>
      <c r="F85" s="964">
        <v>131040362.31120002</v>
      </c>
      <c r="G85" s="536"/>
      <c r="H85" s="536"/>
      <c r="I85" s="536"/>
      <c r="L85" s="637"/>
      <c r="M85" s="637"/>
      <c r="N85" s="637"/>
    </row>
    <row r="86" spans="1:14" s="544" customFormat="1">
      <c r="A86" s="541"/>
      <c r="B86" s="292" t="s">
        <v>1391</v>
      </c>
      <c r="C86" s="964">
        <v>3546569544.2000003</v>
      </c>
      <c r="D86" s="966">
        <v>3536138191</v>
      </c>
      <c r="E86" s="916">
        <v>3460760000</v>
      </c>
      <c r="F86" s="964">
        <v>3608101857</v>
      </c>
      <c r="G86" s="536"/>
      <c r="H86" s="536"/>
      <c r="I86" s="536"/>
      <c r="L86" s="637"/>
      <c r="M86" s="637"/>
      <c r="N86" s="637"/>
    </row>
    <row r="87" spans="1:14" s="224" customFormat="1" ht="15.75" thickBot="1">
      <c r="A87" s="183"/>
      <c r="B87" s="293" t="s">
        <v>253</v>
      </c>
      <c r="C87" s="300">
        <v>30277419353.95163</v>
      </c>
      <c r="D87" s="300">
        <v>21197883917.451744</v>
      </c>
      <c r="E87" s="300">
        <v>20671102800</v>
      </c>
      <c r="F87" s="748">
        <v>21039608002.821785</v>
      </c>
      <c r="G87" s="225"/>
      <c r="H87" s="536"/>
      <c r="I87" s="24"/>
      <c r="L87" s="637"/>
      <c r="M87" s="637"/>
      <c r="N87" s="637"/>
    </row>
    <row r="88" spans="1:14" s="23" customFormat="1" ht="15.75" thickBot="1">
      <c r="A88" s="183"/>
      <c r="B88" s="274" t="s">
        <v>254</v>
      </c>
      <c r="C88" s="300">
        <v>25972430356.986366</v>
      </c>
      <c r="D88" s="300">
        <v>28777997653.747929</v>
      </c>
      <c r="E88" s="300">
        <v>28084298344</v>
      </c>
      <c r="F88" s="300">
        <v>28656821344.875332</v>
      </c>
      <c r="G88" s="547"/>
      <c r="H88" s="24"/>
      <c r="I88" s="54"/>
      <c r="L88" s="636"/>
      <c r="M88" s="636"/>
      <c r="N88" s="636"/>
    </row>
    <row r="89" spans="1:14" s="23" customFormat="1" ht="15.75" thickBot="1">
      <c r="A89" s="183"/>
      <c r="B89" s="1183" t="s">
        <v>1015</v>
      </c>
      <c r="C89" s="1184"/>
      <c r="D89" s="1184"/>
      <c r="E89" s="1184"/>
      <c r="F89" s="1185"/>
      <c r="G89" s="24"/>
      <c r="H89" s="24"/>
      <c r="I89" s="54"/>
      <c r="L89" s="636"/>
      <c r="M89" s="636"/>
      <c r="N89" s="636"/>
    </row>
    <row r="90" spans="1:14" s="544" customFormat="1" ht="15.75" customHeight="1">
      <c r="A90" s="541"/>
      <c r="B90" s="957" t="s">
        <v>1271</v>
      </c>
      <c r="C90" s="958">
        <v>200000000</v>
      </c>
      <c r="D90" s="958">
        <v>900000000</v>
      </c>
      <c r="E90" s="958">
        <v>200000000</v>
      </c>
      <c r="F90" s="959">
        <v>900000000</v>
      </c>
      <c r="G90" s="536"/>
      <c r="H90" s="536"/>
      <c r="I90" s="536"/>
      <c r="L90" s="637"/>
      <c r="M90" s="637"/>
      <c r="N90" s="637"/>
    </row>
    <row r="91" spans="1:14" s="544" customFormat="1" ht="15.75" customHeight="1" thickBot="1">
      <c r="A91" s="541"/>
      <c r="B91" s="553" t="s">
        <v>1327</v>
      </c>
      <c r="C91" s="960">
        <v>650000000</v>
      </c>
      <c r="D91" s="960">
        <v>654861644</v>
      </c>
      <c r="E91" s="960">
        <v>650000000</v>
      </c>
      <c r="F91" s="961">
        <v>650000000</v>
      </c>
      <c r="G91" s="536"/>
      <c r="H91" s="536"/>
      <c r="I91" s="536"/>
      <c r="L91" s="637"/>
      <c r="M91" s="637"/>
      <c r="N91" s="637"/>
    </row>
    <row r="92" spans="1:14" s="23" customFormat="1" ht="15.75" thickBot="1">
      <c r="A92" s="183"/>
      <c r="B92" s="294" t="s">
        <v>253</v>
      </c>
      <c r="C92" s="295">
        <v>850000000</v>
      </c>
      <c r="D92" s="295">
        <v>1554861644</v>
      </c>
      <c r="E92" s="295">
        <v>850000000</v>
      </c>
      <c r="F92" s="295">
        <v>1550000000</v>
      </c>
      <c r="G92" s="24"/>
      <c r="H92" s="24"/>
      <c r="I92" s="54"/>
      <c r="L92" s="636"/>
      <c r="M92" s="636"/>
      <c r="N92" s="636"/>
    </row>
    <row r="93" spans="1:14" s="23" customFormat="1" ht="15.75" thickBot="1">
      <c r="A93" s="183"/>
      <c r="B93" s="296" t="s">
        <v>254</v>
      </c>
      <c r="C93" s="303">
        <v>850000000</v>
      </c>
      <c r="D93" s="302">
        <v>1565510959</v>
      </c>
      <c r="E93" s="302">
        <v>850000000</v>
      </c>
      <c r="F93" s="301">
        <v>1550000000</v>
      </c>
      <c r="G93" s="24"/>
      <c r="H93" s="24"/>
      <c r="I93" s="54"/>
      <c r="L93" s="636"/>
      <c r="M93" s="636"/>
      <c r="N93" s="636"/>
    </row>
    <row r="94" spans="1:14" s="23" customFormat="1" ht="15.75" thickTop="1">
      <c r="A94" s="183"/>
      <c r="B94" s="24"/>
      <c r="C94" s="24"/>
      <c r="D94" s="24"/>
      <c r="E94" s="24"/>
      <c r="F94" s="24"/>
      <c r="G94" s="24"/>
      <c r="H94" s="24"/>
      <c r="I94" s="54"/>
      <c r="L94" s="636"/>
      <c r="M94" s="636"/>
      <c r="N94" s="636"/>
    </row>
    <row r="95" spans="1:14" s="23" customFormat="1">
      <c r="A95" s="183"/>
      <c r="B95" s="83"/>
      <c r="C95" s="24"/>
      <c r="D95" s="24"/>
      <c r="E95" s="24"/>
      <c r="F95" s="24"/>
      <c r="G95" s="24"/>
      <c r="H95" s="24"/>
      <c r="I95" s="54"/>
      <c r="L95" s="636"/>
      <c r="M95" s="636"/>
      <c r="N95" s="636"/>
    </row>
    <row r="96" spans="1:14" s="23" customFormat="1">
      <c r="A96" s="183"/>
      <c r="B96" s="41" t="s">
        <v>1028</v>
      </c>
      <c r="C96" s="51"/>
      <c r="D96" s="51"/>
      <c r="E96" s="24"/>
      <c r="F96" s="24"/>
      <c r="G96" s="24"/>
      <c r="H96" s="24"/>
      <c r="I96" s="54"/>
      <c r="L96" s="636"/>
      <c r="M96" s="636"/>
      <c r="N96" s="636"/>
    </row>
    <row r="97" spans="1:14" s="23" customFormat="1">
      <c r="A97" s="183"/>
      <c r="B97" s="51"/>
      <c r="C97" s="51"/>
      <c r="D97" s="51"/>
      <c r="E97" s="24"/>
      <c r="F97" s="24"/>
      <c r="G97" s="24"/>
      <c r="H97" s="24"/>
      <c r="I97" s="54"/>
      <c r="L97" s="636"/>
      <c r="M97" s="636"/>
      <c r="N97" s="636"/>
    </row>
    <row r="98" spans="1:14" s="23" customFormat="1">
      <c r="A98" s="183"/>
      <c r="B98" s="219" t="s">
        <v>234</v>
      </c>
      <c r="C98" s="51"/>
      <c r="D98" s="51"/>
      <c r="E98" s="24"/>
      <c r="F98" s="24"/>
      <c r="G98" s="24"/>
      <c r="H98" s="24"/>
      <c r="I98" s="54"/>
      <c r="L98" s="636"/>
      <c r="M98" s="636"/>
      <c r="N98" s="636"/>
    </row>
    <row r="99" spans="1:14" s="23" customFormat="1">
      <c r="A99" s="183"/>
      <c r="B99" s="51"/>
      <c r="C99" s="51"/>
      <c r="D99" s="51"/>
      <c r="E99" s="24"/>
      <c r="F99" s="24"/>
      <c r="G99" s="24"/>
      <c r="H99" s="24"/>
      <c r="I99" s="54"/>
      <c r="L99" s="636"/>
      <c r="M99" s="636"/>
      <c r="N99" s="636"/>
    </row>
    <row r="100" spans="1:14" s="23" customFormat="1">
      <c r="A100" s="183"/>
      <c r="B100" s="42" t="s">
        <v>1089</v>
      </c>
      <c r="C100" s="42"/>
      <c r="D100" s="42"/>
      <c r="E100" s="24"/>
      <c r="F100" s="24"/>
      <c r="G100" s="24"/>
      <c r="H100" s="24"/>
      <c r="I100" s="54"/>
      <c r="L100" s="636"/>
      <c r="M100" s="636"/>
      <c r="N100" s="636"/>
    </row>
    <row r="101" spans="1:14" s="23" customFormat="1" ht="15.75" thickBot="1">
      <c r="A101" s="183"/>
      <c r="B101" s="42"/>
      <c r="C101" s="42"/>
      <c r="D101" s="42"/>
      <c r="E101" s="24"/>
      <c r="F101" s="84"/>
      <c r="G101" s="24"/>
      <c r="H101" s="24"/>
      <c r="I101" s="54"/>
      <c r="L101" s="636"/>
      <c r="M101" s="636"/>
      <c r="N101" s="636"/>
    </row>
    <row r="102" spans="1:14" s="23" customFormat="1">
      <c r="A102" s="183"/>
      <c r="B102" s="1177" t="s">
        <v>1090</v>
      </c>
      <c r="C102" s="1178"/>
      <c r="D102" s="1179"/>
      <c r="E102" s="24"/>
      <c r="F102" s="24"/>
      <c r="G102" s="24"/>
      <c r="H102" s="24"/>
      <c r="I102" s="54"/>
      <c r="L102" s="636"/>
      <c r="M102" s="636"/>
      <c r="N102" s="636"/>
    </row>
    <row r="103" spans="1:14" s="23" customFormat="1" ht="15.75" thickBot="1">
      <c r="A103" s="183"/>
      <c r="B103" s="419" t="s">
        <v>59</v>
      </c>
      <c r="C103" s="420" t="s">
        <v>1435</v>
      </c>
      <c r="D103" s="421" t="s">
        <v>1436</v>
      </c>
      <c r="E103" s="24"/>
      <c r="F103" s="24"/>
      <c r="G103" s="24"/>
      <c r="H103" s="24"/>
      <c r="I103" s="54"/>
      <c r="L103" s="636"/>
      <c r="M103" s="636"/>
      <c r="N103" s="636"/>
    </row>
    <row r="104" spans="1:14" s="544" customFormat="1" ht="15.75" thickBot="1">
      <c r="A104" s="541"/>
      <c r="B104" s="928" t="s">
        <v>490</v>
      </c>
      <c r="C104" s="662">
        <v>134555941</v>
      </c>
      <c r="D104" s="662">
        <v>0</v>
      </c>
      <c r="E104" s="536"/>
      <c r="F104" s="536"/>
      <c r="G104" s="536"/>
      <c r="H104" s="536"/>
      <c r="I104" s="536"/>
      <c r="L104" s="637"/>
      <c r="M104" s="637"/>
      <c r="N104" s="637"/>
    </row>
    <row r="105" spans="1:14" s="23" customFormat="1" ht="15.75" thickBot="1">
      <c r="A105" s="183"/>
      <c r="B105" s="232" t="s">
        <v>1433</v>
      </c>
      <c r="C105" s="233">
        <v>134555941</v>
      </c>
      <c r="D105" s="418">
        <v>0</v>
      </c>
      <c r="E105" s="548">
        <v>0</v>
      </c>
      <c r="G105" s="24"/>
      <c r="H105" s="24"/>
      <c r="I105" s="54"/>
      <c r="L105" s="636"/>
      <c r="M105" s="636"/>
      <c r="N105" s="636"/>
    </row>
    <row r="106" spans="1:14" s="23" customFormat="1" ht="15.75" thickBot="1">
      <c r="A106" s="183"/>
      <c r="B106" s="232" t="s">
        <v>1434</v>
      </c>
      <c r="C106" s="233">
        <v>622749417</v>
      </c>
      <c r="D106" s="418">
        <v>0</v>
      </c>
      <c r="E106" s="548">
        <v>0</v>
      </c>
      <c r="F106" s="24"/>
      <c r="G106" s="24"/>
      <c r="H106" s="54"/>
      <c r="I106" s="54"/>
      <c r="L106" s="636"/>
      <c r="M106" s="636"/>
      <c r="N106" s="636"/>
    </row>
    <row r="107" spans="1:14" s="23" customFormat="1">
      <c r="A107" s="183"/>
      <c r="B107" s="254"/>
      <c r="C107" s="24"/>
      <c r="D107" s="24"/>
      <c r="E107" s="24"/>
      <c r="F107" s="24"/>
      <c r="G107" s="24"/>
      <c r="H107" s="54"/>
      <c r="I107" s="54"/>
      <c r="L107" s="636"/>
      <c r="M107" s="636"/>
      <c r="N107" s="636"/>
    </row>
    <row r="108" spans="1:14" s="23" customFormat="1">
      <c r="A108" s="183"/>
      <c r="B108" s="254"/>
      <c r="C108" s="24"/>
      <c r="D108" s="24"/>
      <c r="E108" s="24"/>
      <c r="F108" s="24"/>
      <c r="G108" s="24"/>
      <c r="H108" s="54"/>
      <c r="I108" s="54"/>
      <c r="L108" s="636"/>
      <c r="M108" s="636"/>
      <c r="N108" s="636"/>
    </row>
    <row r="109" spans="1:14" s="23" customFormat="1">
      <c r="A109" s="183"/>
      <c r="B109" s="24"/>
      <c r="C109" s="24"/>
      <c r="D109" s="24"/>
      <c r="E109" s="24"/>
      <c r="F109" s="24"/>
      <c r="G109" s="24"/>
      <c r="H109" s="24"/>
      <c r="I109" s="54"/>
      <c r="L109" s="636"/>
      <c r="M109" s="636"/>
      <c r="N109" s="636"/>
    </row>
    <row r="118" spans="2:5">
      <c r="B118" s="195"/>
      <c r="E118" s="200"/>
    </row>
    <row r="119" spans="2:5">
      <c r="B119" s="199"/>
      <c r="E119" s="94"/>
    </row>
  </sheetData>
  <customSheetViews>
    <customSheetView guid="{599159CD-1620-491F-A2F6-FFBFC633DFF1}" scale="90" showGridLines="0" printArea="1">
      <selection activeCell="H30" sqref="H30"/>
      <pageMargins left="0.7" right="0.7" top="0.75" bottom="0.75" header="0.3" footer="0.3"/>
      <pageSetup paperSize="9" scale="50" orientation="portrait" r:id="rId1"/>
    </customSheetView>
    <customSheetView guid="{7F8679DA-D059-4901-ACAC-85DFCE49504A}" scale="90" showGridLines="0" topLeftCell="A4">
      <selection activeCell="G20" sqref="G20"/>
      <pageMargins left="0.7" right="0.7" top="0.75" bottom="0.75" header="0.3" footer="0.3"/>
      <pageSetup paperSize="9" scale="50" orientation="portrait" r:id="rId2"/>
    </customSheetView>
  </customSheetViews>
  <mergeCells count="14">
    <mergeCell ref="B102:D102"/>
    <mergeCell ref="B59:F59"/>
    <mergeCell ref="B89:F89"/>
    <mergeCell ref="H15:J15"/>
    <mergeCell ref="B15:G15"/>
    <mergeCell ref="B16:B17"/>
    <mergeCell ref="C16:C17"/>
    <mergeCell ref="D16:D17"/>
    <mergeCell ref="E16:F16"/>
    <mergeCell ref="G16:G17"/>
    <mergeCell ref="H16:H17"/>
    <mergeCell ref="I16:I17"/>
    <mergeCell ref="J16:J17"/>
    <mergeCell ref="B56:G56"/>
  </mergeCells>
  <pageMargins left="0.7" right="0.7" top="0.75" bottom="0.75" header="0.3" footer="0.3"/>
  <pageSetup paperSize="9" scale="50" orientation="portrait" r:id="rId3"/>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sheetPr>
  <dimension ref="A2:T83"/>
  <sheetViews>
    <sheetView showGridLines="0" zoomScale="85" zoomScaleNormal="85" workbookViewId="0">
      <pane xSplit="4" ySplit="8" topLeftCell="L75" activePane="bottomRight" state="frozen"/>
      <selection activeCell="P42" sqref="P42"/>
      <selection pane="topRight" activeCell="P42" sqref="P42"/>
      <selection pane="bottomLeft" activeCell="P42" sqref="P42"/>
      <selection pane="bottomRight" activeCell="R83" sqref="R83"/>
    </sheetView>
  </sheetViews>
  <sheetFormatPr baseColWidth="10" defaultColWidth="11.42578125" defaultRowHeight="12"/>
  <cols>
    <col min="1" max="1" width="1.140625" style="529" customWidth="1"/>
    <col min="2" max="2" width="36.28515625" style="529" customWidth="1"/>
    <col min="3" max="3" width="10" style="529" customWidth="1"/>
    <col min="4" max="4" width="17.140625" style="529" customWidth="1"/>
    <col min="5" max="5" width="12.7109375" style="529" customWidth="1"/>
    <col min="6" max="6" width="13.85546875" style="529" customWidth="1"/>
    <col min="7" max="7" width="11" style="529" customWidth="1"/>
    <col min="8" max="9" width="17.85546875" style="529" bestFit="1" customWidth="1"/>
    <col min="10" max="10" width="18.5703125" style="529" bestFit="1" customWidth="1"/>
    <col min="11" max="11" width="14.28515625" style="529" bestFit="1" customWidth="1"/>
    <col min="12" max="12" width="15.28515625" style="529" bestFit="1" customWidth="1"/>
    <col min="13" max="13" width="18.42578125" style="529" bestFit="1" customWidth="1"/>
    <col min="14" max="14" width="9.85546875" style="529" bestFit="1" customWidth="1"/>
    <col min="15" max="15" width="21.5703125" style="529" bestFit="1" customWidth="1"/>
    <col min="16" max="16" width="13.42578125" style="529" bestFit="1" customWidth="1"/>
    <col min="17" max="18" width="11.42578125" style="529"/>
    <col min="19" max="19" width="17.42578125" style="529" bestFit="1" customWidth="1"/>
    <col min="20" max="20" width="15.85546875" style="823" bestFit="1" customWidth="1"/>
    <col min="21" max="22" width="11.42578125" style="529"/>
    <col min="23" max="23" width="12.28515625" style="529" bestFit="1" customWidth="1"/>
    <col min="24" max="16384" width="11.42578125" style="529"/>
  </cols>
  <sheetData>
    <row r="2" spans="1:20">
      <c r="J2" s="507"/>
      <c r="K2" s="507"/>
      <c r="L2" s="507"/>
    </row>
    <row r="3" spans="1:20">
      <c r="F3" s="507"/>
      <c r="H3" s="593"/>
      <c r="I3" s="507"/>
      <c r="J3" s="507"/>
      <c r="K3" s="507"/>
      <c r="L3" s="507"/>
    </row>
    <row r="4" spans="1:20">
      <c r="K4" s="507"/>
    </row>
    <row r="5" spans="1:20" s="595" customFormat="1" ht="16.149999999999999" customHeight="1">
      <c r="A5" s="594"/>
      <c r="B5" s="1200" t="s">
        <v>1185</v>
      </c>
      <c r="C5" s="1200"/>
      <c r="D5" s="1200"/>
      <c r="E5" s="1200"/>
      <c r="F5" s="1200"/>
      <c r="G5" s="1200"/>
      <c r="H5" s="1200"/>
      <c r="I5" s="1200"/>
      <c r="J5" s="1200"/>
      <c r="K5" s="1200"/>
      <c r="L5" s="1200"/>
      <c r="M5" s="1200"/>
      <c r="N5" s="1200"/>
      <c r="O5" s="1200"/>
      <c r="P5" s="594"/>
      <c r="T5" s="824"/>
    </row>
    <row r="6" spans="1:20" s="595" customFormat="1" ht="16.149999999999999" customHeight="1" thickBot="1">
      <c r="A6" s="594"/>
      <c r="B6" s="1201" t="s">
        <v>1550</v>
      </c>
      <c r="C6" s="1201"/>
      <c r="D6" s="1201"/>
      <c r="E6" s="1201"/>
      <c r="F6" s="1201"/>
      <c r="G6" s="1201"/>
      <c r="H6" s="1201"/>
      <c r="I6" s="1201"/>
      <c r="J6" s="1201"/>
      <c r="K6" s="1201"/>
      <c r="L6" s="1201"/>
      <c r="M6" s="1201"/>
      <c r="N6" s="1201"/>
      <c r="O6" s="1201"/>
      <c r="T6" s="824"/>
    </row>
    <row r="7" spans="1:20" ht="13.5" thickTop="1" thickBot="1">
      <c r="A7" s="596"/>
      <c r="B7" s="502"/>
      <c r="C7" s="502"/>
      <c r="D7" s="502"/>
      <c r="E7" s="502"/>
      <c r="F7" s="502"/>
      <c r="G7" s="502"/>
      <c r="H7" s="597"/>
    </row>
    <row r="8" spans="1:20" ht="33.75" customHeight="1" thickBot="1">
      <c r="B8" s="501" t="s">
        <v>1186</v>
      </c>
      <c r="C8" s="501" t="s">
        <v>2</v>
      </c>
      <c r="D8" s="501" t="s">
        <v>1187</v>
      </c>
      <c r="E8" s="501" t="s">
        <v>1188</v>
      </c>
      <c r="F8" s="501" t="s">
        <v>1189</v>
      </c>
      <c r="G8" s="501" t="s">
        <v>1190</v>
      </c>
      <c r="H8" s="501" t="s">
        <v>1191</v>
      </c>
      <c r="I8" s="501" t="s">
        <v>1192</v>
      </c>
      <c r="J8" s="501" t="s">
        <v>1193</v>
      </c>
      <c r="K8" s="501" t="s">
        <v>1194</v>
      </c>
      <c r="L8" s="501" t="s">
        <v>1016</v>
      </c>
      <c r="M8" s="501" t="s">
        <v>1195</v>
      </c>
      <c r="N8" s="484" t="s">
        <v>1196</v>
      </c>
      <c r="O8" s="501" t="s">
        <v>1197</v>
      </c>
      <c r="Q8" s="806" t="s">
        <v>1573</v>
      </c>
      <c r="R8" s="806" t="s">
        <v>1574</v>
      </c>
      <c r="S8" s="806" t="s">
        <v>1575</v>
      </c>
      <c r="T8" s="825" t="s">
        <v>1576</v>
      </c>
    </row>
    <row r="9" spans="1:20" ht="12.75" thickBot="1">
      <c r="C9" s="482"/>
      <c r="D9" s="306"/>
      <c r="E9" s="530"/>
      <c r="F9" s="530"/>
      <c r="G9" s="478"/>
      <c r="H9" s="306"/>
      <c r="I9" s="306"/>
      <c r="J9" s="307"/>
      <c r="K9" s="307"/>
      <c r="L9" s="307"/>
      <c r="M9" s="306"/>
      <c r="N9" s="306"/>
      <c r="O9" s="306"/>
    </row>
    <row r="10" spans="1:20" ht="12.75" thickBot="1">
      <c r="B10" s="504" t="s">
        <v>1198</v>
      </c>
      <c r="C10" s="481"/>
      <c r="D10" s="304"/>
      <c r="E10" s="481"/>
      <c r="F10" s="481"/>
      <c r="G10" s="481"/>
      <c r="H10" s="481"/>
      <c r="I10" s="506"/>
      <c r="J10" s="506"/>
      <c r="K10" s="506"/>
      <c r="L10" s="506"/>
      <c r="M10" s="506"/>
      <c r="N10" s="506"/>
      <c r="O10" s="506"/>
    </row>
    <row r="11" spans="1:20" ht="16.5">
      <c r="B11" s="782" t="s">
        <v>1377</v>
      </c>
      <c r="C11" s="491" t="s">
        <v>1328</v>
      </c>
      <c r="D11" s="305" t="s">
        <v>1378</v>
      </c>
      <c r="E11" s="483">
        <v>44427</v>
      </c>
      <c r="F11" s="483">
        <v>45519</v>
      </c>
      <c r="G11" s="308">
        <v>6.5000000000000002E-2</v>
      </c>
      <c r="H11" s="305">
        <v>200000000</v>
      </c>
      <c r="I11" s="305">
        <v>32482192</v>
      </c>
      <c r="J11" s="305">
        <v>-30915069</v>
      </c>
      <c r="K11" s="305">
        <v>0</v>
      </c>
      <c r="L11" s="305">
        <v>2045252</v>
      </c>
      <c r="M11" s="305">
        <f>+H11+I11+J11+K11+L11</f>
        <v>203612375</v>
      </c>
      <c r="N11" s="305">
        <v>0</v>
      </c>
      <c r="O11" s="305">
        <f t="shared" ref="O11:O17" si="0">+M11</f>
        <v>203612375</v>
      </c>
      <c r="Q11" s="809" t="s">
        <v>1342</v>
      </c>
      <c r="R11" s="809" t="s">
        <v>1342</v>
      </c>
      <c r="S11" s="822">
        <f>+M11</f>
        <v>203612375</v>
      </c>
      <c r="T11" s="822">
        <v>206930140</v>
      </c>
    </row>
    <row r="12" spans="1:20" ht="16.5">
      <c r="B12" s="782" t="s">
        <v>1377</v>
      </c>
      <c r="C12" s="491" t="s">
        <v>1328</v>
      </c>
      <c r="D12" s="305" t="s">
        <v>1379</v>
      </c>
      <c r="E12" s="483">
        <v>44427</v>
      </c>
      <c r="F12" s="483">
        <v>45519</v>
      </c>
      <c r="G12" s="308">
        <v>6.5000000000000002E-2</v>
      </c>
      <c r="H12" s="305">
        <v>200000000</v>
      </c>
      <c r="I12" s="305">
        <v>32482192</v>
      </c>
      <c r="J12" s="305">
        <v>-30915069</v>
      </c>
      <c r="K12" s="305">
        <v>0</v>
      </c>
      <c r="L12" s="305">
        <v>2045252</v>
      </c>
      <c r="M12" s="305">
        <f>+H12+I12+J12+K12+L12</f>
        <v>203612375</v>
      </c>
      <c r="N12" s="305">
        <v>0</v>
      </c>
      <c r="O12" s="305">
        <f t="shared" si="0"/>
        <v>203612375</v>
      </c>
      <c r="Q12" s="809" t="s">
        <v>1342</v>
      </c>
      <c r="R12" s="809" t="s">
        <v>1342</v>
      </c>
      <c r="S12" s="822">
        <f t="shared" ref="S12:S17" si="1">+M12</f>
        <v>203612375</v>
      </c>
      <c r="T12" s="822">
        <v>206930140</v>
      </c>
    </row>
    <row r="13" spans="1:20" ht="16.5">
      <c r="B13" s="782" t="s">
        <v>1551</v>
      </c>
      <c r="C13" s="491" t="s">
        <v>1328</v>
      </c>
      <c r="D13" s="305" t="s">
        <v>1552</v>
      </c>
      <c r="E13" s="483">
        <v>44008</v>
      </c>
      <c r="F13" s="483">
        <v>45103</v>
      </c>
      <c r="G13" s="308">
        <v>0.1</v>
      </c>
      <c r="H13" s="305">
        <v>150000000</v>
      </c>
      <c r="I13" s="305">
        <v>18863014</v>
      </c>
      <c r="J13" s="305">
        <v>-18575342</v>
      </c>
      <c r="K13" s="305">
        <v>0</v>
      </c>
      <c r="L13" s="305">
        <v>2231874</v>
      </c>
      <c r="M13" s="305">
        <f>+H13+I13+J13+K13+L13</f>
        <v>152519546</v>
      </c>
      <c r="N13" s="305">
        <v>0</v>
      </c>
      <c r="O13" s="305">
        <f>+M13</f>
        <v>152519546</v>
      </c>
      <c r="Q13" s="809" t="s">
        <v>1342</v>
      </c>
      <c r="R13" s="809" t="s">
        <v>1342</v>
      </c>
      <c r="S13" s="822">
        <f t="shared" si="1"/>
        <v>152519546</v>
      </c>
      <c r="T13" s="822">
        <v>155892752</v>
      </c>
    </row>
    <row r="14" spans="1:20" ht="16.5">
      <c r="B14" s="782" t="s">
        <v>1380</v>
      </c>
      <c r="C14" s="491" t="s">
        <v>1328</v>
      </c>
      <c r="D14" s="305" t="s">
        <v>1381</v>
      </c>
      <c r="E14" s="483">
        <v>43682</v>
      </c>
      <c r="F14" s="483">
        <v>44781</v>
      </c>
      <c r="G14" s="308">
        <v>0.08</v>
      </c>
      <c r="H14" s="305">
        <v>600000000</v>
      </c>
      <c r="I14" s="305">
        <v>18147948</v>
      </c>
      <c r="J14" s="305">
        <v>-17095890</v>
      </c>
      <c r="K14" s="305">
        <v>0</v>
      </c>
      <c r="L14" s="305">
        <v>7849462</v>
      </c>
      <c r="M14" s="305">
        <f t="shared" ref="M14:M17" si="2">+H14+I14+J14+K14+L14</f>
        <v>608901520</v>
      </c>
      <c r="N14" s="305">
        <v>0</v>
      </c>
      <c r="O14" s="305">
        <f t="shared" si="0"/>
        <v>608901520</v>
      </c>
      <c r="Q14" s="809" t="s">
        <v>1342</v>
      </c>
      <c r="R14" s="809" t="s">
        <v>1342</v>
      </c>
      <c r="S14" s="822">
        <f t="shared" si="1"/>
        <v>608901520</v>
      </c>
      <c r="T14" s="822">
        <v>614516901</v>
      </c>
    </row>
    <row r="15" spans="1:20" ht="16.5">
      <c r="B15" s="782" t="s">
        <v>1380</v>
      </c>
      <c r="C15" s="491" t="s">
        <v>1328</v>
      </c>
      <c r="D15" s="305" t="s">
        <v>1382</v>
      </c>
      <c r="E15" s="483">
        <v>43670</v>
      </c>
      <c r="F15" s="483">
        <v>44767</v>
      </c>
      <c r="G15" s="308">
        <v>7.4999999999999997E-2</v>
      </c>
      <c r="H15" s="305">
        <v>65000000</v>
      </c>
      <c r="I15" s="305">
        <v>2497603.4</v>
      </c>
      <c r="J15" s="305">
        <v>-1549315</v>
      </c>
      <c r="K15" s="305">
        <v>0</v>
      </c>
      <c r="L15" s="305">
        <v>622214</v>
      </c>
      <c r="M15" s="305">
        <f t="shared" si="2"/>
        <v>66570502.400000006</v>
      </c>
      <c r="N15" s="305">
        <v>0</v>
      </c>
      <c r="O15" s="305">
        <f t="shared" si="0"/>
        <v>66570502.400000006</v>
      </c>
      <c r="Q15" s="809" t="s">
        <v>1342</v>
      </c>
      <c r="R15" s="809" t="s">
        <v>1342</v>
      </c>
      <c r="S15" s="822">
        <f t="shared" si="1"/>
        <v>66570502.400000006</v>
      </c>
      <c r="T15" s="822">
        <v>67042634</v>
      </c>
    </row>
    <row r="16" spans="1:20" ht="16.5">
      <c r="B16" s="782" t="s">
        <v>1380</v>
      </c>
      <c r="C16" s="491" t="s">
        <v>1328</v>
      </c>
      <c r="D16" s="305" t="s">
        <v>1553</v>
      </c>
      <c r="E16" s="483">
        <v>43650</v>
      </c>
      <c r="F16" s="483">
        <v>44763</v>
      </c>
      <c r="G16" s="308">
        <v>7.7499999999999999E-2</v>
      </c>
      <c r="H16" s="305">
        <v>100000000</v>
      </c>
      <c r="I16" s="305">
        <v>3885615.5</v>
      </c>
      <c r="J16" s="305">
        <v>-2378082</v>
      </c>
      <c r="K16" s="305">
        <v>0</v>
      </c>
      <c r="L16" s="305">
        <v>1160882</v>
      </c>
      <c r="M16" s="305">
        <f t="shared" si="2"/>
        <v>102668415.5</v>
      </c>
      <c r="N16" s="305">
        <v>0</v>
      </c>
      <c r="O16" s="305">
        <f t="shared" si="0"/>
        <v>102668415.5</v>
      </c>
      <c r="Q16" s="809" t="s">
        <v>1342</v>
      </c>
      <c r="R16" s="809" t="s">
        <v>1342</v>
      </c>
      <c r="S16" s="822">
        <f t="shared" si="1"/>
        <v>102668415.5</v>
      </c>
      <c r="T16" s="822">
        <v>101896799</v>
      </c>
    </row>
    <row r="17" spans="2:20" ht="16.5">
      <c r="B17" s="782" t="s">
        <v>1265</v>
      </c>
      <c r="C17" s="491" t="s">
        <v>1328</v>
      </c>
      <c r="D17" s="305" t="s">
        <v>1329</v>
      </c>
      <c r="E17" s="483">
        <v>44225</v>
      </c>
      <c r="F17" s="483">
        <v>44775</v>
      </c>
      <c r="G17" s="308">
        <v>6.8500000000000005E-2</v>
      </c>
      <c r="H17" s="305">
        <v>250000000</v>
      </c>
      <c r="I17" s="305">
        <v>8539040.5</v>
      </c>
      <c r="J17" s="305">
        <v>-5817808</v>
      </c>
      <c r="K17" s="305">
        <v>0</v>
      </c>
      <c r="L17" s="305">
        <v>143485</v>
      </c>
      <c r="M17" s="305">
        <f t="shared" si="2"/>
        <v>252864717.5</v>
      </c>
      <c r="N17" s="305">
        <v>0</v>
      </c>
      <c r="O17" s="305">
        <f t="shared" si="0"/>
        <v>252864717.5</v>
      </c>
      <c r="Q17" s="809" t="s">
        <v>1342</v>
      </c>
      <c r="R17" s="809" t="s">
        <v>1342</v>
      </c>
      <c r="S17" s="822">
        <f t="shared" si="1"/>
        <v>252864717.5</v>
      </c>
      <c r="T17" s="822">
        <v>257194933</v>
      </c>
    </row>
    <row r="18" spans="2:20" ht="12.75" thickBot="1">
      <c r="C18" s="525"/>
      <c r="D18" s="526"/>
      <c r="E18" s="498"/>
      <c r="F18" s="498"/>
      <c r="G18" s="487" t="s">
        <v>1330</v>
      </c>
      <c r="H18" s="533">
        <f t="shared" ref="H18:M18" si="3">+SUM(H11:H17)</f>
        <v>1565000000</v>
      </c>
      <c r="I18" s="533">
        <f t="shared" si="3"/>
        <v>116897605.40000001</v>
      </c>
      <c r="J18" s="533">
        <f t="shared" si="3"/>
        <v>-107246575</v>
      </c>
      <c r="K18" s="533">
        <f t="shared" si="3"/>
        <v>0</v>
      </c>
      <c r="L18" s="533">
        <f t="shared" si="3"/>
        <v>16098421</v>
      </c>
      <c r="M18" s="533">
        <f t="shared" si="3"/>
        <v>1590749451.4000001</v>
      </c>
      <c r="N18" s="485"/>
      <c r="O18" s="533">
        <f>+SUM(O11:O17)</f>
        <v>1590749451.4000001</v>
      </c>
    </row>
    <row r="19" spans="2:20" ht="12.75" thickTop="1">
      <c r="C19" s="482"/>
      <c r="D19" s="307"/>
      <c r="E19" s="477"/>
      <c r="F19" s="477"/>
      <c r="G19" s="502"/>
      <c r="H19" s="485"/>
      <c r="I19" s="485"/>
      <c r="J19" s="485"/>
      <c r="K19" s="485"/>
      <c r="L19" s="485"/>
      <c r="M19" s="485"/>
      <c r="N19" s="485"/>
      <c r="O19" s="485"/>
    </row>
    <row r="20" spans="2:20" ht="12.75" thickBot="1">
      <c r="B20" s="504" t="s">
        <v>1199</v>
      </c>
      <c r="C20" s="481"/>
      <c r="D20" s="304"/>
      <c r="E20" s="481"/>
      <c r="F20" s="481"/>
      <c r="G20" s="481"/>
      <c r="H20" s="481"/>
      <c r="I20" s="481"/>
      <c r="J20" s="481"/>
      <c r="K20" s="481"/>
      <c r="L20" s="481"/>
      <c r="M20" s="481"/>
      <c r="N20" s="481"/>
      <c r="O20" s="304"/>
    </row>
    <row r="21" spans="2:20" ht="16.5">
      <c r="B21" s="499" t="s">
        <v>1183</v>
      </c>
      <c r="C21" s="491" t="s">
        <v>1328</v>
      </c>
      <c r="D21" s="305" t="s">
        <v>1331</v>
      </c>
      <c r="E21" s="483">
        <v>44265</v>
      </c>
      <c r="F21" s="483">
        <v>46785</v>
      </c>
      <c r="G21" s="308">
        <v>7.0999999999999994E-2</v>
      </c>
      <c r="H21" s="305">
        <v>799999999.99998999</v>
      </c>
      <c r="I21" s="305">
        <v>335820274</v>
      </c>
      <c r="J21" s="305">
        <v>-332085479</v>
      </c>
      <c r="K21" s="305">
        <v>0</v>
      </c>
      <c r="L21" s="305">
        <v>0</v>
      </c>
      <c r="M21" s="305">
        <f>+H21+I21+J21+K21+L21</f>
        <v>803734794.99998999</v>
      </c>
      <c r="N21" s="305">
        <v>0</v>
      </c>
      <c r="O21" s="305">
        <f>+M21</f>
        <v>803734794.99998999</v>
      </c>
      <c r="Q21" s="809"/>
      <c r="R21" s="954">
        <v>0.97175100000000003</v>
      </c>
      <c r="S21" s="822">
        <f>+H21*R21</f>
        <v>777400799.99999034</v>
      </c>
      <c r="T21" s="822">
        <v>821786400</v>
      </c>
    </row>
    <row r="22" spans="2:20" ht="16.5">
      <c r="B22" s="499" t="s">
        <v>1183</v>
      </c>
      <c r="C22" s="491" t="s">
        <v>1328</v>
      </c>
      <c r="D22" s="305" t="s">
        <v>1266</v>
      </c>
      <c r="E22" s="483">
        <v>43536</v>
      </c>
      <c r="F22" s="483">
        <v>45362</v>
      </c>
      <c r="G22" s="308">
        <v>0.09</v>
      </c>
      <c r="H22" s="305">
        <v>2388000000</v>
      </c>
      <c r="I22" s="305">
        <v>431017644</v>
      </c>
      <c r="J22" s="305">
        <v>-418652383</v>
      </c>
      <c r="K22" s="305">
        <v>0</v>
      </c>
      <c r="L22" s="305">
        <v>165264106</v>
      </c>
      <c r="M22" s="305">
        <f t="shared" ref="M22:M24" si="4">+H22+I22+J22+K22+L22</f>
        <v>2565629367</v>
      </c>
      <c r="N22" s="305">
        <v>0</v>
      </c>
      <c r="O22" s="305">
        <f t="shared" ref="O22" si="5">+M22</f>
        <v>2565629367</v>
      </c>
      <c r="Q22" s="809"/>
      <c r="R22" s="810">
        <v>1.039952</v>
      </c>
      <c r="S22" s="822">
        <f>+H22*R22</f>
        <v>2483405376</v>
      </c>
      <c r="T22" s="827">
        <v>2598470484</v>
      </c>
    </row>
    <row r="23" spans="2:20" ht="16.5">
      <c r="B23" s="499" t="s">
        <v>1554</v>
      </c>
      <c r="C23" s="491" t="s">
        <v>1328</v>
      </c>
      <c r="D23" s="305" t="s">
        <v>1555</v>
      </c>
      <c r="E23" s="483">
        <v>43626</v>
      </c>
      <c r="F23" s="483">
        <v>45446</v>
      </c>
      <c r="G23" s="308">
        <v>8.7499999999999994E-2</v>
      </c>
      <c r="H23" s="305">
        <v>390000000</v>
      </c>
      <c r="I23" s="305">
        <v>76570891</v>
      </c>
      <c r="J23" s="305">
        <v>-74327055</v>
      </c>
      <c r="K23" s="305">
        <v>0</v>
      </c>
      <c r="L23" s="305">
        <v>23798459</v>
      </c>
      <c r="M23" s="305">
        <f t="shared" si="4"/>
        <v>416042295</v>
      </c>
      <c r="N23" s="305">
        <v>0</v>
      </c>
      <c r="O23" s="305">
        <f>+M23</f>
        <v>416042295</v>
      </c>
      <c r="Q23" s="809"/>
      <c r="R23" s="810">
        <v>1.020653</v>
      </c>
      <c r="S23" s="822">
        <f t="shared" ref="S23:S24" si="6">+H23*R23</f>
        <v>398054670</v>
      </c>
      <c r="T23" s="827">
        <v>420800250</v>
      </c>
    </row>
    <row r="24" spans="2:20" ht="16.5">
      <c r="B24" s="499" t="s">
        <v>1383</v>
      </c>
      <c r="C24" s="491" t="s">
        <v>1328</v>
      </c>
      <c r="D24" s="305" t="s">
        <v>1384</v>
      </c>
      <c r="E24" s="483">
        <v>44553</v>
      </c>
      <c r="F24" s="483">
        <v>46007</v>
      </c>
      <c r="G24" s="308">
        <v>0.1</v>
      </c>
      <c r="H24" s="305">
        <v>1297705396</v>
      </c>
      <c r="I24" s="305">
        <v>263257738</v>
      </c>
      <c r="J24" s="305">
        <v>-260057918</v>
      </c>
      <c r="K24" s="305">
        <v>-239757</v>
      </c>
      <c r="L24" s="305"/>
      <c r="M24" s="305">
        <f t="shared" si="4"/>
        <v>1300665459</v>
      </c>
      <c r="N24" s="305">
        <v>0</v>
      </c>
      <c r="O24" s="305">
        <f>+M24</f>
        <v>1300665459</v>
      </c>
      <c r="Q24" s="809"/>
      <c r="R24" s="810">
        <v>0.95233199999999996</v>
      </c>
      <c r="S24" s="822">
        <f t="shared" si="6"/>
        <v>1235846375.1834719</v>
      </c>
      <c r="T24" s="827">
        <v>1306297258.0196271</v>
      </c>
    </row>
    <row r="25" spans="2:20" ht="12.75" thickBot="1">
      <c r="C25" s="525"/>
      <c r="D25" s="526"/>
      <c r="E25" s="498"/>
      <c r="F25" s="498"/>
      <c r="G25" s="487" t="s">
        <v>1330</v>
      </c>
      <c r="H25" s="533">
        <f>SUM(H21:H24)</f>
        <v>4875705395.9999905</v>
      </c>
      <c r="I25" s="533">
        <f>SUM(I21:I24)</f>
        <v>1106666547</v>
      </c>
      <c r="J25" s="533">
        <f>SUM(J21:J24)</f>
        <v>-1085122835</v>
      </c>
      <c r="K25" s="533">
        <f>SUM(K21:K24)</f>
        <v>-239757</v>
      </c>
      <c r="L25" s="533">
        <f>SUM(L21:L24)</f>
        <v>189062565</v>
      </c>
      <c r="M25" s="533">
        <f t="shared" ref="M25" si="7">SUM(M21:M24)</f>
        <v>5086071915.9999905</v>
      </c>
      <c r="N25" s="485"/>
      <c r="O25" s="533">
        <f>SUM(O21:O24)</f>
        <v>5086071915.9999905</v>
      </c>
    </row>
    <row r="26" spans="2:20" ht="12.75" thickTop="1">
      <c r="C26" s="482"/>
      <c r="D26" s="307"/>
      <c r="E26" s="477"/>
      <c r="F26" s="477"/>
      <c r="G26" s="502"/>
      <c r="H26" s="485"/>
      <c r="I26" s="485"/>
      <c r="J26" s="485"/>
      <c r="K26" s="485"/>
      <c r="L26" s="485"/>
      <c r="M26" s="485"/>
      <c r="N26" s="485"/>
      <c r="O26" s="485"/>
    </row>
    <row r="27" spans="2:20" ht="17.25" thickBot="1">
      <c r="B27" s="504" t="s">
        <v>1332</v>
      </c>
      <c r="C27" s="481"/>
      <c r="D27" s="528"/>
      <c r="E27" s="481"/>
      <c r="F27" s="481"/>
      <c r="G27" s="481"/>
      <c r="H27" s="481"/>
      <c r="I27" s="481"/>
      <c r="J27" s="481"/>
      <c r="K27" s="481"/>
      <c r="L27" s="481"/>
      <c r="M27" s="481"/>
      <c r="N27" s="481"/>
      <c r="O27" s="481"/>
      <c r="Q27" s="807"/>
      <c r="R27" s="808"/>
      <c r="S27" s="808"/>
      <c r="T27" s="826"/>
    </row>
    <row r="28" spans="2:20" ht="16.5">
      <c r="B28" s="499" t="s">
        <v>1326</v>
      </c>
      <c r="C28" s="491" t="s">
        <v>1328</v>
      </c>
      <c r="D28" s="494" t="s">
        <v>1333</v>
      </c>
      <c r="E28" s="483">
        <v>44258</v>
      </c>
      <c r="F28" s="483">
        <v>47910</v>
      </c>
      <c r="G28" s="308">
        <v>7.8E-2</v>
      </c>
      <c r="H28" s="503">
        <v>1524000000</v>
      </c>
      <c r="I28" s="305">
        <v>1069848000</v>
      </c>
      <c r="J28" s="305">
        <v>-1060879331</v>
      </c>
      <c r="K28" s="527">
        <v>0</v>
      </c>
      <c r="L28" s="527">
        <v>76405226</v>
      </c>
      <c r="M28" s="527">
        <f>+H28+I28+J28+K28+L28</f>
        <v>1609373895</v>
      </c>
      <c r="N28" s="527">
        <v>0</v>
      </c>
      <c r="O28" s="527">
        <f>+M28</f>
        <v>1609373895</v>
      </c>
      <c r="Q28" s="809"/>
      <c r="R28" s="810">
        <v>1.0012719999999999</v>
      </c>
      <c r="S28" s="822">
        <f t="shared" ref="S28" si="8">+H28*R28</f>
        <v>1525938528</v>
      </c>
      <c r="T28" s="827">
        <v>10644810380</v>
      </c>
    </row>
    <row r="29" spans="2:20" ht="12.75" thickBot="1">
      <c r="C29" s="525"/>
      <c r="D29" s="526"/>
      <c r="E29" s="498"/>
      <c r="F29" s="498"/>
      <c r="G29" s="487" t="s">
        <v>1330</v>
      </c>
      <c r="H29" s="533">
        <f t="shared" ref="H29:M29" si="9">+SUM(H28:H28)</f>
        <v>1524000000</v>
      </c>
      <c r="I29" s="533">
        <f t="shared" si="9"/>
        <v>1069848000</v>
      </c>
      <c r="J29" s="533">
        <f>+SUM(J28:J28)</f>
        <v>-1060879331</v>
      </c>
      <c r="K29" s="533">
        <f t="shared" si="9"/>
        <v>0</v>
      </c>
      <c r="L29" s="533">
        <f>+SUM(L28:L28)</f>
        <v>76405226</v>
      </c>
      <c r="M29" s="533">
        <f t="shared" si="9"/>
        <v>1609373895</v>
      </c>
      <c r="N29" s="485"/>
      <c r="O29" s="533">
        <f>+SUM(O28:O28)</f>
        <v>1609373895</v>
      </c>
    </row>
    <row r="30" spans="2:20" ht="12.75" thickTop="1">
      <c r="C30" s="482"/>
      <c r="D30" s="307"/>
      <c r="E30" s="477"/>
      <c r="F30" s="477"/>
      <c r="G30" s="502"/>
      <c r="H30" s="485"/>
      <c r="I30" s="485"/>
      <c r="J30" s="485"/>
      <c r="K30" s="485"/>
      <c r="L30" s="485"/>
      <c r="M30" s="485"/>
      <c r="N30" s="485"/>
      <c r="O30" s="485"/>
    </row>
    <row r="31" spans="2:20" ht="17.25" thickBot="1">
      <c r="B31" s="504" t="s">
        <v>1334</v>
      </c>
      <c r="C31" s="481"/>
      <c r="D31" s="528"/>
      <c r="E31" s="481"/>
      <c r="F31" s="481"/>
      <c r="G31" s="481"/>
      <c r="H31" s="481"/>
      <c r="I31" s="481"/>
      <c r="J31" s="481"/>
      <c r="K31" s="481"/>
      <c r="L31" s="481"/>
      <c r="M31" s="481"/>
      <c r="N31" s="481"/>
      <c r="O31" s="481"/>
      <c r="Q31" s="807"/>
      <c r="R31" s="808"/>
      <c r="S31" s="808"/>
      <c r="T31" s="826"/>
    </row>
    <row r="32" spans="2:20" ht="16.5">
      <c r="B32" s="499" t="s">
        <v>1327</v>
      </c>
      <c r="C32" s="491" t="s">
        <v>1328</v>
      </c>
      <c r="D32" s="494" t="s">
        <v>1340</v>
      </c>
      <c r="E32" s="483">
        <v>44385</v>
      </c>
      <c r="F32" s="483">
        <v>46937</v>
      </c>
      <c r="G32" s="495">
        <v>6.25E-2</v>
      </c>
      <c r="H32" s="503">
        <v>1397000000</v>
      </c>
      <c r="I32" s="494">
        <v>566694007</v>
      </c>
      <c r="J32" s="305">
        <v>-546839384</v>
      </c>
      <c r="K32" s="527">
        <v>0</v>
      </c>
      <c r="L32" s="598">
        <v>230.4</v>
      </c>
      <c r="M32" s="527">
        <f>+H32+I32+J32+K32+L32</f>
        <v>1416854853.4000001</v>
      </c>
      <c r="N32" s="527">
        <v>0</v>
      </c>
      <c r="O32" s="527">
        <f>+M32</f>
        <v>1416854853.4000001</v>
      </c>
      <c r="Q32" s="809"/>
      <c r="R32" s="810">
        <v>1.0149999999999999</v>
      </c>
      <c r="S32" s="822">
        <f t="shared" ref="S32:S33" si="10">+H32*R32</f>
        <v>1417954999.9999998</v>
      </c>
      <c r="T32" s="827">
        <v>1413266668</v>
      </c>
    </row>
    <row r="33" spans="2:20" ht="16.5">
      <c r="B33" s="499" t="s">
        <v>1327</v>
      </c>
      <c r="C33" s="491" t="s">
        <v>1328</v>
      </c>
      <c r="D33" s="494" t="s">
        <v>1412</v>
      </c>
      <c r="E33" s="483">
        <v>44427</v>
      </c>
      <c r="F33" s="483">
        <v>48074</v>
      </c>
      <c r="G33" s="495">
        <v>6.5000000000000002E-2</v>
      </c>
      <c r="H33" s="503">
        <v>752000000</v>
      </c>
      <c r="I33" s="494">
        <v>464025205</v>
      </c>
      <c r="J33" s="305">
        <v>-458400657</v>
      </c>
      <c r="K33" s="527">
        <v>0</v>
      </c>
      <c r="L33" s="598">
        <v>470</v>
      </c>
      <c r="M33" s="527">
        <f>+H33+I33+J33+K33+L33</f>
        <v>757625018</v>
      </c>
      <c r="N33" s="527">
        <v>0</v>
      </c>
      <c r="O33" s="527">
        <f>+M33</f>
        <v>757625018</v>
      </c>
      <c r="Q33" s="809"/>
      <c r="R33" s="810">
        <v>1.0293840000000001</v>
      </c>
      <c r="S33" s="822">
        <f t="shared" si="10"/>
        <v>774096768</v>
      </c>
      <c r="T33" s="827">
        <v>774096768</v>
      </c>
    </row>
    <row r="34" spans="2:20" ht="12.75" thickBot="1">
      <c r="C34" s="525"/>
      <c r="D34" s="526"/>
      <c r="E34" s="498"/>
      <c r="F34" s="498"/>
      <c r="G34" s="487" t="s">
        <v>1330</v>
      </c>
      <c r="H34" s="533">
        <f>+SUM(H32:H33)</f>
        <v>2149000000</v>
      </c>
      <c r="I34" s="533">
        <f>+SUM(I32:I33)</f>
        <v>1030719212</v>
      </c>
      <c r="J34" s="533">
        <f>+SUM(J32:J33)</f>
        <v>-1005240041</v>
      </c>
      <c r="K34" s="533">
        <f t="shared" ref="K34:M34" si="11">+SUM(K32:K33)</f>
        <v>0</v>
      </c>
      <c r="L34" s="533">
        <f>+SUM(L32:L33)</f>
        <v>700.4</v>
      </c>
      <c r="M34" s="533">
        <f t="shared" si="11"/>
        <v>2174479871.4000001</v>
      </c>
      <c r="N34" s="485"/>
      <c r="O34" s="533">
        <f>+SUM(O32:O33)</f>
        <v>2174479871.4000001</v>
      </c>
    </row>
    <row r="35" spans="2:20" ht="12.75" thickTop="1">
      <c r="C35" s="482"/>
      <c r="D35" s="306"/>
      <c r="E35" s="477"/>
      <c r="F35" s="477"/>
      <c r="G35" s="502"/>
      <c r="H35" s="485"/>
      <c r="I35" s="485"/>
      <c r="J35" s="485"/>
      <c r="K35" s="485"/>
      <c r="L35" s="485"/>
      <c r="M35" s="485"/>
      <c r="N35" s="485"/>
      <c r="O35" s="485"/>
    </row>
    <row r="36" spans="2:20">
      <c r="B36" s="532" t="s">
        <v>1200</v>
      </c>
      <c r="C36" s="490"/>
      <c r="D36" s="490"/>
      <c r="E36" s="490"/>
      <c r="F36" s="490"/>
      <c r="G36" s="490"/>
      <c r="H36" s="479">
        <f>+H25+H34+H18+H29</f>
        <v>10113705395.99999</v>
      </c>
      <c r="I36" s="479">
        <f>+I25+I34+I18+I29</f>
        <v>3324131364.4000001</v>
      </c>
      <c r="J36" s="479">
        <f>+J25+J34+J18+J29</f>
        <v>-3258488782</v>
      </c>
      <c r="K36" s="479">
        <f>+K25+K34+K18</f>
        <v>-239757</v>
      </c>
      <c r="L36" s="479">
        <f>+L25+L34+L18+L29</f>
        <v>281566912.39999998</v>
      </c>
      <c r="M36" s="479">
        <f>+M25+M34+M18+M29</f>
        <v>10460675133.79999</v>
      </c>
      <c r="N36" s="479"/>
      <c r="O36" s="479">
        <f>+O25+O34+O18+O29</f>
        <v>10460675133.79999</v>
      </c>
    </row>
    <row r="37" spans="2:20">
      <c r="C37" s="482"/>
      <c r="D37" s="306"/>
      <c r="E37" s="477"/>
      <c r="F37" s="477"/>
      <c r="G37" s="502"/>
      <c r="H37" s="485"/>
      <c r="I37" s="485"/>
      <c r="J37" s="485"/>
      <c r="K37" s="485"/>
      <c r="L37" s="485"/>
      <c r="M37" s="485"/>
      <c r="N37" s="485"/>
      <c r="O37" s="485"/>
    </row>
    <row r="38" spans="2:20" ht="17.25" thickBot="1">
      <c r="B38" s="504" t="s">
        <v>1335</v>
      </c>
      <c r="C38" s="481"/>
      <c r="D38" s="528"/>
      <c r="E38" s="481"/>
      <c r="F38" s="481"/>
      <c r="G38" s="481"/>
      <c r="H38" s="481"/>
      <c r="I38" s="481"/>
      <c r="J38" s="783"/>
      <c r="K38" s="481"/>
      <c r="L38" s="481"/>
      <c r="M38" s="481"/>
      <c r="N38" s="481"/>
      <c r="O38" s="481"/>
      <c r="Q38" s="807"/>
      <c r="R38" s="808"/>
      <c r="S38" s="808"/>
      <c r="T38" s="826"/>
    </row>
    <row r="39" spans="2:20" ht="16.5">
      <c r="B39" s="499" t="s">
        <v>1385</v>
      </c>
      <c r="C39" s="491" t="s">
        <v>1336</v>
      </c>
      <c r="D39" s="494" t="s">
        <v>1556</v>
      </c>
      <c r="E39" s="483">
        <v>43661</v>
      </c>
      <c r="F39" s="483">
        <v>45461</v>
      </c>
      <c r="G39" s="495">
        <v>6.0999999999999999E-2</v>
      </c>
      <c r="H39" s="492">
        <v>50000</v>
      </c>
      <c r="I39" s="508">
        <v>6768.48</v>
      </c>
      <c r="J39" s="309">
        <v>-6768.4889999999996</v>
      </c>
      <c r="K39" s="531">
        <v>0</v>
      </c>
      <c r="L39" s="531">
        <v>185.52</v>
      </c>
      <c r="M39" s="531">
        <f>+H39+I39+J39+K39+L39</f>
        <v>50185.510999999991</v>
      </c>
      <c r="N39" s="531">
        <v>6921.52</v>
      </c>
      <c r="O39" s="527">
        <f>+M39*N39</f>
        <v>347360018.09671998</v>
      </c>
      <c r="Q39" s="809" t="s">
        <v>1342</v>
      </c>
      <c r="R39" s="809" t="s">
        <v>1342</v>
      </c>
      <c r="S39" s="821">
        <f t="shared" ref="S39:S43" si="12">+M39</f>
        <v>50185.510999999991</v>
      </c>
      <c r="T39" s="821">
        <v>50200.3</v>
      </c>
    </row>
    <row r="40" spans="2:20" ht="16.5">
      <c r="B40" s="499" t="s">
        <v>1386</v>
      </c>
      <c r="C40" s="491" t="s">
        <v>1336</v>
      </c>
      <c r="D40" s="494" t="s">
        <v>1387</v>
      </c>
      <c r="E40" s="483">
        <v>44063</v>
      </c>
      <c r="F40" s="483">
        <v>45154</v>
      </c>
      <c r="G40" s="495">
        <v>6.25E-2</v>
      </c>
      <c r="H40" s="492">
        <v>100000</v>
      </c>
      <c r="I40" s="508">
        <v>9315.07</v>
      </c>
      <c r="J40" s="309">
        <v>-8613.009</v>
      </c>
      <c r="K40" s="531">
        <v>0</v>
      </c>
      <c r="L40" s="531">
        <v>1836.51</v>
      </c>
      <c r="M40" s="531">
        <f t="shared" ref="M40:M43" si="13">+H40+I40+J40+K40+L40</f>
        <v>102538.571</v>
      </c>
      <c r="N40" s="531">
        <v>6921.52</v>
      </c>
      <c r="O40" s="527">
        <f t="shared" ref="O40:O43" si="14">+M40*N40</f>
        <v>709722769.94791996</v>
      </c>
      <c r="Q40" s="809" t="s">
        <v>1342</v>
      </c>
      <c r="R40" s="809" t="s">
        <v>1342</v>
      </c>
      <c r="S40" s="821">
        <f t="shared" si="12"/>
        <v>102538.571</v>
      </c>
      <c r="T40" s="821">
        <v>102712.8</v>
      </c>
    </row>
    <row r="41" spans="2:20" ht="16.5">
      <c r="B41" s="499" t="s">
        <v>1386</v>
      </c>
      <c r="C41" s="491" t="s">
        <v>1336</v>
      </c>
      <c r="D41" s="494" t="s">
        <v>1388</v>
      </c>
      <c r="E41" s="483">
        <v>44063</v>
      </c>
      <c r="F41" s="483">
        <v>45154</v>
      </c>
      <c r="G41" s="495">
        <v>6.25E-2</v>
      </c>
      <c r="H41" s="492">
        <v>100000</v>
      </c>
      <c r="I41" s="508">
        <v>9315.07</v>
      </c>
      <c r="J41" s="309">
        <v>-8613.009</v>
      </c>
      <c r="K41" s="531">
        <v>0</v>
      </c>
      <c r="L41" s="531">
        <v>1836.51</v>
      </c>
      <c r="M41" s="531">
        <f t="shared" si="13"/>
        <v>102538.571</v>
      </c>
      <c r="N41" s="531">
        <v>6921.52</v>
      </c>
      <c r="O41" s="527">
        <f t="shared" si="14"/>
        <v>709722769.94791996</v>
      </c>
      <c r="Q41" s="809" t="s">
        <v>1342</v>
      </c>
      <c r="R41" s="809" t="s">
        <v>1342</v>
      </c>
      <c r="S41" s="821">
        <f t="shared" si="12"/>
        <v>102538.571</v>
      </c>
      <c r="T41" s="821">
        <v>102712.8</v>
      </c>
    </row>
    <row r="42" spans="2:20" ht="16.5">
      <c r="B42" s="499" t="s">
        <v>1386</v>
      </c>
      <c r="C42" s="491" t="s">
        <v>1336</v>
      </c>
      <c r="D42" s="494" t="s">
        <v>1389</v>
      </c>
      <c r="E42" s="483">
        <v>44468</v>
      </c>
      <c r="F42" s="483">
        <v>45565</v>
      </c>
      <c r="G42" s="495">
        <v>4.4999999999999998E-2</v>
      </c>
      <c r="H42" s="492">
        <v>25000</v>
      </c>
      <c r="I42" s="508">
        <v>2826.37</v>
      </c>
      <c r="J42" s="309">
        <v>-2817.13</v>
      </c>
      <c r="K42" s="531">
        <v>-11.965</v>
      </c>
      <c r="L42" s="531">
        <v>0</v>
      </c>
      <c r="M42" s="531">
        <f t="shared" si="13"/>
        <v>24997.274999999998</v>
      </c>
      <c r="N42" s="531">
        <v>6921.52</v>
      </c>
      <c r="O42" s="527">
        <f t="shared" si="14"/>
        <v>173019138.85800001</v>
      </c>
      <c r="Q42" s="809" t="s">
        <v>1342</v>
      </c>
      <c r="R42" s="809" t="s">
        <v>1342</v>
      </c>
      <c r="S42" s="821">
        <f t="shared" si="12"/>
        <v>24997.274999999998</v>
      </c>
      <c r="T42" s="821">
        <v>24986.82</v>
      </c>
    </row>
    <row r="43" spans="2:20" ht="16.5">
      <c r="B43" s="499" t="s">
        <v>1386</v>
      </c>
      <c r="C43" s="491" t="s">
        <v>1336</v>
      </c>
      <c r="D43" s="494" t="s">
        <v>1390</v>
      </c>
      <c r="E43" s="483">
        <v>44468</v>
      </c>
      <c r="F43" s="483">
        <v>45565</v>
      </c>
      <c r="G43" s="495">
        <v>4.4999999999999998E-2</v>
      </c>
      <c r="H43" s="492">
        <v>25000</v>
      </c>
      <c r="I43" s="508">
        <v>2826.37</v>
      </c>
      <c r="J43" s="309">
        <v>-2817.13</v>
      </c>
      <c r="K43" s="531">
        <v>-11.965</v>
      </c>
      <c r="L43" s="531">
        <v>0</v>
      </c>
      <c r="M43" s="531">
        <f t="shared" si="13"/>
        <v>24997.274999999998</v>
      </c>
      <c r="N43" s="531">
        <v>6921.52</v>
      </c>
      <c r="O43" s="527">
        <f t="shared" si="14"/>
        <v>173019138.85800001</v>
      </c>
      <c r="Q43" s="809" t="s">
        <v>1342</v>
      </c>
      <c r="R43" s="809" t="s">
        <v>1342</v>
      </c>
      <c r="S43" s="821">
        <f t="shared" si="12"/>
        <v>24997.274999999998</v>
      </c>
      <c r="T43" s="821">
        <v>24986.82</v>
      </c>
    </row>
    <row r="44" spans="2:20" ht="12.75" thickBot="1">
      <c r="C44" s="525"/>
      <c r="D44" s="526"/>
      <c r="E44" s="498"/>
      <c r="F44" s="498"/>
      <c r="G44" s="487" t="s">
        <v>1330</v>
      </c>
      <c r="H44" s="488">
        <f t="shared" ref="H44:M44" si="15">+SUM(H39:H43)</f>
        <v>300000</v>
      </c>
      <c r="I44" s="488">
        <f t="shared" si="15"/>
        <v>31051.359999999997</v>
      </c>
      <c r="J44" s="488">
        <f t="shared" si="15"/>
        <v>-29628.767</v>
      </c>
      <c r="K44" s="488">
        <f t="shared" si="15"/>
        <v>-23.93</v>
      </c>
      <c r="L44" s="488">
        <f t="shared" si="15"/>
        <v>3858.54</v>
      </c>
      <c r="M44" s="488">
        <f t="shared" si="15"/>
        <v>305257.20300000004</v>
      </c>
      <c r="N44" s="505"/>
      <c r="O44" s="533">
        <f>+SUM(O39:O43)</f>
        <v>2112843835.70856</v>
      </c>
    </row>
    <row r="45" spans="2:20" ht="12.75" thickTop="1">
      <c r="C45" s="482"/>
      <c r="D45" s="307"/>
      <c r="E45" s="477"/>
      <c r="F45" s="477"/>
      <c r="G45" s="502"/>
      <c r="H45" s="505"/>
      <c r="I45" s="505"/>
      <c r="J45" s="505"/>
      <c r="K45" s="505"/>
      <c r="L45" s="505"/>
      <c r="M45" s="505"/>
      <c r="N45" s="505"/>
      <c r="O45" s="485"/>
    </row>
    <row r="46" spans="2:20" ht="17.25" thickBot="1">
      <c r="B46" s="504" t="s">
        <v>1337</v>
      </c>
      <c r="C46" s="481"/>
      <c r="D46" s="304"/>
      <c r="E46" s="481"/>
      <c r="F46" s="481"/>
      <c r="G46" s="481"/>
      <c r="H46" s="481"/>
      <c r="I46" s="481"/>
      <c r="J46" s="481"/>
      <c r="K46" s="481"/>
      <c r="L46" s="481"/>
      <c r="M46" s="481"/>
      <c r="N46" s="599"/>
      <c r="O46" s="304"/>
      <c r="Q46" s="807"/>
      <c r="R46" s="808"/>
      <c r="S46" s="808"/>
      <c r="T46" s="826"/>
    </row>
    <row r="47" spans="2:20" ht="16.5">
      <c r="B47" s="499" t="s">
        <v>1391</v>
      </c>
      <c r="C47" s="491" t="s">
        <v>1336</v>
      </c>
      <c r="D47" s="305" t="s">
        <v>1392</v>
      </c>
      <c r="E47" s="483">
        <v>44526</v>
      </c>
      <c r="F47" s="483">
        <v>46716</v>
      </c>
      <c r="G47" s="308">
        <v>7.2499999999999995E-2</v>
      </c>
      <c r="H47" s="309">
        <v>236000</v>
      </c>
      <c r="I47" s="309">
        <v>102660</v>
      </c>
      <c r="J47" s="309">
        <v>-96800.42</v>
      </c>
      <c r="K47" s="309">
        <v>-0.05</v>
      </c>
      <c r="L47" s="309">
        <v>0</v>
      </c>
      <c r="M47" s="309">
        <f>+H47+I47+J47+K47+L47</f>
        <v>241859.53000000003</v>
      </c>
      <c r="N47" s="531">
        <v>6921.52</v>
      </c>
      <c r="O47" s="305">
        <f>+M47*N47</f>
        <v>1674035574.0856004</v>
      </c>
      <c r="Q47" s="809"/>
      <c r="R47" s="810">
        <v>1.0349379999999999</v>
      </c>
      <c r="S47" s="811">
        <f>+H47*R47</f>
        <v>244245.36799999999</v>
      </c>
      <c r="T47" s="811">
        <v>239140.68799999999</v>
      </c>
    </row>
    <row r="48" spans="2:20" ht="16.5">
      <c r="B48" s="499" t="s">
        <v>1391</v>
      </c>
      <c r="C48" s="491" t="s">
        <v>1336</v>
      </c>
      <c r="D48" s="305" t="s">
        <v>1393</v>
      </c>
      <c r="E48" s="483">
        <v>44545</v>
      </c>
      <c r="F48" s="483">
        <v>47102</v>
      </c>
      <c r="G48" s="308">
        <v>7.4999999999999997E-2</v>
      </c>
      <c r="H48" s="309">
        <v>126000</v>
      </c>
      <c r="I48" s="309">
        <v>66201.78</v>
      </c>
      <c r="J48" s="309">
        <v>-63457.39</v>
      </c>
      <c r="K48" s="309">
        <v>-0.06</v>
      </c>
      <c r="L48" s="309">
        <v>4931.83</v>
      </c>
      <c r="M48" s="309">
        <f>+H48+I48+J48+K48+L48</f>
        <v>133676.16</v>
      </c>
      <c r="N48" s="531">
        <v>6921.52</v>
      </c>
      <c r="O48" s="305">
        <f>+M48*N48</f>
        <v>925242214.96320009</v>
      </c>
      <c r="Q48" s="809">
        <v>44650</v>
      </c>
      <c r="R48" s="812">
        <v>1.042575</v>
      </c>
      <c r="S48" s="811">
        <f>+H48*R48</f>
        <v>131364.45000000001</v>
      </c>
      <c r="T48" s="811">
        <v>126673.09199999998</v>
      </c>
    </row>
    <row r="49" spans="2:20" ht="16.5">
      <c r="B49" s="499" t="s">
        <v>1557</v>
      </c>
      <c r="C49" s="491" t="s">
        <v>1336</v>
      </c>
      <c r="D49" s="305" t="s">
        <v>1338</v>
      </c>
      <c r="E49" s="483">
        <v>44453</v>
      </c>
      <c r="F49" s="483">
        <v>45909</v>
      </c>
      <c r="G49" s="308">
        <v>6.25E-2</v>
      </c>
      <c r="H49" s="309">
        <v>120000</v>
      </c>
      <c r="I49" s="309">
        <v>26178.080000000002</v>
      </c>
      <c r="J49" s="309">
        <v>-25849.32</v>
      </c>
      <c r="K49" s="309">
        <v>0</v>
      </c>
      <c r="L49" s="309">
        <v>969.21</v>
      </c>
      <c r="M49" s="309">
        <f>+H49+I49+J49+K49+L49</f>
        <v>121297.97000000002</v>
      </c>
      <c r="N49" s="531">
        <v>6921.52</v>
      </c>
      <c r="O49" s="305">
        <f>+M49*N49</f>
        <v>839566325.3144002</v>
      </c>
      <c r="Q49" s="809"/>
      <c r="R49" s="810">
        <v>1.043112</v>
      </c>
      <c r="S49" s="811">
        <f t="shared" ref="S49:S50" si="16">+H49*R49</f>
        <v>125173.44</v>
      </c>
      <c r="T49" s="811">
        <v>121862.52</v>
      </c>
    </row>
    <row r="50" spans="2:20" ht="16.5">
      <c r="B50" s="499" t="s">
        <v>1391</v>
      </c>
      <c r="C50" s="491" t="s">
        <v>1336</v>
      </c>
      <c r="D50" s="305" t="s">
        <v>1558</v>
      </c>
      <c r="E50" s="483">
        <v>44545</v>
      </c>
      <c r="F50" s="483">
        <v>46371</v>
      </c>
      <c r="G50" s="308">
        <v>6.25E-2</v>
      </c>
      <c r="H50" s="309">
        <v>200000</v>
      </c>
      <c r="I50" s="309">
        <v>70038.36</v>
      </c>
      <c r="J50" s="309">
        <v>-65972.600000000006</v>
      </c>
      <c r="K50" s="309">
        <v>-0.04</v>
      </c>
      <c r="L50" s="309">
        <v>0</v>
      </c>
      <c r="M50" s="309">
        <f>+H50+I50+J50+K50+L50</f>
        <v>204065.71999999997</v>
      </c>
      <c r="N50" s="531">
        <v>6921.52</v>
      </c>
      <c r="O50" s="305">
        <f>+M50*N50</f>
        <v>1412444962.2944</v>
      </c>
      <c r="P50" s="507"/>
      <c r="Q50" s="809"/>
      <c r="R50" s="810">
        <v>1.0199450000000001</v>
      </c>
      <c r="S50" s="811">
        <f t="shared" si="16"/>
        <v>203989.00000000003</v>
      </c>
      <c r="T50" s="811">
        <v>203989</v>
      </c>
    </row>
    <row r="51" spans="2:20" ht="12.75" thickBot="1">
      <c r="C51" s="525"/>
      <c r="D51" s="526"/>
      <c r="E51" s="498"/>
      <c r="F51" s="498"/>
      <c r="G51" s="487" t="s">
        <v>1330</v>
      </c>
      <c r="H51" s="488">
        <f>+SUM(H47:H50)</f>
        <v>682000</v>
      </c>
      <c r="I51" s="488">
        <f t="shared" ref="I51:M51" si="17">+SUM(I47:I50)</f>
        <v>265078.21999999997</v>
      </c>
      <c r="J51" s="488">
        <f t="shared" si="17"/>
        <v>-252079.73</v>
      </c>
      <c r="K51" s="488">
        <f t="shared" si="17"/>
        <v>-0.15</v>
      </c>
      <c r="L51" s="488">
        <f t="shared" si="17"/>
        <v>5901.04</v>
      </c>
      <c r="M51" s="488">
        <f t="shared" si="17"/>
        <v>700899.38000000012</v>
      </c>
      <c r="N51" s="485"/>
      <c r="O51" s="533">
        <f>+SUM(O47:O50)</f>
        <v>4851289076.6576004</v>
      </c>
    </row>
    <row r="52" spans="2:20" ht="12.75" thickTop="1">
      <c r="C52" s="482"/>
      <c r="D52" s="307"/>
      <c r="E52" s="477"/>
      <c r="F52" s="477"/>
      <c r="G52" s="502"/>
      <c r="H52" s="505"/>
      <c r="I52" s="505"/>
      <c r="J52" s="505"/>
      <c r="K52" s="505"/>
      <c r="L52" s="505"/>
      <c r="M52" s="505"/>
      <c r="N52" s="485"/>
      <c r="O52" s="485"/>
    </row>
    <row r="53" spans="2:20" ht="17.25" thickBot="1">
      <c r="B53" s="504" t="s">
        <v>1559</v>
      </c>
      <c r="C53" s="481"/>
      <c r="D53" s="304"/>
      <c r="E53" s="481"/>
      <c r="F53" s="481"/>
      <c r="G53" s="481"/>
      <c r="H53" s="481"/>
      <c r="I53" s="481"/>
      <c r="J53" s="481"/>
      <c r="K53" s="481"/>
      <c r="L53" s="481"/>
      <c r="M53" s="481"/>
      <c r="N53" s="599"/>
      <c r="O53" s="304"/>
      <c r="Q53" s="807"/>
      <c r="R53" s="808"/>
      <c r="S53" s="808"/>
      <c r="T53" s="826"/>
    </row>
    <row r="54" spans="2:20" ht="16.5">
      <c r="B54" s="499" t="s">
        <v>1377</v>
      </c>
      <c r="C54" s="491" t="s">
        <v>1336</v>
      </c>
      <c r="D54" s="305" t="s">
        <v>1560</v>
      </c>
      <c r="E54" s="483">
        <v>43559</v>
      </c>
      <c r="F54" s="483">
        <v>45386</v>
      </c>
      <c r="G54" s="308">
        <v>6.25E-2</v>
      </c>
      <c r="H54" s="309">
        <v>10000</v>
      </c>
      <c r="I54" s="309">
        <v>1258.56</v>
      </c>
      <c r="J54" s="309">
        <v>-1258.56</v>
      </c>
      <c r="K54" s="309">
        <v>0</v>
      </c>
      <c r="L54" s="309">
        <v>189.14</v>
      </c>
      <c r="M54" s="309">
        <f>+H54+I54+J54+K54+L54</f>
        <v>10189.14</v>
      </c>
      <c r="N54" s="531">
        <v>6921.52</v>
      </c>
      <c r="O54" s="305">
        <f>+M54*N54</f>
        <v>70524336.292799994</v>
      </c>
      <c r="Q54" s="809"/>
      <c r="R54" s="810">
        <v>1.032314</v>
      </c>
      <c r="S54" s="811">
        <f t="shared" ref="S54:S55" si="18">+H54*R54</f>
        <v>10323.14</v>
      </c>
      <c r="T54" s="811">
        <v>10323.14</v>
      </c>
    </row>
    <row r="55" spans="2:20" ht="16.5">
      <c r="B55" s="499" t="s">
        <v>1377</v>
      </c>
      <c r="C55" s="491" t="s">
        <v>1336</v>
      </c>
      <c r="D55" s="305" t="s">
        <v>1561</v>
      </c>
      <c r="E55" s="483">
        <v>43643</v>
      </c>
      <c r="F55" s="483">
        <v>45467</v>
      </c>
      <c r="G55" s="308">
        <v>6.25E-2</v>
      </c>
      <c r="H55" s="309">
        <v>5000</v>
      </c>
      <c r="I55" s="309">
        <v>707.19</v>
      </c>
      <c r="J55" s="309">
        <v>-701.2</v>
      </c>
      <c r="K55" s="309">
        <v>0</v>
      </c>
      <c r="L55" s="309">
        <v>104.59</v>
      </c>
      <c r="M55" s="309">
        <f>+H55+I55+J55+K55+L55</f>
        <v>5110.5800000000008</v>
      </c>
      <c r="N55" s="531">
        <v>6921.52</v>
      </c>
      <c r="O55" s="305">
        <f>+M55*N55</f>
        <v>35372981.681600004</v>
      </c>
      <c r="Q55" s="809"/>
      <c r="R55" s="810">
        <v>1.000586</v>
      </c>
      <c r="S55" s="811">
        <f t="shared" si="18"/>
        <v>5002.93</v>
      </c>
      <c r="T55" s="811">
        <v>5177.5600000000004</v>
      </c>
    </row>
    <row r="56" spans="2:20" ht="12.75" thickBot="1">
      <c r="C56" s="525"/>
      <c r="D56" s="526"/>
      <c r="E56" s="498"/>
      <c r="F56" s="498"/>
      <c r="G56" s="487" t="s">
        <v>1330</v>
      </c>
      <c r="H56" s="488">
        <f t="shared" ref="H56:M56" si="19">+SUM(H54:H55)</f>
        <v>15000</v>
      </c>
      <c r="I56" s="488">
        <f>+SUM(I54:I55)</f>
        <v>1965.75</v>
      </c>
      <c r="J56" s="488">
        <f>+SUM(J54:J55)</f>
        <v>-1959.76</v>
      </c>
      <c r="K56" s="488">
        <f t="shared" si="19"/>
        <v>0</v>
      </c>
      <c r="L56" s="488">
        <f>+SUM(L54:L55)</f>
        <v>293.73</v>
      </c>
      <c r="M56" s="488">
        <f t="shared" si="19"/>
        <v>15299.720000000001</v>
      </c>
      <c r="N56" s="485"/>
      <c r="O56" s="533">
        <f>+SUM(O54:O55)</f>
        <v>105897317.9744</v>
      </c>
    </row>
    <row r="57" spans="2:20" ht="12.75" thickTop="1">
      <c r="C57" s="482"/>
      <c r="D57" s="307"/>
      <c r="E57" s="477"/>
      <c r="F57" s="477"/>
      <c r="G57" s="502"/>
      <c r="H57" s="505"/>
      <c r="I57" s="505"/>
      <c r="J57" s="505"/>
      <c r="K57" s="505"/>
      <c r="L57" s="505"/>
      <c r="M57" s="505"/>
      <c r="N57" s="485"/>
      <c r="O57" s="485"/>
    </row>
    <row r="58" spans="2:20" ht="17.25" thickBot="1">
      <c r="B58" s="504" t="s">
        <v>1562</v>
      </c>
      <c r="C58" s="481"/>
      <c r="D58" s="304"/>
      <c r="E58" s="481"/>
      <c r="F58" s="481"/>
      <c r="G58" s="481"/>
      <c r="H58" s="481"/>
      <c r="I58" s="481"/>
      <c r="J58" s="481"/>
      <c r="K58" s="481"/>
      <c r="L58" s="481"/>
      <c r="M58" s="481"/>
      <c r="N58" s="599"/>
      <c r="O58" s="304"/>
      <c r="Q58" s="807"/>
      <c r="R58" s="808"/>
      <c r="S58" s="808"/>
      <c r="T58" s="826"/>
    </row>
    <row r="59" spans="2:20" ht="16.5">
      <c r="B59" s="499" t="s">
        <v>1563</v>
      </c>
      <c r="C59" s="491" t="s">
        <v>1336</v>
      </c>
      <c r="D59" s="305" t="s">
        <v>1564</v>
      </c>
      <c r="E59" s="483">
        <v>44328</v>
      </c>
      <c r="F59" s="483">
        <v>45719</v>
      </c>
      <c r="G59" s="308">
        <v>7.0000000000000007E-2</v>
      </c>
      <c r="H59" s="309">
        <v>18000</v>
      </c>
      <c r="I59" s="309">
        <v>3780</v>
      </c>
      <c r="J59" s="309">
        <v>-3693.7</v>
      </c>
      <c r="K59" s="309">
        <v>0</v>
      </c>
      <c r="L59" s="309">
        <v>846.01</v>
      </c>
      <c r="M59" s="309">
        <f>+H59+I59+J59+K59+L59</f>
        <v>18932.309999999998</v>
      </c>
      <c r="N59" s="531">
        <v>6921.52</v>
      </c>
      <c r="O59" s="784">
        <f>+M59*N59</f>
        <v>131040362.31119999</v>
      </c>
      <c r="Q59" s="809"/>
      <c r="R59" s="810">
        <v>1.051795</v>
      </c>
      <c r="S59" s="811">
        <f t="shared" ref="S59" si="20">+H59*R59</f>
        <v>18932.310000000001</v>
      </c>
      <c r="T59" s="811">
        <v>18932.310000000001</v>
      </c>
    </row>
    <row r="60" spans="2:20" ht="12.75" thickBot="1">
      <c r="C60" s="525"/>
      <c r="D60" s="526"/>
      <c r="E60" s="498"/>
      <c r="F60" s="498"/>
      <c r="G60" s="487" t="s">
        <v>1330</v>
      </c>
      <c r="H60" s="488">
        <f>+SUM(H59)</f>
        <v>18000</v>
      </c>
      <c r="I60" s="488">
        <f>+SUM(I59)</f>
        <v>3780</v>
      </c>
      <c r="J60" s="488">
        <f>+SUM(J59)</f>
        <v>-3693.7</v>
      </c>
      <c r="K60" s="488">
        <f>+SUM(K59)</f>
        <v>0</v>
      </c>
      <c r="L60" s="488">
        <f>+SUM(L59)</f>
        <v>846.01</v>
      </c>
      <c r="M60" s="488">
        <f t="shared" ref="M60" si="21">+SUM(M58:M59)</f>
        <v>18932.309999999998</v>
      </c>
      <c r="N60" s="485"/>
      <c r="O60" s="533">
        <f>+SUM(O59)</f>
        <v>131040362.31119999</v>
      </c>
    </row>
    <row r="61" spans="2:20" ht="12.75" thickTop="1">
      <c r="C61" s="482"/>
      <c r="D61" s="307"/>
      <c r="E61" s="477"/>
      <c r="F61" s="477"/>
      <c r="G61" s="502"/>
      <c r="H61" s="505"/>
      <c r="I61" s="505"/>
      <c r="J61" s="505"/>
      <c r="K61" s="505"/>
      <c r="L61" s="505"/>
      <c r="M61" s="505"/>
      <c r="N61" s="485"/>
      <c r="O61" s="485"/>
    </row>
    <row r="62" spans="2:20">
      <c r="C62" s="482"/>
      <c r="D62" s="307"/>
      <c r="E62" s="477"/>
      <c r="F62" s="477"/>
      <c r="G62" s="502"/>
      <c r="H62" s="505"/>
      <c r="I62" s="505"/>
      <c r="J62" s="505"/>
      <c r="K62" s="505"/>
      <c r="L62" s="505"/>
      <c r="M62" s="505"/>
      <c r="N62" s="485"/>
      <c r="O62" s="485"/>
    </row>
    <row r="63" spans="2:20">
      <c r="B63" s="532" t="s">
        <v>1339</v>
      </c>
      <c r="C63" s="490"/>
      <c r="D63" s="490"/>
      <c r="E63" s="490"/>
      <c r="F63" s="490"/>
      <c r="G63" s="490"/>
      <c r="H63" s="524">
        <f t="shared" ref="H63:M63" si="22">+H44+H51+H56+H60</f>
        <v>1015000</v>
      </c>
      <c r="I63" s="524">
        <f t="shared" si="22"/>
        <v>301875.32999999996</v>
      </c>
      <c r="J63" s="524">
        <f t="shared" si="22"/>
        <v>-287361.95700000005</v>
      </c>
      <c r="K63" s="524">
        <f t="shared" si="22"/>
        <v>-24.08</v>
      </c>
      <c r="L63" s="524">
        <f t="shared" si="22"/>
        <v>10899.32</v>
      </c>
      <c r="M63" s="524">
        <f t="shared" si="22"/>
        <v>1040388.6130000001</v>
      </c>
      <c r="N63" s="479"/>
      <c r="O63" s="524">
        <f>+O44+O51+O56+O60</f>
        <v>7201070592.6517601</v>
      </c>
    </row>
    <row r="64" spans="2:20">
      <c r="C64" s="482"/>
      <c r="D64" s="307"/>
      <c r="E64" s="477"/>
      <c r="F64" s="477"/>
      <c r="G64" s="502"/>
      <c r="H64" s="505"/>
      <c r="I64" s="505"/>
      <c r="J64" s="505"/>
      <c r="K64" s="505"/>
      <c r="L64" s="505"/>
      <c r="M64" s="505"/>
      <c r="N64" s="485"/>
      <c r="O64" s="485"/>
    </row>
    <row r="65" spans="2:20">
      <c r="O65" s="600">
        <v>0</v>
      </c>
      <c r="P65" s="785" t="s">
        <v>1394</v>
      </c>
    </row>
    <row r="66" spans="2:20" ht="12.75" thickBot="1">
      <c r="H66" s="786">
        <v>0</v>
      </c>
      <c r="I66" s="786">
        <v>0</v>
      </c>
      <c r="J66" s="786">
        <v>0</v>
      </c>
      <c r="K66" s="786">
        <v>0</v>
      </c>
      <c r="L66" s="786">
        <v>0</v>
      </c>
      <c r="M66" s="786"/>
    </row>
    <row r="67" spans="2:20" ht="33.75" customHeight="1" thickBot="1">
      <c r="B67" s="501" t="s">
        <v>1186</v>
      </c>
      <c r="C67" s="501" t="s">
        <v>2</v>
      </c>
      <c r="D67" s="501" t="s">
        <v>1187</v>
      </c>
      <c r="E67" s="501" t="s">
        <v>1566</v>
      </c>
      <c r="F67" s="501" t="s">
        <v>1567</v>
      </c>
      <c r="G67" s="501" t="s">
        <v>1190</v>
      </c>
      <c r="H67" s="501" t="s">
        <v>1191</v>
      </c>
      <c r="I67" s="501" t="s">
        <v>1192</v>
      </c>
      <c r="J67" s="501" t="s">
        <v>1193</v>
      </c>
      <c r="K67" s="501" t="s">
        <v>1568</v>
      </c>
      <c r="L67" s="501" t="s">
        <v>1569</v>
      </c>
      <c r="M67" s="788" t="s">
        <v>1570</v>
      </c>
      <c r="Q67" s="807"/>
      <c r="R67" s="808"/>
      <c r="S67" s="808"/>
      <c r="T67" s="826"/>
    </row>
    <row r="68" spans="2:20" s="804" customFormat="1" ht="16.5">
      <c r="B68" s="634" t="s">
        <v>1418</v>
      </c>
      <c r="C68" s="796" t="s">
        <v>1336</v>
      </c>
      <c r="D68" s="797" t="s">
        <v>1393</v>
      </c>
      <c r="E68" s="798">
        <v>44638</v>
      </c>
      <c r="F68" s="798">
        <v>44910</v>
      </c>
      <c r="G68" s="799">
        <v>3.7999999999999999E-2</v>
      </c>
      <c r="H68" s="800">
        <v>500000</v>
      </c>
      <c r="I68" s="800">
        <v>262705.48</v>
      </c>
      <c r="J68" s="801">
        <v>-251815.07</v>
      </c>
      <c r="K68" s="802">
        <v>471338.18</v>
      </c>
      <c r="L68" s="803">
        <v>13347.27</v>
      </c>
      <c r="M68" s="801">
        <v>-12709.35</v>
      </c>
      <c r="Q68" s="809">
        <v>44650</v>
      </c>
      <c r="R68" s="812">
        <v>1.042575</v>
      </c>
      <c r="S68" s="811">
        <f>+H68*R68</f>
        <v>521287.5</v>
      </c>
      <c r="T68" s="811">
        <v>512397.5</v>
      </c>
    </row>
    <row r="69" spans="2:20" ht="12.75" thickBot="1">
      <c r="B69" s="789"/>
      <c r="C69" s="525"/>
      <c r="D69" s="526"/>
      <c r="E69" s="525"/>
      <c r="F69" s="498"/>
      <c r="G69" s="789" t="s">
        <v>1330</v>
      </c>
      <c r="H69" s="790">
        <f>SUM(H68)</f>
        <v>500000</v>
      </c>
      <c r="I69" s="790">
        <f>SUM(I68)</f>
        <v>262705.48</v>
      </c>
      <c r="J69" s="791">
        <f>SUM(J68)</f>
        <v>-251815.07</v>
      </c>
      <c r="K69" s="790">
        <f t="shared" ref="K69:L69" si="23">SUM(K68)</f>
        <v>471338.18</v>
      </c>
      <c r="L69" s="790">
        <f t="shared" si="23"/>
        <v>13347.27</v>
      </c>
      <c r="M69" s="791">
        <f>SUM(M68)</f>
        <v>-12709.35</v>
      </c>
    </row>
    <row r="70" spans="2:20" ht="12.6" customHeight="1" thickTop="1">
      <c r="E70" s="792"/>
      <c r="J70" s="793"/>
      <c r="K70" s="793"/>
      <c r="L70" s="793"/>
      <c r="M70" s="793"/>
    </row>
    <row r="71" spans="2:20" ht="12.6" customHeight="1">
      <c r="E71" s="792"/>
      <c r="J71" s="786"/>
      <c r="M71" s="507"/>
    </row>
    <row r="72" spans="2:20" ht="12.6" customHeight="1">
      <c r="E72" s="792"/>
    </row>
    <row r="73" spans="2:20">
      <c r="E73" s="794"/>
    </row>
    <row r="74" spans="2:20">
      <c r="B74" s="532" t="s">
        <v>1571</v>
      </c>
      <c r="C74" s="490"/>
      <c r="D74" s="490"/>
      <c r="E74" s="490"/>
      <c r="F74" s="490"/>
      <c r="G74" s="490"/>
      <c r="H74" s="524">
        <f t="shared" ref="H74:K74" si="24">+H69</f>
        <v>500000</v>
      </c>
      <c r="I74" s="524">
        <f t="shared" si="24"/>
        <v>262705.48</v>
      </c>
      <c r="J74" s="524">
        <f>+J69</f>
        <v>-251815.07</v>
      </c>
      <c r="K74" s="524">
        <f t="shared" si="24"/>
        <v>471338.18</v>
      </c>
      <c r="L74" s="524">
        <f>+L69</f>
        <v>13347.27</v>
      </c>
      <c r="M74" s="524">
        <f>+M69</f>
        <v>-12709.35</v>
      </c>
    </row>
    <row r="77" spans="2:20" ht="12.75" thickBot="1">
      <c r="I77" s="787"/>
      <c r="K77" s="787"/>
      <c r="M77" s="795">
        <v>0</v>
      </c>
      <c r="N77" s="785" t="s">
        <v>1394</v>
      </c>
    </row>
    <row r="78" spans="2:20" ht="33.75" customHeight="1" thickBot="1">
      <c r="B78" s="501" t="s">
        <v>1186</v>
      </c>
      <c r="C78" s="501" t="s">
        <v>2</v>
      </c>
      <c r="D78" s="501" t="s">
        <v>1187</v>
      </c>
      <c r="E78" s="501" t="s">
        <v>1188</v>
      </c>
      <c r="F78" s="501" t="s">
        <v>1189</v>
      </c>
      <c r="G78" s="501" t="s">
        <v>1190</v>
      </c>
      <c r="H78" s="501" t="s">
        <v>1191</v>
      </c>
      <c r="I78" s="501" t="s">
        <v>1192</v>
      </c>
      <c r="J78" s="501" t="s">
        <v>1193</v>
      </c>
      <c r="K78" s="501" t="s">
        <v>1194</v>
      </c>
      <c r="L78" s="501" t="s">
        <v>1016</v>
      </c>
      <c r="M78" s="501" t="s">
        <v>1195</v>
      </c>
      <c r="N78" s="484" t="s">
        <v>1196</v>
      </c>
      <c r="O78" s="501" t="s">
        <v>1197</v>
      </c>
      <c r="Q78" s="807"/>
      <c r="R78" s="808"/>
      <c r="S78" s="808"/>
      <c r="T78" s="826"/>
    </row>
    <row r="79" spans="2:20" ht="16.5">
      <c r="B79" s="499" t="s">
        <v>1411</v>
      </c>
      <c r="C79" s="491" t="s">
        <v>1328</v>
      </c>
      <c r="D79" s="305" t="s">
        <v>1412</v>
      </c>
      <c r="E79" s="483">
        <v>44427</v>
      </c>
      <c r="F79" s="483">
        <v>48074</v>
      </c>
      <c r="G79" s="308">
        <v>6.5000000000000002E-2</v>
      </c>
      <c r="H79" s="305">
        <v>650000000</v>
      </c>
      <c r="I79" s="305">
        <v>401085617</v>
      </c>
      <c r="J79" s="805">
        <v>-396223973</v>
      </c>
      <c r="K79" s="305">
        <v>0</v>
      </c>
      <c r="L79" s="305">
        <v>0</v>
      </c>
      <c r="M79" s="305">
        <f>+H79+I79+J79+K79+L79</f>
        <v>654861644</v>
      </c>
      <c r="N79" s="305">
        <v>0</v>
      </c>
      <c r="O79" s="305">
        <f>+M79</f>
        <v>654861644</v>
      </c>
      <c r="Q79" s="809"/>
      <c r="R79" s="810">
        <v>102.9384</v>
      </c>
      <c r="S79" s="827">
        <f>+H79*R79</f>
        <v>66909960000</v>
      </c>
      <c r="T79" s="827"/>
    </row>
    <row r="80" spans="2:20" ht="12.75" thickBot="1">
      <c r="C80" s="525"/>
      <c r="D80" s="526"/>
      <c r="E80" s="498"/>
      <c r="F80" s="498"/>
      <c r="G80" s="487" t="s">
        <v>1330</v>
      </c>
      <c r="H80" s="533">
        <f t="shared" ref="H80:M80" si="25">+SUM(H79:H79)</f>
        <v>650000000</v>
      </c>
      <c r="I80" s="533">
        <f t="shared" si="25"/>
        <v>401085617</v>
      </c>
      <c r="J80" s="533">
        <f>+SUM(J79:J79)</f>
        <v>-396223973</v>
      </c>
      <c r="K80" s="533">
        <f t="shared" si="25"/>
        <v>0</v>
      </c>
      <c r="L80" s="533">
        <f t="shared" si="25"/>
        <v>0</v>
      </c>
      <c r="M80" s="533">
        <f t="shared" si="25"/>
        <v>654861644</v>
      </c>
      <c r="N80" s="485"/>
      <c r="O80" s="533">
        <f>+SUM(O79:O79)</f>
        <v>654861644</v>
      </c>
    </row>
    <row r="81" spans="2:15" ht="12.75" thickTop="1">
      <c r="C81" s="482"/>
      <c r="D81" s="306"/>
      <c r="E81" s="477"/>
      <c r="F81" s="477"/>
      <c r="G81" s="502"/>
      <c r="H81" s="485"/>
      <c r="I81" s="485"/>
      <c r="J81" s="485"/>
      <c r="K81" s="485"/>
      <c r="L81" s="485"/>
      <c r="M81" s="485"/>
      <c r="N81" s="485"/>
      <c r="O81" s="485"/>
    </row>
    <row r="82" spans="2:15">
      <c r="C82" s="482"/>
      <c r="D82" s="306"/>
      <c r="E82" s="477"/>
      <c r="F82" s="477"/>
      <c r="G82" s="502"/>
      <c r="H82" s="485"/>
      <c r="I82" s="485"/>
      <c r="J82" s="485"/>
      <c r="K82" s="485"/>
      <c r="L82" s="485"/>
      <c r="M82" s="485"/>
      <c r="N82" s="485"/>
      <c r="O82" s="485"/>
    </row>
    <row r="83" spans="2:15">
      <c r="B83" s="532" t="s">
        <v>1200</v>
      </c>
      <c r="C83" s="490"/>
      <c r="D83" s="490"/>
      <c r="E83" s="490"/>
      <c r="F83" s="490"/>
      <c r="G83" s="490"/>
      <c r="H83" s="479">
        <f>+H80</f>
        <v>650000000</v>
      </c>
      <c r="I83" s="479">
        <f t="shared" ref="I83:L83" si="26">+I80</f>
        <v>401085617</v>
      </c>
      <c r="J83" s="479">
        <f t="shared" si="26"/>
        <v>-396223973</v>
      </c>
      <c r="K83" s="479">
        <f t="shared" si="26"/>
        <v>0</v>
      </c>
      <c r="L83" s="479">
        <f t="shared" si="26"/>
        <v>0</v>
      </c>
      <c r="M83" s="479">
        <f>+M80</f>
        <v>654861644</v>
      </c>
      <c r="N83" s="479"/>
      <c r="O83" s="479">
        <f>+O80</f>
        <v>654861644</v>
      </c>
    </row>
  </sheetData>
  <mergeCells count="2">
    <mergeCell ref="B5:O5"/>
    <mergeCell ref="B6:O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CFF"/>
  </sheetPr>
  <dimension ref="A1:I573"/>
  <sheetViews>
    <sheetView showGridLines="0" topLeftCell="A220" zoomScale="90" zoomScaleNormal="90" workbookViewId="0">
      <selection activeCell="B326" sqref="B326"/>
    </sheetView>
  </sheetViews>
  <sheetFormatPr baseColWidth="10" defaultColWidth="9.140625" defaultRowHeight="12.75"/>
  <cols>
    <col min="1" max="1" width="50.5703125" style="60" bestFit="1" customWidth="1"/>
    <col min="2" max="2" width="17.28515625" style="60" customWidth="1"/>
    <col min="3" max="3" width="67.140625" style="60" customWidth="1"/>
    <col min="4" max="4" width="25" style="60" customWidth="1"/>
    <col min="5" max="5" width="2" style="60" customWidth="1"/>
    <col min="6" max="6" width="19.42578125" style="403" customWidth="1"/>
    <col min="7" max="7" width="11.85546875" style="60" bestFit="1" customWidth="1"/>
    <col min="8" max="8" width="20.42578125" style="60" bestFit="1" customWidth="1"/>
    <col min="9" max="255" width="9.140625" style="60"/>
    <col min="256" max="256" width="1" style="60" customWidth="1"/>
    <col min="257" max="257" width="17.28515625" style="60" customWidth="1"/>
    <col min="258" max="258" width="67.140625" style="60" customWidth="1"/>
    <col min="259" max="259" width="28.42578125" style="60" customWidth="1"/>
    <col min="260" max="260" width="2" style="60" customWidth="1"/>
    <col min="261" max="261" width="17.7109375" style="60" customWidth="1"/>
    <col min="262" max="511" width="9.140625" style="60"/>
    <col min="512" max="512" width="1" style="60" customWidth="1"/>
    <col min="513" max="513" width="17.28515625" style="60" customWidth="1"/>
    <col min="514" max="514" width="67.140625" style="60" customWidth="1"/>
    <col min="515" max="515" width="28.42578125" style="60" customWidth="1"/>
    <col min="516" max="516" width="2" style="60" customWidth="1"/>
    <col min="517" max="517" width="17.7109375" style="60" customWidth="1"/>
    <col min="518" max="767" width="9.140625" style="60"/>
    <col min="768" max="768" width="1" style="60" customWidth="1"/>
    <col min="769" max="769" width="17.28515625" style="60" customWidth="1"/>
    <col min="770" max="770" width="67.140625" style="60" customWidth="1"/>
    <col min="771" max="771" width="28.42578125" style="60" customWidth="1"/>
    <col min="772" max="772" width="2" style="60" customWidth="1"/>
    <col min="773" max="773" width="17.7109375" style="60" customWidth="1"/>
    <col min="774" max="1023" width="9.140625" style="60"/>
    <col min="1024" max="1024" width="1" style="60" customWidth="1"/>
    <col min="1025" max="1025" width="17.28515625" style="60" customWidth="1"/>
    <col min="1026" max="1026" width="67.140625" style="60" customWidth="1"/>
    <col min="1027" max="1027" width="28.42578125" style="60" customWidth="1"/>
    <col min="1028" max="1028" width="2" style="60" customWidth="1"/>
    <col min="1029" max="1029" width="17.7109375" style="60" customWidth="1"/>
    <col min="1030" max="1279" width="9.140625" style="60"/>
    <col min="1280" max="1280" width="1" style="60" customWidth="1"/>
    <col min="1281" max="1281" width="17.28515625" style="60" customWidth="1"/>
    <col min="1282" max="1282" width="67.140625" style="60" customWidth="1"/>
    <col min="1283" max="1283" width="28.42578125" style="60" customWidth="1"/>
    <col min="1284" max="1284" width="2" style="60" customWidth="1"/>
    <col min="1285" max="1285" width="17.7109375" style="60" customWidth="1"/>
    <col min="1286" max="1535" width="9.140625" style="60"/>
    <col min="1536" max="1536" width="1" style="60" customWidth="1"/>
    <col min="1537" max="1537" width="17.28515625" style="60" customWidth="1"/>
    <col min="1538" max="1538" width="67.140625" style="60" customWidth="1"/>
    <col min="1539" max="1539" width="28.42578125" style="60" customWidth="1"/>
    <col min="1540" max="1540" width="2" style="60" customWidth="1"/>
    <col min="1541" max="1541" width="17.7109375" style="60" customWidth="1"/>
    <col min="1542" max="1791" width="9.140625" style="60"/>
    <col min="1792" max="1792" width="1" style="60" customWidth="1"/>
    <col min="1793" max="1793" width="17.28515625" style="60" customWidth="1"/>
    <col min="1794" max="1794" width="67.140625" style="60" customWidth="1"/>
    <col min="1795" max="1795" width="28.42578125" style="60" customWidth="1"/>
    <col min="1796" max="1796" width="2" style="60" customWidth="1"/>
    <col min="1797" max="1797" width="17.7109375" style="60" customWidth="1"/>
    <col min="1798" max="2047" width="9.140625" style="60"/>
    <col min="2048" max="2048" width="1" style="60" customWidth="1"/>
    <col min="2049" max="2049" width="17.28515625" style="60" customWidth="1"/>
    <col min="2050" max="2050" width="67.140625" style="60" customWidth="1"/>
    <col min="2051" max="2051" width="28.42578125" style="60" customWidth="1"/>
    <col min="2052" max="2052" width="2" style="60" customWidth="1"/>
    <col min="2053" max="2053" width="17.7109375" style="60" customWidth="1"/>
    <col min="2054" max="2303" width="9.140625" style="60"/>
    <col min="2304" max="2304" width="1" style="60" customWidth="1"/>
    <col min="2305" max="2305" width="17.28515625" style="60" customWidth="1"/>
    <col min="2306" max="2306" width="67.140625" style="60" customWidth="1"/>
    <col min="2307" max="2307" width="28.42578125" style="60" customWidth="1"/>
    <col min="2308" max="2308" width="2" style="60" customWidth="1"/>
    <col min="2309" max="2309" width="17.7109375" style="60" customWidth="1"/>
    <col min="2310" max="2559" width="9.140625" style="60"/>
    <col min="2560" max="2560" width="1" style="60" customWidth="1"/>
    <col min="2561" max="2561" width="17.28515625" style="60" customWidth="1"/>
    <col min="2562" max="2562" width="67.140625" style="60" customWidth="1"/>
    <col min="2563" max="2563" width="28.42578125" style="60" customWidth="1"/>
    <col min="2564" max="2564" width="2" style="60" customWidth="1"/>
    <col min="2565" max="2565" width="17.7109375" style="60" customWidth="1"/>
    <col min="2566" max="2815" width="9.140625" style="60"/>
    <col min="2816" max="2816" width="1" style="60" customWidth="1"/>
    <col min="2817" max="2817" width="17.28515625" style="60" customWidth="1"/>
    <col min="2818" max="2818" width="67.140625" style="60" customWidth="1"/>
    <col min="2819" max="2819" width="28.42578125" style="60" customWidth="1"/>
    <col min="2820" max="2820" width="2" style="60" customWidth="1"/>
    <col min="2821" max="2821" width="17.7109375" style="60" customWidth="1"/>
    <col min="2822" max="3071" width="9.140625" style="60"/>
    <col min="3072" max="3072" width="1" style="60" customWidth="1"/>
    <col min="3073" max="3073" width="17.28515625" style="60" customWidth="1"/>
    <col min="3074" max="3074" width="67.140625" style="60" customWidth="1"/>
    <col min="3075" max="3075" width="28.42578125" style="60" customWidth="1"/>
    <col min="3076" max="3076" width="2" style="60" customWidth="1"/>
    <col min="3077" max="3077" width="17.7109375" style="60" customWidth="1"/>
    <col min="3078" max="3327" width="9.140625" style="60"/>
    <col min="3328" max="3328" width="1" style="60" customWidth="1"/>
    <col min="3329" max="3329" width="17.28515625" style="60" customWidth="1"/>
    <col min="3330" max="3330" width="67.140625" style="60" customWidth="1"/>
    <col min="3331" max="3331" width="28.42578125" style="60" customWidth="1"/>
    <col min="3332" max="3332" width="2" style="60" customWidth="1"/>
    <col min="3333" max="3333" width="17.7109375" style="60" customWidth="1"/>
    <col min="3334" max="3583" width="9.140625" style="60"/>
    <col min="3584" max="3584" width="1" style="60" customWidth="1"/>
    <col min="3585" max="3585" width="17.28515625" style="60" customWidth="1"/>
    <col min="3586" max="3586" width="67.140625" style="60" customWidth="1"/>
    <col min="3587" max="3587" width="28.42578125" style="60" customWidth="1"/>
    <col min="3588" max="3588" width="2" style="60" customWidth="1"/>
    <col min="3589" max="3589" width="17.7109375" style="60" customWidth="1"/>
    <col min="3590" max="3839" width="9.140625" style="60"/>
    <col min="3840" max="3840" width="1" style="60" customWidth="1"/>
    <col min="3841" max="3841" width="17.28515625" style="60" customWidth="1"/>
    <col min="3842" max="3842" width="67.140625" style="60" customWidth="1"/>
    <col min="3843" max="3843" width="28.42578125" style="60" customWidth="1"/>
    <col min="3844" max="3844" width="2" style="60" customWidth="1"/>
    <col min="3845" max="3845" width="17.7109375" style="60" customWidth="1"/>
    <col min="3846" max="4095" width="9.140625" style="60"/>
    <col min="4096" max="4096" width="1" style="60" customWidth="1"/>
    <col min="4097" max="4097" width="17.28515625" style="60" customWidth="1"/>
    <col min="4098" max="4098" width="67.140625" style="60" customWidth="1"/>
    <col min="4099" max="4099" width="28.42578125" style="60" customWidth="1"/>
    <col min="4100" max="4100" width="2" style="60" customWidth="1"/>
    <col min="4101" max="4101" width="17.7109375" style="60" customWidth="1"/>
    <col min="4102" max="4351" width="9.140625" style="60"/>
    <col min="4352" max="4352" width="1" style="60" customWidth="1"/>
    <col min="4353" max="4353" width="17.28515625" style="60" customWidth="1"/>
    <col min="4354" max="4354" width="67.140625" style="60" customWidth="1"/>
    <col min="4355" max="4355" width="28.42578125" style="60" customWidth="1"/>
    <col min="4356" max="4356" width="2" style="60" customWidth="1"/>
    <col min="4357" max="4357" width="17.7109375" style="60" customWidth="1"/>
    <col min="4358" max="4607" width="9.140625" style="60"/>
    <col min="4608" max="4608" width="1" style="60" customWidth="1"/>
    <col min="4609" max="4609" width="17.28515625" style="60" customWidth="1"/>
    <col min="4610" max="4610" width="67.140625" style="60" customWidth="1"/>
    <col min="4611" max="4611" width="28.42578125" style="60" customWidth="1"/>
    <col min="4612" max="4612" width="2" style="60" customWidth="1"/>
    <col min="4613" max="4613" width="17.7109375" style="60" customWidth="1"/>
    <col min="4614" max="4863" width="9.140625" style="60"/>
    <col min="4864" max="4864" width="1" style="60" customWidth="1"/>
    <col min="4865" max="4865" width="17.28515625" style="60" customWidth="1"/>
    <col min="4866" max="4866" width="67.140625" style="60" customWidth="1"/>
    <col min="4867" max="4867" width="28.42578125" style="60" customWidth="1"/>
    <col min="4868" max="4868" width="2" style="60" customWidth="1"/>
    <col min="4869" max="4869" width="17.7109375" style="60" customWidth="1"/>
    <col min="4870" max="5119" width="9.140625" style="60"/>
    <col min="5120" max="5120" width="1" style="60" customWidth="1"/>
    <col min="5121" max="5121" width="17.28515625" style="60" customWidth="1"/>
    <col min="5122" max="5122" width="67.140625" style="60" customWidth="1"/>
    <col min="5123" max="5123" width="28.42578125" style="60" customWidth="1"/>
    <col min="5124" max="5124" width="2" style="60" customWidth="1"/>
    <col min="5125" max="5125" width="17.7109375" style="60" customWidth="1"/>
    <col min="5126" max="5375" width="9.140625" style="60"/>
    <col min="5376" max="5376" width="1" style="60" customWidth="1"/>
    <col min="5377" max="5377" width="17.28515625" style="60" customWidth="1"/>
    <col min="5378" max="5378" width="67.140625" style="60" customWidth="1"/>
    <col min="5379" max="5379" width="28.42578125" style="60" customWidth="1"/>
    <col min="5380" max="5380" width="2" style="60" customWidth="1"/>
    <col min="5381" max="5381" width="17.7109375" style="60" customWidth="1"/>
    <col min="5382" max="5631" width="9.140625" style="60"/>
    <col min="5632" max="5632" width="1" style="60" customWidth="1"/>
    <col min="5633" max="5633" width="17.28515625" style="60" customWidth="1"/>
    <col min="5634" max="5634" width="67.140625" style="60" customWidth="1"/>
    <col min="5635" max="5635" width="28.42578125" style="60" customWidth="1"/>
    <col min="5636" max="5636" width="2" style="60" customWidth="1"/>
    <col min="5637" max="5637" width="17.7109375" style="60" customWidth="1"/>
    <col min="5638" max="5887" width="9.140625" style="60"/>
    <col min="5888" max="5888" width="1" style="60" customWidth="1"/>
    <col min="5889" max="5889" width="17.28515625" style="60" customWidth="1"/>
    <col min="5890" max="5890" width="67.140625" style="60" customWidth="1"/>
    <col min="5891" max="5891" width="28.42578125" style="60" customWidth="1"/>
    <col min="5892" max="5892" width="2" style="60" customWidth="1"/>
    <col min="5893" max="5893" width="17.7109375" style="60" customWidth="1"/>
    <col min="5894" max="6143" width="9.140625" style="60"/>
    <col min="6144" max="6144" width="1" style="60" customWidth="1"/>
    <col min="6145" max="6145" width="17.28515625" style="60" customWidth="1"/>
    <col min="6146" max="6146" width="67.140625" style="60" customWidth="1"/>
    <col min="6147" max="6147" width="28.42578125" style="60" customWidth="1"/>
    <col min="6148" max="6148" width="2" style="60" customWidth="1"/>
    <col min="6149" max="6149" width="17.7109375" style="60" customWidth="1"/>
    <col min="6150" max="6399" width="9.140625" style="60"/>
    <col min="6400" max="6400" width="1" style="60" customWidth="1"/>
    <col min="6401" max="6401" width="17.28515625" style="60" customWidth="1"/>
    <col min="6402" max="6402" width="67.140625" style="60" customWidth="1"/>
    <col min="6403" max="6403" width="28.42578125" style="60" customWidth="1"/>
    <col min="6404" max="6404" width="2" style="60" customWidth="1"/>
    <col min="6405" max="6405" width="17.7109375" style="60" customWidth="1"/>
    <col min="6406" max="6655" width="9.140625" style="60"/>
    <col min="6656" max="6656" width="1" style="60" customWidth="1"/>
    <col min="6657" max="6657" width="17.28515625" style="60" customWidth="1"/>
    <col min="6658" max="6658" width="67.140625" style="60" customWidth="1"/>
    <col min="6659" max="6659" width="28.42578125" style="60" customWidth="1"/>
    <col min="6660" max="6660" width="2" style="60" customWidth="1"/>
    <col min="6661" max="6661" width="17.7109375" style="60" customWidth="1"/>
    <col min="6662" max="6911" width="9.140625" style="60"/>
    <col min="6912" max="6912" width="1" style="60" customWidth="1"/>
    <col min="6913" max="6913" width="17.28515625" style="60" customWidth="1"/>
    <col min="6914" max="6914" width="67.140625" style="60" customWidth="1"/>
    <col min="6915" max="6915" width="28.42578125" style="60" customWidth="1"/>
    <col min="6916" max="6916" width="2" style="60" customWidth="1"/>
    <col min="6917" max="6917" width="17.7109375" style="60" customWidth="1"/>
    <col min="6918" max="7167" width="9.140625" style="60"/>
    <col min="7168" max="7168" width="1" style="60" customWidth="1"/>
    <col min="7169" max="7169" width="17.28515625" style="60" customWidth="1"/>
    <col min="7170" max="7170" width="67.140625" style="60" customWidth="1"/>
    <col min="7171" max="7171" width="28.42578125" style="60" customWidth="1"/>
    <col min="7172" max="7172" width="2" style="60" customWidth="1"/>
    <col min="7173" max="7173" width="17.7109375" style="60" customWidth="1"/>
    <col min="7174" max="7423" width="9.140625" style="60"/>
    <col min="7424" max="7424" width="1" style="60" customWidth="1"/>
    <col min="7425" max="7425" width="17.28515625" style="60" customWidth="1"/>
    <col min="7426" max="7426" width="67.140625" style="60" customWidth="1"/>
    <col min="7427" max="7427" width="28.42578125" style="60" customWidth="1"/>
    <col min="7428" max="7428" width="2" style="60" customWidth="1"/>
    <col min="7429" max="7429" width="17.7109375" style="60" customWidth="1"/>
    <col min="7430" max="7679" width="9.140625" style="60"/>
    <col min="7680" max="7680" width="1" style="60" customWidth="1"/>
    <col min="7681" max="7681" width="17.28515625" style="60" customWidth="1"/>
    <col min="7682" max="7682" width="67.140625" style="60" customWidth="1"/>
    <col min="7683" max="7683" width="28.42578125" style="60" customWidth="1"/>
    <col min="7684" max="7684" width="2" style="60" customWidth="1"/>
    <col min="7685" max="7685" width="17.7109375" style="60" customWidth="1"/>
    <col min="7686" max="7935" width="9.140625" style="60"/>
    <col min="7936" max="7936" width="1" style="60" customWidth="1"/>
    <col min="7937" max="7937" width="17.28515625" style="60" customWidth="1"/>
    <col min="7938" max="7938" width="67.140625" style="60" customWidth="1"/>
    <col min="7939" max="7939" width="28.42578125" style="60" customWidth="1"/>
    <col min="7940" max="7940" width="2" style="60" customWidth="1"/>
    <col min="7941" max="7941" width="17.7109375" style="60" customWidth="1"/>
    <col min="7942" max="8191" width="9.140625" style="60"/>
    <col min="8192" max="8192" width="1" style="60" customWidth="1"/>
    <col min="8193" max="8193" width="17.28515625" style="60" customWidth="1"/>
    <col min="8194" max="8194" width="67.140625" style="60" customWidth="1"/>
    <col min="8195" max="8195" width="28.42578125" style="60" customWidth="1"/>
    <col min="8196" max="8196" width="2" style="60" customWidth="1"/>
    <col min="8197" max="8197" width="17.7109375" style="60" customWidth="1"/>
    <col min="8198" max="8447" width="9.140625" style="60"/>
    <col min="8448" max="8448" width="1" style="60" customWidth="1"/>
    <col min="8449" max="8449" width="17.28515625" style="60" customWidth="1"/>
    <col min="8450" max="8450" width="67.140625" style="60" customWidth="1"/>
    <col min="8451" max="8451" width="28.42578125" style="60" customWidth="1"/>
    <col min="8452" max="8452" width="2" style="60" customWidth="1"/>
    <col min="8453" max="8453" width="17.7109375" style="60" customWidth="1"/>
    <col min="8454" max="8703" width="9.140625" style="60"/>
    <col min="8704" max="8704" width="1" style="60" customWidth="1"/>
    <col min="8705" max="8705" width="17.28515625" style="60" customWidth="1"/>
    <col min="8706" max="8706" width="67.140625" style="60" customWidth="1"/>
    <col min="8707" max="8707" width="28.42578125" style="60" customWidth="1"/>
    <col min="8708" max="8708" width="2" style="60" customWidth="1"/>
    <col min="8709" max="8709" width="17.7109375" style="60" customWidth="1"/>
    <col min="8710" max="8959" width="9.140625" style="60"/>
    <col min="8960" max="8960" width="1" style="60" customWidth="1"/>
    <col min="8961" max="8961" width="17.28515625" style="60" customWidth="1"/>
    <col min="8962" max="8962" width="67.140625" style="60" customWidth="1"/>
    <col min="8963" max="8963" width="28.42578125" style="60" customWidth="1"/>
    <col min="8964" max="8964" width="2" style="60" customWidth="1"/>
    <col min="8965" max="8965" width="17.7109375" style="60" customWidth="1"/>
    <col min="8966" max="9215" width="9.140625" style="60"/>
    <col min="9216" max="9216" width="1" style="60" customWidth="1"/>
    <col min="9217" max="9217" width="17.28515625" style="60" customWidth="1"/>
    <col min="9218" max="9218" width="67.140625" style="60" customWidth="1"/>
    <col min="9219" max="9219" width="28.42578125" style="60" customWidth="1"/>
    <col min="9220" max="9220" width="2" style="60" customWidth="1"/>
    <col min="9221" max="9221" width="17.7109375" style="60" customWidth="1"/>
    <col min="9222" max="9471" width="9.140625" style="60"/>
    <col min="9472" max="9472" width="1" style="60" customWidth="1"/>
    <col min="9473" max="9473" width="17.28515625" style="60" customWidth="1"/>
    <col min="9474" max="9474" width="67.140625" style="60" customWidth="1"/>
    <col min="9475" max="9475" width="28.42578125" style="60" customWidth="1"/>
    <col min="9476" max="9476" width="2" style="60" customWidth="1"/>
    <col min="9477" max="9477" width="17.7109375" style="60" customWidth="1"/>
    <col min="9478" max="9727" width="9.140625" style="60"/>
    <col min="9728" max="9728" width="1" style="60" customWidth="1"/>
    <col min="9729" max="9729" width="17.28515625" style="60" customWidth="1"/>
    <col min="9730" max="9730" width="67.140625" style="60" customWidth="1"/>
    <col min="9731" max="9731" width="28.42578125" style="60" customWidth="1"/>
    <col min="9732" max="9732" width="2" style="60" customWidth="1"/>
    <col min="9733" max="9733" width="17.7109375" style="60" customWidth="1"/>
    <col min="9734" max="9983" width="9.140625" style="60"/>
    <col min="9984" max="9984" width="1" style="60" customWidth="1"/>
    <col min="9985" max="9985" width="17.28515625" style="60" customWidth="1"/>
    <col min="9986" max="9986" width="67.140625" style="60" customWidth="1"/>
    <col min="9987" max="9987" width="28.42578125" style="60" customWidth="1"/>
    <col min="9988" max="9988" width="2" style="60" customWidth="1"/>
    <col min="9989" max="9989" width="17.7109375" style="60" customWidth="1"/>
    <col min="9990" max="10239" width="9.140625" style="60"/>
    <col min="10240" max="10240" width="1" style="60" customWidth="1"/>
    <col min="10241" max="10241" width="17.28515625" style="60" customWidth="1"/>
    <col min="10242" max="10242" width="67.140625" style="60" customWidth="1"/>
    <col min="10243" max="10243" width="28.42578125" style="60" customWidth="1"/>
    <col min="10244" max="10244" width="2" style="60" customWidth="1"/>
    <col min="10245" max="10245" width="17.7109375" style="60" customWidth="1"/>
    <col min="10246" max="10495" width="9.140625" style="60"/>
    <col min="10496" max="10496" width="1" style="60" customWidth="1"/>
    <col min="10497" max="10497" width="17.28515625" style="60" customWidth="1"/>
    <col min="10498" max="10498" width="67.140625" style="60" customWidth="1"/>
    <col min="10499" max="10499" width="28.42578125" style="60" customWidth="1"/>
    <col min="10500" max="10500" width="2" style="60" customWidth="1"/>
    <col min="10501" max="10501" width="17.7109375" style="60" customWidth="1"/>
    <col min="10502" max="10751" width="9.140625" style="60"/>
    <col min="10752" max="10752" width="1" style="60" customWidth="1"/>
    <col min="10753" max="10753" width="17.28515625" style="60" customWidth="1"/>
    <col min="10754" max="10754" width="67.140625" style="60" customWidth="1"/>
    <col min="10755" max="10755" width="28.42578125" style="60" customWidth="1"/>
    <col min="10756" max="10756" width="2" style="60" customWidth="1"/>
    <col min="10757" max="10757" width="17.7109375" style="60" customWidth="1"/>
    <col min="10758" max="11007" width="9.140625" style="60"/>
    <col min="11008" max="11008" width="1" style="60" customWidth="1"/>
    <col min="11009" max="11009" width="17.28515625" style="60" customWidth="1"/>
    <col min="11010" max="11010" width="67.140625" style="60" customWidth="1"/>
    <col min="11011" max="11011" width="28.42578125" style="60" customWidth="1"/>
    <col min="11012" max="11012" width="2" style="60" customWidth="1"/>
    <col min="11013" max="11013" width="17.7109375" style="60" customWidth="1"/>
    <col min="11014" max="11263" width="9.140625" style="60"/>
    <col min="11264" max="11264" width="1" style="60" customWidth="1"/>
    <col min="11265" max="11265" width="17.28515625" style="60" customWidth="1"/>
    <col min="11266" max="11266" width="67.140625" style="60" customWidth="1"/>
    <col min="11267" max="11267" width="28.42578125" style="60" customWidth="1"/>
    <col min="11268" max="11268" width="2" style="60" customWidth="1"/>
    <col min="11269" max="11269" width="17.7109375" style="60" customWidth="1"/>
    <col min="11270" max="11519" width="9.140625" style="60"/>
    <col min="11520" max="11520" width="1" style="60" customWidth="1"/>
    <col min="11521" max="11521" width="17.28515625" style="60" customWidth="1"/>
    <col min="11522" max="11522" width="67.140625" style="60" customWidth="1"/>
    <col min="11523" max="11523" width="28.42578125" style="60" customWidth="1"/>
    <col min="11524" max="11524" width="2" style="60" customWidth="1"/>
    <col min="11525" max="11525" width="17.7109375" style="60" customWidth="1"/>
    <col min="11526" max="11775" width="9.140625" style="60"/>
    <col min="11776" max="11776" width="1" style="60" customWidth="1"/>
    <col min="11777" max="11777" width="17.28515625" style="60" customWidth="1"/>
    <col min="11778" max="11778" width="67.140625" style="60" customWidth="1"/>
    <col min="11779" max="11779" width="28.42578125" style="60" customWidth="1"/>
    <col min="11780" max="11780" width="2" style="60" customWidth="1"/>
    <col min="11781" max="11781" width="17.7109375" style="60" customWidth="1"/>
    <col min="11782" max="12031" width="9.140625" style="60"/>
    <col min="12032" max="12032" width="1" style="60" customWidth="1"/>
    <col min="12033" max="12033" width="17.28515625" style="60" customWidth="1"/>
    <col min="12034" max="12034" width="67.140625" style="60" customWidth="1"/>
    <col min="12035" max="12035" width="28.42578125" style="60" customWidth="1"/>
    <col min="12036" max="12036" width="2" style="60" customWidth="1"/>
    <col min="12037" max="12037" width="17.7109375" style="60" customWidth="1"/>
    <col min="12038" max="12287" width="9.140625" style="60"/>
    <col min="12288" max="12288" width="1" style="60" customWidth="1"/>
    <col min="12289" max="12289" width="17.28515625" style="60" customWidth="1"/>
    <col min="12290" max="12290" width="67.140625" style="60" customWidth="1"/>
    <col min="12291" max="12291" width="28.42578125" style="60" customWidth="1"/>
    <col min="12292" max="12292" width="2" style="60" customWidth="1"/>
    <col min="12293" max="12293" width="17.7109375" style="60" customWidth="1"/>
    <col min="12294" max="12543" width="9.140625" style="60"/>
    <col min="12544" max="12544" width="1" style="60" customWidth="1"/>
    <col min="12545" max="12545" width="17.28515625" style="60" customWidth="1"/>
    <col min="12546" max="12546" width="67.140625" style="60" customWidth="1"/>
    <col min="12547" max="12547" width="28.42578125" style="60" customWidth="1"/>
    <col min="12548" max="12548" width="2" style="60" customWidth="1"/>
    <col min="12549" max="12549" width="17.7109375" style="60" customWidth="1"/>
    <col min="12550" max="12799" width="9.140625" style="60"/>
    <col min="12800" max="12800" width="1" style="60" customWidth="1"/>
    <col min="12801" max="12801" width="17.28515625" style="60" customWidth="1"/>
    <col min="12802" max="12802" width="67.140625" style="60" customWidth="1"/>
    <col min="12803" max="12803" width="28.42578125" style="60" customWidth="1"/>
    <col min="12804" max="12804" width="2" style="60" customWidth="1"/>
    <col min="12805" max="12805" width="17.7109375" style="60" customWidth="1"/>
    <col min="12806" max="13055" width="9.140625" style="60"/>
    <col min="13056" max="13056" width="1" style="60" customWidth="1"/>
    <col min="13057" max="13057" width="17.28515625" style="60" customWidth="1"/>
    <col min="13058" max="13058" width="67.140625" style="60" customWidth="1"/>
    <col min="13059" max="13059" width="28.42578125" style="60" customWidth="1"/>
    <col min="13060" max="13060" width="2" style="60" customWidth="1"/>
    <col min="13061" max="13061" width="17.7109375" style="60" customWidth="1"/>
    <col min="13062" max="13311" width="9.140625" style="60"/>
    <col min="13312" max="13312" width="1" style="60" customWidth="1"/>
    <col min="13313" max="13313" width="17.28515625" style="60" customWidth="1"/>
    <col min="13314" max="13314" width="67.140625" style="60" customWidth="1"/>
    <col min="13315" max="13315" width="28.42578125" style="60" customWidth="1"/>
    <col min="13316" max="13316" width="2" style="60" customWidth="1"/>
    <col min="13317" max="13317" width="17.7109375" style="60" customWidth="1"/>
    <col min="13318" max="13567" width="9.140625" style="60"/>
    <col min="13568" max="13568" width="1" style="60" customWidth="1"/>
    <col min="13569" max="13569" width="17.28515625" style="60" customWidth="1"/>
    <col min="13570" max="13570" width="67.140625" style="60" customWidth="1"/>
    <col min="13571" max="13571" width="28.42578125" style="60" customWidth="1"/>
    <col min="13572" max="13572" width="2" style="60" customWidth="1"/>
    <col min="13573" max="13573" width="17.7109375" style="60" customWidth="1"/>
    <col min="13574" max="13823" width="9.140625" style="60"/>
    <col min="13824" max="13824" width="1" style="60" customWidth="1"/>
    <col min="13825" max="13825" width="17.28515625" style="60" customWidth="1"/>
    <col min="13826" max="13826" width="67.140625" style="60" customWidth="1"/>
    <col min="13827" max="13827" width="28.42578125" style="60" customWidth="1"/>
    <col min="13828" max="13828" width="2" style="60" customWidth="1"/>
    <col min="13829" max="13829" width="17.7109375" style="60" customWidth="1"/>
    <col min="13830" max="14079" width="9.140625" style="60"/>
    <col min="14080" max="14080" width="1" style="60" customWidth="1"/>
    <col min="14081" max="14081" width="17.28515625" style="60" customWidth="1"/>
    <col min="14082" max="14082" width="67.140625" style="60" customWidth="1"/>
    <col min="14083" max="14083" width="28.42578125" style="60" customWidth="1"/>
    <col min="14084" max="14084" width="2" style="60" customWidth="1"/>
    <col min="14085" max="14085" width="17.7109375" style="60" customWidth="1"/>
    <col min="14086" max="14335" width="9.140625" style="60"/>
    <col min="14336" max="14336" width="1" style="60" customWidth="1"/>
    <col min="14337" max="14337" width="17.28515625" style="60" customWidth="1"/>
    <col min="14338" max="14338" width="67.140625" style="60" customWidth="1"/>
    <col min="14339" max="14339" width="28.42578125" style="60" customWidth="1"/>
    <col min="14340" max="14340" width="2" style="60" customWidth="1"/>
    <col min="14341" max="14341" width="17.7109375" style="60" customWidth="1"/>
    <col min="14342" max="14591" width="9.140625" style="60"/>
    <col min="14592" max="14592" width="1" style="60" customWidth="1"/>
    <col min="14593" max="14593" width="17.28515625" style="60" customWidth="1"/>
    <col min="14594" max="14594" width="67.140625" style="60" customWidth="1"/>
    <col min="14595" max="14595" width="28.42578125" style="60" customWidth="1"/>
    <col min="14596" max="14596" width="2" style="60" customWidth="1"/>
    <col min="14597" max="14597" width="17.7109375" style="60" customWidth="1"/>
    <col min="14598" max="14847" width="9.140625" style="60"/>
    <col min="14848" max="14848" width="1" style="60" customWidth="1"/>
    <col min="14849" max="14849" width="17.28515625" style="60" customWidth="1"/>
    <col min="14850" max="14850" width="67.140625" style="60" customWidth="1"/>
    <col min="14851" max="14851" width="28.42578125" style="60" customWidth="1"/>
    <col min="14852" max="14852" width="2" style="60" customWidth="1"/>
    <col min="14853" max="14853" width="17.7109375" style="60" customWidth="1"/>
    <col min="14854" max="15103" width="9.140625" style="60"/>
    <col min="15104" max="15104" width="1" style="60" customWidth="1"/>
    <col min="15105" max="15105" width="17.28515625" style="60" customWidth="1"/>
    <col min="15106" max="15106" width="67.140625" style="60" customWidth="1"/>
    <col min="15107" max="15107" width="28.42578125" style="60" customWidth="1"/>
    <col min="15108" max="15108" width="2" style="60" customWidth="1"/>
    <col min="15109" max="15109" width="17.7109375" style="60" customWidth="1"/>
    <col min="15110" max="15359" width="9.140625" style="60"/>
    <col min="15360" max="15360" width="1" style="60" customWidth="1"/>
    <col min="15361" max="15361" width="17.28515625" style="60" customWidth="1"/>
    <col min="15362" max="15362" width="67.140625" style="60" customWidth="1"/>
    <col min="15363" max="15363" width="28.42578125" style="60" customWidth="1"/>
    <col min="15364" max="15364" width="2" style="60" customWidth="1"/>
    <col min="15365" max="15365" width="17.7109375" style="60" customWidth="1"/>
    <col min="15366" max="15615" width="9.140625" style="60"/>
    <col min="15616" max="15616" width="1" style="60" customWidth="1"/>
    <col min="15617" max="15617" width="17.28515625" style="60" customWidth="1"/>
    <col min="15618" max="15618" width="67.140625" style="60" customWidth="1"/>
    <col min="15619" max="15619" width="28.42578125" style="60" customWidth="1"/>
    <col min="15620" max="15620" width="2" style="60" customWidth="1"/>
    <col min="15621" max="15621" width="17.7109375" style="60" customWidth="1"/>
    <col min="15622" max="15871" width="9.140625" style="60"/>
    <col min="15872" max="15872" width="1" style="60" customWidth="1"/>
    <col min="15873" max="15873" width="17.28515625" style="60" customWidth="1"/>
    <col min="15874" max="15874" width="67.140625" style="60" customWidth="1"/>
    <col min="15875" max="15875" width="28.42578125" style="60" customWidth="1"/>
    <col min="15876" max="15876" width="2" style="60" customWidth="1"/>
    <col min="15877" max="15877" width="17.7109375" style="60" customWidth="1"/>
    <col min="15878" max="16127" width="9.140625" style="60"/>
    <col min="16128" max="16128" width="1" style="60" customWidth="1"/>
    <col min="16129" max="16129" width="17.28515625" style="60" customWidth="1"/>
    <col min="16130" max="16130" width="67.140625" style="60" customWidth="1"/>
    <col min="16131" max="16131" width="28.42578125" style="60" customWidth="1"/>
    <col min="16132" max="16132" width="2" style="60" customWidth="1"/>
    <col min="16133" max="16133" width="17.7109375" style="60" customWidth="1"/>
    <col min="16134" max="16384" width="9.140625" style="60"/>
  </cols>
  <sheetData>
    <row r="1" spans="1:8" ht="19.5" customHeight="1">
      <c r="B1" s="135" t="s">
        <v>1080</v>
      </c>
      <c r="C1" s="133"/>
      <c r="D1" s="136"/>
      <c r="E1" s="136"/>
    </row>
    <row r="2" spans="1:8" ht="20.45" customHeight="1">
      <c r="B2" s="133"/>
      <c r="C2" s="137" t="s">
        <v>977</v>
      </c>
      <c r="D2" s="133"/>
      <c r="E2" s="133"/>
    </row>
    <row r="3" spans="1:8" ht="15" customHeight="1">
      <c r="B3" s="133"/>
      <c r="C3" s="138" t="s">
        <v>1589</v>
      </c>
      <c r="D3" s="133"/>
      <c r="E3" s="133"/>
    </row>
    <row r="4" spans="1:8" ht="15.75" customHeight="1" thickBot="1">
      <c r="B4" s="144"/>
      <c r="C4" s="144"/>
      <c r="D4" s="145" t="s">
        <v>6</v>
      </c>
      <c r="F4" s="145" t="s">
        <v>978</v>
      </c>
    </row>
    <row r="5" spans="1:8" ht="16.5" customHeight="1">
      <c r="B5" s="771">
        <v>1</v>
      </c>
      <c r="C5" s="772" t="s">
        <v>3</v>
      </c>
      <c r="D5" s="773">
        <v>24952732563</v>
      </c>
      <c r="F5" s="776">
        <v>3606265.9720000024</v>
      </c>
      <c r="G5" s="60">
        <f>+VLOOKUP(B5,Clasificación!C:C,1,FALSE)-B5</f>
        <v>0</v>
      </c>
    </row>
    <row r="6" spans="1:8" ht="16.5" customHeight="1">
      <c r="B6" s="771">
        <v>11</v>
      </c>
      <c r="C6" s="772" t="s">
        <v>4</v>
      </c>
      <c r="D6" s="773">
        <v>22268293514</v>
      </c>
      <c r="F6" s="776">
        <v>3217306.4420000021</v>
      </c>
      <c r="G6" s="60">
        <f>+VLOOKUP(B6,Clasificación!C:C,1,FALSE)-B6</f>
        <v>0</v>
      </c>
    </row>
    <row r="7" spans="1:8" ht="16.5" customHeight="1">
      <c r="B7" s="771">
        <v>111</v>
      </c>
      <c r="C7" s="772" t="s">
        <v>5</v>
      </c>
      <c r="D7" s="773">
        <v>677985273</v>
      </c>
      <c r="F7" s="776">
        <v>97953.219000011683</v>
      </c>
      <c r="G7" s="60">
        <f>+VLOOKUP(B7,Clasificación!C:C,1,FALSE)-B7</f>
        <v>0</v>
      </c>
      <c r="H7" s="778">
        <f>+D7-'Balance General'!D14</f>
        <v>0</v>
      </c>
    </row>
    <row r="8" spans="1:8" ht="16.5" customHeight="1">
      <c r="B8" s="771">
        <v>11114</v>
      </c>
      <c r="C8" s="772" t="s">
        <v>17</v>
      </c>
      <c r="D8" s="773">
        <v>677985273</v>
      </c>
      <c r="F8" s="776">
        <v>97953.219000011683</v>
      </c>
      <c r="G8" s="60">
        <f>+VLOOKUP(B8,Clasificación!C:C,1,FALSE)-B8</f>
        <v>0</v>
      </c>
    </row>
    <row r="9" spans="1:8" ht="16.5" customHeight="1">
      <c r="B9" s="771">
        <v>111141</v>
      </c>
      <c r="C9" s="772" t="s">
        <v>358</v>
      </c>
      <c r="D9" s="773">
        <v>624496805</v>
      </c>
      <c r="F9" s="776">
        <v>90225.369000002742</v>
      </c>
      <c r="G9" s="60">
        <f>+VLOOKUP(B9,Clasificación!C:C,1,FALSE)-B9</f>
        <v>0</v>
      </c>
    </row>
    <row r="10" spans="1:8" ht="16.5" customHeight="1">
      <c r="B10" s="771">
        <v>1111411</v>
      </c>
      <c r="C10" s="772" t="s">
        <v>359</v>
      </c>
      <c r="D10" s="773">
        <v>532656321</v>
      </c>
      <c r="F10" s="776">
        <v>76956.53900000453</v>
      </c>
      <c r="G10" s="60">
        <f>+VLOOKUP(B10,Clasificación!C:C,1,FALSE)-B10</f>
        <v>0</v>
      </c>
    </row>
    <row r="11" spans="1:8" ht="16.5" customHeight="1">
      <c r="B11" s="771">
        <v>11114111</v>
      </c>
      <c r="C11" s="772" t="s">
        <v>360</v>
      </c>
      <c r="D11" s="773">
        <v>5639544</v>
      </c>
      <c r="F11" s="776">
        <v>814.7690000012517</v>
      </c>
      <c r="G11" s="60">
        <f>+VLOOKUP(B11,Clasificación!C:C,1,FALSE)-B11</f>
        <v>0</v>
      </c>
    </row>
    <row r="12" spans="1:8" ht="16.5" customHeight="1">
      <c r="A12" s="60" t="s">
        <v>198</v>
      </c>
      <c r="B12" s="771">
        <v>1111411101</v>
      </c>
      <c r="C12" s="772" t="s">
        <v>64</v>
      </c>
      <c r="D12" s="773">
        <v>5102912</v>
      </c>
      <c r="F12" s="776">
        <v>737.24000000022352</v>
      </c>
      <c r="G12" s="60">
        <f>+VLOOKUP(B12,Clasificación!C:C,1,FALSE)-B12</f>
        <v>0</v>
      </c>
    </row>
    <row r="13" spans="1:8" ht="16.5" customHeight="1">
      <c r="A13" s="60" t="s">
        <v>198</v>
      </c>
      <c r="B13" s="771">
        <v>1111411102</v>
      </c>
      <c r="C13" s="772" t="s">
        <v>63</v>
      </c>
      <c r="D13" s="773">
        <v>536632</v>
      </c>
      <c r="F13" s="776">
        <v>77.528999999165535</v>
      </c>
      <c r="G13" s="60">
        <f>+VLOOKUP(B13,Clasificación!C:C,1,FALSE)-B13</f>
        <v>0</v>
      </c>
    </row>
    <row r="14" spans="1:8" ht="16.5" customHeight="1">
      <c r="B14" s="771">
        <v>11114112</v>
      </c>
      <c r="C14" s="772" t="s">
        <v>361</v>
      </c>
      <c r="D14" s="773">
        <v>527016777</v>
      </c>
      <c r="F14" s="776">
        <v>76141.769999999902</v>
      </c>
      <c r="G14" s="60">
        <f>+VLOOKUP(B14,Clasificación!C:C,1,FALSE)-B14</f>
        <v>0</v>
      </c>
    </row>
    <row r="15" spans="1:8" ht="16.5" customHeight="1">
      <c r="A15" s="60" t="s">
        <v>198</v>
      </c>
      <c r="B15" s="771">
        <v>1111411201</v>
      </c>
      <c r="C15" s="772" t="s">
        <v>64</v>
      </c>
      <c r="D15" s="773">
        <v>515386688</v>
      </c>
      <c r="F15" s="776">
        <v>74461.489999999991</v>
      </c>
      <c r="G15" s="60">
        <f>+VLOOKUP(B15,Clasificación!C:C,1,FALSE)-B15</f>
        <v>0</v>
      </c>
    </row>
    <row r="16" spans="1:8" ht="16.5" customHeight="1">
      <c r="A16" s="60" t="s">
        <v>198</v>
      </c>
      <c r="B16" s="771">
        <v>1111411202</v>
      </c>
      <c r="C16" s="772" t="s">
        <v>63</v>
      </c>
      <c r="D16" s="773">
        <v>11630089</v>
      </c>
      <c r="F16" s="776">
        <v>1680.2799999999986</v>
      </c>
      <c r="G16" s="60">
        <f>+VLOOKUP(B16,Clasificación!C:C,1,FALSE)-B16</f>
        <v>0</v>
      </c>
    </row>
    <row r="17" spans="1:7" ht="16.5" customHeight="1">
      <c r="B17" s="771">
        <v>1111412</v>
      </c>
      <c r="C17" s="772" t="s">
        <v>1129</v>
      </c>
      <c r="D17" s="773">
        <v>91840484</v>
      </c>
      <c r="F17" s="776">
        <v>13268.830000000002</v>
      </c>
      <c r="G17" s="60">
        <f>+VLOOKUP(B17,Clasificación!C:C,1,FALSE)-B17</f>
        <v>0</v>
      </c>
    </row>
    <row r="18" spans="1:7" ht="16.5" customHeight="1">
      <c r="B18" s="771">
        <v>11114122</v>
      </c>
      <c r="C18" s="772" t="s">
        <v>484</v>
      </c>
      <c r="D18" s="773">
        <v>42505182</v>
      </c>
      <c r="F18" s="776">
        <v>6141.02</v>
      </c>
      <c r="G18" s="60">
        <f>+VLOOKUP(B18,Clasificación!C:C,1,FALSE)-B18</f>
        <v>0</v>
      </c>
    </row>
    <row r="19" spans="1:7" ht="16.5" customHeight="1">
      <c r="A19" s="60" t="s">
        <v>198</v>
      </c>
      <c r="B19" s="771">
        <v>1111412201</v>
      </c>
      <c r="C19" s="772" t="s">
        <v>64</v>
      </c>
      <c r="D19" s="773">
        <v>7067000</v>
      </c>
      <c r="F19" s="776">
        <v>1021.0200000000002</v>
      </c>
      <c r="G19" s="60">
        <f>+VLOOKUP(B19,Clasificación!C:C,1,FALSE)-B19</f>
        <v>0</v>
      </c>
    </row>
    <row r="20" spans="1:7" ht="16.5" customHeight="1">
      <c r="A20" s="60" t="s">
        <v>198</v>
      </c>
      <c r="B20" s="771">
        <v>1111412202</v>
      </c>
      <c r="C20" s="772" t="s">
        <v>63</v>
      </c>
      <c r="D20" s="773">
        <v>35438182</v>
      </c>
      <c r="F20" s="776">
        <v>5120</v>
      </c>
      <c r="G20" s="60">
        <f>+VLOOKUP(B20,Clasificación!C:C,1,FALSE)-B20</f>
        <v>0</v>
      </c>
    </row>
    <row r="21" spans="1:7" ht="16.5" customHeight="1">
      <c r="B21" s="771">
        <v>11114123</v>
      </c>
      <c r="C21" s="772" t="s">
        <v>1130</v>
      </c>
      <c r="D21" s="773">
        <v>49335302</v>
      </c>
      <c r="F21" s="776">
        <v>7127.8099999999977</v>
      </c>
      <c r="G21" s="60">
        <f>+VLOOKUP(B21,Clasificación!C:C,1,FALSE)-B21</f>
        <v>0</v>
      </c>
    </row>
    <row r="22" spans="1:7" ht="16.5" customHeight="1">
      <c r="A22" s="60" t="s">
        <v>198</v>
      </c>
      <c r="B22" s="771">
        <v>1111412301</v>
      </c>
      <c r="C22" s="772" t="s">
        <v>64</v>
      </c>
      <c r="D22" s="773">
        <v>11350000</v>
      </c>
      <c r="F22" s="776">
        <v>1639.81</v>
      </c>
      <c r="G22" s="60">
        <f>+VLOOKUP(B22,Clasificación!C:C,1,FALSE)-B22</f>
        <v>0</v>
      </c>
    </row>
    <row r="23" spans="1:7" ht="16.5" customHeight="1">
      <c r="A23" s="60" t="s">
        <v>198</v>
      </c>
      <c r="B23" s="771">
        <v>1111412302</v>
      </c>
      <c r="C23" s="772" t="s">
        <v>63</v>
      </c>
      <c r="D23" s="773">
        <v>37985302</v>
      </c>
      <c r="F23" s="776">
        <v>5488</v>
      </c>
      <c r="G23" s="60">
        <f>+VLOOKUP(B23,Clasificación!C:C,1,FALSE)-B23</f>
        <v>0</v>
      </c>
    </row>
    <row r="24" spans="1:7" ht="16.5" customHeight="1">
      <c r="B24" s="771">
        <v>111142</v>
      </c>
      <c r="C24" s="772" t="s">
        <v>485</v>
      </c>
      <c r="D24" s="773">
        <v>53488468</v>
      </c>
      <c r="F24" s="776">
        <v>7727.8500000000931</v>
      </c>
      <c r="G24" s="60">
        <f>+VLOOKUP(B24,Clasificación!C:C,1,FALSE)-B24</f>
        <v>0</v>
      </c>
    </row>
    <row r="25" spans="1:7" ht="16.5" customHeight="1">
      <c r="B25" s="771">
        <v>1111421</v>
      </c>
      <c r="C25" s="772" t="s">
        <v>1288</v>
      </c>
      <c r="D25" s="773">
        <v>53488468</v>
      </c>
      <c r="F25" s="776">
        <v>7727.8500000000931</v>
      </c>
      <c r="G25" s="60">
        <f>+VLOOKUP(B25,Clasificación!C:C,1,FALSE)-B25</f>
        <v>0</v>
      </c>
    </row>
    <row r="26" spans="1:7" ht="16.5" customHeight="1">
      <c r="B26" s="771">
        <v>11114211</v>
      </c>
      <c r="C26" s="772" t="s">
        <v>360</v>
      </c>
      <c r="D26" s="773">
        <v>53488468</v>
      </c>
      <c r="F26" s="776">
        <v>7727.8500000000931</v>
      </c>
      <c r="G26" s="60">
        <f>+VLOOKUP(B26,Clasificación!C:C,1,FALSE)-B26</f>
        <v>0</v>
      </c>
    </row>
    <row r="27" spans="1:7" ht="16.5" customHeight="1">
      <c r="A27" s="60" t="s">
        <v>198</v>
      </c>
      <c r="B27" s="771">
        <v>1111421101</v>
      </c>
      <c r="C27" s="772" t="s">
        <v>63</v>
      </c>
      <c r="D27" s="773">
        <v>53488468</v>
      </c>
      <c r="F27" s="776">
        <v>7727.8500000000931</v>
      </c>
      <c r="G27" s="60">
        <f>+VLOOKUP(B27,Clasificación!C:C,1,FALSE)-B27</f>
        <v>0</v>
      </c>
    </row>
    <row r="28" spans="1:7" ht="16.5" customHeight="1">
      <c r="B28" s="771">
        <v>112</v>
      </c>
      <c r="C28" s="772" t="s">
        <v>362</v>
      </c>
      <c r="D28" s="773">
        <v>171676844</v>
      </c>
      <c r="F28" s="776">
        <v>24803.349999999627</v>
      </c>
      <c r="G28" s="60">
        <f>+VLOOKUP(B28,Clasificación!C:C,1,FALSE)-B28</f>
        <v>0</v>
      </c>
    </row>
    <row r="29" spans="1:7" ht="16.5" customHeight="1">
      <c r="B29" s="771">
        <v>11201</v>
      </c>
      <c r="C29" s="772" t="s">
        <v>234</v>
      </c>
      <c r="D29" s="773">
        <v>134555941</v>
      </c>
      <c r="F29" s="776">
        <v>19440.229999999516</v>
      </c>
      <c r="G29" s="60">
        <f>+VLOOKUP(B29,Clasificación!C:C,1,FALSE)-B29</f>
        <v>0</v>
      </c>
    </row>
    <row r="30" spans="1:7" ht="16.5" customHeight="1">
      <c r="B30" s="771">
        <v>112011</v>
      </c>
      <c r="C30" s="772" t="s">
        <v>486</v>
      </c>
      <c r="D30" s="773">
        <v>134555941</v>
      </c>
      <c r="F30" s="776">
        <v>19440.229999999516</v>
      </c>
      <c r="G30" s="60">
        <f>+VLOOKUP(B30,Clasificación!C:C,1,FALSE)-B30</f>
        <v>0</v>
      </c>
    </row>
    <row r="31" spans="1:7" ht="16.5" customHeight="1">
      <c r="B31" s="771">
        <v>1120112</v>
      </c>
      <c r="C31" s="772" t="s">
        <v>493</v>
      </c>
      <c r="D31" s="773">
        <v>134555941</v>
      </c>
      <c r="F31" s="776">
        <v>19440.229999999516</v>
      </c>
      <c r="G31" s="60">
        <f>+VLOOKUP(B31,Clasificación!C:C,1,FALSE)-B31</f>
        <v>0</v>
      </c>
    </row>
    <row r="32" spans="1:7" ht="16.5" customHeight="1">
      <c r="B32" s="771">
        <v>11201121</v>
      </c>
      <c r="C32" s="772" t="s">
        <v>488</v>
      </c>
      <c r="D32" s="773">
        <v>134555941</v>
      </c>
      <c r="F32" s="776">
        <v>19440.230000000447</v>
      </c>
      <c r="G32" s="60">
        <f>+VLOOKUP(B32,Clasificación!C:C,1,FALSE)-B32</f>
        <v>0</v>
      </c>
    </row>
    <row r="33" spans="1:7" ht="16.5" customHeight="1">
      <c r="A33" s="60" t="s">
        <v>75</v>
      </c>
      <c r="B33" s="771">
        <v>1120112102</v>
      </c>
      <c r="C33" s="772" t="s">
        <v>490</v>
      </c>
      <c r="D33" s="773">
        <v>134555941</v>
      </c>
      <c r="F33" s="776">
        <v>19440.229999999981</v>
      </c>
      <c r="G33" s="60">
        <f>+VLOOKUP(B33,Clasificación!C:C,1,FALSE)-B33</f>
        <v>0</v>
      </c>
    </row>
    <row r="34" spans="1:7" ht="16.5" customHeight="1">
      <c r="B34" s="771">
        <v>11203</v>
      </c>
      <c r="C34" s="772" t="s">
        <v>506</v>
      </c>
      <c r="D34" s="773">
        <v>17569181</v>
      </c>
      <c r="F34" s="776">
        <v>2538.339999999851</v>
      </c>
      <c r="G34" s="60">
        <f>+VLOOKUP(B34,Clasificación!C:C,1,FALSE)-B34</f>
        <v>0</v>
      </c>
    </row>
    <row r="35" spans="1:7" ht="16.5" customHeight="1">
      <c r="B35" s="771">
        <v>112031</v>
      </c>
      <c r="C35" s="772" t="s">
        <v>506</v>
      </c>
      <c r="D35" s="773">
        <v>17569181</v>
      </c>
      <c r="F35" s="776">
        <v>2538.339999999851</v>
      </c>
      <c r="G35" s="60">
        <f>+VLOOKUP(B35,Clasificación!C:C,1,FALSE)-B35</f>
        <v>0</v>
      </c>
    </row>
    <row r="36" spans="1:7" ht="16.5" customHeight="1">
      <c r="B36" s="771">
        <v>1120311</v>
      </c>
      <c r="C36" s="772" t="s">
        <v>507</v>
      </c>
      <c r="D36" s="773">
        <v>17569181</v>
      </c>
      <c r="F36" s="776">
        <v>2538.339999999851</v>
      </c>
      <c r="G36" s="60">
        <f>+VLOOKUP(B36,Clasificación!C:C,1,FALSE)-B36</f>
        <v>0</v>
      </c>
    </row>
    <row r="37" spans="1:7" ht="16.5" customHeight="1">
      <c r="B37" s="771">
        <v>11203111</v>
      </c>
      <c r="C37" s="772" t="s">
        <v>508</v>
      </c>
      <c r="D37" s="773">
        <v>17569181</v>
      </c>
      <c r="F37" s="776">
        <v>2538.339999999851</v>
      </c>
      <c r="G37" s="60">
        <f>+VLOOKUP(B37,Clasificación!C:C,1,FALSE)-B37</f>
        <v>0</v>
      </c>
    </row>
    <row r="38" spans="1:7" ht="16.5" customHeight="1">
      <c r="A38" s="60" t="e">
        <v>#N/A</v>
      </c>
      <c r="B38" s="771">
        <v>1120311101</v>
      </c>
      <c r="C38" s="772" t="s">
        <v>508</v>
      </c>
      <c r="D38" s="773">
        <v>1870000</v>
      </c>
      <c r="F38" s="776">
        <v>270.17000000015832</v>
      </c>
      <c r="G38" s="60">
        <f>+VLOOKUP(B38,Clasificación!C:C,1,FALSE)-B38</f>
        <v>0</v>
      </c>
    </row>
    <row r="39" spans="1:7" ht="16.5" customHeight="1">
      <c r="A39" s="60" t="e">
        <v>#N/A</v>
      </c>
      <c r="B39" s="771">
        <v>1120311102</v>
      </c>
      <c r="C39" s="772" t="s">
        <v>508</v>
      </c>
      <c r="D39" s="773">
        <v>4301725</v>
      </c>
      <c r="F39" s="776">
        <v>621.5</v>
      </c>
      <c r="G39" s="60">
        <f>+VLOOKUP(B39,Clasificación!C:C,1,FALSE)-B39</f>
        <v>0</v>
      </c>
    </row>
    <row r="40" spans="1:7" ht="16.5" customHeight="1">
      <c r="A40" s="60" t="e">
        <v>#N/A</v>
      </c>
      <c r="B40" s="771">
        <v>1120311103</v>
      </c>
      <c r="C40" s="772" t="s">
        <v>1511</v>
      </c>
      <c r="D40" s="773">
        <v>3979652</v>
      </c>
      <c r="F40" s="776">
        <v>574.97</v>
      </c>
      <c r="G40" s="60">
        <f>+VLOOKUP(B40,Clasificación!C:C,1,FALSE)-B40</f>
        <v>0</v>
      </c>
    </row>
    <row r="41" spans="1:7" ht="16.5" customHeight="1">
      <c r="A41" s="60" t="e">
        <v>#N/A</v>
      </c>
      <c r="B41" s="771">
        <v>1120311105</v>
      </c>
      <c r="C41" s="772" t="s">
        <v>1512</v>
      </c>
      <c r="D41" s="773">
        <v>7417804</v>
      </c>
      <c r="F41" s="776">
        <v>1071.6999999999998</v>
      </c>
      <c r="G41" s="60">
        <f>+VLOOKUP(B41,Clasificación!C:C,1,FALSE)-B41</f>
        <v>0</v>
      </c>
    </row>
    <row r="42" spans="1:7" ht="16.5" customHeight="1">
      <c r="B42" s="771">
        <v>11211</v>
      </c>
      <c r="C42" s="772" t="s">
        <v>363</v>
      </c>
      <c r="D42" s="773">
        <v>19551722</v>
      </c>
      <c r="F42" s="776">
        <v>2824.7799999999988</v>
      </c>
      <c r="G42" s="60">
        <f>+VLOOKUP(B42,Clasificación!C:C,1,FALSE)-B42</f>
        <v>0</v>
      </c>
    </row>
    <row r="43" spans="1:7" ht="16.5" customHeight="1">
      <c r="B43" s="771">
        <v>112111</v>
      </c>
      <c r="C43" s="772" t="s">
        <v>363</v>
      </c>
      <c r="D43" s="773">
        <v>19551722</v>
      </c>
      <c r="F43" s="776">
        <v>2824.7799999999988</v>
      </c>
      <c r="G43" s="60">
        <f>+VLOOKUP(B43,Clasificación!C:C,1,FALSE)-B43</f>
        <v>0</v>
      </c>
    </row>
    <row r="44" spans="1:7" ht="16.5" customHeight="1">
      <c r="B44" s="771">
        <v>1121111</v>
      </c>
      <c r="C44" s="772" t="s">
        <v>363</v>
      </c>
      <c r="D44" s="773">
        <v>19551722</v>
      </c>
      <c r="F44" s="776">
        <v>2824.7799999999988</v>
      </c>
      <c r="G44" s="60">
        <f>+VLOOKUP(B44,Clasificación!C:C,1,FALSE)-B44</f>
        <v>0</v>
      </c>
    </row>
    <row r="45" spans="1:7" ht="16.5" customHeight="1">
      <c r="B45" s="771">
        <v>11211111</v>
      </c>
      <c r="C45" s="772" t="s">
        <v>363</v>
      </c>
      <c r="D45" s="773">
        <v>19551722</v>
      </c>
      <c r="F45" s="776">
        <v>2824.7799999999988</v>
      </c>
      <c r="G45" s="60">
        <f>+VLOOKUP(B45,Clasificación!C:C,1,FALSE)-B45</f>
        <v>0</v>
      </c>
    </row>
    <row r="46" spans="1:7" ht="16.5" customHeight="1">
      <c r="A46" s="60" t="s">
        <v>299</v>
      </c>
      <c r="B46" s="771">
        <v>1121111101</v>
      </c>
      <c r="C46" s="772" t="s">
        <v>299</v>
      </c>
      <c r="D46" s="773">
        <v>5577480</v>
      </c>
      <c r="F46" s="776">
        <v>805.82</v>
      </c>
      <c r="G46" s="60">
        <f>+VLOOKUP(B46,Clasificación!C:C,1,FALSE)-B46</f>
        <v>0</v>
      </c>
    </row>
    <row r="47" spans="1:7" ht="16.5" customHeight="1">
      <c r="A47" s="60" t="s">
        <v>300</v>
      </c>
      <c r="B47" s="771">
        <v>1121111102</v>
      </c>
      <c r="C47" s="772" t="s">
        <v>300</v>
      </c>
      <c r="D47" s="773">
        <v>8140723</v>
      </c>
      <c r="F47" s="776">
        <v>1176.1499999999978</v>
      </c>
      <c r="G47" s="60">
        <f>+VLOOKUP(B47,Clasificación!C:C,1,FALSE)-B47</f>
        <v>0</v>
      </c>
    </row>
    <row r="48" spans="1:7" ht="16.5" customHeight="1">
      <c r="A48" s="60" t="s">
        <v>119</v>
      </c>
      <c r="B48" s="771">
        <v>1121111104</v>
      </c>
      <c r="C48" s="772" t="s">
        <v>119</v>
      </c>
      <c r="D48" s="773">
        <v>4720970</v>
      </c>
      <c r="F48" s="776">
        <v>682.07</v>
      </c>
      <c r="G48" s="60">
        <f>+VLOOKUP(B48,Clasificación!C:C,1,FALSE)-B48</f>
        <v>0</v>
      </c>
    </row>
    <row r="49" spans="1:7" ht="16.5" customHeight="1">
      <c r="A49" s="60" t="s">
        <v>519</v>
      </c>
      <c r="B49" s="771">
        <v>1121111105</v>
      </c>
      <c r="C49" s="772" t="s">
        <v>519</v>
      </c>
      <c r="D49" s="773">
        <v>1112549</v>
      </c>
      <c r="F49" s="776">
        <v>160.74</v>
      </c>
      <c r="G49" s="60">
        <f>+VLOOKUP(B49,Clasificación!C:C,1,FALSE)-B49</f>
        <v>0</v>
      </c>
    </row>
    <row r="50" spans="1:7" ht="16.5" customHeight="1">
      <c r="B50" s="771">
        <v>114</v>
      </c>
      <c r="C50" s="772" t="s">
        <v>171</v>
      </c>
      <c r="D50" s="773">
        <v>21197883918</v>
      </c>
      <c r="F50" s="776">
        <v>3062605.2930000015</v>
      </c>
      <c r="G50" s="60">
        <f>+VLOOKUP(B50,Clasificación!C:C,1,FALSE)-B50</f>
        <v>0</v>
      </c>
    </row>
    <row r="51" spans="1:7" ht="16.5" customHeight="1">
      <c r="B51" s="771">
        <v>11402</v>
      </c>
      <c r="C51" s="772" t="s">
        <v>366</v>
      </c>
      <c r="D51" s="773">
        <v>17627609967</v>
      </c>
      <c r="F51" s="776">
        <v>2546783.0529999994</v>
      </c>
      <c r="G51" s="60">
        <f>+VLOOKUP(B51,Clasificación!C:C,1,FALSE)-B51</f>
        <v>0</v>
      </c>
    </row>
    <row r="52" spans="1:7" ht="16.5" customHeight="1">
      <c r="B52" s="771">
        <v>114021</v>
      </c>
      <c r="C52" s="772" t="s">
        <v>367</v>
      </c>
      <c r="D52" s="773">
        <v>17627609967</v>
      </c>
      <c r="F52" s="776">
        <v>2546783.0529999994</v>
      </c>
      <c r="G52" s="60">
        <f>+VLOOKUP(B52,Clasificación!C:C,1,FALSE)-B52</f>
        <v>0</v>
      </c>
    </row>
    <row r="53" spans="1:7" ht="16.5" customHeight="1">
      <c r="B53" s="771">
        <v>1140211</v>
      </c>
      <c r="C53" s="772" t="s">
        <v>537</v>
      </c>
      <c r="D53" s="773">
        <v>1524000000</v>
      </c>
      <c r="F53" s="776">
        <v>220182.85000000009</v>
      </c>
      <c r="G53" s="60">
        <f>+VLOOKUP(B53,Clasificación!C:C,1,FALSE)-B53</f>
        <v>0</v>
      </c>
    </row>
    <row r="54" spans="1:7" ht="16.5" customHeight="1">
      <c r="B54" s="771">
        <v>11402111</v>
      </c>
      <c r="C54" s="772" t="s">
        <v>538</v>
      </c>
      <c r="D54" s="773">
        <v>1524000000</v>
      </c>
      <c r="F54" s="776">
        <v>220182.85000000009</v>
      </c>
      <c r="G54" s="60">
        <f>+VLOOKUP(B54,Clasificación!C:C,1,FALSE)-B54</f>
        <v>0</v>
      </c>
    </row>
    <row r="55" spans="1:7" ht="16.5" customHeight="1">
      <c r="A55" s="60" t="s">
        <v>991</v>
      </c>
      <c r="B55" s="771">
        <v>1140211101</v>
      </c>
      <c r="C55" s="772" t="s">
        <v>321</v>
      </c>
      <c r="D55" s="773">
        <v>1524000000</v>
      </c>
      <c r="F55" s="776">
        <v>220182.85000000009</v>
      </c>
      <c r="G55" s="60">
        <f>+VLOOKUP(B55,Clasificación!C:C,1,FALSE)-B55</f>
        <v>0</v>
      </c>
    </row>
    <row r="56" spans="1:7" ht="16.5" customHeight="1">
      <c r="B56" s="771">
        <v>1140212</v>
      </c>
      <c r="C56" s="772" t="s">
        <v>368</v>
      </c>
      <c r="D56" s="773">
        <v>3869866160</v>
      </c>
      <c r="F56" s="776">
        <v>559106.40000000037</v>
      </c>
      <c r="G56" s="60">
        <f>+VLOOKUP(B56,Clasificación!C:C,1,FALSE)-B56</f>
        <v>0</v>
      </c>
    </row>
    <row r="57" spans="1:7" ht="16.5" customHeight="1">
      <c r="B57" s="771">
        <v>11402121</v>
      </c>
      <c r="C57" s="772" t="s">
        <v>540</v>
      </c>
      <c r="D57" s="773">
        <v>103822800</v>
      </c>
      <c r="F57" s="776">
        <v>15000</v>
      </c>
      <c r="G57" s="60">
        <f>+VLOOKUP(B57,Clasificación!C:C,1,FALSE)-B57</f>
        <v>0</v>
      </c>
    </row>
    <row r="58" spans="1:7" ht="16.5" customHeight="1">
      <c r="A58" s="60" t="s">
        <v>991</v>
      </c>
      <c r="B58" s="771">
        <v>1140212102</v>
      </c>
      <c r="C58" s="772" t="s">
        <v>542</v>
      </c>
      <c r="D58" s="773">
        <v>103822800</v>
      </c>
      <c r="F58" s="776">
        <v>15000</v>
      </c>
      <c r="G58" s="60">
        <f>+VLOOKUP(B58,Clasificación!C:C,1,FALSE)-B58</f>
        <v>0</v>
      </c>
    </row>
    <row r="59" spans="1:7" ht="16.5" customHeight="1">
      <c r="B59" s="771">
        <v>11402122</v>
      </c>
      <c r="C59" s="772" t="s">
        <v>543</v>
      </c>
      <c r="D59" s="773">
        <v>124587360</v>
      </c>
      <c r="F59" s="776">
        <v>18000</v>
      </c>
      <c r="G59" s="60">
        <f>+VLOOKUP(B59,Clasificación!C:C,1,FALSE)-B59</f>
        <v>0</v>
      </c>
    </row>
    <row r="60" spans="1:7" ht="16.5" customHeight="1">
      <c r="A60" s="60" t="s">
        <v>991</v>
      </c>
      <c r="B60" s="771">
        <v>1140212202</v>
      </c>
      <c r="C60" s="772" t="s">
        <v>545</v>
      </c>
      <c r="D60" s="773">
        <v>124587360</v>
      </c>
      <c r="F60" s="776">
        <v>18000</v>
      </c>
      <c r="G60" s="60">
        <f>+VLOOKUP(B60,Clasificación!C:C,1,FALSE)-B60</f>
        <v>0</v>
      </c>
    </row>
    <row r="61" spans="1:7" ht="16.5" customHeight="1">
      <c r="B61" s="771">
        <v>11402123</v>
      </c>
      <c r="C61" s="772" t="s">
        <v>61</v>
      </c>
      <c r="D61" s="773">
        <v>3641456000</v>
      </c>
      <c r="F61" s="776">
        <v>526106.40000000037</v>
      </c>
      <c r="G61" s="60">
        <f>+VLOOKUP(B61,Clasificación!C:C,1,FALSE)-B61</f>
        <v>0</v>
      </c>
    </row>
    <row r="62" spans="1:7" ht="16.5" customHeight="1">
      <c r="A62" s="60" t="s">
        <v>991</v>
      </c>
      <c r="B62" s="771">
        <v>1140212301</v>
      </c>
      <c r="C62" s="772" t="s">
        <v>302</v>
      </c>
      <c r="D62" s="773">
        <v>1565000000</v>
      </c>
      <c r="F62" s="776">
        <v>226106.40000000014</v>
      </c>
      <c r="G62" s="60">
        <f>+VLOOKUP(B62,Clasificación!C:C,1,FALSE)-B62</f>
        <v>0</v>
      </c>
    </row>
    <row r="63" spans="1:7" ht="16.5" customHeight="1">
      <c r="A63" s="60" t="s">
        <v>991</v>
      </c>
      <c r="B63" s="771">
        <v>1140212302</v>
      </c>
      <c r="C63" s="772" t="s">
        <v>303</v>
      </c>
      <c r="D63" s="773">
        <v>2076456000</v>
      </c>
      <c r="F63" s="776">
        <v>300000</v>
      </c>
      <c r="G63" s="60">
        <f>+VLOOKUP(B63,Clasificación!C:C,1,FALSE)-B63</f>
        <v>0</v>
      </c>
    </row>
    <row r="64" spans="1:7" ht="16.5" customHeight="1">
      <c r="B64" s="771">
        <v>1140213</v>
      </c>
      <c r="C64" s="772" t="s">
        <v>369</v>
      </c>
      <c r="D64" s="773">
        <v>9596182036</v>
      </c>
      <c r="F64" s="776">
        <v>1386426.9699999997</v>
      </c>
      <c r="G64" s="60">
        <f>+VLOOKUP(B64,Clasificación!C:C,1,FALSE)-B64</f>
        <v>0</v>
      </c>
    </row>
    <row r="65" spans="1:7" ht="16.5" customHeight="1">
      <c r="B65" s="771">
        <v>11402131</v>
      </c>
      <c r="C65" s="772" t="s">
        <v>370</v>
      </c>
      <c r="D65" s="773">
        <v>9596182036</v>
      </c>
      <c r="F65" s="776">
        <v>1386426.9699999997</v>
      </c>
      <c r="G65" s="60">
        <f>+VLOOKUP(B65,Clasificación!C:C,1,FALSE)-B65</f>
        <v>0</v>
      </c>
    </row>
    <row r="66" spans="1:7" ht="16.5" customHeight="1">
      <c r="A66" s="60" t="s">
        <v>991</v>
      </c>
      <c r="B66" s="771">
        <v>1140213101</v>
      </c>
      <c r="C66" s="772" t="s">
        <v>304</v>
      </c>
      <c r="D66" s="773">
        <v>4875705396</v>
      </c>
      <c r="F66" s="776">
        <v>704426.97</v>
      </c>
      <c r="G66" s="60">
        <f>+VLOOKUP(B66,Clasificación!C:C,1,FALSE)-B66</f>
        <v>0</v>
      </c>
    </row>
    <row r="67" spans="1:7" ht="16.5" customHeight="1">
      <c r="A67" s="60" t="s">
        <v>991</v>
      </c>
      <c r="B67" s="771">
        <v>1140213102</v>
      </c>
      <c r="C67" s="772" t="s">
        <v>305</v>
      </c>
      <c r="D67" s="773">
        <v>4720476640</v>
      </c>
      <c r="F67" s="776">
        <v>682000</v>
      </c>
      <c r="G67" s="60">
        <f>+VLOOKUP(B67,Clasificación!C:C,1,FALSE)-B67</f>
        <v>0</v>
      </c>
    </row>
    <row r="68" spans="1:7" ht="16.5" customHeight="1">
      <c r="B68" s="771">
        <v>1140214</v>
      </c>
      <c r="C68" s="772" t="s">
        <v>371</v>
      </c>
      <c r="D68" s="773">
        <v>2149000000</v>
      </c>
      <c r="F68" s="776">
        <v>310480.93000000005</v>
      </c>
      <c r="G68" s="60">
        <f>+VLOOKUP(B68,Clasificación!C:C,1,FALSE)-B68</f>
        <v>0</v>
      </c>
    </row>
    <row r="69" spans="1:7" ht="16.5" customHeight="1">
      <c r="B69" s="771">
        <v>11402141</v>
      </c>
      <c r="C69" s="772" t="s">
        <v>540</v>
      </c>
      <c r="D69" s="773">
        <v>2149000000</v>
      </c>
      <c r="F69" s="776">
        <v>310480.93000000005</v>
      </c>
      <c r="G69" s="60">
        <f>+VLOOKUP(B69,Clasificación!C:C,1,FALSE)-B69</f>
        <v>0</v>
      </c>
    </row>
    <row r="70" spans="1:7" ht="16.5" customHeight="1">
      <c r="A70" s="60" t="s">
        <v>991</v>
      </c>
      <c r="B70" s="771">
        <v>1140214101</v>
      </c>
      <c r="C70" s="772" t="s">
        <v>552</v>
      </c>
      <c r="D70" s="773">
        <v>2149000000</v>
      </c>
      <c r="F70" s="776">
        <v>310480.93000000005</v>
      </c>
      <c r="G70" s="60">
        <f>+VLOOKUP(B70,Clasificación!C:C,1,FALSE)-B70</f>
        <v>0</v>
      </c>
    </row>
    <row r="71" spans="1:7" ht="16.5" customHeight="1">
      <c r="B71" s="771">
        <v>1140219</v>
      </c>
      <c r="C71" s="772" t="s">
        <v>372</v>
      </c>
      <c r="D71" s="773">
        <v>322464587</v>
      </c>
      <c r="F71" s="776">
        <v>46588.69</v>
      </c>
      <c r="G71" s="60">
        <f>+VLOOKUP(B71,Clasificación!C:C,1,FALSE)-B71</f>
        <v>0</v>
      </c>
    </row>
    <row r="72" spans="1:7" ht="16.5" customHeight="1">
      <c r="B72" s="771">
        <v>11402191</v>
      </c>
      <c r="C72" s="772" t="s">
        <v>373</v>
      </c>
      <c r="D72" s="773">
        <v>-406427</v>
      </c>
      <c r="F72" s="776">
        <v>-58.719999999997526</v>
      </c>
      <c r="G72" s="60">
        <f>+VLOOKUP(B72,Clasificación!C:C,1,FALSE)-B72</f>
        <v>0</v>
      </c>
    </row>
    <row r="73" spans="1:7" ht="16.5" customHeight="1">
      <c r="A73" s="60" t="s">
        <v>991</v>
      </c>
      <c r="B73" s="771">
        <v>1140219106</v>
      </c>
      <c r="C73" s="772" t="s">
        <v>567</v>
      </c>
      <c r="D73" s="773">
        <v>-165632</v>
      </c>
      <c r="F73" s="776">
        <v>-23.929999999999836</v>
      </c>
      <c r="G73" s="60">
        <f>+VLOOKUP(B73,Clasificación!C:C,1,FALSE)-B73</f>
        <v>0</v>
      </c>
    </row>
    <row r="74" spans="1:7" ht="16.5" customHeight="1">
      <c r="A74" s="60" t="s">
        <v>991</v>
      </c>
      <c r="B74" s="771">
        <v>1140219107</v>
      </c>
      <c r="C74" s="772" t="s">
        <v>568</v>
      </c>
      <c r="D74" s="773">
        <v>-239757</v>
      </c>
      <c r="F74" s="776">
        <v>-34.6400000000001</v>
      </c>
      <c r="G74" s="60">
        <f>+VLOOKUP(B74,Clasificación!C:C,1,FALSE)-B74</f>
        <v>0</v>
      </c>
    </row>
    <row r="75" spans="1:7" ht="16.5" customHeight="1">
      <c r="A75" s="60" t="s">
        <v>991</v>
      </c>
      <c r="B75" s="771">
        <v>1140219108</v>
      </c>
      <c r="C75" s="772" t="s">
        <v>569</v>
      </c>
      <c r="D75" s="773">
        <v>-1038</v>
      </c>
      <c r="F75" s="776">
        <v>-0.14999999999999947</v>
      </c>
      <c r="G75" s="60">
        <f>+VLOOKUP(B75,Clasificación!C:C,1,FALSE)-B75</f>
        <v>0</v>
      </c>
    </row>
    <row r="76" spans="1:7" ht="16.5" customHeight="1">
      <c r="B76" s="771">
        <v>11402192</v>
      </c>
      <c r="C76" s="772" t="s">
        <v>374</v>
      </c>
      <c r="D76" s="773">
        <v>322871014</v>
      </c>
      <c r="F76" s="776">
        <v>46647.409999999974</v>
      </c>
      <c r="G76" s="60">
        <f>+VLOOKUP(B76,Clasificación!C:C,1,FALSE)-B76</f>
        <v>0</v>
      </c>
    </row>
    <row r="77" spans="1:7" ht="16.5" customHeight="1">
      <c r="A77" s="60" t="s">
        <v>374</v>
      </c>
      <c r="B77" s="771">
        <v>1140219202</v>
      </c>
      <c r="C77" s="772" t="s">
        <v>584</v>
      </c>
      <c r="D77" s="773">
        <v>2033058</v>
      </c>
      <c r="F77" s="776">
        <v>293.72999999999996</v>
      </c>
      <c r="G77" s="60">
        <f>+VLOOKUP(B77,Clasificación!C:C,1,FALSE)-B77</f>
        <v>0</v>
      </c>
    </row>
    <row r="78" spans="1:7" ht="16.5" customHeight="1">
      <c r="A78" s="60" t="s">
        <v>374</v>
      </c>
      <c r="B78" s="771">
        <v>1140219204</v>
      </c>
      <c r="C78" s="772" t="s">
        <v>586</v>
      </c>
      <c r="D78" s="773">
        <v>5855675</v>
      </c>
      <c r="F78" s="776">
        <v>846.01</v>
      </c>
      <c r="G78" s="60">
        <f>+VLOOKUP(B78,Clasificación!C:C,1,FALSE)-B78</f>
        <v>0</v>
      </c>
    </row>
    <row r="79" spans="1:7" ht="16.5" customHeight="1">
      <c r="A79" s="60" t="s">
        <v>374</v>
      </c>
      <c r="B79" s="771">
        <v>1140219205</v>
      </c>
      <c r="C79" s="772" t="s">
        <v>308</v>
      </c>
      <c r="D79" s="773">
        <v>16098421</v>
      </c>
      <c r="F79" s="776">
        <v>2325.8500000000004</v>
      </c>
      <c r="G79" s="60">
        <f>+VLOOKUP(B79,Clasificación!C:C,1,FALSE)-B79</f>
        <v>0</v>
      </c>
    </row>
    <row r="80" spans="1:7" ht="16.5" customHeight="1">
      <c r="A80" s="60" t="s">
        <v>374</v>
      </c>
      <c r="B80" s="771">
        <v>1140219206</v>
      </c>
      <c r="C80" s="772" t="s">
        <v>309</v>
      </c>
      <c r="D80" s="773">
        <v>26706962</v>
      </c>
      <c r="F80" s="776">
        <v>3858.5399999999936</v>
      </c>
      <c r="G80" s="60">
        <f>+VLOOKUP(B80,Clasificación!C:C,1,FALSE)-B80</f>
        <v>0</v>
      </c>
    </row>
    <row r="81" spans="1:7" ht="16.5" customHeight="1">
      <c r="A81" s="60" t="s">
        <v>374</v>
      </c>
      <c r="B81" s="771">
        <v>1140219207</v>
      </c>
      <c r="C81" s="772" t="s">
        <v>310</v>
      </c>
      <c r="D81" s="773">
        <v>189062565</v>
      </c>
      <c r="F81" s="776">
        <v>27315.18</v>
      </c>
      <c r="G81" s="60">
        <f>+VLOOKUP(B81,Clasificación!C:C,1,FALSE)-B81</f>
        <v>0</v>
      </c>
    </row>
    <row r="82" spans="1:7" ht="16.5" customHeight="1">
      <c r="A82" s="60" t="s">
        <v>374</v>
      </c>
      <c r="B82" s="771">
        <v>1140219208</v>
      </c>
      <c r="C82" s="772" t="s">
        <v>587</v>
      </c>
      <c r="D82" s="773">
        <v>6708406</v>
      </c>
      <c r="F82" s="776">
        <v>969.21</v>
      </c>
      <c r="G82" s="60">
        <f>+VLOOKUP(B82,Clasificación!C:C,1,FALSE)-B82</f>
        <v>0</v>
      </c>
    </row>
    <row r="83" spans="1:7" ht="16.5" customHeight="1">
      <c r="A83" s="60" t="s">
        <v>374</v>
      </c>
      <c r="B83" s="771">
        <v>1140219213</v>
      </c>
      <c r="C83" s="772" t="s">
        <v>592</v>
      </c>
      <c r="D83" s="773">
        <v>700</v>
      </c>
      <c r="F83" s="776">
        <v>9.9999999999999978E-2</v>
      </c>
      <c r="G83" s="60">
        <f>+VLOOKUP(B83,Clasificación!C:C,1,FALSE)-B83</f>
        <v>0</v>
      </c>
    </row>
    <row r="84" spans="1:7" ht="16.5" customHeight="1">
      <c r="A84" s="60" t="s">
        <v>374</v>
      </c>
      <c r="B84" s="771">
        <v>1140219229</v>
      </c>
      <c r="C84" s="772" t="s">
        <v>1352</v>
      </c>
      <c r="D84" s="773">
        <v>76405227</v>
      </c>
      <c r="F84" s="776">
        <v>11038.79</v>
      </c>
      <c r="G84" s="60">
        <f>+VLOOKUP(B84,Clasificación!C:C,1,FALSE)-B84</f>
        <v>0</v>
      </c>
    </row>
    <row r="85" spans="1:7" ht="16.5" customHeight="1">
      <c r="B85" s="771">
        <v>1140224</v>
      </c>
      <c r="C85" s="772" t="s">
        <v>375</v>
      </c>
      <c r="D85" s="773">
        <v>166097184</v>
      </c>
      <c r="F85" s="776">
        <v>23997.212999999523</v>
      </c>
      <c r="G85" s="60">
        <f>+VLOOKUP(B85,Clasificación!C:C,1,FALSE)-B85</f>
        <v>0</v>
      </c>
    </row>
    <row r="86" spans="1:7" ht="16.5" customHeight="1">
      <c r="B86" s="771">
        <v>11402241</v>
      </c>
      <c r="C86" s="772" t="s">
        <v>376</v>
      </c>
      <c r="D86" s="773">
        <v>5413567498</v>
      </c>
      <c r="F86" s="776">
        <v>782135.64000000013</v>
      </c>
      <c r="G86" s="60">
        <f>+VLOOKUP(B86,Clasificación!C:C,1,FALSE)-B86</f>
        <v>0</v>
      </c>
    </row>
    <row r="87" spans="1:7" ht="16.5" customHeight="1">
      <c r="A87" s="60" t="s">
        <v>376</v>
      </c>
      <c r="B87" s="771">
        <v>1140224102</v>
      </c>
      <c r="C87" s="772" t="s">
        <v>602</v>
      </c>
      <c r="D87" s="773">
        <v>13605978</v>
      </c>
      <c r="F87" s="776">
        <v>1965.7499999999998</v>
      </c>
      <c r="G87" s="60">
        <f>+VLOOKUP(B87,Clasificación!C:C,1,FALSE)-B87</f>
        <v>0</v>
      </c>
    </row>
    <row r="88" spans="1:7" ht="16.5" customHeight="1">
      <c r="A88" s="60" t="s">
        <v>376</v>
      </c>
      <c r="B88" s="771">
        <v>1140224104</v>
      </c>
      <c r="C88" s="772" t="s">
        <v>604</v>
      </c>
      <c r="D88" s="773">
        <v>26163346</v>
      </c>
      <c r="F88" s="776">
        <v>3780</v>
      </c>
      <c r="G88" s="60">
        <f>+VLOOKUP(B88,Clasificación!C:C,1,FALSE)-B88</f>
        <v>0</v>
      </c>
    </row>
    <row r="89" spans="1:7" ht="16.5" customHeight="1">
      <c r="A89" s="60" t="s">
        <v>376</v>
      </c>
      <c r="B89" s="771">
        <v>1140224105</v>
      </c>
      <c r="C89" s="772" t="s">
        <v>311</v>
      </c>
      <c r="D89" s="773">
        <v>116897605</v>
      </c>
      <c r="F89" s="776">
        <v>16889.010000000009</v>
      </c>
      <c r="G89" s="60">
        <f>+VLOOKUP(B89,Clasificación!C:C,1,FALSE)-B89</f>
        <v>0</v>
      </c>
    </row>
    <row r="90" spans="1:7" ht="16.5" customHeight="1">
      <c r="A90" s="60" t="s">
        <v>376</v>
      </c>
      <c r="B90" s="771">
        <v>1140224106</v>
      </c>
      <c r="C90" s="772" t="s">
        <v>312</v>
      </c>
      <c r="D90" s="773">
        <v>214922609</v>
      </c>
      <c r="F90" s="776">
        <v>31051.359999999986</v>
      </c>
      <c r="G90" s="60">
        <f>+VLOOKUP(B90,Clasificación!C:C,1,FALSE)-B90</f>
        <v>0</v>
      </c>
    </row>
    <row r="91" spans="1:7" ht="16.5" customHeight="1">
      <c r="A91" s="60" t="s">
        <v>376</v>
      </c>
      <c r="B91" s="771">
        <v>1140224107</v>
      </c>
      <c r="C91" s="772" t="s">
        <v>313</v>
      </c>
      <c r="D91" s="773">
        <v>1106666547</v>
      </c>
      <c r="F91" s="776">
        <v>159887.78999999998</v>
      </c>
      <c r="G91" s="60">
        <f>+VLOOKUP(B91,Clasificación!C:C,1,FALSE)-B91</f>
        <v>0</v>
      </c>
    </row>
    <row r="92" spans="1:7" ht="16.5" customHeight="1">
      <c r="A92" s="60" t="s">
        <v>376</v>
      </c>
      <c r="B92" s="771">
        <v>1140224108</v>
      </c>
      <c r="C92" s="772" t="s">
        <v>314</v>
      </c>
      <c r="D92" s="773">
        <v>1834744201</v>
      </c>
      <c r="F92" s="776">
        <v>265078.21999999997</v>
      </c>
      <c r="G92" s="60">
        <f>+VLOOKUP(B92,Clasificación!C:C,1,FALSE)-B92</f>
        <v>0</v>
      </c>
    </row>
    <row r="93" spans="1:7" ht="16.5" customHeight="1">
      <c r="A93" s="60" t="s">
        <v>376</v>
      </c>
      <c r="B93" s="771">
        <v>1140224113</v>
      </c>
      <c r="C93" s="772" t="s">
        <v>609</v>
      </c>
      <c r="D93" s="773">
        <v>1030719212</v>
      </c>
      <c r="F93" s="776">
        <v>148915.14999999997</v>
      </c>
      <c r="G93" s="60">
        <f>+VLOOKUP(B93,Clasificación!C:C,1,FALSE)-B93</f>
        <v>0</v>
      </c>
    </row>
    <row r="94" spans="1:7" ht="16.5" customHeight="1">
      <c r="A94" s="60" t="s">
        <v>376</v>
      </c>
      <c r="B94" s="771">
        <v>1140224129</v>
      </c>
      <c r="C94" s="772" t="s">
        <v>617</v>
      </c>
      <c r="D94" s="773">
        <v>1069848000</v>
      </c>
      <c r="F94" s="776">
        <v>154568.35999999999</v>
      </c>
      <c r="G94" s="60">
        <f>+VLOOKUP(B94,Clasificación!C:C,1,FALSE)-B94</f>
        <v>0</v>
      </c>
    </row>
    <row r="95" spans="1:7" ht="16.5" customHeight="1">
      <c r="B95" s="771">
        <v>11402242</v>
      </c>
      <c r="C95" s="772" t="s">
        <v>377</v>
      </c>
      <c r="D95" s="773">
        <v>-5247470314</v>
      </c>
      <c r="F95" s="776">
        <v>-758138.42700000014</v>
      </c>
      <c r="G95" s="60">
        <f>+VLOOKUP(B95,Clasificación!C:C,1,FALSE)-B95</f>
        <v>0</v>
      </c>
    </row>
    <row r="96" spans="1:7" ht="16.5" customHeight="1">
      <c r="A96" s="60" t="s">
        <v>1216</v>
      </c>
      <c r="B96" s="771">
        <v>1140224202</v>
      </c>
      <c r="C96" s="772" t="s">
        <v>620</v>
      </c>
      <c r="D96" s="773">
        <v>-13564518</v>
      </c>
      <c r="F96" s="776">
        <v>-1959.76</v>
      </c>
      <c r="G96" s="60">
        <f>+VLOOKUP(B96,Clasificación!C:C,1,FALSE)-B96</f>
        <v>0</v>
      </c>
    </row>
    <row r="97" spans="1:7" ht="16.5" customHeight="1">
      <c r="A97" s="60" t="s">
        <v>1216</v>
      </c>
      <c r="B97" s="771">
        <v>1140224204</v>
      </c>
      <c r="C97" s="772" t="s">
        <v>622</v>
      </c>
      <c r="D97" s="773">
        <v>-25566018</v>
      </c>
      <c r="F97" s="776">
        <v>-3693.7</v>
      </c>
      <c r="G97" s="60">
        <f>+VLOOKUP(B97,Clasificación!C:C,1,FALSE)-B97</f>
        <v>0</v>
      </c>
    </row>
    <row r="98" spans="1:7" ht="16.5" customHeight="1">
      <c r="A98" s="60" t="s">
        <v>1216</v>
      </c>
      <c r="B98" s="771">
        <v>1140224205</v>
      </c>
      <c r="C98" s="772" t="s">
        <v>316</v>
      </c>
      <c r="D98" s="773">
        <v>-107246575</v>
      </c>
      <c r="F98" s="776">
        <v>-15494.659999999996</v>
      </c>
      <c r="G98" s="60">
        <f>+VLOOKUP(B98,Clasificación!C:C,1,FALSE)-B98</f>
        <v>0</v>
      </c>
    </row>
    <row r="99" spans="1:7" ht="16.5" customHeight="1">
      <c r="A99" s="60" t="s">
        <v>1216</v>
      </c>
      <c r="B99" s="771">
        <v>1140224206</v>
      </c>
      <c r="C99" s="772" t="s">
        <v>317</v>
      </c>
      <c r="D99" s="773">
        <v>-205076103</v>
      </c>
      <c r="F99" s="776">
        <v>-29628.766999999993</v>
      </c>
      <c r="G99" s="60">
        <f>+VLOOKUP(B99,Clasificación!C:C,1,FALSE)-B99</f>
        <v>0</v>
      </c>
    </row>
    <row r="100" spans="1:7" ht="16.5" customHeight="1">
      <c r="A100" s="60" t="s">
        <v>1216</v>
      </c>
      <c r="B100" s="771">
        <v>1140224207</v>
      </c>
      <c r="C100" s="772" t="s">
        <v>318</v>
      </c>
      <c r="D100" s="773">
        <v>-1085122835</v>
      </c>
      <c r="F100" s="776">
        <v>-156775.22</v>
      </c>
      <c r="G100" s="60">
        <f>+VLOOKUP(B100,Clasificación!C:C,1,FALSE)-B100</f>
        <v>0</v>
      </c>
    </row>
    <row r="101" spans="1:7" ht="16.5" customHeight="1">
      <c r="A101" s="60" t="s">
        <v>1216</v>
      </c>
      <c r="B101" s="771">
        <v>1140224208</v>
      </c>
      <c r="C101" s="772" t="s">
        <v>319</v>
      </c>
      <c r="D101" s="773">
        <v>-1744774893</v>
      </c>
      <c r="F101" s="776">
        <v>-252079.72999999986</v>
      </c>
      <c r="G101" s="60">
        <f>+VLOOKUP(B101,Clasificación!C:C,1,FALSE)-B101</f>
        <v>0</v>
      </c>
    </row>
    <row r="102" spans="1:7" ht="16.5" customHeight="1">
      <c r="A102" s="60" t="s">
        <v>1216</v>
      </c>
      <c r="B102" s="771">
        <v>1140224213</v>
      </c>
      <c r="C102" s="772" t="s">
        <v>627</v>
      </c>
      <c r="D102" s="773">
        <v>-1005240041</v>
      </c>
      <c r="F102" s="776">
        <v>-145234</v>
      </c>
      <c r="G102" s="60">
        <f>+VLOOKUP(B102,Clasificación!C:C,1,FALSE)-B102</f>
        <v>0</v>
      </c>
    </row>
    <row r="103" spans="1:7" ht="16.5" customHeight="1">
      <c r="A103" s="60" t="s">
        <v>1216</v>
      </c>
      <c r="B103" s="771">
        <v>1140224229</v>
      </c>
      <c r="C103" s="772" t="s">
        <v>642</v>
      </c>
      <c r="D103" s="773">
        <v>-1060879331</v>
      </c>
      <c r="F103" s="776">
        <v>-153272.59</v>
      </c>
      <c r="G103" s="60">
        <f>+VLOOKUP(B103,Clasificación!C:C,1,FALSE)-B103</f>
        <v>0</v>
      </c>
    </row>
    <row r="104" spans="1:7" ht="16.5" customHeight="1">
      <c r="B104" s="771">
        <v>11403</v>
      </c>
      <c r="C104" s="772" t="s">
        <v>117</v>
      </c>
      <c r="D104" s="773">
        <v>3570273951</v>
      </c>
      <c r="F104" s="776">
        <v>515822.24000000005</v>
      </c>
      <c r="G104" s="60">
        <f>+VLOOKUP(B104,Clasificación!C:C,1,FALSE)-B104</f>
        <v>0</v>
      </c>
    </row>
    <row r="105" spans="1:7" ht="16.5" customHeight="1">
      <c r="B105" s="771">
        <v>114031</v>
      </c>
      <c r="C105" s="772" t="s">
        <v>378</v>
      </c>
      <c r="D105" s="773">
        <v>3570273951</v>
      </c>
      <c r="F105" s="776">
        <v>515822.24000000005</v>
      </c>
      <c r="G105" s="60">
        <f>+VLOOKUP(B105,Clasificación!C:C,1,FALSE)-B105</f>
        <v>0</v>
      </c>
    </row>
    <row r="106" spans="1:7" ht="16.5" customHeight="1">
      <c r="B106" s="771">
        <v>1140311</v>
      </c>
      <c r="C106" s="772" t="s">
        <v>677</v>
      </c>
      <c r="D106" s="773">
        <v>3570273951</v>
      </c>
      <c r="F106" s="776">
        <v>515822.24000000005</v>
      </c>
      <c r="G106" s="60">
        <f>+VLOOKUP(B106,Clasificación!C:C,1,FALSE)-B106</f>
        <v>0</v>
      </c>
    </row>
    <row r="107" spans="1:7" ht="16.5" customHeight="1">
      <c r="B107" s="771">
        <v>11403111</v>
      </c>
      <c r="C107" s="772" t="s">
        <v>678</v>
      </c>
      <c r="D107" s="773">
        <v>3460760000</v>
      </c>
      <c r="F107" s="776">
        <v>500000</v>
      </c>
      <c r="G107" s="60">
        <f>+VLOOKUP(B107,Clasificación!C:C,1,FALSE)-B107</f>
        <v>0</v>
      </c>
    </row>
    <row r="108" spans="1:7" ht="16.5" customHeight="1">
      <c r="A108" s="60" t="e">
        <v>#N/A</v>
      </c>
      <c r="B108" s="771">
        <v>1140311102</v>
      </c>
      <c r="C108" s="772" t="s">
        <v>680</v>
      </c>
      <c r="D108" s="773">
        <v>3460760000</v>
      </c>
      <c r="F108" s="776">
        <v>500000</v>
      </c>
      <c r="G108" s="60">
        <f>+VLOOKUP(B108,Clasificación!C:C,1,FALSE)-B108</f>
        <v>0</v>
      </c>
    </row>
    <row r="109" spans="1:7" ht="16.5" customHeight="1">
      <c r="B109" s="771">
        <v>11403112</v>
      </c>
      <c r="C109" s="772" t="s">
        <v>1289</v>
      </c>
      <c r="D109" s="773">
        <v>1818321234</v>
      </c>
      <c r="F109" s="776">
        <v>262705.48</v>
      </c>
      <c r="G109" s="60">
        <f>+VLOOKUP(B109,Clasificación!C:C,1,FALSE)-B109</f>
        <v>0</v>
      </c>
    </row>
    <row r="110" spans="1:7" ht="16.5" customHeight="1">
      <c r="A110" s="60" t="e">
        <v>#N/A</v>
      </c>
      <c r="B110" s="771">
        <v>1140311202</v>
      </c>
      <c r="C110" s="772" t="s">
        <v>1513</v>
      </c>
      <c r="D110" s="773">
        <v>1818321234</v>
      </c>
      <c r="F110" s="776">
        <v>262705.48</v>
      </c>
      <c r="G110" s="60">
        <f>+VLOOKUP(B110,Clasificación!C:C,1,FALSE)-B110</f>
        <v>0</v>
      </c>
    </row>
    <row r="111" spans="1:7" ht="16.5" customHeight="1">
      <c r="B111" s="771">
        <v>11403113</v>
      </c>
      <c r="C111" s="772" t="s">
        <v>1290</v>
      </c>
      <c r="D111" s="773">
        <v>-1742943043</v>
      </c>
      <c r="F111" s="776">
        <v>-251815.07</v>
      </c>
      <c r="G111" s="60">
        <f>+VLOOKUP(B111,Clasificación!C:C,1,FALSE)-B111</f>
        <v>0</v>
      </c>
    </row>
    <row r="112" spans="1:7" ht="16.5" customHeight="1">
      <c r="A112" s="60" t="e">
        <v>#N/A</v>
      </c>
      <c r="B112" s="771">
        <v>1140311302</v>
      </c>
      <c r="C112" s="772" t="s">
        <v>1514</v>
      </c>
      <c r="D112" s="773">
        <v>-1742943043</v>
      </c>
      <c r="F112" s="776">
        <v>-251815.07</v>
      </c>
      <c r="G112" s="60">
        <f>+VLOOKUP(B112,Clasificación!C:C,1,FALSE)-B112</f>
        <v>0</v>
      </c>
    </row>
    <row r="113" spans="1:7" ht="16.5" customHeight="1">
      <c r="B113" s="771">
        <v>11403114</v>
      </c>
      <c r="C113" s="772" t="s">
        <v>1515</v>
      </c>
      <c r="D113" s="773">
        <v>34135760</v>
      </c>
      <c r="F113" s="776">
        <v>4931.83</v>
      </c>
      <c r="G113" s="60">
        <f>+VLOOKUP(B113,Clasificación!C:C,1,FALSE)-B113</f>
        <v>0</v>
      </c>
    </row>
    <row r="114" spans="1:7" ht="16.5" customHeight="1">
      <c r="A114" s="60" t="e">
        <v>#N/A</v>
      </c>
      <c r="B114" s="771">
        <v>1140311402</v>
      </c>
      <c r="C114" s="772" t="s">
        <v>1516</v>
      </c>
      <c r="D114" s="773">
        <v>34135760</v>
      </c>
      <c r="F114" s="776">
        <v>4931.83</v>
      </c>
      <c r="G114" s="60">
        <f>+VLOOKUP(B114,Clasificación!C:C,1,FALSE)-B114</f>
        <v>0</v>
      </c>
    </row>
    <row r="115" spans="1:7" ht="16.5" customHeight="1">
      <c r="B115" s="771">
        <v>119</v>
      </c>
      <c r="C115" s="772" t="s">
        <v>685</v>
      </c>
      <c r="D115" s="773">
        <v>220747479</v>
      </c>
      <c r="F115" s="776">
        <v>31944.58</v>
      </c>
      <c r="G115" s="60">
        <f>+VLOOKUP(B115,Clasificación!C:C,1,FALSE)-B115</f>
        <v>0</v>
      </c>
    </row>
    <row r="116" spans="1:7" ht="16.5" customHeight="1">
      <c r="B116" s="771">
        <v>11901</v>
      </c>
      <c r="C116" s="772" t="s">
        <v>686</v>
      </c>
      <c r="D116" s="773">
        <v>220747479</v>
      </c>
      <c r="F116" s="776">
        <v>31944.58</v>
      </c>
      <c r="G116" s="60">
        <f>+VLOOKUP(B116,Clasificación!C:C,1,FALSE)-B116</f>
        <v>0</v>
      </c>
    </row>
    <row r="117" spans="1:7" ht="16.5" customHeight="1">
      <c r="B117" s="771">
        <v>119011</v>
      </c>
      <c r="C117" s="772" t="s">
        <v>686</v>
      </c>
      <c r="D117" s="773">
        <v>220747479</v>
      </c>
      <c r="F117" s="776">
        <v>31944.58</v>
      </c>
      <c r="G117" s="60">
        <f>+VLOOKUP(B117,Clasificación!C:C,1,FALSE)-B117</f>
        <v>0</v>
      </c>
    </row>
    <row r="118" spans="1:7" ht="16.5" customHeight="1">
      <c r="B118" s="771">
        <v>1190111</v>
      </c>
      <c r="C118" s="772" t="s">
        <v>686</v>
      </c>
      <c r="D118" s="773">
        <v>176097030</v>
      </c>
      <c r="F118" s="776">
        <v>25493.62</v>
      </c>
      <c r="G118" s="60">
        <f>+VLOOKUP(B118,Clasificación!C:C,1,FALSE)-B118</f>
        <v>0</v>
      </c>
    </row>
    <row r="119" spans="1:7" ht="16.5" customHeight="1">
      <c r="B119" s="771">
        <v>11901113</v>
      </c>
      <c r="C119" s="772" t="s">
        <v>1065</v>
      </c>
      <c r="D119" s="773">
        <v>44650449</v>
      </c>
      <c r="F119" s="776">
        <v>6450.96</v>
      </c>
      <c r="G119" s="60">
        <f>+VLOOKUP(B119,Clasificación!C:C,1,FALSE)-B119</f>
        <v>0</v>
      </c>
    </row>
    <row r="120" spans="1:7" ht="16.5" customHeight="1">
      <c r="A120" s="60" t="s">
        <v>1131</v>
      </c>
      <c r="B120" s="771">
        <v>1190111302</v>
      </c>
      <c r="C120" s="772" t="s">
        <v>1131</v>
      </c>
      <c r="D120" s="773">
        <v>44650449</v>
      </c>
      <c r="F120" s="776">
        <v>6450.96</v>
      </c>
      <c r="G120" s="60">
        <f>+VLOOKUP(B120,Clasificación!C:C,1,FALSE)-B120</f>
        <v>0</v>
      </c>
    </row>
    <row r="121" spans="1:7" ht="16.5" customHeight="1">
      <c r="B121" s="771">
        <v>11901114</v>
      </c>
      <c r="C121" s="772" t="s">
        <v>1221</v>
      </c>
      <c r="D121" s="773">
        <v>176097030</v>
      </c>
      <c r="F121" s="776">
        <v>25493.62</v>
      </c>
      <c r="G121" s="60">
        <f>+VLOOKUP(B121,Clasificación!C:C,1,FALSE)-B121</f>
        <v>0</v>
      </c>
    </row>
    <row r="122" spans="1:7" ht="16.5" customHeight="1">
      <c r="A122" s="60" t="s">
        <v>686</v>
      </c>
      <c r="B122" s="771">
        <v>1190111401</v>
      </c>
      <c r="C122" s="772" t="s">
        <v>1222</v>
      </c>
      <c r="D122" s="773">
        <v>117416250</v>
      </c>
      <c r="F122" s="776">
        <v>16963.940000000002</v>
      </c>
      <c r="G122" s="60">
        <f>+VLOOKUP(B122,Clasificación!C:C,1,FALSE)-B122</f>
        <v>0</v>
      </c>
    </row>
    <row r="123" spans="1:7" ht="16.5" customHeight="1">
      <c r="A123" s="60" t="s">
        <v>686</v>
      </c>
      <c r="B123" s="771">
        <v>1190111404</v>
      </c>
      <c r="C123" s="772" t="s">
        <v>1353</v>
      </c>
      <c r="D123" s="773">
        <v>58680780</v>
      </c>
      <c r="F123" s="776">
        <v>8529.68</v>
      </c>
      <c r="G123" s="60">
        <f>+VLOOKUP(B123,Clasificación!C:C,1,FALSE)-B123</f>
        <v>0</v>
      </c>
    </row>
    <row r="124" spans="1:7" ht="16.5" customHeight="1">
      <c r="B124" s="771">
        <v>12</v>
      </c>
      <c r="C124" s="772" t="s">
        <v>7</v>
      </c>
      <c r="D124" s="773">
        <v>2684439049</v>
      </c>
      <c r="F124" s="776">
        <v>388959.53</v>
      </c>
      <c r="G124" s="60">
        <f>+VLOOKUP(B124,Clasificación!C:C,1,FALSE)-B124</f>
        <v>0</v>
      </c>
    </row>
    <row r="125" spans="1:7" ht="16.5" customHeight="1">
      <c r="B125" s="771">
        <v>121</v>
      </c>
      <c r="C125" s="772" t="s">
        <v>120</v>
      </c>
      <c r="D125" s="773">
        <v>1554861644</v>
      </c>
      <c r="F125" s="776">
        <v>224641.64</v>
      </c>
      <c r="G125" s="60">
        <f>+VLOOKUP(B125,Clasificación!C:C,1,FALSE)-B125</f>
        <v>0</v>
      </c>
    </row>
    <row r="126" spans="1:7" ht="16.5" customHeight="1">
      <c r="B126" s="771">
        <v>12102</v>
      </c>
      <c r="C126" s="772" t="s">
        <v>366</v>
      </c>
      <c r="D126" s="773">
        <v>654861644</v>
      </c>
      <c r="F126" s="776">
        <v>94612.400000000009</v>
      </c>
      <c r="G126" s="60">
        <f>+VLOOKUP(B126,Clasificación!C:C,1,FALSE)-B126</f>
        <v>0</v>
      </c>
    </row>
    <row r="127" spans="1:7" ht="16.5" customHeight="1">
      <c r="B127" s="771">
        <v>121021</v>
      </c>
      <c r="C127" s="772" t="s">
        <v>367</v>
      </c>
      <c r="D127" s="773">
        <v>654861644</v>
      </c>
      <c r="F127" s="776">
        <v>94612.400000000009</v>
      </c>
      <c r="G127" s="60">
        <f>+VLOOKUP(B127,Clasificación!C:C,1,FALSE)-B127</f>
        <v>0</v>
      </c>
    </row>
    <row r="128" spans="1:7" ht="16.5" customHeight="1">
      <c r="B128" s="771">
        <v>1210215</v>
      </c>
      <c r="C128" s="772" t="s">
        <v>1354</v>
      </c>
      <c r="D128" s="773">
        <v>654861644</v>
      </c>
      <c r="F128" s="776">
        <v>94612.400000000009</v>
      </c>
      <c r="G128" s="60">
        <f>+VLOOKUP(B128,Clasificación!C:C,1,FALSE)-B128</f>
        <v>0</v>
      </c>
    </row>
    <row r="129" spans="1:7" ht="16.5" customHeight="1">
      <c r="B129" s="771">
        <v>12102152</v>
      </c>
      <c r="C129" s="772" t="s">
        <v>1355</v>
      </c>
      <c r="D129" s="773">
        <v>654861644</v>
      </c>
      <c r="F129" s="776">
        <v>94612.400000000009</v>
      </c>
      <c r="G129" s="60">
        <f>+VLOOKUP(B129,Clasificación!C:C,1,FALSE)-B129</f>
        <v>0</v>
      </c>
    </row>
    <row r="130" spans="1:7" ht="16.5" customHeight="1">
      <c r="A130" s="60" t="s">
        <v>1261</v>
      </c>
      <c r="B130" s="771">
        <v>1210215201</v>
      </c>
      <c r="C130" s="772" t="s">
        <v>1356</v>
      </c>
      <c r="D130" s="773">
        <v>650000000</v>
      </c>
      <c r="F130" s="776">
        <v>93910.01</v>
      </c>
      <c r="G130" s="60">
        <f>+VLOOKUP(B130,Clasificación!C:C,1,FALSE)-B130</f>
        <v>0</v>
      </c>
    </row>
    <row r="131" spans="1:7" ht="16.5" customHeight="1">
      <c r="A131" s="60" t="s">
        <v>1261</v>
      </c>
      <c r="B131" s="771">
        <v>1210215202</v>
      </c>
      <c r="C131" s="772" t="s">
        <v>1357</v>
      </c>
      <c r="D131" s="773">
        <v>401085617</v>
      </c>
      <c r="F131" s="776">
        <v>57947.62</v>
      </c>
      <c r="G131" s="60">
        <f>+VLOOKUP(B131,Clasificación!C:C,1,FALSE)-B131</f>
        <v>0</v>
      </c>
    </row>
    <row r="132" spans="1:7" ht="16.5" customHeight="1">
      <c r="A132" s="60" t="s">
        <v>1261</v>
      </c>
      <c r="B132" s="771">
        <v>1210215203</v>
      </c>
      <c r="C132" s="772" t="s">
        <v>1358</v>
      </c>
      <c r="D132" s="773">
        <v>-396223973</v>
      </c>
      <c r="F132" s="776">
        <v>-57245.23</v>
      </c>
      <c r="G132" s="60">
        <f>+VLOOKUP(B132,Clasificación!C:C,1,FALSE)-B132</f>
        <v>0</v>
      </c>
    </row>
    <row r="133" spans="1:7" ht="16.5" customHeight="1">
      <c r="B133" s="771">
        <v>12103</v>
      </c>
      <c r="C133" s="772" t="s">
        <v>380</v>
      </c>
      <c r="D133" s="773">
        <v>900000000</v>
      </c>
      <c r="F133" s="776">
        <v>130029.24000000002</v>
      </c>
      <c r="G133" s="60">
        <f>+VLOOKUP(B133,Clasificación!C:C,1,FALSE)-B133</f>
        <v>0</v>
      </c>
    </row>
    <row r="134" spans="1:7" ht="16.5" customHeight="1">
      <c r="B134" s="771">
        <v>121031</v>
      </c>
      <c r="C134" s="772" t="s">
        <v>380</v>
      </c>
      <c r="D134" s="773">
        <v>900000000</v>
      </c>
      <c r="F134" s="776">
        <v>130029.24000000002</v>
      </c>
      <c r="G134" s="60">
        <f>+VLOOKUP(B134,Clasificación!C:C,1,FALSE)-B134</f>
        <v>0</v>
      </c>
    </row>
    <row r="135" spans="1:7" ht="16.5" customHeight="1">
      <c r="B135" s="771">
        <v>1210311</v>
      </c>
      <c r="C135" s="772" t="s">
        <v>380</v>
      </c>
      <c r="D135" s="773">
        <v>900000000</v>
      </c>
      <c r="F135" s="776">
        <v>130029.24000000002</v>
      </c>
      <c r="G135" s="60">
        <f>+VLOOKUP(B135,Clasificación!C:C,1,FALSE)-B135</f>
        <v>0</v>
      </c>
    </row>
    <row r="136" spans="1:7" ht="16.5" customHeight="1">
      <c r="B136" s="771">
        <v>12103111</v>
      </c>
      <c r="C136" s="772" t="s">
        <v>380</v>
      </c>
      <c r="D136" s="773">
        <v>900000000</v>
      </c>
      <c r="F136" s="776">
        <v>130029.24000000002</v>
      </c>
      <c r="G136" s="60">
        <f>+VLOOKUP(B136,Clasificación!C:C,1,FALSE)-B136</f>
        <v>0</v>
      </c>
    </row>
    <row r="137" spans="1:7" ht="16.5" customHeight="1">
      <c r="A137" s="60" t="s">
        <v>204</v>
      </c>
      <c r="B137" s="771">
        <v>1210311101</v>
      </c>
      <c r="C137" s="772" t="s">
        <v>323</v>
      </c>
      <c r="D137" s="773">
        <v>262142322</v>
      </c>
      <c r="F137" s="776">
        <v>37873.51999999999</v>
      </c>
      <c r="G137" s="60">
        <f>+VLOOKUP(B137,Clasificación!C:C,1,FALSE)-B137</f>
        <v>0</v>
      </c>
    </row>
    <row r="138" spans="1:7" ht="16.5" customHeight="1">
      <c r="A138" s="60" t="s">
        <v>204</v>
      </c>
      <c r="B138" s="771">
        <v>1210311102</v>
      </c>
      <c r="C138" s="772" t="s">
        <v>1517</v>
      </c>
      <c r="D138" s="773">
        <v>637857678</v>
      </c>
      <c r="F138" s="776">
        <v>92155.72</v>
      </c>
      <c r="G138" s="60">
        <f>+VLOOKUP(B138,Clasificación!C:C,1,FALSE)-B138</f>
        <v>0</v>
      </c>
    </row>
    <row r="139" spans="1:7" ht="17.25" customHeight="1">
      <c r="B139" s="774">
        <v>128</v>
      </c>
      <c r="C139" s="772" t="s">
        <v>717</v>
      </c>
      <c r="D139" s="775">
        <v>1129577405</v>
      </c>
      <c r="F139" s="776">
        <v>164317.89000000001</v>
      </c>
      <c r="G139" s="60">
        <f>+VLOOKUP(B139,Clasificación!C:C,1,FALSE)-B139</f>
        <v>0</v>
      </c>
    </row>
    <row r="140" spans="1:7" ht="17.25" customHeight="1">
      <c r="B140" s="774">
        <v>12801</v>
      </c>
      <c r="C140" s="772" t="s">
        <v>718</v>
      </c>
      <c r="D140" s="775">
        <v>1129577405</v>
      </c>
      <c r="F140" s="776">
        <v>164317.89000000001</v>
      </c>
      <c r="G140" s="60">
        <f>+VLOOKUP(B140,Clasificación!C:C,1,FALSE)-B140</f>
        <v>0</v>
      </c>
    </row>
    <row r="141" spans="1:7" ht="17.25" customHeight="1">
      <c r="B141" s="774">
        <v>128011</v>
      </c>
      <c r="C141" s="772" t="s">
        <v>718</v>
      </c>
      <c r="D141" s="775">
        <v>1129577405</v>
      </c>
      <c r="F141" s="776">
        <v>164317.89000000001</v>
      </c>
      <c r="G141" s="60">
        <f>+VLOOKUP(B141,Clasificación!C:C,1,FALSE)-B141</f>
        <v>0</v>
      </c>
    </row>
    <row r="142" spans="1:7" ht="17.25" customHeight="1">
      <c r="B142" s="774">
        <v>1280111</v>
      </c>
      <c r="C142" s="772" t="s">
        <v>202</v>
      </c>
      <c r="D142" s="775">
        <v>993610805</v>
      </c>
      <c r="F142" s="776">
        <v>144317.89000000001</v>
      </c>
      <c r="G142" s="60">
        <f>+VLOOKUP(B142,Clasificación!C:C,1,FALSE)-B142</f>
        <v>0</v>
      </c>
    </row>
    <row r="143" spans="1:7" ht="17.25" customHeight="1">
      <c r="B143" s="774">
        <v>12801111</v>
      </c>
      <c r="C143" s="772" t="s">
        <v>76</v>
      </c>
      <c r="D143" s="775">
        <v>481164166</v>
      </c>
      <c r="F143" s="776">
        <v>69861.509999999995</v>
      </c>
      <c r="G143" s="60">
        <f>+VLOOKUP(B143,Clasificación!C:C,1,FALSE)-B143</f>
        <v>0</v>
      </c>
    </row>
    <row r="144" spans="1:7" ht="17.25" customHeight="1">
      <c r="A144" s="60" t="s">
        <v>202</v>
      </c>
      <c r="B144" s="774">
        <v>1280111101</v>
      </c>
      <c r="C144" s="772" t="s">
        <v>719</v>
      </c>
      <c r="D144" s="775">
        <v>481164166</v>
      </c>
      <c r="F144" s="776">
        <v>69861.509999999995</v>
      </c>
      <c r="G144" s="60">
        <f>+VLOOKUP(B144,Clasificación!C:C,1,FALSE)-B144</f>
        <v>0</v>
      </c>
    </row>
    <row r="145" spans="1:7" ht="17.25" customHeight="1">
      <c r="A145" s="60" t="s">
        <v>202</v>
      </c>
      <c r="B145" s="774">
        <v>1280111402</v>
      </c>
      <c r="C145" s="772" t="s">
        <v>1359</v>
      </c>
      <c r="D145" s="775">
        <v>643678256</v>
      </c>
      <c r="F145" s="776">
        <v>93457.37</v>
      </c>
      <c r="G145" s="60">
        <f>+VLOOKUP(B145,Clasificación!C:C,1,FALSE)-B145</f>
        <v>0</v>
      </c>
    </row>
    <row r="146" spans="1:7" ht="17.25" customHeight="1">
      <c r="B146" s="774">
        <v>12801117</v>
      </c>
      <c r="C146" s="772" t="s">
        <v>725</v>
      </c>
      <c r="D146" s="775">
        <v>-131231617</v>
      </c>
      <c r="F146" s="776">
        <v>-19000.990000000002</v>
      </c>
      <c r="G146" s="60">
        <f>+VLOOKUP(B146,Clasificación!C:C,1,FALSE)-B146</f>
        <v>0</v>
      </c>
    </row>
    <row r="147" spans="1:7" ht="17.25" customHeight="1">
      <c r="A147" s="60" t="s">
        <v>203</v>
      </c>
      <c r="B147" s="774">
        <v>1280111701</v>
      </c>
      <c r="C147" s="772" t="s">
        <v>76</v>
      </c>
      <c r="D147" s="775">
        <v>-56135820</v>
      </c>
      <c r="F147" s="776">
        <v>-8127.89</v>
      </c>
      <c r="G147" s="60">
        <f>+VLOOKUP(B147,Clasificación!C:C,1,FALSE)-B147</f>
        <v>0</v>
      </c>
    </row>
    <row r="148" spans="1:7" ht="17.25" customHeight="1">
      <c r="A148" s="60" t="s">
        <v>203</v>
      </c>
      <c r="B148" s="774">
        <v>1280111703</v>
      </c>
      <c r="C148" s="772" t="s">
        <v>78</v>
      </c>
      <c r="D148" s="775">
        <v>-75095797</v>
      </c>
      <c r="F148" s="776">
        <v>-10873.1</v>
      </c>
      <c r="G148" s="60">
        <f>+VLOOKUP(B148,Clasificación!C:C,1,FALSE)-B148</f>
        <v>0</v>
      </c>
    </row>
    <row r="149" spans="1:7" ht="17.25" customHeight="1">
      <c r="B149" s="774">
        <v>1280112</v>
      </c>
      <c r="C149" s="772" t="s">
        <v>1360</v>
      </c>
      <c r="D149" s="775">
        <v>135966600</v>
      </c>
      <c r="F149" s="776">
        <v>20000</v>
      </c>
      <c r="G149" s="60">
        <f>+VLOOKUP(B149,Clasificación!C:C,1,FALSE)-B149</f>
        <v>0</v>
      </c>
    </row>
    <row r="150" spans="1:7" ht="17.25" customHeight="1">
      <c r="B150" s="774">
        <v>12801121</v>
      </c>
      <c r="C150" s="772" t="s">
        <v>1361</v>
      </c>
      <c r="D150" s="775">
        <v>203949900</v>
      </c>
      <c r="F150" s="776">
        <v>30000</v>
      </c>
      <c r="G150" s="60">
        <f>+VLOOKUP(B150,Clasificación!C:C,1,FALSE)-B150</f>
        <v>0</v>
      </c>
    </row>
    <row r="151" spans="1:7" ht="17.25" customHeight="1">
      <c r="A151" s="60" t="s">
        <v>202</v>
      </c>
      <c r="B151" s="774">
        <v>1280112102</v>
      </c>
      <c r="C151" s="772" t="s">
        <v>1362</v>
      </c>
      <c r="D151" s="775">
        <v>203949900</v>
      </c>
      <c r="F151" s="776">
        <v>30000</v>
      </c>
      <c r="G151" s="60">
        <f>+VLOOKUP(B151,Clasificación!C:C,1,FALSE)-B151</f>
        <v>0</v>
      </c>
    </row>
    <row r="152" spans="1:7" ht="17.25" customHeight="1">
      <c r="B152" s="774">
        <v>12801122</v>
      </c>
      <c r="C152" s="772" t="s">
        <v>725</v>
      </c>
      <c r="D152" s="775">
        <v>-67983300</v>
      </c>
      <c r="F152" s="776">
        <v>-10000</v>
      </c>
      <c r="G152" s="60">
        <f>+VLOOKUP(B152,Clasificación!C:C,1,FALSE)-B152</f>
        <v>0</v>
      </c>
    </row>
    <row r="153" spans="1:7" ht="17.25" customHeight="1">
      <c r="A153" s="60" t="s">
        <v>203</v>
      </c>
      <c r="B153" s="774">
        <v>1280112201</v>
      </c>
      <c r="C153" s="772" t="s">
        <v>1363</v>
      </c>
      <c r="D153" s="775">
        <v>-67983300</v>
      </c>
      <c r="F153" s="776">
        <v>-10000</v>
      </c>
      <c r="G153" s="60">
        <f>+VLOOKUP(B153,Clasificación!C:C,1,FALSE)-B153</f>
        <v>0</v>
      </c>
    </row>
    <row r="154" spans="1:7" ht="17.25" customHeight="1">
      <c r="B154" s="774">
        <v>2</v>
      </c>
      <c r="C154" s="772" t="s">
        <v>8</v>
      </c>
      <c r="D154" s="775">
        <v>9388565468</v>
      </c>
      <c r="F154" s="776">
        <v>1354484.0899999961</v>
      </c>
      <c r="G154" s="60">
        <f>+VLOOKUP(B154,Clasificación!C:C,1,FALSE)-B154</f>
        <v>0</v>
      </c>
    </row>
    <row r="155" spans="1:7" ht="17.25" customHeight="1">
      <c r="B155" s="774">
        <v>21</v>
      </c>
      <c r="C155" s="772" t="s">
        <v>9</v>
      </c>
      <c r="D155" s="775">
        <v>9388565468</v>
      </c>
      <c r="F155" s="776">
        <v>1354484.0899999961</v>
      </c>
      <c r="G155" s="60">
        <f>+VLOOKUP(B155,Clasificación!C:C,1,FALSE)-B155</f>
        <v>0</v>
      </c>
    </row>
    <row r="156" spans="1:7" ht="17.25" customHeight="1">
      <c r="B156" s="774">
        <v>211</v>
      </c>
      <c r="C156" s="772" t="s">
        <v>381</v>
      </c>
      <c r="D156" s="775">
        <v>81943006</v>
      </c>
      <c r="F156" s="776">
        <v>11821.929999999702</v>
      </c>
      <c r="G156" s="60">
        <f>+VLOOKUP(B156,Clasificación!C:C,1,FALSE)-B156</f>
        <v>0</v>
      </c>
    </row>
    <row r="157" spans="1:7" ht="17.25" customHeight="1">
      <c r="B157" s="774">
        <v>21101</v>
      </c>
      <c r="C157" s="772" t="s">
        <v>235</v>
      </c>
      <c r="D157" s="775">
        <v>81943006</v>
      </c>
      <c r="F157" s="776">
        <v>11821.929999999702</v>
      </c>
      <c r="G157" s="60">
        <f>+VLOOKUP(B157,Clasificación!C:C,1,FALSE)-B157</f>
        <v>0</v>
      </c>
    </row>
    <row r="158" spans="1:7" ht="17.25" customHeight="1">
      <c r="B158" s="774">
        <v>211011</v>
      </c>
      <c r="C158" s="772" t="s">
        <v>235</v>
      </c>
      <c r="D158" s="775">
        <v>60867041</v>
      </c>
      <c r="F158" s="776">
        <v>8781.269999999553</v>
      </c>
      <c r="G158" s="60">
        <f>+VLOOKUP(B158,Clasificación!C:C,1,FALSE)-B158</f>
        <v>0</v>
      </c>
    </row>
    <row r="159" spans="1:7" ht="17.25" customHeight="1">
      <c r="B159" s="774">
        <v>2110111</v>
      </c>
      <c r="C159" s="772" t="s">
        <v>382</v>
      </c>
      <c r="D159" s="775">
        <v>60867041</v>
      </c>
      <c r="F159" s="776">
        <v>8781.269999999553</v>
      </c>
      <c r="G159" s="60">
        <f>+VLOOKUP(B159,Clasificación!C:C,1,FALSE)-B159</f>
        <v>0</v>
      </c>
    </row>
    <row r="160" spans="1:7" ht="17.25" customHeight="1">
      <c r="B160" s="774">
        <v>21101111</v>
      </c>
      <c r="C160" s="772" t="s">
        <v>383</v>
      </c>
      <c r="D160" s="775">
        <v>7301681</v>
      </c>
      <c r="F160" s="776">
        <v>1053.4200000017881</v>
      </c>
      <c r="G160" s="60">
        <f>+VLOOKUP(B160,Clasificación!C:C,1,FALSE)-B160</f>
        <v>0</v>
      </c>
    </row>
    <row r="161" spans="1:7" ht="17.25" customHeight="1">
      <c r="A161" s="60" t="s">
        <v>383</v>
      </c>
      <c r="B161" s="774">
        <v>2110111101</v>
      </c>
      <c r="C161" s="772" t="s">
        <v>728</v>
      </c>
      <c r="D161" s="775">
        <v>5928487</v>
      </c>
      <c r="F161" s="776">
        <v>855.31000000052165</v>
      </c>
      <c r="G161" s="60">
        <f>+VLOOKUP(B161,Clasificación!C:C,1,FALSE)-B161</f>
        <v>0</v>
      </c>
    </row>
    <row r="162" spans="1:7" ht="17.25" customHeight="1">
      <c r="A162" s="60" t="s">
        <v>383</v>
      </c>
      <c r="B162" s="774">
        <v>2110111102</v>
      </c>
      <c r="C162" s="772" t="s">
        <v>324</v>
      </c>
      <c r="D162" s="775">
        <v>1373194</v>
      </c>
      <c r="F162" s="776">
        <v>198.1100000012666</v>
      </c>
      <c r="G162" s="60">
        <f>+VLOOKUP(B162,Clasificación!C:C,1,FALSE)-B162</f>
        <v>0</v>
      </c>
    </row>
    <row r="163" spans="1:7" ht="17.25" customHeight="1">
      <c r="B163" s="774">
        <v>21101114</v>
      </c>
      <c r="C163" s="772" t="s">
        <v>1291</v>
      </c>
      <c r="D163" s="775">
        <v>53565360</v>
      </c>
      <c r="F163" s="776">
        <v>7727.8499999996275</v>
      </c>
      <c r="G163" s="60">
        <f>+VLOOKUP(B163,Clasificación!C:C,1,FALSE)-B163</f>
        <v>0</v>
      </c>
    </row>
    <row r="164" spans="1:7" ht="17.25" customHeight="1">
      <c r="A164" s="60" t="s">
        <v>383</v>
      </c>
      <c r="B164" s="774">
        <v>2110111402</v>
      </c>
      <c r="C164" s="772" t="s">
        <v>1292</v>
      </c>
      <c r="D164" s="775">
        <v>53565360</v>
      </c>
      <c r="F164" s="776">
        <v>7727.8499999996275</v>
      </c>
      <c r="G164" s="60">
        <f>+VLOOKUP(B164,Clasificación!C:C,1,FALSE)-B164</f>
        <v>0</v>
      </c>
    </row>
    <row r="165" spans="1:7" ht="17.25" customHeight="1">
      <c r="B165" s="774">
        <v>211012</v>
      </c>
      <c r="C165" s="772" t="s">
        <v>325</v>
      </c>
      <c r="D165" s="775">
        <v>1461365</v>
      </c>
      <c r="F165" s="776">
        <v>210.86000000010245</v>
      </c>
      <c r="G165" s="60">
        <f>+VLOOKUP(B165,Clasificación!C:C,1,FALSE)-B165</f>
        <v>0</v>
      </c>
    </row>
    <row r="166" spans="1:7" ht="17.25" customHeight="1">
      <c r="B166" s="774">
        <v>2110121</v>
      </c>
      <c r="C166" s="772" t="s">
        <v>325</v>
      </c>
      <c r="D166" s="775">
        <v>1461365</v>
      </c>
      <c r="F166" s="776">
        <v>210.86000000010245</v>
      </c>
      <c r="G166" s="60">
        <f>+VLOOKUP(B166,Clasificación!C:C,1,FALSE)-B166</f>
        <v>0</v>
      </c>
    </row>
    <row r="167" spans="1:7" ht="17.25" customHeight="1">
      <c r="B167" s="774">
        <v>21101211</v>
      </c>
      <c r="C167" s="772" t="s">
        <v>325</v>
      </c>
      <c r="D167" s="775">
        <v>1461365</v>
      </c>
      <c r="F167" s="776">
        <v>210.86000000010245</v>
      </c>
      <c r="G167" s="60">
        <f>+VLOOKUP(B167,Clasificación!C:C,1,FALSE)-B167</f>
        <v>0</v>
      </c>
    </row>
    <row r="168" spans="1:7" ht="17.25" customHeight="1">
      <c r="A168" s="60" t="s">
        <v>1615</v>
      </c>
      <c r="B168" s="774">
        <v>2110121103</v>
      </c>
      <c r="C168" s="772" t="s">
        <v>1364</v>
      </c>
      <c r="D168" s="775">
        <v>1461365</v>
      </c>
      <c r="F168" s="776">
        <v>210.83</v>
      </c>
      <c r="G168" s="60">
        <f>+VLOOKUP(B168,Clasificación!C:C,1,FALSE)-B168</f>
        <v>0</v>
      </c>
    </row>
    <row r="169" spans="1:7" ht="17.25" customHeight="1">
      <c r="B169" s="774">
        <v>211015</v>
      </c>
      <c r="C169" s="772" t="s">
        <v>384</v>
      </c>
      <c r="D169" s="775">
        <v>19614600</v>
      </c>
      <c r="F169" s="776">
        <v>2829.8000000000466</v>
      </c>
      <c r="G169" s="60">
        <f>+VLOOKUP(B169,Clasificación!C:C,1,FALSE)-B169</f>
        <v>0</v>
      </c>
    </row>
    <row r="170" spans="1:7" ht="17.25" customHeight="1">
      <c r="B170" s="774">
        <v>2110151</v>
      </c>
      <c r="C170" s="772" t="s">
        <v>384</v>
      </c>
      <c r="D170" s="775">
        <v>19614600</v>
      </c>
      <c r="F170" s="776">
        <v>2829.8000000000466</v>
      </c>
      <c r="G170" s="60">
        <f>+VLOOKUP(B170,Clasificación!C:C,1,FALSE)-B170</f>
        <v>0</v>
      </c>
    </row>
    <row r="171" spans="1:7" ht="17.25" customHeight="1">
      <c r="B171" s="774">
        <v>21101511</v>
      </c>
      <c r="C171" s="772" t="s">
        <v>384</v>
      </c>
      <c r="D171" s="775">
        <v>19614600</v>
      </c>
      <c r="F171" s="776">
        <v>2829.8000000000466</v>
      </c>
      <c r="G171" s="60">
        <f>+VLOOKUP(B171,Clasificación!C:C,1,FALSE)-B171</f>
        <v>0</v>
      </c>
    </row>
    <row r="172" spans="1:7" ht="17.25" customHeight="1">
      <c r="A172" s="60" t="s">
        <v>1284</v>
      </c>
      <c r="B172" s="774">
        <v>2110151101</v>
      </c>
      <c r="C172" s="772" t="s">
        <v>734</v>
      </c>
      <c r="D172" s="775">
        <v>19614600</v>
      </c>
      <c r="F172" s="776">
        <v>2829.8000000000011</v>
      </c>
      <c r="G172" s="60">
        <f>+VLOOKUP(B172,Clasificación!C:C,1,FALSE)-B172</f>
        <v>0</v>
      </c>
    </row>
    <row r="173" spans="1:7" ht="17.25" customHeight="1">
      <c r="B173" s="774">
        <v>213</v>
      </c>
      <c r="C173" s="772" t="s">
        <v>742</v>
      </c>
      <c r="D173" s="775">
        <v>8669293637</v>
      </c>
      <c r="F173" s="776">
        <v>1250715.0200000033</v>
      </c>
      <c r="G173" s="60">
        <f>+VLOOKUP(B173,Clasificación!C:C,1,FALSE)-B173</f>
        <v>0</v>
      </c>
    </row>
    <row r="174" spans="1:7" ht="17.25" customHeight="1">
      <c r="B174" s="774">
        <v>21301</v>
      </c>
      <c r="C174" s="772" t="s">
        <v>266</v>
      </c>
      <c r="D174" s="775">
        <v>5397805458</v>
      </c>
      <c r="F174" s="776">
        <v>778738.92000000179</v>
      </c>
      <c r="G174" s="60">
        <f>+VLOOKUP(B174,Clasificación!C:C,1,FALSE)-B174</f>
        <v>0</v>
      </c>
    </row>
    <row r="175" spans="1:7" ht="17.25" customHeight="1">
      <c r="B175" s="774">
        <v>213011</v>
      </c>
      <c r="C175" s="772" t="s">
        <v>1365</v>
      </c>
      <c r="D175" s="775">
        <v>5397805458</v>
      </c>
      <c r="F175" s="776">
        <v>778738.92000000179</v>
      </c>
      <c r="G175" s="60">
        <f>+VLOOKUP(B175,Clasificación!C:C,1,FALSE)-B175</f>
        <v>0</v>
      </c>
    </row>
    <row r="176" spans="1:7" ht="17.25" customHeight="1">
      <c r="B176" s="774">
        <v>2130111</v>
      </c>
      <c r="C176" s="772" t="s">
        <v>744</v>
      </c>
      <c r="D176" s="775">
        <v>5397805458</v>
      </c>
      <c r="F176" s="776">
        <v>778738.92000000179</v>
      </c>
      <c r="G176" s="60">
        <f>+VLOOKUP(B176,Clasificación!C:C,1,FALSE)-B176</f>
        <v>0</v>
      </c>
    </row>
    <row r="177" spans="1:7" ht="17.25" customHeight="1">
      <c r="B177" s="774">
        <v>21301113</v>
      </c>
      <c r="C177" s="772" t="s">
        <v>1366</v>
      </c>
      <c r="D177" s="775">
        <v>5397805458</v>
      </c>
      <c r="F177" s="776">
        <v>778738.92000000179</v>
      </c>
      <c r="G177" s="60">
        <f>+VLOOKUP(B177,Clasificación!C:C,1,FALSE)-B177</f>
        <v>0</v>
      </c>
    </row>
    <row r="178" spans="1:7" ht="17.25" customHeight="1">
      <c r="A178" s="60" t="s">
        <v>1614</v>
      </c>
      <c r="B178" s="774">
        <v>2130111301</v>
      </c>
      <c r="C178" s="772" t="s">
        <v>64</v>
      </c>
      <c r="D178" s="775">
        <v>343419677</v>
      </c>
      <c r="F178" s="776">
        <v>49545</v>
      </c>
      <c r="G178" s="60">
        <f>+VLOOKUP(B178,Clasificación!C:C,1,FALSE)-B178</f>
        <v>0</v>
      </c>
    </row>
    <row r="179" spans="1:7" ht="17.25" customHeight="1">
      <c r="A179" s="60" t="s">
        <v>1614</v>
      </c>
      <c r="B179" s="774">
        <v>2130111302</v>
      </c>
      <c r="C179" s="772" t="s">
        <v>63</v>
      </c>
      <c r="D179" s="775">
        <v>5054385781</v>
      </c>
      <c r="F179" s="776">
        <v>729193.91999999806</v>
      </c>
      <c r="G179" s="60">
        <f>+VLOOKUP(B179,Clasificación!C:C,1,FALSE)-B179</f>
        <v>0</v>
      </c>
    </row>
    <row r="180" spans="1:7" ht="17.25" customHeight="1">
      <c r="B180" s="774">
        <v>21303</v>
      </c>
      <c r="C180" s="772" t="s">
        <v>117</v>
      </c>
      <c r="D180" s="775">
        <v>3271488179</v>
      </c>
      <c r="F180" s="776">
        <v>471976.1</v>
      </c>
      <c r="G180" s="60">
        <f>+VLOOKUP(B180,Clasificación!C:C,1,FALSE)-B180</f>
        <v>0</v>
      </c>
    </row>
    <row r="181" spans="1:7" ht="17.25" customHeight="1">
      <c r="B181" s="774">
        <v>213031</v>
      </c>
      <c r="C181" s="772" t="s">
        <v>756</v>
      </c>
      <c r="D181" s="775">
        <v>3271488179</v>
      </c>
      <c r="F181" s="776">
        <v>471976.1</v>
      </c>
      <c r="G181" s="60">
        <f>+VLOOKUP(B181,Clasificación!C:C,1,FALSE)-B181</f>
        <v>0</v>
      </c>
    </row>
    <row r="182" spans="1:7" ht="17.25" customHeight="1">
      <c r="B182" s="774">
        <v>2130311</v>
      </c>
      <c r="C182" s="772" t="s">
        <v>757</v>
      </c>
      <c r="D182" s="775">
        <v>3271488179</v>
      </c>
      <c r="F182" s="776">
        <v>471976.1</v>
      </c>
      <c r="G182" s="60">
        <f>+VLOOKUP(B182,Clasificación!C:C,1,FALSE)-B182</f>
        <v>0</v>
      </c>
    </row>
    <row r="183" spans="1:7" ht="17.25" customHeight="1">
      <c r="B183" s="774">
        <v>21303111</v>
      </c>
      <c r="C183" s="772" t="s">
        <v>758</v>
      </c>
      <c r="D183" s="775">
        <v>92516202</v>
      </c>
      <c r="F183" s="776">
        <v>13347.27</v>
      </c>
      <c r="G183" s="60">
        <f>+VLOOKUP(B183,Clasificación!C:C,1,FALSE)-B183</f>
        <v>0</v>
      </c>
    </row>
    <row r="184" spans="1:7" ht="17.25" customHeight="1">
      <c r="B184" s="774">
        <v>2130311102</v>
      </c>
      <c r="C184" s="772" t="s">
        <v>1518</v>
      </c>
      <c r="D184" s="775">
        <v>92516202</v>
      </c>
      <c r="F184" s="776">
        <v>13347.27</v>
      </c>
      <c r="G184" s="60">
        <f>+VLOOKUP(B184,Clasificación!C:C,1,FALSE)-B184</f>
        <v>0</v>
      </c>
    </row>
    <row r="185" spans="1:7" ht="17.25" customHeight="1">
      <c r="B185" s="774">
        <v>21303112</v>
      </c>
      <c r="C185" s="772" t="s">
        <v>761</v>
      </c>
      <c r="D185" s="775">
        <v>-88094478</v>
      </c>
      <c r="F185" s="776">
        <v>-12709.35</v>
      </c>
      <c r="G185" s="60">
        <f>+VLOOKUP(B185,Clasificación!C:C,1,FALSE)-B185</f>
        <v>0</v>
      </c>
    </row>
    <row r="186" spans="1:7" ht="17.25" customHeight="1">
      <c r="B186" s="774">
        <v>2130311202</v>
      </c>
      <c r="C186" s="772" t="s">
        <v>1519</v>
      </c>
      <c r="D186" s="775">
        <v>-88094478</v>
      </c>
      <c r="F186" s="776">
        <v>-12709.35</v>
      </c>
      <c r="G186" s="60">
        <f>+VLOOKUP(B186,Clasificación!C:C,1,FALSE)-B186</f>
        <v>0</v>
      </c>
    </row>
    <row r="187" spans="1:7" ht="17.25" customHeight="1">
      <c r="B187" s="774">
        <v>21303113</v>
      </c>
      <c r="C187" s="772" t="s">
        <v>1520</v>
      </c>
      <c r="D187" s="775">
        <v>3267066455</v>
      </c>
      <c r="F187" s="776">
        <v>471338.18</v>
      </c>
      <c r="G187" s="60">
        <f>+VLOOKUP(B187,Clasificación!C:C,1,FALSE)-B187</f>
        <v>0</v>
      </c>
    </row>
    <row r="188" spans="1:7" ht="17.25" customHeight="1">
      <c r="B188" s="774">
        <v>2130311302</v>
      </c>
      <c r="C188" s="772" t="s">
        <v>1521</v>
      </c>
      <c r="D188" s="775">
        <v>3267066455</v>
      </c>
      <c r="F188" s="776">
        <v>471338.18</v>
      </c>
      <c r="G188" s="60">
        <f>+VLOOKUP(B188,Clasificación!C:C,1,FALSE)-B188</f>
        <v>0</v>
      </c>
    </row>
    <row r="189" spans="1:7" ht="17.25" customHeight="1">
      <c r="B189" s="774">
        <v>214</v>
      </c>
      <c r="C189" s="772" t="s">
        <v>10</v>
      </c>
      <c r="D189" s="775">
        <v>637328825</v>
      </c>
      <c r="F189" s="776">
        <v>91947.139999999985</v>
      </c>
      <c r="G189" s="60">
        <f>+VLOOKUP(B189,Clasificación!C:C,1,FALSE)-B189</f>
        <v>0</v>
      </c>
    </row>
    <row r="190" spans="1:7" ht="17.25" customHeight="1">
      <c r="B190" s="774">
        <v>21401</v>
      </c>
      <c r="C190" s="772" t="s">
        <v>385</v>
      </c>
      <c r="D190" s="775">
        <v>461537363</v>
      </c>
      <c r="F190" s="776">
        <v>66585.78</v>
      </c>
      <c r="G190" s="60">
        <f>+VLOOKUP(B190,Clasificación!C:C,1,FALSE)-B190</f>
        <v>0</v>
      </c>
    </row>
    <row r="191" spans="1:7" ht="17.25" customHeight="1">
      <c r="B191" s="774">
        <v>214011</v>
      </c>
      <c r="C191" s="772" t="s">
        <v>385</v>
      </c>
      <c r="D191" s="775">
        <v>461537363</v>
      </c>
      <c r="F191" s="776">
        <v>66585.78</v>
      </c>
      <c r="G191" s="60">
        <f>+VLOOKUP(B191,Clasificación!C:C,1,FALSE)-B191</f>
        <v>0</v>
      </c>
    </row>
    <row r="192" spans="1:7" ht="17.25" customHeight="1">
      <c r="B192" s="774">
        <v>2140111</v>
      </c>
      <c r="C192" s="772" t="s">
        <v>385</v>
      </c>
      <c r="D192" s="775">
        <v>461537363</v>
      </c>
      <c r="F192" s="776">
        <v>66585.78</v>
      </c>
      <c r="G192" s="60">
        <f>+VLOOKUP(B192,Clasificación!C:C,1,FALSE)-B192</f>
        <v>0</v>
      </c>
    </row>
    <row r="193" spans="1:8" ht="17.25" customHeight="1">
      <c r="B193" s="774">
        <v>21401111</v>
      </c>
      <c r="C193" s="772" t="s">
        <v>386</v>
      </c>
      <c r="D193" s="775">
        <v>461537363</v>
      </c>
      <c r="F193" s="776">
        <v>66585.78</v>
      </c>
      <c r="G193" s="60">
        <f>+VLOOKUP(B193,Clasificación!C:C,1,FALSE)-B193</f>
        <v>0</v>
      </c>
    </row>
    <row r="194" spans="1:8" ht="17.25" customHeight="1">
      <c r="A194" s="60" t="s">
        <v>122</v>
      </c>
      <c r="B194" s="774">
        <v>2140111103</v>
      </c>
      <c r="C194" s="772" t="s">
        <v>328</v>
      </c>
      <c r="D194" s="775">
        <v>89663989</v>
      </c>
      <c r="F194" s="776">
        <v>12935.779999999999</v>
      </c>
      <c r="G194" s="60">
        <f>+VLOOKUP(B194,Clasificación!C:C,1,FALSE)-B194</f>
        <v>0</v>
      </c>
    </row>
    <row r="195" spans="1:8" ht="17.25" customHeight="1">
      <c r="A195" s="60" t="s">
        <v>329</v>
      </c>
      <c r="B195" s="774">
        <v>2140111105</v>
      </c>
      <c r="C195" s="772" t="s">
        <v>329</v>
      </c>
      <c r="D195" s="775">
        <v>75256639</v>
      </c>
      <c r="F195" s="776">
        <v>10857.24</v>
      </c>
      <c r="G195" s="60">
        <f>+VLOOKUP(B195,Clasificación!C:C,1,FALSE)-B195</f>
        <v>0</v>
      </c>
    </row>
    <row r="196" spans="1:8" ht="17.25" customHeight="1">
      <c r="A196" s="60" t="s">
        <v>1263</v>
      </c>
      <c r="B196" s="774">
        <v>2140111111</v>
      </c>
      <c r="C196" s="772" t="s">
        <v>1225</v>
      </c>
      <c r="D196" s="775">
        <v>173692698</v>
      </c>
      <c r="F196" s="776">
        <v>25058.570000000007</v>
      </c>
      <c r="G196" s="60">
        <f>+VLOOKUP(B196,Clasificación!C:C,1,FALSE)-B196</f>
        <v>0</v>
      </c>
    </row>
    <row r="197" spans="1:8" ht="17.25" customHeight="1">
      <c r="A197" s="60" t="s">
        <v>1262</v>
      </c>
      <c r="B197" s="774">
        <v>2140111112</v>
      </c>
      <c r="C197" s="772" t="s">
        <v>1226</v>
      </c>
      <c r="D197" s="775">
        <v>122924037</v>
      </c>
      <c r="F197" s="776">
        <v>17734.190000000002</v>
      </c>
      <c r="G197" s="60">
        <f>+VLOOKUP(B197,Clasificación!C:C,1,FALSE)-B197</f>
        <v>0</v>
      </c>
      <c r="H197" s="770"/>
    </row>
    <row r="198" spans="1:8" ht="17.25" customHeight="1">
      <c r="B198" s="774">
        <v>21402</v>
      </c>
      <c r="C198" s="772" t="s">
        <v>772</v>
      </c>
      <c r="D198" s="775">
        <v>16964817</v>
      </c>
      <c r="F198" s="776">
        <v>2447.5100000000002</v>
      </c>
      <c r="G198" s="60">
        <f>+VLOOKUP(B198,Clasificación!C:C,1,FALSE)-B198</f>
        <v>0</v>
      </c>
    </row>
    <row r="199" spans="1:8" ht="17.25" customHeight="1">
      <c r="B199" s="774">
        <v>214021</v>
      </c>
      <c r="C199" s="772" t="s">
        <v>772</v>
      </c>
      <c r="D199" s="775">
        <v>16964817</v>
      </c>
      <c r="F199" s="776">
        <v>2447.5100000000002</v>
      </c>
      <c r="G199" s="60">
        <f>+VLOOKUP(B199,Clasificación!C:C,1,FALSE)-B199</f>
        <v>0</v>
      </c>
    </row>
    <row r="200" spans="1:8" ht="17.25" customHeight="1">
      <c r="B200" s="774">
        <v>2140211</v>
      </c>
      <c r="C200" s="772" t="s">
        <v>772</v>
      </c>
      <c r="D200" s="775">
        <v>16964817</v>
      </c>
      <c r="F200" s="776">
        <v>2447.5100000000002</v>
      </c>
      <c r="G200" s="60">
        <f>+VLOOKUP(B200,Clasificación!C:C,1,FALSE)-B200</f>
        <v>0</v>
      </c>
    </row>
    <row r="201" spans="1:8" ht="17.25" customHeight="1">
      <c r="B201" s="774">
        <v>21402111</v>
      </c>
      <c r="C201" s="772" t="s">
        <v>772</v>
      </c>
      <c r="D201" s="775">
        <v>16964817</v>
      </c>
      <c r="F201" s="776">
        <v>2447.5100000000002</v>
      </c>
      <c r="G201" s="60">
        <f>+VLOOKUP(B201,Clasificación!C:C,1,FALSE)-B201</f>
        <v>0</v>
      </c>
    </row>
    <row r="202" spans="1:8" ht="17.25" customHeight="1">
      <c r="A202" s="60" t="s">
        <v>1093</v>
      </c>
      <c r="B202" s="774">
        <v>2140211101</v>
      </c>
      <c r="C202" s="772" t="s">
        <v>73</v>
      </c>
      <c r="D202" s="775">
        <v>16964817</v>
      </c>
      <c r="F202" s="776">
        <v>2447.5100000000002</v>
      </c>
      <c r="G202" s="60">
        <f>+VLOOKUP(B202,Clasificación!C:C,1,FALSE)-B202</f>
        <v>0</v>
      </c>
    </row>
    <row r="203" spans="1:8" ht="17.25" customHeight="1">
      <c r="B203" s="774">
        <v>21403</v>
      </c>
      <c r="C203" s="772" t="s">
        <v>148</v>
      </c>
      <c r="D203" s="775">
        <v>156555000</v>
      </c>
      <c r="F203" s="776">
        <v>22586.12</v>
      </c>
      <c r="G203" s="60">
        <f>+VLOOKUP(B203,Clasificación!C:C,1,FALSE)-B203</f>
        <v>0</v>
      </c>
    </row>
    <row r="204" spans="1:8" ht="17.25" customHeight="1">
      <c r="B204" s="774">
        <v>214031</v>
      </c>
      <c r="C204" s="772" t="s">
        <v>387</v>
      </c>
      <c r="D204" s="775">
        <v>156555000</v>
      </c>
      <c r="F204" s="776">
        <v>22586.12</v>
      </c>
      <c r="G204" s="60">
        <f>+VLOOKUP(B204,Clasificación!C:C,1,FALSE)-B204</f>
        <v>0</v>
      </c>
    </row>
    <row r="205" spans="1:8" ht="17.25" customHeight="1">
      <c r="B205" s="774">
        <v>2140311</v>
      </c>
      <c r="C205" s="772" t="s">
        <v>387</v>
      </c>
      <c r="D205" s="775">
        <v>156555000</v>
      </c>
      <c r="F205" s="776">
        <v>22586.12</v>
      </c>
      <c r="G205" s="60">
        <f>+VLOOKUP(B205,Clasificación!C:C,1,FALSE)-B205</f>
        <v>0</v>
      </c>
    </row>
    <row r="206" spans="1:8" ht="17.25" customHeight="1">
      <c r="B206" s="774">
        <v>21403111</v>
      </c>
      <c r="C206" s="772" t="s">
        <v>387</v>
      </c>
      <c r="D206" s="775">
        <v>156555000</v>
      </c>
      <c r="F206" s="776">
        <v>22586.12</v>
      </c>
      <c r="G206" s="60">
        <f>+VLOOKUP(B206,Clasificación!C:C,1,FALSE)-B206</f>
        <v>0</v>
      </c>
    </row>
    <row r="207" spans="1:8" ht="17.25" customHeight="1">
      <c r="A207" s="60" t="s">
        <v>1532</v>
      </c>
      <c r="B207" s="774">
        <v>2140311197</v>
      </c>
      <c r="C207" s="772" t="s">
        <v>1522</v>
      </c>
      <c r="D207" s="775">
        <v>156555000</v>
      </c>
      <c r="F207" s="776">
        <v>22586.12</v>
      </c>
      <c r="G207" s="60">
        <f>+VLOOKUP(B207,Clasificación!C:C,1,FALSE)-B207</f>
        <v>0</v>
      </c>
    </row>
    <row r="208" spans="1:8" ht="17.25" customHeight="1">
      <c r="B208" s="774">
        <v>21405</v>
      </c>
      <c r="C208" s="772" t="s">
        <v>148</v>
      </c>
      <c r="D208" s="775">
        <v>2271645</v>
      </c>
      <c r="F208" s="776">
        <v>327.73</v>
      </c>
      <c r="G208" s="60">
        <f>+VLOOKUP(B208,Clasificación!C:C,1,FALSE)-B208</f>
        <v>0</v>
      </c>
    </row>
    <row r="209" spans="1:7" ht="17.25" customHeight="1">
      <c r="B209" s="774">
        <v>214051</v>
      </c>
      <c r="C209" s="772" t="s">
        <v>148</v>
      </c>
      <c r="D209" s="775">
        <v>2271645</v>
      </c>
      <c r="F209" s="776">
        <v>327.73</v>
      </c>
      <c r="G209" s="60">
        <f>+VLOOKUP(B209,Clasificación!C:C,1,FALSE)-B209</f>
        <v>0</v>
      </c>
    </row>
    <row r="210" spans="1:7" ht="17.25" customHeight="1">
      <c r="B210" s="774">
        <v>2140511</v>
      </c>
      <c r="C210" s="772" t="s">
        <v>148</v>
      </c>
      <c r="D210" s="775">
        <v>2271645</v>
      </c>
      <c r="F210" s="776">
        <v>327.73</v>
      </c>
      <c r="G210" s="60">
        <f>+VLOOKUP(B210,Clasificación!C:C,1,FALSE)-B210</f>
        <v>0</v>
      </c>
    </row>
    <row r="211" spans="1:7" ht="16.5" customHeight="1">
      <c r="B211" s="771">
        <v>21405111</v>
      </c>
      <c r="C211" s="772" t="s">
        <v>1056</v>
      </c>
      <c r="D211" s="773">
        <v>2271645</v>
      </c>
      <c r="F211" s="776">
        <v>327.73</v>
      </c>
      <c r="G211" s="60">
        <f>+VLOOKUP(B211,Clasificación!C:C,1,FALSE)-B211</f>
        <v>0</v>
      </c>
    </row>
    <row r="212" spans="1:7" ht="16.5" customHeight="1">
      <c r="A212" s="60" t="s">
        <v>1201</v>
      </c>
      <c r="B212" s="771">
        <v>2140511101</v>
      </c>
      <c r="C212" s="772" t="s">
        <v>1057</v>
      </c>
      <c r="D212" s="773">
        <v>1428640</v>
      </c>
      <c r="F212" s="776">
        <v>206.11</v>
      </c>
      <c r="G212" s="60">
        <f>+VLOOKUP(B212,Clasificación!C:C,1,FALSE)-B212</f>
        <v>0</v>
      </c>
    </row>
    <row r="213" spans="1:7" ht="16.5" customHeight="1">
      <c r="A213" s="60" t="s">
        <v>1201</v>
      </c>
      <c r="B213" s="771">
        <v>2140511102</v>
      </c>
      <c r="C213" s="772" t="s">
        <v>1058</v>
      </c>
      <c r="D213" s="773">
        <v>843005</v>
      </c>
      <c r="F213" s="776">
        <v>121.62000000000012</v>
      </c>
      <c r="G213" s="60">
        <f>+VLOOKUP(B213,Clasificación!C:C,1,FALSE)-B213</f>
        <v>0</v>
      </c>
    </row>
    <row r="214" spans="1:7" ht="16.5" customHeight="1">
      <c r="B214" s="771">
        <v>3</v>
      </c>
      <c r="C214" s="772" t="s">
        <v>21</v>
      </c>
      <c r="D214" s="773">
        <v>15564167095</v>
      </c>
      <c r="F214" s="776">
        <v>2251781.878</v>
      </c>
      <c r="G214" s="60">
        <f>+VLOOKUP(B214,Clasificación!C:C,1,FALSE)-B214</f>
        <v>0</v>
      </c>
    </row>
    <row r="215" spans="1:7" ht="16.5" customHeight="1">
      <c r="B215" s="771">
        <v>301</v>
      </c>
      <c r="C215" s="772" t="s">
        <v>127</v>
      </c>
      <c r="D215" s="773">
        <v>18200000000</v>
      </c>
      <c r="F215" s="776">
        <v>2605980.71</v>
      </c>
      <c r="G215" s="60">
        <f>+VLOOKUP(B215,Clasificación!C:C,1,FALSE)-B215</f>
        <v>0</v>
      </c>
    </row>
    <row r="216" spans="1:7" ht="16.5" customHeight="1">
      <c r="B216" s="771">
        <v>3011</v>
      </c>
      <c r="C216" s="772" t="s">
        <v>388</v>
      </c>
      <c r="D216" s="773">
        <v>18200000000</v>
      </c>
      <c r="F216" s="776">
        <v>2605980.71</v>
      </c>
      <c r="G216" s="60">
        <f>+VLOOKUP(B216,Clasificación!C:C,1,FALSE)-B216</f>
        <v>0</v>
      </c>
    </row>
    <row r="217" spans="1:7" ht="16.5" customHeight="1">
      <c r="B217" s="771">
        <v>30111</v>
      </c>
      <c r="C217" s="772" t="s">
        <v>388</v>
      </c>
      <c r="D217" s="773">
        <v>18200000000</v>
      </c>
      <c r="F217" s="776">
        <v>2605980.71</v>
      </c>
      <c r="G217" s="60">
        <f>+VLOOKUP(B217,Clasificación!C:C,1,FALSE)-B217</f>
        <v>0</v>
      </c>
    </row>
    <row r="218" spans="1:7" ht="16.5" customHeight="1">
      <c r="B218" s="771">
        <v>301112</v>
      </c>
      <c r="C218" s="772" t="s">
        <v>128</v>
      </c>
      <c r="D218" s="773">
        <v>18200000000</v>
      </c>
      <c r="F218" s="776">
        <v>2605980.71</v>
      </c>
      <c r="G218" s="60">
        <f>+VLOOKUP(B218,Clasificación!C:C,1,FALSE)-B218</f>
        <v>0</v>
      </c>
    </row>
    <row r="219" spans="1:7" ht="16.5" customHeight="1">
      <c r="B219" s="771">
        <v>3011121</v>
      </c>
      <c r="C219" s="772" t="s">
        <v>128</v>
      </c>
      <c r="D219" s="773">
        <v>18200000000</v>
      </c>
      <c r="F219" s="776">
        <v>2605980.71</v>
      </c>
      <c r="G219" s="60">
        <f>+VLOOKUP(B219,Clasificación!C:C,1,FALSE)-B219</f>
        <v>0</v>
      </c>
    </row>
    <row r="220" spans="1:7" ht="16.5" customHeight="1">
      <c r="B220" s="771">
        <v>30111211</v>
      </c>
      <c r="C220" s="772" t="s">
        <v>128</v>
      </c>
      <c r="D220" s="773">
        <v>18200000000</v>
      </c>
      <c r="F220" s="776">
        <v>2605980.71</v>
      </c>
      <c r="G220" s="60">
        <f>+VLOOKUP(B220,Clasificación!C:C,1,FALSE)-B220</f>
        <v>0</v>
      </c>
    </row>
    <row r="221" spans="1:7" ht="16.5" customHeight="1">
      <c r="A221" s="60" t="s">
        <v>160</v>
      </c>
      <c r="B221" s="771">
        <v>3011121101</v>
      </c>
      <c r="C221" s="772" t="s">
        <v>332</v>
      </c>
      <c r="D221" s="773">
        <v>18200000000</v>
      </c>
      <c r="F221" s="776">
        <v>2605980.71</v>
      </c>
      <c r="G221" s="60">
        <f>+VLOOKUP(B221,Clasificación!C:C,1,FALSE)-B221</f>
        <v>0</v>
      </c>
    </row>
    <row r="222" spans="1:7" ht="16.5" customHeight="1">
      <c r="B222" s="771">
        <v>302</v>
      </c>
      <c r="C222" s="772" t="s">
        <v>389</v>
      </c>
      <c r="D222" s="773">
        <v>637857678</v>
      </c>
      <c r="F222" s="776">
        <v>91749.82</v>
      </c>
      <c r="G222" s="60">
        <f>+VLOOKUP(B222,Clasificación!C:C,1,FALSE)-B222</f>
        <v>0</v>
      </c>
    </row>
    <row r="223" spans="1:7" ht="16.5" customHeight="1">
      <c r="B223" s="771">
        <v>3021</v>
      </c>
      <c r="C223" s="772" t="s">
        <v>333</v>
      </c>
      <c r="D223" s="773">
        <v>637857678</v>
      </c>
      <c r="F223" s="776">
        <v>91749.82</v>
      </c>
      <c r="G223" s="60">
        <f>+VLOOKUP(B223,Clasificación!C:C,1,FALSE)-B223</f>
        <v>0</v>
      </c>
    </row>
    <row r="224" spans="1:7" ht="16.5" customHeight="1">
      <c r="B224" s="771">
        <v>30211</v>
      </c>
      <c r="C224" s="772" t="s">
        <v>333</v>
      </c>
      <c r="D224" s="773">
        <v>637857678</v>
      </c>
      <c r="F224" s="776">
        <v>91749.82</v>
      </c>
      <c r="G224" s="60">
        <f>+VLOOKUP(B224,Clasificación!C:C,1,FALSE)-B224</f>
        <v>0</v>
      </c>
    </row>
    <row r="225" spans="1:7" ht="16.5" customHeight="1">
      <c r="B225" s="771">
        <v>302111</v>
      </c>
      <c r="C225" s="772" t="s">
        <v>333</v>
      </c>
      <c r="D225" s="773">
        <v>637857678</v>
      </c>
      <c r="F225" s="776">
        <v>91749.82</v>
      </c>
      <c r="G225" s="60">
        <f>+VLOOKUP(B225,Clasificación!C:C,1,FALSE)-B225</f>
        <v>0</v>
      </c>
    </row>
    <row r="226" spans="1:7" ht="16.5" customHeight="1">
      <c r="B226" s="771">
        <v>3021111</v>
      </c>
      <c r="C226" s="772" t="s">
        <v>333</v>
      </c>
      <c r="D226" s="773">
        <v>637857678</v>
      </c>
      <c r="F226" s="776">
        <v>91749.82</v>
      </c>
      <c r="G226" s="60">
        <f>+VLOOKUP(B226,Clasificación!C:C,1,FALSE)-B226</f>
        <v>0</v>
      </c>
    </row>
    <row r="227" spans="1:7" ht="16.5" customHeight="1">
      <c r="B227" s="771">
        <v>30211111</v>
      </c>
      <c r="C227" s="772" t="s">
        <v>333</v>
      </c>
      <c r="D227" s="773">
        <v>637857678</v>
      </c>
      <c r="F227" s="776">
        <v>91749.82</v>
      </c>
      <c r="G227" s="60">
        <f>+VLOOKUP(B227,Clasificación!C:C,1,FALSE)-B227</f>
        <v>0</v>
      </c>
    </row>
    <row r="228" spans="1:7" ht="16.5" customHeight="1">
      <c r="A228" s="60" t="s">
        <v>333</v>
      </c>
      <c r="B228" s="771">
        <v>3021111101</v>
      </c>
      <c r="C228" s="772" t="s">
        <v>333</v>
      </c>
      <c r="D228" s="773">
        <v>637857678</v>
      </c>
      <c r="F228" s="776">
        <v>91749.82</v>
      </c>
      <c r="G228" s="60">
        <f>+VLOOKUP(B228,Clasificación!C:C,1,FALSE)-B228</f>
        <v>0</v>
      </c>
    </row>
    <row r="229" spans="1:7" ht="16.5" customHeight="1">
      <c r="B229" s="771">
        <v>304</v>
      </c>
      <c r="C229" s="772" t="s">
        <v>97</v>
      </c>
      <c r="D229" s="773">
        <v>-3273690585</v>
      </c>
      <c r="F229" s="776">
        <v>-445948.652</v>
      </c>
      <c r="G229" s="60">
        <f>+VLOOKUP(B229,Clasificación!C:C,1,FALSE)-B229</f>
        <v>0</v>
      </c>
    </row>
    <row r="230" spans="1:7" ht="16.5" customHeight="1">
      <c r="B230" s="771">
        <v>3041</v>
      </c>
      <c r="C230" s="772" t="s">
        <v>390</v>
      </c>
      <c r="D230" s="773">
        <v>-3273690585</v>
      </c>
      <c r="F230" s="776">
        <v>-445948.652</v>
      </c>
      <c r="G230" s="60">
        <f>+VLOOKUP(B230,Clasificación!C:C,1,FALSE)-B230</f>
        <v>0</v>
      </c>
    </row>
    <row r="231" spans="1:7" ht="16.5" customHeight="1">
      <c r="B231" s="771">
        <v>30411</v>
      </c>
      <c r="C231" s="772" t="s">
        <v>390</v>
      </c>
      <c r="D231" s="773">
        <v>-3273690585</v>
      </c>
      <c r="F231" s="776">
        <v>-445948.652</v>
      </c>
      <c r="G231" s="60">
        <f>+VLOOKUP(B231,Clasificación!C:C,1,FALSE)-B231</f>
        <v>0</v>
      </c>
    </row>
    <row r="232" spans="1:7" ht="16.5" customHeight="1">
      <c r="B232" s="771">
        <v>304111</v>
      </c>
      <c r="C232" s="772" t="s">
        <v>390</v>
      </c>
      <c r="D232" s="773">
        <v>-3273690585</v>
      </c>
      <c r="F232" s="776">
        <v>-445948.652</v>
      </c>
      <c r="G232" s="60">
        <f>+VLOOKUP(B232,Clasificación!C:C,1,FALSE)-B232</f>
        <v>0</v>
      </c>
    </row>
    <row r="233" spans="1:7" ht="16.5" customHeight="1">
      <c r="B233" s="771">
        <v>3041111</v>
      </c>
      <c r="C233" s="772" t="s">
        <v>390</v>
      </c>
      <c r="D233" s="773">
        <v>-3273690585</v>
      </c>
      <c r="F233" s="776">
        <v>-445948.652</v>
      </c>
      <c r="G233" s="60">
        <f>+VLOOKUP(B233,Clasificación!C:C,1,FALSE)-B233</f>
        <v>0</v>
      </c>
    </row>
    <row r="234" spans="1:7" ht="16.5" customHeight="1">
      <c r="B234" s="771">
        <v>30411111</v>
      </c>
      <c r="C234" s="772" t="s">
        <v>390</v>
      </c>
      <c r="D234" s="773">
        <v>-3273690585</v>
      </c>
      <c r="F234" s="776">
        <v>-445948.652</v>
      </c>
      <c r="G234" s="60">
        <f>+VLOOKUP(B234,Clasificación!C:C,1,FALSE)-B234</f>
        <v>0</v>
      </c>
    </row>
    <row r="235" spans="1:7" ht="16.5" customHeight="1">
      <c r="A235" s="60" t="s">
        <v>199</v>
      </c>
      <c r="B235" s="771">
        <v>3041111101</v>
      </c>
      <c r="C235" s="772" t="s">
        <v>129</v>
      </c>
      <c r="D235" s="773">
        <v>-1721528850</v>
      </c>
      <c r="F235" s="776">
        <v>-201042.61</v>
      </c>
      <c r="G235" s="60">
        <f>+VLOOKUP(B235,Clasificación!C:C,1,FALSE)-B235</f>
        <v>0</v>
      </c>
    </row>
    <row r="236" spans="1:7" ht="16.5" customHeight="1">
      <c r="A236" s="60" t="s">
        <v>46</v>
      </c>
      <c r="B236" s="771">
        <v>3041111102</v>
      </c>
      <c r="C236" s="772" t="s">
        <v>130</v>
      </c>
      <c r="D236" s="773">
        <v>-1552161735</v>
      </c>
      <c r="F236" s="776">
        <v>-244906.04199999999</v>
      </c>
      <c r="G236" s="60">
        <f>+VLOOKUP(B236,Clasificación!C:C,1,FALSE)-B236</f>
        <v>0</v>
      </c>
    </row>
    <row r="237" spans="1:7" ht="16.5" customHeight="1">
      <c r="B237" s="771"/>
      <c r="C237" s="772"/>
      <c r="D237" s="773"/>
      <c r="F237" s="776"/>
    </row>
    <row r="238" spans="1:7" ht="16.5" customHeight="1">
      <c r="B238" s="771">
        <v>6</v>
      </c>
      <c r="C238" s="772" t="s">
        <v>903</v>
      </c>
      <c r="D238" s="773">
        <v>544201947707</v>
      </c>
      <c r="F238" s="776">
        <v>83520428.188000008</v>
      </c>
    </row>
    <row r="239" spans="1:7" ht="16.5" customHeight="1">
      <c r="B239" s="771">
        <v>61</v>
      </c>
      <c r="C239" s="772" t="s">
        <v>904</v>
      </c>
      <c r="D239" s="773">
        <v>544201947707</v>
      </c>
      <c r="F239" s="776">
        <v>83520428.188000008</v>
      </c>
    </row>
    <row r="240" spans="1:7" ht="16.5" customHeight="1">
      <c r="B240" s="771">
        <v>611</v>
      </c>
      <c r="C240" s="772" t="s">
        <v>905</v>
      </c>
      <c r="D240" s="773">
        <v>539663383323</v>
      </c>
      <c r="F240" s="776">
        <v>82863040.548000008</v>
      </c>
    </row>
    <row r="241" spans="2:7" ht="16.5" customHeight="1">
      <c r="B241" s="771">
        <v>61101</v>
      </c>
      <c r="C241" s="772" t="s">
        <v>905</v>
      </c>
      <c r="D241" s="773">
        <v>539663383323</v>
      </c>
      <c r="F241" s="776">
        <v>82863040.548000008</v>
      </c>
    </row>
    <row r="242" spans="2:7" ht="16.5" customHeight="1">
      <c r="B242" s="771">
        <v>611011</v>
      </c>
      <c r="C242" s="772" t="s">
        <v>905</v>
      </c>
      <c r="D242" s="773">
        <v>539663383323</v>
      </c>
      <c r="F242" s="776">
        <v>82863040.548000008</v>
      </c>
    </row>
    <row r="243" spans="2:7" ht="16.5" customHeight="1">
      <c r="B243" s="771">
        <v>6110110</v>
      </c>
      <c r="C243" s="772" t="s">
        <v>906</v>
      </c>
      <c r="D243" s="773">
        <v>447871395295</v>
      </c>
      <c r="F243" s="776">
        <v>69518014.697999999</v>
      </c>
    </row>
    <row r="244" spans="2:7" ht="16.5" customHeight="1">
      <c r="B244" s="771">
        <v>61101103</v>
      </c>
      <c r="C244" s="772" t="s">
        <v>544</v>
      </c>
      <c r="D244" s="773">
        <v>3587945891</v>
      </c>
      <c r="F244" s="776">
        <v>484195.12</v>
      </c>
    </row>
    <row r="245" spans="2:7" ht="16.5" customHeight="1">
      <c r="B245" s="771">
        <v>6110110301</v>
      </c>
      <c r="C245" s="772" t="s">
        <v>911</v>
      </c>
      <c r="D245" s="773">
        <v>3587945891</v>
      </c>
      <c r="F245" s="776">
        <v>484195.12</v>
      </c>
    </row>
    <row r="246" spans="2:7" ht="16.5" customHeight="1">
      <c r="B246" s="771">
        <v>61101104</v>
      </c>
      <c r="C246" s="772" t="s">
        <v>545</v>
      </c>
      <c r="D246" s="773">
        <v>1778665571</v>
      </c>
      <c r="F246" s="776">
        <v>292374.11</v>
      </c>
    </row>
    <row r="247" spans="2:7" ht="16.5" customHeight="1">
      <c r="B247" s="771">
        <v>6110110401</v>
      </c>
      <c r="C247" s="772" t="s">
        <v>913</v>
      </c>
      <c r="D247" s="773">
        <v>1778665571</v>
      </c>
      <c r="F247" s="776">
        <v>292374.11</v>
      </c>
    </row>
    <row r="248" spans="2:7" ht="16.5" customHeight="1">
      <c r="B248" s="771">
        <v>61101105</v>
      </c>
      <c r="C248" s="772" t="s">
        <v>302</v>
      </c>
      <c r="D248" s="773">
        <v>24254142802</v>
      </c>
      <c r="F248" s="776">
        <v>3447269.84</v>
      </c>
    </row>
    <row r="249" spans="2:7" ht="16.5" customHeight="1">
      <c r="B249" s="771">
        <v>6110110501</v>
      </c>
      <c r="C249" s="772" t="s">
        <v>915</v>
      </c>
      <c r="D249" s="773">
        <v>21864002000</v>
      </c>
      <c r="F249" s="776">
        <v>3106805.53</v>
      </c>
    </row>
    <row r="250" spans="2:7" ht="16.5" customHeight="1">
      <c r="B250" s="771">
        <v>6110110502</v>
      </c>
      <c r="C250" s="772" t="s">
        <v>916</v>
      </c>
      <c r="D250" s="773">
        <v>2390140802</v>
      </c>
      <c r="F250" s="776">
        <v>340464.31</v>
      </c>
    </row>
    <row r="251" spans="2:7" ht="16.5" customHeight="1">
      <c r="B251" s="771">
        <v>61101106</v>
      </c>
      <c r="C251" s="772" t="s">
        <v>303</v>
      </c>
      <c r="D251" s="773">
        <v>51992172307</v>
      </c>
      <c r="F251" s="776">
        <v>7511535.3499999996</v>
      </c>
    </row>
    <row r="252" spans="2:7" ht="16.5" customHeight="1">
      <c r="B252" s="771">
        <v>6110110601</v>
      </c>
      <c r="C252" s="772" t="s">
        <v>917</v>
      </c>
      <c r="D252" s="773">
        <v>48971454991</v>
      </c>
      <c r="F252" s="776">
        <v>7075391</v>
      </c>
    </row>
    <row r="253" spans="2:7" ht="16.5" customHeight="1">
      <c r="B253" s="771">
        <v>6110110602</v>
      </c>
      <c r="C253" s="772" t="s">
        <v>918</v>
      </c>
      <c r="D253" s="773">
        <v>3020717316</v>
      </c>
      <c r="F253" s="776">
        <v>436144.35000000003</v>
      </c>
    </row>
    <row r="254" spans="2:7" ht="16.5" customHeight="1">
      <c r="B254" s="771">
        <v>61101107</v>
      </c>
      <c r="C254" s="772" t="s">
        <v>304</v>
      </c>
      <c r="D254" s="773">
        <v>60324282803</v>
      </c>
      <c r="F254" s="776">
        <v>10561597.140000001</v>
      </c>
      <c r="G254" s="60">
        <f>+VLOOKUP(B254,Clasificación!C:C,1,FALSE)-B254</f>
        <v>0</v>
      </c>
    </row>
    <row r="255" spans="2:7" ht="16.5" customHeight="1">
      <c r="B255" s="771">
        <v>6110110701</v>
      </c>
      <c r="C255" s="772" t="s">
        <v>919</v>
      </c>
      <c r="D255" s="773">
        <v>60324282803</v>
      </c>
      <c r="F255" s="776">
        <v>10561597.140000001</v>
      </c>
      <c r="G255" s="60">
        <f>+VLOOKUP(B255,Clasificación!C:C,1,FALSE)-B255</f>
        <v>0</v>
      </c>
    </row>
    <row r="256" spans="2:7" ht="16.5" customHeight="1">
      <c r="B256" s="771">
        <v>61101108</v>
      </c>
      <c r="C256" s="772" t="s">
        <v>305</v>
      </c>
      <c r="D256" s="773">
        <v>60945353219</v>
      </c>
      <c r="F256" s="776">
        <v>8880299.068</v>
      </c>
      <c r="G256" s="60">
        <f>+VLOOKUP(B256,Clasificación!C:C,1,FALSE)-B256</f>
        <v>0</v>
      </c>
    </row>
    <row r="257" spans="2:7" ht="16.5" customHeight="1">
      <c r="B257" s="771">
        <v>6110110801</v>
      </c>
      <c r="C257" s="772" t="s">
        <v>921</v>
      </c>
      <c r="D257" s="773">
        <v>60945353219</v>
      </c>
      <c r="F257" s="776">
        <v>8880299.068</v>
      </c>
      <c r="G257" s="60">
        <f>+VLOOKUP(B257,Clasificación!C:C,1,FALSE)-B257</f>
        <v>0</v>
      </c>
    </row>
    <row r="258" spans="2:7" ht="16.5" customHeight="1">
      <c r="B258" s="771">
        <v>61101113</v>
      </c>
      <c r="C258" s="772" t="s">
        <v>823</v>
      </c>
      <c r="D258" s="773">
        <v>229500830735</v>
      </c>
      <c r="F258" s="776">
        <v>36103275.419999994</v>
      </c>
      <c r="G258" s="60">
        <f>+VLOOKUP(B258,Clasificación!C:C,1,FALSE)-B258</f>
        <v>0</v>
      </c>
    </row>
    <row r="259" spans="2:7" ht="16.5" customHeight="1">
      <c r="B259" s="771">
        <v>6110111301</v>
      </c>
      <c r="C259" s="772" t="s">
        <v>930</v>
      </c>
      <c r="D259" s="773">
        <v>229500830735</v>
      </c>
      <c r="F259" s="776">
        <v>36103275.419999994</v>
      </c>
      <c r="G259" s="60">
        <f>+VLOOKUP(B259,Clasificación!C:C,1,FALSE)-B259</f>
        <v>0</v>
      </c>
    </row>
    <row r="260" spans="2:7" ht="16.5" customHeight="1">
      <c r="B260" s="771">
        <v>61101118</v>
      </c>
      <c r="C260" s="772" t="s">
        <v>336</v>
      </c>
      <c r="D260" s="773">
        <v>1614552250</v>
      </c>
      <c r="F260" s="776">
        <v>265000</v>
      </c>
      <c r="G260" s="60">
        <f>+VLOOKUP(B260,Clasificación!C:C,1,FALSE)-B260</f>
        <v>0</v>
      </c>
    </row>
    <row r="261" spans="2:7" ht="16.5" customHeight="1">
      <c r="B261" s="771">
        <v>6110111801</v>
      </c>
      <c r="C261" s="772" t="s">
        <v>940</v>
      </c>
      <c r="D261" s="773">
        <v>1614552250</v>
      </c>
      <c r="F261" s="776">
        <v>265000</v>
      </c>
      <c r="G261" s="60">
        <f>+VLOOKUP(B261,Clasificación!C:C,1,FALSE)-B261</f>
        <v>0</v>
      </c>
    </row>
    <row r="262" spans="2:7" ht="16.5" customHeight="1">
      <c r="B262" s="771">
        <v>6110112901</v>
      </c>
      <c r="C262" s="772" t="s">
        <v>961</v>
      </c>
      <c r="D262" s="773">
        <v>774457320</v>
      </c>
      <c r="F262" s="776">
        <v>111436.5</v>
      </c>
      <c r="G262" s="60">
        <f>+VLOOKUP(B262,Clasificación!C:C,1,FALSE)-B262</f>
        <v>0</v>
      </c>
    </row>
    <row r="263" spans="2:7" ht="16.5" customHeight="1">
      <c r="B263" s="771">
        <v>6110112902</v>
      </c>
      <c r="C263" s="772" t="s">
        <v>962</v>
      </c>
      <c r="D263" s="773">
        <v>774457320</v>
      </c>
      <c r="F263" s="776">
        <v>111436.5</v>
      </c>
      <c r="G263" s="60">
        <f>+VLOOKUP(B263,Clasificación!C:C,1,FALSE)-B263</f>
        <v>0</v>
      </c>
    </row>
    <row r="264" spans="2:7" ht="16.5" customHeight="1">
      <c r="B264" s="771">
        <v>61101131</v>
      </c>
      <c r="C264" s="772" t="s">
        <v>321</v>
      </c>
      <c r="D264" s="773">
        <v>13873449717</v>
      </c>
      <c r="F264" s="776">
        <v>1972468.65</v>
      </c>
      <c r="G264" s="60">
        <f>+VLOOKUP(B264,Clasificación!C:C,1,FALSE)-B264</f>
        <v>0</v>
      </c>
    </row>
    <row r="265" spans="2:7" ht="16.5" customHeight="1">
      <c r="B265" s="771">
        <v>6110113101</v>
      </c>
      <c r="C265" s="772" t="s">
        <v>966</v>
      </c>
      <c r="D265" s="773">
        <v>13873449717</v>
      </c>
      <c r="F265" s="776">
        <v>1972468.65</v>
      </c>
      <c r="G265" s="60">
        <f>+VLOOKUP(B265,Clasificación!C:C,1,FALSE)-B265</f>
        <v>0</v>
      </c>
    </row>
    <row r="266" spans="2:7" ht="16.5" customHeight="1">
      <c r="B266" s="771">
        <v>6110120</v>
      </c>
      <c r="C266" s="772" t="s">
        <v>1293</v>
      </c>
      <c r="D266" s="773">
        <v>91791988028</v>
      </c>
      <c r="F266" s="776">
        <v>13345025.85</v>
      </c>
      <c r="G266" s="60">
        <f>+VLOOKUP(B266,Clasificación!C:C,1,FALSE)-B266</f>
        <v>0</v>
      </c>
    </row>
    <row r="267" spans="2:7" ht="16.5" customHeight="1">
      <c r="B267" s="771">
        <v>61101201</v>
      </c>
      <c r="C267" s="772" t="s">
        <v>1294</v>
      </c>
      <c r="D267" s="773">
        <v>91791988028</v>
      </c>
      <c r="F267" s="776">
        <v>13345025.85</v>
      </c>
      <c r="G267" s="60">
        <f>+VLOOKUP(B267,Clasificación!C:C,1,FALSE)-B267</f>
        <v>0</v>
      </c>
    </row>
    <row r="268" spans="2:7" ht="16.5" customHeight="1">
      <c r="B268" s="771">
        <v>6110120101</v>
      </c>
      <c r="C268" s="772" t="s">
        <v>1295</v>
      </c>
      <c r="D268" s="773">
        <v>91791988028</v>
      </c>
      <c r="F268" s="776">
        <v>13345025.85</v>
      </c>
      <c r="G268" s="60">
        <f>+VLOOKUP(B268,Clasificación!C:C,1,FALSE)-B268</f>
        <v>0</v>
      </c>
    </row>
    <row r="269" spans="2:7" ht="16.5" customHeight="1">
      <c r="B269" s="771">
        <v>614</v>
      </c>
      <c r="C269" s="772" t="s">
        <v>1296</v>
      </c>
      <c r="D269" s="773">
        <v>4538564384</v>
      </c>
      <c r="F269" s="776">
        <v>657387.64</v>
      </c>
      <c r="G269" s="60">
        <f>+VLOOKUP(B269,Clasificación!C:C,1,FALSE)-B269</f>
        <v>0</v>
      </c>
    </row>
    <row r="270" spans="2:7" ht="16.5" customHeight="1">
      <c r="B270" s="771">
        <v>61401</v>
      </c>
      <c r="C270" s="772" t="s">
        <v>1296</v>
      </c>
      <c r="D270" s="773">
        <v>4538564384</v>
      </c>
      <c r="F270" s="776">
        <v>657387.64</v>
      </c>
      <c r="G270" s="60">
        <f>+VLOOKUP(B270,Clasificación!C:C,1,FALSE)-B270</f>
        <v>0</v>
      </c>
    </row>
    <row r="271" spans="2:7" ht="16.5" customHeight="1">
      <c r="B271" s="771">
        <v>614011</v>
      </c>
      <c r="C271" s="772" t="s">
        <v>1296</v>
      </c>
      <c r="D271" s="773">
        <v>4538564384</v>
      </c>
      <c r="F271" s="776">
        <v>657387.64</v>
      </c>
      <c r="G271" s="60">
        <f>+VLOOKUP(B271,Clasificación!C:C,1,FALSE)-B271</f>
        <v>0</v>
      </c>
    </row>
    <row r="272" spans="2:7" ht="16.5" customHeight="1">
      <c r="B272" s="771">
        <v>6140110</v>
      </c>
      <c r="C272" s="772" t="s">
        <v>1296</v>
      </c>
      <c r="D272" s="773">
        <v>4538564384</v>
      </c>
      <c r="F272" s="776">
        <v>657387.64</v>
      </c>
      <c r="G272" s="60">
        <f>+VLOOKUP(B272,Clasificación!C:C,1,FALSE)-B272</f>
        <v>0</v>
      </c>
    </row>
    <row r="273" spans="2:7" ht="16.5" customHeight="1">
      <c r="B273" s="771">
        <v>61401101</v>
      </c>
      <c r="C273" s="772" t="s">
        <v>1296</v>
      </c>
      <c r="D273" s="773">
        <v>4538564384</v>
      </c>
      <c r="F273" s="776">
        <v>657387.64</v>
      </c>
      <c r="G273" s="60">
        <f>+VLOOKUP(B273,Clasificación!C:C,1,FALSE)-B273</f>
        <v>0</v>
      </c>
    </row>
    <row r="274" spans="2:7" ht="16.5" customHeight="1">
      <c r="B274" s="771">
        <v>6140110101</v>
      </c>
      <c r="C274" s="772" t="s">
        <v>1296</v>
      </c>
      <c r="D274" s="773">
        <v>4538564384</v>
      </c>
      <c r="F274" s="776">
        <v>657387.64</v>
      </c>
      <c r="G274" s="60">
        <f>+VLOOKUP(B274,Clasificación!C:C,1,FALSE)-B274</f>
        <v>0</v>
      </c>
    </row>
    <row r="275" spans="2:7" ht="16.5" customHeight="1">
      <c r="B275" s="771">
        <v>62</v>
      </c>
      <c r="C275" s="772" t="s">
        <v>970</v>
      </c>
      <c r="D275" s="773">
        <v>544201947707</v>
      </c>
      <c r="F275" s="776">
        <v>83520428.182999998</v>
      </c>
      <c r="G275" s="60">
        <f>+VLOOKUP(B275,Clasificación!C:C,1,FALSE)-B275</f>
        <v>0</v>
      </c>
    </row>
    <row r="276" spans="2:7" ht="16.5" customHeight="1">
      <c r="B276" s="771">
        <v>621</v>
      </c>
      <c r="C276" s="772" t="s">
        <v>905</v>
      </c>
      <c r="D276" s="773">
        <v>539663383323</v>
      </c>
      <c r="F276" s="776">
        <v>82863040.542999998</v>
      </c>
      <c r="G276" s="60">
        <f>+VLOOKUP(B276,Clasificación!C:C,1,FALSE)-B276</f>
        <v>0</v>
      </c>
    </row>
    <row r="277" spans="2:7" ht="16.5" customHeight="1">
      <c r="B277" s="771">
        <v>62101</v>
      </c>
      <c r="C277" s="772" t="s">
        <v>905</v>
      </c>
      <c r="D277" s="773">
        <v>539663383323</v>
      </c>
      <c r="F277" s="776">
        <v>82863040.542999998</v>
      </c>
      <c r="G277" s="60">
        <f>+VLOOKUP(B277,Clasificación!C:C,1,FALSE)-B277</f>
        <v>0</v>
      </c>
    </row>
    <row r="278" spans="2:7" ht="16.5" customHeight="1">
      <c r="B278" s="771">
        <v>621011</v>
      </c>
      <c r="C278" s="772" t="s">
        <v>905</v>
      </c>
      <c r="D278" s="773">
        <v>539663383323</v>
      </c>
      <c r="F278" s="776">
        <v>82863040.542999998</v>
      </c>
      <c r="G278" s="60">
        <f>+VLOOKUP(B278,Clasificación!C:C,1,FALSE)-B278</f>
        <v>0</v>
      </c>
    </row>
    <row r="279" spans="2:7" ht="16.5" customHeight="1">
      <c r="B279" s="771">
        <v>6210110</v>
      </c>
      <c r="C279" s="772" t="s">
        <v>906</v>
      </c>
      <c r="D279" s="773">
        <v>447871395295</v>
      </c>
      <c r="F279" s="776">
        <v>69518014.693000004</v>
      </c>
      <c r="G279" s="60">
        <f>+VLOOKUP(B279,Clasificación!C:C,1,FALSE)-B279</f>
        <v>0</v>
      </c>
    </row>
    <row r="280" spans="2:7" ht="16.5" customHeight="1">
      <c r="B280" s="771">
        <v>62101103</v>
      </c>
      <c r="C280" s="772" t="s">
        <v>544</v>
      </c>
      <c r="D280" s="773">
        <v>3587945891</v>
      </c>
      <c r="F280" s="776">
        <v>484195.12</v>
      </c>
      <c r="G280" s="60">
        <f>+VLOOKUP(B280,Clasificación!C:C,1,FALSE)-B280</f>
        <v>0</v>
      </c>
    </row>
    <row r="281" spans="2:7" ht="16.5" customHeight="1">
      <c r="B281" s="771">
        <v>6210110301</v>
      </c>
      <c r="C281" s="772" t="s">
        <v>911</v>
      </c>
      <c r="D281" s="773">
        <v>3587945891</v>
      </c>
      <c r="F281" s="776">
        <v>484195.12</v>
      </c>
      <c r="G281" s="60">
        <f>+VLOOKUP(B281,Clasificación!C:C,1,FALSE)-B281</f>
        <v>0</v>
      </c>
    </row>
    <row r="282" spans="2:7" ht="16.5" customHeight="1">
      <c r="B282" s="771">
        <v>62101104</v>
      </c>
      <c r="C282" s="772" t="s">
        <v>545</v>
      </c>
      <c r="D282" s="773">
        <v>1778665571</v>
      </c>
      <c r="F282" s="776">
        <v>292374.10800000001</v>
      </c>
      <c r="G282" s="60">
        <f>+VLOOKUP(B282,Clasificación!C:C,1,FALSE)-B282</f>
        <v>0</v>
      </c>
    </row>
    <row r="283" spans="2:7" ht="16.5" customHeight="1">
      <c r="B283" s="771">
        <v>6210110401</v>
      </c>
      <c r="C283" s="772" t="s">
        <v>913</v>
      </c>
      <c r="D283" s="773">
        <v>1778665571</v>
      </c>
      <c r="F283" s="776">
        <v>292374.10800000001</v>
      </c>
      <c r="G283" s="60">
        <f>+VLOOKUP(B283,Clasificación!C:C,1,FALSE)-B283</f>
        <v>0</v>
      </c>
    </row>
    <row r="284" spans="2:7" ht="16.5" customHeight="1">
      <c r="B284" s="771">
        <v>62101105</v>
      </c>
      <c r="C284" s="772" t="s">
        <v>302</v>
      </c>
      <c r="D284" s="773">
        <v>24254142802</v>
      </c>
      <c r="F284" s="776">
        <v>3447269.84</v>
      </c>
      <c r="G284" s="60">
        <f>+VLOOKUP(B284,Clasificación!C:C,1,FALSE)-B284</f>
        <v>0</v>
      </c>
    </row>
    <row r="285" spans="2:7" ht="16.5" customHeight="1">
      <c r="B285" s="771">
        <v>6210110501</v>
      </c>
      <c r="C285" s="772" t="s">
        <v>915</v>
      </c>
      <c r="D285" s="773">
        <v>21864002000</v>
      </c>
      <c r="F285" s="776">
        <v>3106805.53</v>
      </c>
      <c r="G285" s="60">
        <f>+VLOOKUP(B285,Clasificación!C:C,1,FALSE)-B285</f>
        <v>0</v>
      </c>
    </row>
    <row r="286" spans="2:7" ht="16.5" customHeight="1">
      <c r="B286" s="771">
        <v>6210110502</v>
      </c>
      <c r="C286" s="772" t="s">
        <v>916</v>
      </c>
      <c r="D286" s="773">
        <v>2390140802</v>
      </c>
      <c r="F286" s="776">
        <v>340464.31</v>
      </c>
      <c r="G286" s="60">
        <f>+VLOOKUP(B286,Clasificación!C:C,1,FALSE)-B286</f>
        <v>0</v>
      </c>
    </row>
    <row r="287" spans="2:7" ht="16.5" customHeight="1">
      <c r="B287" s="771">
        <v>62101106</v>
      </c>
      <c r="C287" s="772" t="s">
        <v>303</v>
      </c>
      <c r="D287" s="773">
        <v>51992172307</v>
      </c>
      <c r="F287" s="776">
        <v>7511535.3499999996</v>
      </c>
      <c r="G287" s="60">
        <f>+VLOOKUP(B287,Clasificación!C:C,1,FALSE)-B287</f>
        <v>0</v>
      </c>
    </row>
    <row r="288" spans="2:7" ht="16.5" customHeight="1">
      <c r="B288" s="771">
        <v>6210110601</v>
      </c>
      <c r="C288" s="772" t="s">
        <v>917</v>
      </c>
      <c r="D288" s="773">
        <v>48971454991</v>
      </c>
      <c r="F288" s="776">
        <v>7075391</v>
      </c>
      <c r="G288" s="60">
        <f>+VLOOKUP(B288,Clasificación!C:C,1,FALSE)-B288</f>
        <v>0</v>
      </c>
    </row>
    <row r="289" spans="2:7" ht="16.5" customHeight="1">
      <c r="B289" s="771">
        <v>6210110602</v>
      </c>
      <c r="C289" s="772" t="s">
        <v>918</v>
      </c>
      <c r="D289" s="773">
        <v>3020717316</v>
      </c>
      <c r="F289" s="776">
        <v>436144.35000000003</v>
      </c>
    </row>
    <row r="290" spans="2:7" ht="16.5" customHeight="1">
      <c r="B290" s="771">
        <v>62101107</v>
      </c>
      <c r="C290" s="772" t="s">
        <v>304</v>
      </c>
      <c r="D290" s="773">
        <v>60324282803</v>
      </c>
      <c r="F290" s="776">
        <v>10561597.140000001</v>
      </c>
    </row>
    <row r="291" spans="2:7" ht="16.5" customHeight="1">
      <c r="B291" s="771">
        <v>6210110701</v>
      </c>
      <c r="C291" s="772" t="s">
        <v>919</v>
      </c>
      <c r="D291" s="773">
        <v>60324282803</v>
      </c>
      <c r="F291" s="776">
        <v>10561597.140000001</v>
      </c>
      <c r="G291" s="60">
        <f>+VLOOKUP(B291,Clasificación!C:C,1,FALSE)-B291</f>
        <v>0</v>
      </c>
    </row>
    <row r="292" spans="2:7" ht="16.5" customHeight="1">
      <c r="B292" s="771">
        <v>62101108</v>
      </c>
      <c r="C292" s="772" t="s">
        <v>305</v>
      </c>
      <c r="D292" s="773">
        <v>60945353219</v>
      </c>
      <c r="F292" s="776">
        <v>8880299.0649999995</v>
      </c>
      <c r="G292" s="60">
        <f>+VLOOKUP(B292,Clasificación!C:C,1,FALSE)-B292</f>
        <v>0</v>
      </c>
    </row>
    <row r="293" spans="2:7" ht="16.5" customHeight="1">
      <c r="B293" s="771">
        <v>6210110801</v>
      </c>
      <c r="C293" s="772" t="s">
        <v>921</v>
      </c>
      <c r="D293" s="773">
        <v>60945353219</v>
      </c>
      <c r="F293" s="776">
        <v>8880299.0649999995</v>
      </c>
      <c r="G293" s="60">
        <f>+VLOOKUP(B293,Clasificación!C:C,1,FALSE)-B293</f>
        <v>0</v>
      </c>
    </row>
    <row r="294" spans="2:7" ht="16.5" customHeight="1">
      <c r="B294" s="771">
        <v>62101113</v>
      </c>
      <c r="C294" s="772" t="s">
        <v>823</v>
      </c>
      <c r="D294" s="773">
        <v>229500830735</v>
      </c>
      <c r="F294" s="776">
        <v>36103275.419999994</v>
      </c>
      <c r="G294" s="60">
        <f>+VLOOKUP(B294,Clasificación!C:C,1,FALSE)-B294</f>
        <v>0</v>
      </c>
    </row>
    <row r="295" spans="2:7" ht="16.5" customHeight="1">
      <c r="B295" s="771">
        <v>6210111301</v>
      </c>
      <c r="C295" s="772" t="s">
        <v>930</v>
      </c>
      <c r="D295" s="773">
        <v>229500830735</v>
      </c>
      <c r="F295" s="776">
        <v>36103275.419999994</v>
      </c>
      <c r="G295" s="60">
        <f>+VLOOKUP(B295,Clasificación!C:C,1,FALSE)-B295</f>
        <v>0</v>
      </c>
    </row>
    <row r="296" spans="2:7" ht="16.5" customHeight="1">
      <c r="B296" s="771">
        <v>62101118</v>
      </c>
      <c r="C296" s="772" t="s">
        <v>336</v>
      </c>
      <c r="D296" s="773">
        <v>1614552250</v>
      </c>
      <c r="F296" s="776">
        <v>265000</v>
      </c>
      <c r="G296" s="60">
        <f>+VLOOKUP(B296,Clasificación!C:C,1,FALSE)-B296</f>
        <v>0</v>
      </c>
    </row>
    <row r="297" spans="2:7" ht="16.5" customHeight="1">
      <c r="B297" s="771">
        <v>6210111801</v>
      </c>
      <c r="C297" s="772" t="s">
        <v>940</v>
      </c>
      <c r="D297" s="773">
        <v>1614552250</v>
      </c>
      <c r="F297" s="776">
        <v>265000</v>
      </c>
      <c r="G297" s="60">
        <f>+VLOOKUP(B297,Clasificación!C:C,1,FALSE)-B297</f>
        <v>0</v>
      </c>
    </row>
    <row r="298" spans="2:7" ht="16.5" customHeight="1">
      <c r="B298" s="771">
        <v>62101131</v>
      </c>
      <c r="C298" s="772" t="s">
        <v>321</v>
      </c>
      <c r="D298" s="773">
        <v>13873449717</v>
      </c>
      <c r="F298" s="776">
        <v>1972468.65</v>
      </c>
      <c r="G298" s="60">
        <f>+VLOOKUP(B298,Clasificación!C:C,1,FALSE)-B298</f>
        <v>0</v>
      </c>
    </row>
    <row r="299" spans="2:7" ht="16.5" customHeight="1">
      <c r="B299" s="771">
        <v>6210113101</v>
      </c>
      <c r="C299" s="772" t="s">
        <v>966</v>
      </c>
      <c r="D299" s="773">
        <v>13873449717</v>
      </c>
      <c r="F299" s="776">
        <v>1972468.65</v>
      </c>
      <c r="G299" s="60">
        <f>+VLOOKUP(B299,Clasificación!C:C,1,FALSE)-B299</f>
        <v>0</v>
      </c>
    </row>
    <row r="300" spans="2:7" ht="16.5" customHeight="1">
      <c r="B300" s="771">
        <v>6210120</v>
      </c>
      <c r="C300" s="772" t="s">
        <v>1297</v>
      </c>
      <c r="D300" s="773">
        <v>91791988028</v>
      </c>
      <c r="F300" s="776">
        <v>13345025.85</v>
      </c>
      <c r="G300" s="60">
        <f>+VLOOKUP(B300,Clasificación!C:C,1,FALSE)-B300</f>
        <v>0</v>
      </c>
    </row>
    <row r="301" spans="2:7" ht="16.5" customHeight="1">
      <c r="B301" s="771">
        <v>62101201</v>
      </c>
      <c r="C301" s="772" t="s">
        <v>1294</v>
      </c>
      <c r="D301" s="773">
        <v>91791988028</v>
      </c>
      <c r="F301" s="776">
        <v>13345025.85</v>
      </c>
      <c r="G301" s="60">
        <f>+VLOOKUP(B301,Clasificación!C:C,1,FALSE)-B301</f>
        <v>0</v>
      </c>
    </row>
    <row r="302" spans="2:7" ht="16.5" customHeight="1">
      <c r="B302" s="771">
        <v>6210120101</v>
      </c>
      <c r="C302" s="772" t="s">
        <v>1295</v>
      </c>
      <c r="D302" s="773">
        <v>91791988028</v>
      </c>
      <c r="F302" s="776">
        <v>13345025.85</v>
      </c>
      <c r="G302" s="60">
        <f>+VLOOKUP(B302,Clasificación!C:C,1,FALSE)-B302</f>
        <v>0</v>
      </c>
    </row>
    <row r="303" spans="2:7" ht="16.5" customHeight="1">
      <c r="B303" s="771">
        <v>624</v>
      </c>
      <c r="C303" s="772" t="s">
        <v>1298</v>
      </c>
      <c r="D303" s="773">
        <v>4538564384</v>
      </c>
      <c r="F303" s="776">
        <v>657387.64</v>
      </c>
      <c r="G303" s="60">
        <f>+VLOOKUP(B303,Clasificación!C:C,1,FALSE)-B303</f>
        <v>0</v>
      </c>
    </row>
    <row r="304" spans="2:7" ht="16.5" customHeight="1">
      <c r="B304" s="771">
        <v>62401</v>
      </c>
      <c r="C304" s="772" t="s">
        <v>1298</v>
      </c>
      <c r="D304" s="773">
        <v>4538564384</v>
      </c>
      <c r="F304" s="776">
        <v>657387.64</v>
      </c>
      <c r="G304" s="60">
        <f>+VLOOKUP(B304,Clasificación!C:C,1,FALSE)-B304</f>
        <v>0</v>
      </c>
    </row>
    <row r="305" spans="1:9" ht="16.5" customHeight="1">
      <c r="B305" s="771">
        <v>624011</v>
      </c>
      <c r="C305" s="772" t="s">
        <v>1298</v>
      </c>
      <c r="D305" s="773">
        <v>4538564384</v>
      </c>
      <c r="F305" s="776">
        <v>657387.64</v>
      </c>
      <c r="G305" s="60">
        <f>+VLOOKUP(B305,Clasificación!C:C,1,FALSE)-B305</f>
        <v>0</v>
      </c>
    </row>
    <row r="306" spans="1:9" ht="16.5" customHeight="1">
      <c r="B306" s="771">
        <v>6240110</v>
      </c>
      <c r="C306" s="772" t="s">
        <v>1298</v>
      </c>
      <c r="D306" s="773">
        <v>4538564384</v>
      </c>
      <c r="F306" s="776">
        <v>657387.64</v>
      </c>
      <c r="G306" s="60">
        <f>+VLOOKUP(B306,Clasificación!C:C,1,FALSE)-B306</f>
        <v>0</v>
      </c>
    </row>
    <row r="307" spans="1:9" ht="16.5" customHeight="1">
      <c r="B307" s="771">
        <v>62401101</v>
      </c>
      <c r="C307" s="772" t="s">
        <v>1298</v>
      </c>
      <c r="D307" s="773">
        <v>4538564384</v>
      </c>
      <c r="F307" s="776">
        <v>657387.64</v>
      </c>
      <c r="G307" s="60">
        <f>+VLOOKUP(B307,Clasificación!C:C,1,FALSE)-B307</f>
        <v>0</v>
      </c>
    </row>
    <row r="308" spans="1:9" ht="16.5" customHeight="1">
      <c r="B308" s="771">
        <v>6240110101</v>
      </c>
      <c r="C308" s="772" t="s">
        <v>1298</v>
      </c>
      <c r="D308" s="773">
        <v>4538564384</v>
      </c>
      <c r="F308" s="776">
        <v>657387.64</v>
      </c>
      <c r="G308" s="60">
        <f>+VLOOKUP(B308,Clasificación!C:C,1,FALSE)-B308</f>
        <v>0</v>
      </c>
    </row>
    <row r="309" spans="1:9" ht="16.5" customHeight="1">
      <c r="B309" s="771"/>
      <c r="C309" s="772"/>
      <c r="D309" s="773"/>
      <c r="F309" s="407"/>
    </row>
    <row r="310" spans="1:9" ht="16.5" customHeight="1">
      <c r="B310" s="771">
        <v>4</v>
      </c>
      <c r="C310" s="772" t="s">
        <v>131</v>
      </c>
      <c r="D310" s="773">
        <v>3918155566</v>
      </c>
      <c r="F310" s="776">
        <v>427715.28999999911</v>
      </c>
      <c r="G310" s="60">
        <f>+VLOOKUP(B310,Clasificación!C:C,1,FALSE)-B310</f>
        <v>0</v>
      </c>
    </row>
    <row r="311" spans="1:9" ht="16.5" customHeight="1">
      <c r="B311" s="771">
        <v>41</v>
      </c>
      <c r="C311" s="772" t="s">
        <v>14</v>
      </c>
      <c r="D311" s="773">
        <v>1240588186</v>
      </c>
      <c r="F311" s="776">
        <v>178029.48500000127</v>
      </c>
      <c r="G311" s="60">
        <f>+VLOOKUP(B311,Clasificación!C:C,1,FALSE)-B311</f>
        <v>0</v>
      </c>
    </row>
    <row r="312" spans="1:9" ht="16.5" customHeight="1">
      <c r="B312" s="771">
        <v>411</v>
      </c>
      <c r="C312" s="772" t="s">
        <v>391</v>
      </c>
      <c r="D312" s="773">
        <v>227615059</v>
      </c>
      <c r="F312" s="776">
        <v>32611.439999999482</v>
      </c>
      <c r="G312" s="60">
        <f>+VLOOKUP(B312,Clasificación!C:C,1,FALSE)-B312</f>
        <v>0</v>
      </c>
    </row>
    <row r="313" spans="1:9" ht="16.5" customHeight="1">
      <c r="B313" s="771">
        <v>41101</v>
      </c>
      <c r="C313" s="772" t="s">
        <v>391</v>
      </c>
      <c r="D313" s="773">
        <v>101768452</v>
      </c>
      <c r="F313" s="776">
        <v>14518.45999999903</v>
      </c>
      <c r="G313" s="60">
        <f>+VLOOKUP(B313,Clasificación!C:C,1,FALSE)-B313</f>
        <v>0</v>
      </c>
    </row>
    <row r="314" spans="1:9" ht="16.5" customHeight="1">
      <c r="B314" s="771">
        <v>411011</v>
      </c>
      <c r="C314" s="772" t="s">
        <v>81</v>
      </c>
      <c r="D314" s="773">
        <v>30038482</v>
      </c>
      <c r="F314" s="776">
        <v>4318.4599999990314</v>
      </c>
      <c r="G314" s="60">
        <f>+VLOOKUP(B314,Clasificación!C:C,1,FALSE)-B314</f>
        <v>0</v>
      </c>
    </row>
    <row r="315" spans="1:9" ht="16.5" customHeight="1">
      <c r="B315" s="771">
        <v>4110111</v>
      </c>
      <c r="C315" s="772" t="s">
        <v>806</v>
      </c>
      <c r="D315" s="773">
        <v>1629750</v>
      </c>
      <c r="F315" s="776">
        <v>234.67</v>
      </c>
      <c r="G315" s="60">
        <f>+VLOOKUP(B315,Clasificación!C:C,1,FALSE)-B315</f>
        <v>0</v>
      </c>
    </row>
    <row r="316" spans="1:9" ht="16.5" customHeight="1">
      <c r="B316" s="771">
        <v>41101111</v>
      </c>
      <c r="C316" s="772" t="s">
        <v>807</v>
      </c>
      <c r="D316" s="773">
        <v>1629750</v>
      </c>
      <c r="F316" s="776">
        <v>234.67</v>
      </c>
      <c r="G316" s="60">
        <f>+VLOOKUP(B316,Clasificación!C:C,1,FALSE)-B316</f>
        <v>0</v>
      </c>
    </row>
    <row r="317" spans="1:9" ht="16.5" customHeight="1">
      <c r="A317" s="60" t="s">
        <v>81</v>
      </c>
      <c r="B317" s="771">
        <v>4110111102</v>
      </c>
      <c r="C317" s="772" t="s">
        <v>1523</v>
      </c>
      <c r="D317" s="773">
        <v>1629750</v>
      </c>
      <c r="F317" s="776">
        <v>234.67</v>
      </c>
      <c r="G317" s="60">
        <f>+VLOOKUP(B317,Clasificación!C:C,1,FALSE)-B317</f>
        <v>0</v>
      </c>
      <c r="H317" s="778"/>
      <c r="I317" s="779"/>
    </row>
    <row r="318" spans="1:9" ht="16.5" customHeight="1">
      <c r="B318" s="771">
        <v>4110112</v>
      </c>
      <c r="C318" s="772" t="s">
        <v>809</v>
      </c>
      <c r="D318" s="773">
        <v>28408732</v>
      </c>
      <c r="F318" s="776">
        <v>4083.79</v>
      </c>
      <c r="G318" s="60">
        <f>+VLOOKUP(B318,Clasificación!C:C,1,FALSE)-B318</f>
        <v>0</v>
      </c>
    </row>
    <row r="319" spans="1:9" ht="16.5" customHeight="1">
      <c r="B319" s="771">
        <v>41101121</v>
      </c>
      <c r="C319" s="772" t="s">
        <v>810</v>
      </c>
      <c r="D319" s="773">
        <v>28408732</v>
      </c>
      <c r="F319" s="776">
        <v>4083.79</v>
      </c>
      <c r="G319" s="60">
        <f>+VLOOKUP(B319,Clasificación!C:C,1,FALSE)-B319</f>
        <v>0</v>
      </c>
    </row>
    <row r="320" spans="1:9" ht="16.5" customHeight="1">
      <c r="A320" s="60" t="s">
        <v>81</v>
      </c>
      <c r="B320" s="771">
        <v>4110112101</v>
      </c>
      <c r="C320" s="772" t="s">
        <v>1061</v>
      </c>
      <c r="D320" s="773">
        <v>22924794</v>
      </c>
      <c r="F320" s="776">
        <v>3297.05</v>
      </c>
      <c r="G320" s="60">
        <f>+VLOOKUP(B320,Clasificación!C:C,1,FALSE)-B320</f>
        <v>0</v>
      </c>
      <c r="H320" s="778"/>
      <c r="I320" s="779"/>
    </row>
    <row r="321" spans="1:9" ht="16.5" customHeight="1">
      <c r="A321" s="60" t="s">
        <v>81</v>
      </c>
      <c r="B321" s="771">
        <v>4110112102</v>
      </c>
      <c r="C321" s="772" t="s">
        <v>1062</v>
      </c>
      <c r="D321" s="773">
        <v>5483938</v>
      </c>
      <c r="F321" s="776">
        <v>786.74</v>
      </c>
      <c r="G321" s="60">
        <f>+VLOOKUP(B321,Clasificación!C:C,1,FALSE)-B321</f>
        <v>0</v>
      </c>
      <c r="H321" s="778"/>
      <c r="I321" s="779"/>
    </row>
    <row r="322" spans="1:9" ht="16.5" customHeight="1">
      <c r="B322" s="771">
        <v>411013</v>
      </c>
      <c r="C322" s="772" t="s">
        <v>392</v>
      </c>
      <c r="D322" s="773">
        <v>71729970</v>
      </c>
      <c r="F322" s="776">
        <v>10200</v>
      </c>
      <c r="G322" s="60">
        <f>+VLOOKUP(B322,Clasificación!C:C,1,FALSE)-B322</f>
        <v>0</v>
      </c>
    </row>
    <row r="323" spans="1:9" ht="16.5" customHeight="1">
      <c r="B323" s="771">
        <v>4110131</v>
      </c>
      <c r="C323" s="772" t="s">
        <v>334</v>
      </c>
      <c r="D323" s="773">
        <v>71729970</v>
      </c>
      <c r="F323" s="776">
        <v>10200</v>
      </c>
      <c r="G323" s="60">
        <f>+VLOOKUP(B323,Clasificación!C:C,1,FALSE)-B323</f>
        <v>0</v>
      </c>
    </row>
    <row r="324" spans="1:9" ht="16.5" customHeight="1">
      <c r="B324" s="771">
        <v>41101312</v>
      </c>
      <c r="C324" s="772" t="s">
        <v>334</v>
      </c>
      <c r="D324" s="773">
        <v>71729970</v>
      </c>
      <c r="F324" s="776">
        <v>10200</v>
      </c>
      <c r="G324" s="60">
        <f>+VLOOKUP(B324,Clasificación!C:C,1,FALSE)-B324</f>
        <v>0</v>
      </c>
    </row>
    <row r="325" spans="1:9" ht="16.5" customHeight="1">
      <c r="A325" s="60" t="s">
        <v>83</v>
      </c>
      <c r="B325" s="771">
        <v>4110131202</v>
      </c>
      <c r="C325" s="772" t="s">
        <v>1064</v>
      </c>
      <c r="D325" s="773">
        <v>71729970</v>
      </c>
      <c r="F325" s="776">
        <v>10200</v>
      </c>
      <c r="G325" s="60">
        <f>+VLOOKUP(B325,Clasificación!C:C,1,FALSE)-B325</f>
        <v>0</v>
      </c>
      <c r="H325" s="778"/>
      <c r="I325" s="779"/>
    </row>
    <row r="326" spans="1:9" ht="16.5" customHeight="1">
      <c r="B326" s="771">
        <v>411014</v>
      </c>
      <c r="C326" s="772" t="s">
        <v>1229</v>
      </c>
      <c r="D326" s="773">
        <v>125846607</v>
      </c>
      <c r="F326" s="776">
        <v>18092.98</v>
      </c>
      <c r="G326" s="60">
        <f>+VLOOKUP(B326,Clasificación!C:C,1,FALSE)-B326</f>
        <v>0</v>
      </c>
    </row>
    <row r="327" spans="1:9" ht="16.5" customHeight="1">
      <c r="B327" s="771">
        <v>4110141</v>
      </c>
      <c r="C327" s="772" t="s">
        <v>1134</v>
      </c>
      <c r="D327" s="773">
        <v>84775708</v>
      </c>
      <c r="F327" s="776">
        <v>12192.98</v>
      </c>
      <c r="G327" s="60">
        <f>+VLOOKUP(B327,Clasificación!C:C,1,FALSE)-B327</f>
        <v>0</v>
      </c>
    </row>
    <row r="328" spans="1:9" ht="16.5" customHeight="1">
      <c r="B328" s="771">
        <v>41101411</v>
      </c>
      <c r="C328" s="772" t="s">
        <v>1230</v>
      </c>
      <c r="D328" s="773">
        <v>5504674</v>
      </c>
      <c r="F328" s="776">
        <v>792.11</v>
      </c>
      <c r="G328" s="60">
        <f>+VLOOKUP(B328,Clasificación!C:C,1,FALSE)-B328</f>
        <v>0</v>
      </c>
    </row>
    <row r="329" spans="1:9" ht="16.5" customHeight="1">
      <c r="A329" s="60" t="s">
        <v>1170</v>
      </c>
      <c r="B329" s="771">
        <v>4110141101</v>
      </c>
      <c r="C329" s="772" t="s">
        <v>1231</v>
      </c>
      <c r="D329" s="773">
        <v>4475801</v>
      </c>
      <c r="F329" s="776">
        <v>643.85</v>
      </c>
      <c r="G329" s="60">
        <f>+VLOOKUP(B329,Clasificación!C:C,1,FALSE)-B329</f>
        <v>0</v>
      </c>
      <c r="H329" s="778"/>
      <c r="I329" s="779"/>
    </row>
    <row r="330" spans="1:9" ht="16.5" customHeight="1">
      <c r="A330" s="60" t="s">
        <v>1170</v>
      </c>
      <c r="B330" s="771">
        <v>4110141102</v>
      </c>
      <c r="C330" s="772" t="s">
        <v>1524</v>
      </c>
      <c r="D330" s="773">
        <v>1028873</v>
      </c>
      <c r="F330" s="776">
        <v>148.26</v>
      </c>
      <c r="G330" s="60">
        <f>+VLOOKUP(B330,Clasificación!C:C,1,FALSE)-B330</f>
        <v>0</v>
      </c>
      <c r="H330" s="778"/>
      <c r="I330" s="779"/>
    </row>
    <row r="331" spans="1:9" ht="16.5" customHeight="1">
      <c r="B331" s="771">
        <v>41101412</v>
      </c>
      <c r="C331" s="772" t="s">
        <v>1135</v>
      </c>
      <c r="D331" s="773">
        <v>79271034</v>
      </c>
      <c r="F331" s="776">
        <v>11400.87</v>
      </c>
      <c r="G331" s="60">
        <f>+VLOOKUP(B331,Clasificación!C:C,1,FALSE)-B331</f>
        <v>0</v>
      </c>
    </row>
    <row r="332" spans="1:9" ht="16.5" customHeight="1">
      <c r="A332" s="60" t="s">
        <v>1170</v>
      </c>
      <c r="B332" s="771">
        <v>4110141201</v>
      </c>
      <c r="C332" s="772" t="s">
        <v>1136</v>
      </c>
      <c r="D332" s="773">
        <v>67247257</v>
      </c>
      <c r="F332" s="776">
        <v>9673.91</v>
      </c>
      <c r="G332" s="60">
        <f>+VLOOKUP(B332,Clasificación!C:C,1,FALSE)-B332</f>
        <v>0</v>
      </c>
      <c r="H332" s="778"/>
      <c r="I332" s="779"/>
    </row>
    <row r="333" spans="1:9" ht="16.5" customHeight="1">
      <c r="A333" s="60" t="s">
        <v>1170</v>
      </c>
      <c r="B333" s="771">
        <v>4110141202</v>
      </c>
      <c r="C333" s="772" t="s">
        <v>1367</v>
      </c>
      <c r="D333" s="773">
        <v>12023777</v>
      </c>
      <c r="F333" s="776">
        <v>1726.96</v>
      </c>
      <c r="G333" s="60">
        <f>+VLOOKUP(B333,Clasificación!C:C,1,FALSE)-B333</f>
        <v>0</v>
      </c>
      <c r="H333" s="778"/>
      <c r="I333" s="779"/>
    </row>
    <row r="334" spans="1:9" ht="16.5" customHeight="1">
      <c r="B334" s="771">
        <v>4110142</v>
      </c>
      <c r="C334" s="772" t="s">
        <v>1299</v>
      </c>
      <c r="D334" s="773">
        <v>41070899</v>
      </c>
      <c r="F334" s="776">
        <v>5900</v>
      </c>
      <c r="G334" s="60">
        <f>+VLOOKUP(B334,Clasificación!C:C,1,FALSE)-B334</f>
        <v>0</v>
      </c>
    </row>
    <row r="335" spans="1:9" ht="16.5" customHeight="1">
      <c r="B335" s="771">
        <v>41101421</v>
      </c>
      <c r="C335" s="772" t="s">
        <v>1300</v>
      </c>
      <c r="D335" s="773">
        <v>41070899</v>
      </c>
      <c r="F335" s="776">
        <v>5900</v>
      </c>
      <c r="G335" s="60">
        <f>+VLOOKUP(B335,Clasificación!C:C,1,FALSE)-B335</f>
        <v>0</v>
      </c>
    </row>
    <row r="336" spans="1:9" ht="16.5" customHeight="1">
      <c r="A336" s="60" t="s">
        <v>1170</v>
      </c>
      <c r="B336" s="771">
        <v>4110142101</v>
      </c>
      <c r="C336" s="772" t="s">
        <v>1301</v>
      </c>
      <c r="D336" s="773">
        <v>41070899</v>
      </c>
      <c r="F336" s="776">
        <v>5900</v>
      </c>
      <c r="G336" s="60">
        <f>+VLOOKUP(B336,Clasificación!C:C,1,FALSE)-B336</f>
        <v>0</v>
      </c>
      <c r="H336" s="778"/>
      <c r="I336" s="779"/>
    </row>
    <row r="337" spans="1:9" ht="16.5" customHeight="1">
      <c r="B337" s="771">
        <v>412</v>
      </c>
      <c r="C337" s="772" t="s">
        <v>816</v>
      </c>
      <c r="D337" s="773">
        <v>156064206</v>
      </c>
      <c r="F337" s="776">
        <v>22324.15</v>
      </c>
      <c r="G337" s="60">
        <f>+VLOOKUP(B337,Clasificación!C:C,1,FALSE)-B337</f>
        <v>0</v>
      </c>
    </row>
    <row r="338" spans="1:9" ht="16.5" customHeight="1">
      <c r="B338" s="771">
        <v>41201</v>
      </c>
      <c r="C338" s="772" t="s">
        <v>816</v>
      </c>
      <c r="D338" s="773">
        <v>156064206</v>
      </c>
      <c r="F338" s="776">
        <v>22324.15</v>
      </c>
      <c r="G338" s="60">
        <f>+VLOOKUP(B338,Clasificación!C:C,1,FALSE)-B338</f>
        <v>0</v>
      </c>
    </row>
    <row r="339" spans="1:9" ht="16.5" customHeight="1">
      <c r="B339" s="771">
        <v>412011</v>
      </c>
      <c r="C339" s="772" t="s">
        <v>816</v>
      </c>
      <c r="D339" s="773">
        <v>156064206</v>
      </c>
      <c r="F339" s="776">
        <v>22324.15</v>
      </c>
      <c r="G339" s="60">
        <f>+VLOOKUP(B339,Clasificación!C:C,1,FALSE)-B339</f>
        <v>0</v>
      </c>
    </row>
    <row r="340" spans="1:9" ht="16.5" customHeight="1">
      <c r="B340" s="771">
        <v>4120112</v>
      </c>
      <c r="C340" s="772" t="s">
        <v>112</v>
      </c>
      <c r="D340" s="773">
        <v>3830093</v>
      </c>
      <c r="F340" s="776">
        <v>551.04999999999995</v>
      </c>
      <c r="G340" s="60">
        <f>+VLOOKUP(B340,Clasificación!C:C,1,FALSE)-B340</f>
        <v>0</v>
      </c>
    </row>
    <row r="341" spans="1:9" ht="16.5" customHeight="1">
      <c r="B341" s="771">
        <v>41201121</v>
      </c>
      <c r="C341" s="772" t="s">
        <v>1232</v>
      </c>
      <c r="D341" s="773">
        <v>1817345</v>
      </c>
      <c r="F341" s="776">
        <v>261.23</v>
      </c>
      <c r="G341" s="60">
        <f>+VLOOKUP(B341,Clasificación!C:C,1,FALSE)-B341</f>
        <v>0</v>
      </c>
    </row>
    <row r="342" spans="1:9" ht="16.5" customHeight="1">
      <c r="A342" s="60" t="s">
        <v>112</v>
      </c>
      <c r="B342" s="771">
        <v>4120112101</v>
      </c>
      <c r="C342" s="772" t="s">
        <v>1233</v>
      </c>
      <c r="D342" s="773">
        <v>1817345</v>
      </c>
      <c r="F342" s="776">
        <v>261.23</v>
      </c>
      <c r="G342" s="60">
        <f>+VLOOKUP(B342,Clasificación!C:C,1,FALSE)-B342</f>
        <v>0</v>
      </c>
      <c r="H342" s="778"/>
      <c r="I342" s="779"/>
    </row>
    <row r="343" spans="1:9" ht="16.5" customHeight="1">
      <c r="B343" s="771">
        <v>41201122</v>
      </c>
      <c r="C343" s="772" t="s">
        <v>1234</v>
      </c>
      <c r="D343" s="773">
        <v>2012748</v>
      </c>
      <c r="F343" s="776">
        <v>289.82</v>
      </c>
      <c r="G343" s="60">
        <f>+VLOOKUP(B343,Clasificación!C:C,1,FALSE)-B343</f>
        <v>0</v>
      </c>
    </row>
    <row r="344" spans="1:9" ht="16.5" customHeight="1">
      <c r="A344" s="60" t="s">
        <v>112</v>
      </c>
      <c r="B344" s="771">
        <v>4120112201</v>
      </c>
      <c r="C344" s="772" t="s">
        <v>1233</v>
      </c>
      <c r="D344" s="773">
        <v>2012748</v>
      </c>
      <c r="F344" s="776">
        <v>289.82</v>
      </c>
      <c r="G344" s="60">
        <f>+VLOOKUP(B344,Clasificación!C:C,1,FALSE)-B344</f>
        <v>0</v>
      </c>
      <c r="H344" s="778"/>
      <c r="I344" s="779"/>
    </row>
    <row r="345" spans="1:9" ht="16.5" customHeight="1">
      <c r="B345" s="771">
        <v>4120113</v>
      </c>
      <c r="C345" s="772" t="s">
        <v>1302</v>
      </c>
      <c r="D345" s="773">
        <v>152234113</v>
      </c>
      <c r="F345" s="776">
        <v>21773.1</v>
      </c>
      <c r="G345" s="60">
        <f>+VLOOKUP(B345,Clasificación!C:C,1,FALSE)-B345</f>
        <v>0</v>
      </c>
    </row>
    <row r="346" spans="1:9" ht="16.5" customHeight="1">
      <c r="B346" s="771">
        <v>41201131</v>
      </c>
      <c r="C346" s="772" t="s">
        <v>1303</v>
      </c>
      <c r="D346" s="773">
        <v>152234113</v>
      </c>
      <c r="F346" s="776">
        <v>21773.1</v>
      </c>
      <c r="G346" s="60">
        <f>+VLOOKUP(B346,Clasificación!C:C,1,FALSE)-B346</f>
        <v>0</v>
      </c>
    </row>
    <row r="347" spans="1:9" ht="16.5" customHeight="1">
      <c r="A347" s="60" t="s">
        <v>1170</v>
      </c>
      <c r="B347" s="771">
        <v>4120113101</v>
      </c>
      <c r="C347" s="772" t="s">
        <v>1304</v>
      </c>
      <c r="D347" s="773">
        <v>137118176</v>
      </c>
      <c r="F347" s="776">
        <v>19597.63</v>
      </c>
      <c r="G347" s="60">
        <f>+VLOOKUP(B347,Clasificación!C:C,1,FALSE)-B347</f>
        <v>0</v>
      </c>
      <c r="H347" s="778"/>
      <c r="I347" s="779"/>
    </row>
    <row r="348" spans="1:9" s="944" customFormat="1" ht="16.5" customHeight="1">
      <c r="A348" s="944" t="s">
        <v>1170</v>
      </c>
      <c r="B348" s="945">
        <v>4120113103</v>
      </c>
      <c r="C348" s="946" t="s">
        <v>1511</v>
      </c>
      <c r="D348" s="947">
        <v>5180069</v>
      </c>
      <c r="F348" s="948">
        <v>745.54</v>
      </c>
      <c r="G348" s="944">
        <f>+VLOOKUP(B348,Clasificación!C:C,1,FALSE)-B348</f>
        <v>0</v>
      </c>
      <c r="H348" s="949"/>
      <c r="I348" s="950"/>
    </row>
    <row r="349" spans="1:9" s="944" customFormat="1" ht="16.5" customHeight="1">
      <c r="A349" s="944" t="s">
        <v>1170</v>
      </c>
      <c r="B349" s="945">
        <v>4120113105</v>
      </c>
      <c r="C349" s="946" t="s">
        <v>1512</v>
      </c>
      <c r="D349" s="947">
        <v>9935868</v>
      </c>
      <c r="F349" s="948">
        <v>1429.93</v>
      </c>
      <c r="G349" s="944">
        <f>+VLOOKUP(B349,Clasificación!C:C,1,FALSE)-B349</f>
        <v>0</v>
      </c>
      <c r="H349" s="949"/>
      <c r="I349" s="950"/>
    </row>
    <row r="350" spans="1:9" ht="16.5" customHeight="1">
      <c r="B350" s="771">
        <v>413</v>
      </c>
      <c r="C350" s="772" t="s">
        <v>393</v>
      </c>
      <c r="D350" s="773">
        <v>802221047</v>
      </c>
      <c r="F350" s="776">
        <v>115230.83499999998</v>
      </c>
      <c r="G350" s="60">
        <f>+VLOOKUP(B350,Clasificación!C:C,1,FALSE)-B350</f>
        <v>0</v>
      </c>
    </row>
    <row r="351" spans="1:9" ht="16.5" customHeight="1">
      <c r="B351" s="771">
        <v>41301</v>
      </c>
      <c r="C351" s="772" t="s">
        <v>394</v>
      </c>
      <c r="D351" s="773">
        <v>802221047</v>
      </c>
      <c r="F351" s="776">
        <v>115230.83499999998</v>
      </c>
      <c r="G351" s="60">
        <f>+VLOOKUP(B351,Clasificación!C:C,1,FALSE)-B351</f>
        <v>0</v>
      </c>
    </row>
    <row r="352" spans="1:9" ht="16.5" customHeight="1">
      <c r="B352" s="771">
        <v>413011</v>
      </c>
      <c r="C352" s="772" t="s">
        <v>394</v>
      </c>
      <c r="D352" s="773">
        <v>802221047</v>
      </c>
      <c r="F352" s="776">
        <v>115230.83499999998</v>
      </c>
      <c r="G352" s="60">
        <f>+VLOOKUP(B352,Clasificación!C:C,1,FALSE)-B352</f>
        <v>0</v>
      </c>
    </row>
    <row r="353" spans="1:9" ht="16.5" customHeight="1">
      <c r="B353" s="771">
        <v>4130111</v>
      </c>
      <c r="C353" s="772" t="s">
        <v>394</v>
      </c>
      <c r="D353" s="773">
        <v>387111060</v>
      </c>
      <c r="F353" s="776">
        <v>55628.729999999996</v>
      </c>
      <c r="G353" s="60">
        <f>+VLOOKUP(B353,Clasificación!C:C,1,FALSE)-B353</f>
        <v>0</v>
      </c>
    </row>
    <row r="354" spans="1:9" ht="16.5" customHeight="1">
      <c r="B354" s="771">
        <v>41301111</v>
      </c>
      <c r="C354" s="772" t="s">
        <v>394</v>
      </c>
      <c r="D354" s="773">
        <v>387111060</v>
      </c>
      <c r="F354" s="776">
        <v>55628.73</v>
      </c>
      <c r="G354" s="60">
        <f>+VLOOKUP(B354,Clasificación!C:C,1,FALSE)-B354</f>
        <v>0</v>
      </c>
    </row>
    <row r="355" spans="1:9" ht="16.5" customHeight="1">
      <c r="B355" s="771">
        <v>4130111102</v>
      </c>
      <c r="C355" s="772" t="s">
        <v>542</v>
      </c>
      <c r="D355" s="773">
        <v>268210</v>
      </c>
      <c r="F355" s="776">
        <v>38.529999999999994</v>
      </c>
      <c r="G355" s="60">
        <f>+VLOOKUP(B355,Clasificación!C:C,1,FALSE)-B355</f>
        <v>0</v>
      </c>
      <c r="H355" s="778"/>
      <c r="I355" s="779"/>
    </row>
    <row r="356" spans="1:9" ht="16.5" customHeight="1">
      <c r="B356" s="771">
        <v>4130111105</v>
      </c>
      <c r="C356" s="772" t="s">
        <v>302</v>
      </c>
      <c r="D356" s="773">
        <v>44925586</v>
      </c>
      <c r="F356" s="776">
        <v>6456.81</v>
      </c>
      <c r="G356" s="60">
        <f>+VLOOKUP(B356,Clasificación!C:C,1,FALSE)-B356</f>
        <v>0</v>
      </c>
      <c r="H356" s="778"/>
      <c r="I356" s="779"/>
    </row>
    <row r="357" spans="1:9" ht="16.5" customHeight="1">
      <c r="B357" s="771">
        <v>4130111106</v>
      </c>
      <c r="C357" s="772" t="s">
        <v>303</v>
      </c>
      <c r="D357" s="773">
        <v>31487289</v>
      </c>
      <c r="F357" s="776">
        <v>4521.1000000000004</v>
      </c>
      <c r="G357" s="60">
        <f>+VLOOKUP(B357,Clasificación!C:C,1,FALSE)-B357</f>
        <v>0</v>
      </c>
      <c r="H357" s="778"/>
      <c r="I357" s="779"/>
    </row>
    <row r="358" spans="1:9" ht="16.5" customHeight="1">
      <c r="B358" s="771">
        <v>4130111107</v>
      </c>
      <c r="C358" s="772" t="s">
        <v>304</v>
      </c>
      <c r="D358" s="773">
        <v>101648991</v>
      </c>
      <c r="F358" s="776">
        <v>14629.53</v>
      </c>
      <c r="G358" s="60">
        <f>+VLOOKUP(B358,Clasificación!C:C,1,FALSE)-B358</f>
        <v>0</v>
      </c>
      <c r="H358" s="778"/>
      <c r="I358" s="779"/>
    </row>
    <row r="359" spans="1:9" ht="16.5" customHeight="1">
      <c r="B359" s="771">
        <v>4130111108</v>
      </c>
      <c r="C359" s="772" t="s">
        <v>305</v>
      </c>
      <c r="D359" s="773">
        <v>140669314</v>
      </c>
      <c r="F359" s="776">
        <v>20191.98</v>
      </c>
      <c r="G359" s="60">
        <f>+VLOOKUP(B359,Clasificación!C:C,1,FALSE)-B359</f>
        <v>0</v>
      </c>
      <c r="H359" s="778"/>
      <c r="I359" s="779"/>
    </row>
    <row r="360" spans="1:9" s="944" customFormat="1" ht="16.5" customHeight="1">
      <c r="A360" s="944" t="s">
        <v>394</v>
      </c>
      <c r="B360" s="945">
        <v>4130111113</v>
      </c>
      <c r="C360" s="946" t="s">
        <v>823</v>
      </c>
      <c r="D360" s="947">
        <v>38896014</v>
      </c>
      <c r="F360" s="948">
        <v>5585.09</v>
      </c>
      <c r="G360" s="944">
        <f>+VLOOKUP(B360,Clasificación!C:C,1,FALSE)-B360</f>
        <v>0</v>
      </c>
      <c r="H360" s="949"/>
      <c r="I360" s="950"/>
    </row>
    <row r="361" spans="1:9" s="944" customFormat="1" ht="16.5" customHeight="1">
      <c r="A361" s="944" t="s">
        <v>394</v>
      </c>
      <c r="B361" s="945">
        <v>4130111117</v>
      </c>
      <c r="C361" s="946" t="s">
        <v>335</v>
      </c>
      <c r="D361" s="947">
        <v>897857</v>
      </c>
      <c r="F361" s="948">
        <v>129.54</v>
      </c>
      <c r="G361" s="944">
        <f>+VLOOKUP(B361,Clasificación!C:C,1,FALSE)-B361</f>
        <v>0</v>
      </c>
      <c r="H361" s="949"/>
      <c r="I361" s="950"/>
    </row>
    <row r="362" spans="1:9" ht="16.5" customHeight="1">
      <c r="B362" s="771">
        <v>4130111129</v>
      </c>
      <c r="C362" s="772" t="s">
        <v>321</v>
      </c>
      <c r="D362" s="773">
        <v>28317799</v>
      </c>
      <c r="F362" s="776">
        <v>4076.15</v>
      </c>
      <c r="G362" s="60">
        <f>+VLOOKUP(B362,Clasificación!C:C,1,FALSE)-B362</f>
        <v>0</v>
      </c>
      <c r="H362" s="778"/>
      <c r="I362" s="779"/>
    </row>
    <row r="363" spans="1:9" ht="16.5" customHeight="1">
      <c r="B363" s="771">
        <v>4130112</v>
      </c>
      <c r="C363" s="772" t="s">
        <v>395</v>
      </c>
      <c r="D363" s="773">
        <v>415109987</v>
      </c>
      <c r="F363" s="776">
        <v>59602.105000000003</v>
      </c>
      <c r="G363" s="60">
        <f>+VLOOKUP(B363,Clasificación!C:C,1,FALSE)-B363</f>
        <v>0</v>
      </c>
    </row>
    <row r="364" spans="1:9" ht="16.5" customHeight="1">
      <c r="B364" s="771">
        <v>41301121</v>
      </c>
      <c r="C364" s="772" t="s">
        <v>1137</v>
      </c>
      <c r="D364" s="773">
        <v>6229547</v>
      </c>
      <c r="F364" s="776">
        <v>895.65</v>
      </c>
      <c r="G364" s="60">
        <f>+VLOOKUP(B364,Clasificación!C:C,1,FALSE)-B364</f>
        <v>0</v>
      </c>
    </row>
    <row r="365" spans="1:9" ht="16.5" customHeight="1">
      <c r="B365" s="771">
        <v>4130112105</v>
      </c>
      <c r="C365" s="772" t="s">
        <v>302</v>
      </c>
      <c r="D365" s="773">
        <v>4709271</v>
      </c>
      <c r="F365" s="776">
        <v>677.42000000000007</v>
      </c>
      <c r="G365" s="60">
        <f>+VLOOKUP(B365,Clasificación!C:C,1,FALSE)-B365</f>
        <v>0</v>
      </c>
      <c r="H365" s="778"/>
      <c r="I365" s="779"/>
    </row>
    <row r="366" spans="1:9" ht="16.5" customHeight="1">
      <c r="B366" s="771">
        <v>4130112106</v>
      </c>
      <c r="C366" s="772" t="s">
        <v>303</v>
      </c>
      <c r="D366" s="773">
        <v>1444105</v>
      </c>
      <c r="F366" s="776">
        <v>207.26</v>
      </c>
      <c r="G366" s="60">
        <f>+VLOOKUP(B366,Clasificación!C:C,1,FALSE)-B366</f>
        <v>0</v>
      </c>
      <c r="H366" s="778"/>
      <c r="I366" s="779"/>
    </row>
    <row r="367" spans="1:9" ht="16.5" customHeight="1">
      <c r="B367" s="771">
        <v>4130112107</v>
      </c>
      <c r="C367" s="772" t="s">
        <v>304</v>
      </c>
      <c r="D367" s="773">
        <v>1768</v>
      </c>
      <c r="F367" s="776">
        <v>0.30000000000000027</v>
      </c>
      <c r="G367" s="60">
        <f>+VLOOKUP(B367,Clasificación!C:C,1,FALSE)-B367</f>
        <v>0</v>
      </c>
      <c r="H367" s="778"/>
      <c r="I367" s="779"/>
    </row>
    <row r="368" spans="1:9" s="944" customFormat="1" ht="16.5" customHeight="1">
      <c r="A368" s="944" t="s">
        <v>1547</v>
      </c>
      <c r="B368" s="945">
        <v>4130112117</v>
      </c>
      <c r="C368" s="946" t="s">
        <v>335</v>
      </c>
      <c r="D368" s="947">
        <v>38401</v>
      </c>
      <c r="F368" s="948">
        <v>5.51</v>
      </c>
      <c r="G368" s="944">
        <f>+VLOOKUP(B368,Clasificación!C:C,1,FALSE)-B368</f>
        <v>0</v>
      </c>
      <c r="H368" s="949"/>
      <c r="I368" s="950"/>
    </row>
    <row r="369" spans="1:9" ht="16.5" customHeight="1">
      <c r="B369" s="771">
        <v>4130112129</v>
      </c>
      <c r="C369" s="772" t="s">
        <v>321</v>
      </c>
      <c r="D369" s="773">
        <v>36002</v>
      </c>
      <c r="F369" s="776">
        <v>5.16</v>
      </c>
      <c r="G369" s="60">
        <f>+VLOOKUP(B369,Clasificación!C:C,1,FALSE)-B369</f>
        <v>0</v>
      </c>
      <c r="H369" s="778"/>
      <c r="I369" s="779"/>
    </row>
    <row r="370" spans="1:9" ht="16.5" customHeight="1">
      <c r="B370" s="771">
        <v>41301123</v>
      </c>
      <c r="C370" s="772" t="s">
        <v>1138</v>
      </c>
      <c r="D370" s="773">
        <v>408880440</v>
      </c>
      <c r="F370" s="776">
        <v>58706.455000000002</v>
      </c>
      <c r="G370" s="60">
        <f>+VLOOKUP(B370,Clasificación!C:C,1,FALSE)-B370</f>
        <v>0</v>
      </c>
    </row>
    <row r="371" spans="1:9" ht="16.5" customHeight="1">
      <c r="B371" s="771">
        <v>4130112301</v>
      </c>
      <c r="C371" s="772" t="s">
        <v>541</v>
      </c>
      <c r="D371" s="773">
        <v>442432</v>
      </c>
      <c r="F371" s="776">
        <v>63.83</v>
      </c>
      <c r="G371" s="60">
        <f>+VLOOKUP(B371,Clasificación!C:C,1,FALSE)-B371</f>
        <v>0</v>
      </c>
      <c r="H371" s="778"/>
      <c r="I371" s="779"/>
    </row>
    <row r="372" spans="1:9" ht="16.5" customHeight="1">
      <c r="B372" s="771">
        <v>4130112305</v>
      </c>
      <c r="C372" s="772" t="s">
        <v>302</v>
      </c>
      <c r="D372" s="773">
        <v>32773220</v>
      </c>
      <c r="F372" s="776">
        <v>4710.63</v>
      </c>
      <c r="G372" s="60">
        <f>+VLOOKUP(B372,Clasificación!C:C,1,FALSE)-B372</f>
        <v>0</v>
      </c>
      <c r="H372" s="778"/>
      <c r="I372" s="779"/>
    </row>
    <row r="373" spans="1:9" ht="16.5" customHeight="1">
      <c r="B373" s="771">
        <v>4130112306</v>
      </c>
      <c r="C373" s="772" t="s">
        <v>303</v>
      </c>
      <c r="D373" s="773">
        <v>45641147</v>
      </c>
      <c r="F373" s="776">
        <v>6562.39</v>
      </c>
      <c r="G373" s="60">
        <f>+VLOOKUP(B373,Clasificación!C:C,1,FALSE)-B373</f>
        <v>0</v>
      </c>
      <c r="H373" s="778"/>
      <c r="I373" s="779"/>
    </row>
    <row r="374" spans="1:9" ht="16.5" customHeight="1">
      <c r="B374" s="771">
        <v>4130112307</v>
      </c>
      <c r="C374" s="772" t="s">
        <v>304</v>
      </c>
      <c r="D374" s="773">
        <v>16854024</v>
      </c>
      <c r="F374" s="776">
        <v>2390.5</v>
      </c>
      <c r="G374" s="60">
        <f>+VLOOKUP(B374,Clasificación!C:C,1,FALSE)-B374</f>
        <v>0</v>
      </c>
      <c r="H374" s="778"/>
      <c r="I374" s="779"/>
    </row>
    <row r="375" spans="1:9" ht="16.5" customHeight="1">
      <c r="B375" s="771">
        <v>4130112308</v>
      </c>
      <c r="C375" s="772" t="s">
        <v>305</v>
      </c>
      <c r="D375" s="773">
        <v>107369782</v>
      </c>
      <c r="F375" s="776">
        <v>15378.82</v>
      </c>
      <c r="G375" s="60">
        <f>+VLOOKUP(B375,Clasificación!C:C,1,FALSE)-B375</f>
        <v>0</v>
      </c>
      <c r="H375" s="778"/>
      <c r="I375" s="779"/>
    </row>
    <row r="376" spans="1:9" s="944" customFormat="1" ht="16.5" customHeight="1">
      <c r="A376" s="944" t="s">
        <v>1274</v>
      </c>
      <c r="B376" s="945">
        <v>4130112317</v>
      </c>
      <c r="C376" s="946" t="s">
        <v>335</v>
      </c>
      <c r="D376" s="947">
        <v>2377322</v>
      </c>
      <c r="F376" s="948">
        <v>342.87</v>
      </c>
      <c r="G376" s="944">
        <f>+VLOOKUP(B376,Clasificación!C:C,1,FALSE)-B376</f>
        <v>0</v>
      </c>
      <c r="H376" s="949"/>
      <c r="I376" s="950"/>
    </row>
    <row r="377" spans="1:9" s="944" customFormat="1" ht="16.5" customHeight="1">
      <c r="A377" s="944" t="s">
        <v>1274</v>
      </c>
      <c r="B377" s="945">
        <v>4130112318</v>
      </c>
      <c r="C377" s="946" t="s">
        <v>336</v>
      </c>
      <c r="D377" s="947">
        <v>14332796</v>
      </c>
      <c r="F377" s="948">
        <v>2060.34</v>
      </c>
      <c r="G377" s="944">
        <f>+VLOOKUP(B377,Clasificación!C:C,1,FALSE)-B377</f>
        <v>0</v>
      </c>
      <c r="H377" s="949"/>
      <c r="I377" s="950"/>
    </row>
    <row r="378" spans="1:9" ht="16.5" customHeight="1">
      <c r="B378" s="771">
        <v>4130112329</v>
      </c>
      <c r="C378" s="772" t="s">
        <v>321</v>
      </c>
      <c r="D378" s="773">
        <v>27155736</v>
      </c>
      <c r="F378" s="776">
        <v>3901.3850000000002</v>
      </c>
      <c r="G378" s="60">
        <f>+VLOOKUP(B378,Clasificación!C:C,1,FALSE)-B378</f>
        <v>0</v>
      </c>
      <c r="H378" s="778"/>
      <c r="I378" s="779"/>
    </row>
    <row r="379" spans="1:9" ht="16.5" customHeight="1">
      <c r="B379" s="771">
        <v>4130112331</v>
      </c>
      <c r="C379" s="772" t="s">
        <v>1525</v>
      </c>
      <c r="D379" s="773">
        <v>25950000</v>
      </c>
      <c r="F379" s="776">
        <v>3736.6</v>
      </c>
      <c r="G379" s="60">
        <f>+VLOOKUP(B379,Clasificación!C:C,1,FALSE)-B379</f>
        <v>0</v>
      </c>
      <c r="H379" s="778"/>
      <c r="I379" s="779"/>
    </row>
    <row r="380" spans="1:9" s="944" customFormat="1" ht="16.5" customHeight="1">
      <c r="A380" s="944" t="s">
        <v>1274</v>
      </c>
      <c r="B380" s="945">
        <v>4130112343</v>
      </c>
      <c r="C380" s="946" t="s">
        <v>1368</v>
      </c>
      <c r="D380" s="947">
        <v>1704974</v>
      </c>
      <c r="F380" s="948">
        <v>248.15</v>
      </c>
      <c r="G380" s="944">
        <f>+VLOOKUP(B380,Clasificación!C:C,1,FALSE)-B380</f>
        <v>0</v>
      </c>
      <c r="H380" s="949"/>
      <c r="I380" s="950"/>
    </row>
    <row r="381" spans="1:9" ht="16.5" customHeight="1">
      <c r="A381" s="60" t="s">
        <v>1264</v>
      </c>
      <c r="B381" s="771">
        <v>4130112346</v>
      </c>
      <c r="C381" s="772" t="s">
        <v>1526</v>
      </c>
      <c r="D381" s="773">
        <v>134279007</v>
      </c>
      <c r="F381" s="776">
        <v>19310.939999999999</v>
      </c>
      <c r="G381" s="60">
        <f>+VLOOKUP(B381,Clasificación!C:C,1,FALSE)-B381</f>
        <v>0</v>
      </c>
      <c r="H381" s="778"/>
      <c r="I381" s="779"/>
    </row>
    <row r="382" spans="1:9" ht="16.5" customHeight="1">
      <c r="B382" s="771">
        <v>416</v>
      </c>
      <c r="C382" s="772" t="s">
        <v>843</v>
      </c>
      <c r="D382" s="773">
        <v>54687874</v>
      </c>
      <c r="F382" s="776">
        <v>7863.06</v>
      </c>
      <c r="G382" s="60">
        <f>+VLOOKUP(B382,Clasificación!C:C,1,FALSE)-B382</f>
        <v>0</v>
      </c>
    </row>
    <row r="383" spans="1:9" ht="16.5" customHeight="1">
      <c r="B383" s="771">
        <v>41601</v>
      </c>
      <c r="C383" s="772" t="s">
        <v>150</v>
      </c>
      <c r="D383" s="773">
        <v>54687874</v>
      </c>
      <c r="F383" s="776">
        <v>7863.06</v>
      </c>
      <c r="G383" s="60">
        <f>+VLOOKUP(B383,Clasificación!C:C,1,FALSE)-B383</f>
        <v>0</v>
      </c>
    </row>
    <row r="384" spans="1:9" ht="16.5" customHeight="1">
      <c r="B384" s="771">
        <v>416011</v>
      </c>
      <c r="C384" s="772" t="s">
        <v>150</v>
      </c>
      <c r="D384" s="773">
        <v>54687874</v>
      </c>
      <c r="F384" s="776">
        <v>7863.06</v>
      </c>
      <c r="G384" s="60">
        <f>+VLOOKUP(B384,Clasificación!C:C,1,FALSE)-B384</f>
        <v>0</v>
      </c>
    </row>
    <row r="385" spans="1:9" ht="16.5" customHeight="1">
      <c r="B385" s="771">
        <v>4160115</v>
      </c>
      <c r="C385" s="772" t="s">
        <v>1305</v>
      </c>
      <c r="D385" s="773">
        <v>52792128</v>
      </c>
      <c r="F385" s="776">
        <v>7591.16</v>
      </c>
      <c r="G385" s="60">
        <f>+VLOOKUP(B385,Clasificación!C:C,1,FALSE)-B385</f>
        <v>0</v>
      </c>
    </row>
    <row r="386" spans="1:9" ht="16.5" customHeight="1">
      <c r="B386" s="771">
        <v>41601151</v>
      </c>
      <c r="C386" s="772" t="s">
        <v>1066</v>
      </c>
      <c r="D386" s="773">
        <v>4474415</v>
      </c>
      <c r="F386" s="776">
        <v>646.9</v>
      </c>
      <c r="G386" s="60">
        <f>+VLOOKUP(B386,Clasificación!C:C,1,FALSE)-B386</f>
        <v>0</v>
      </c>
    </row>
    <row r="387" spans="1:9" ht="16.5" customHeight="1">
      <c r="B387" s="771">
        <v>4160115101</v>
      </c>
      <c r="C387" s="772" t="s">
        <v>1067</v>
      </c>
      <c r="D387" s="773">
        <v>859641</v>
      </c>
      <c r="F387" s="776">
        <v>123.63</v>
      </c>
      <c r="G387" s="60">
        <f>+VLOOKUP(B387,Clasificación!C:C,1,FALSE)-B387</f>
        <v>0</v>
      </c>
      <c r="H387" s="778"/>
      <c r="I387" s="779"/>
    </row>
    <row r="388" spans="1:9" ht="16.5" customHeight="1">
      <c r="B388" s="771">
        <v>4160115102</v>
      </c>
      <c r="C388" s="772" t="s">
        <v>1068</v>
      </c>
      <c r="D388" s="773">
        <v>1494748</v>
      </c>
      <c r="F388" s="776">
        <v>214.71</v>
      </c>
      <c r="G388" s="60">
        <f>+VLOOKUP(B388,Clasificación!C:C,1,FALSE)-B388</f>
        <v>0</v>
      </c>
      <c r="H388" s="778"/>
      <c r="I388" s="779"/>
    </row>
    <row r="389" spans="1:9" s="944" customFormat="1" ht="16.5" customHeight="1">
      <c r="A389" s="944" t="s">
        <v>1273</v>
      </c>
      <c r="B389" s="945">
        <v>4160115103</v>
      </c>
      <c r="C389" s="946" t="s">
        <v>1069</v>
      </c>
      <c r="D389" s="947">
        <v>2120026</v>
      </c>
      <c r="F389" s="948">
        <v>308.56</v>
      </c>
      <c r="G389" s="944">
        <f>+VLOOKUP(B389,Clasificación!C:C,1,FALSE)-B389</f>
        <v>0</v>
      </c>
      <c r="H389" s="949"/>
      <c r="I389" s="950"/>
    </row>
    <row r="390" spans="1:9" ht="16.5" customHeight="1">
      <c r="B390" s="771">
        <v>41601152</v>
      </c>
      <c r="C390" s="772" t="s">
        <v>1131</v>
      </c>
      <c r="D390" s="773">
        <v>8979511</v>
      </c>
      <c r="F390" s="776">
        <v>1294.26</v>
      </c>
      <c r="G390" s="60">
        <f>+VLOOKUP(B390,Clasificación!C:C,1,FALSE)-B390</f>
        <v>0</v>
      </c>
    </row>
    <row r="391" spans="1:9" ht="16.5" customHeight="1">
      <c r="B391" s="771">
        <v>4160115201</v>
      </c>
      <c r="C391" s="772" t="s">
        <v>1139</v>
      </c>
      <c r="D391" s="773">
        <v>1302852</v>
      </c>
      <c r="F391" s="776">
        <v>187.61</v>
      </c>
      <c r="G391" s="60">
        <f>+VLOOKUP(B391,Clasificación!C:C,1,FALSE)-B391</f>
        <v>0</v>
      </c>
      <c r="H391" s="778"/>
      <c r="I391" s="779"/>
    </row>
    <row r="392" spans="1:9" ht="16.5" customHeight="1">
      <c r="B392" s="771">
        <v>4160115202</v>
      </c>
      <c r="C392" s="772" t="s">
        <v>1243</v>
      </c>
      <c r="D392" s="773">
        <v>3794652</v>
      </c>
      <c r="F392" s="776">
        <v>541.65</v>
      </c>
      <c r="G392" s="60">
        <f>+VLOOKUP(B392,Clasificación!C:C,1,FALSE)-B392</f>
        <v>0</v>
      </c>
      <c r="H392" s="778"/>
      <c r="I392" s="779"/>
    </row>
    <row r="393" spans="1:9" s="944" customFormat="1" ht="16.5" customHeight="1">
      <c r="A393" s="944" t="s">
        <v>1273</v>
      </c>
      <c r="B393" s="945">
        <v>4160115203</v>
      </c>
      <c r="C393" s="946" t="s">
        <v>1527</v>
      </c>
      <c r="D393" s="947">
        <v>3882007</v>
      </c>
      <c r="F393" s="948">
        <v>565</v>
      </c>
      <c r="G393" s="944">
        <f>+VLOOKUP(B393,Clasificación!C:C,1,FALSE)-B393</f>
        <v>0</v>
      </c>
      <c r="H393" s="949"/>
      <c r="I393" s="950"/>
    </row>
    <row r="394" spans="1:9" ht="16.5" customHeight="1">
      <c r="B394" s="771">
        <v>41601153</v>
      </c>
      <c r="C394" s="772" t="s">
        <v>1306</v>
      </c>
      <c r="D394" s="773">
        <v>39338202</v>
      </c>
      <c r="F394" s="776">
        <v>5650</v>
      </c>
      <c r="G394" s="60">
        <f>+VLOOKUP(B394,Clasificación!C:C,1,FALSE)-B394</f>
        <v>0</v>
      </c>
    </row>
    <row r="395" spans="1:9" ht="16.5" customHeight="1">
      <c r="B395" s="771">
        <v>4160115301</v>
      </c>
      <c r="C395" s="772" t="s">
        <v>1307</v>
      </c>
      <c r="D395" s="773">
        <v>39338202</v>
      </c>
      <c r="F395" s="776">
        <v>5650</v>
      </c>
      <c r="G395" s="60">
        <f>+VLOOKUP(B395,Clasificación!C:C,1,FALSE)-B395</f>
        <v>0</v>
      </c>
      <c r="H395" s="778"/>
      <c r="I395" s="779"/>
    </row>
    <row r="396" spans="1:9" ht="16.5" customHeight="1">
      <c r="B396" s="771">
        <v>4160116</v>
      </c>
      <c r="C396" s="772" t="s">
        <v>1030</v>
      </c>
      <c r="D396" s="773">
        <v>1895746</v>
      </c>
      <c r="F396" s="776">
        <v>271.89999999999998</v>
      </c>
      <c r="G396" s="60">
        <f>+VLOOKUP(B396,Clasificación!C:C,1,FALSE)-B396</f>
        <v>0</v>
      </c>
    </row>
    <row r="397" spans="1:9" ht="16.5" customHeight="1">
      <c r="B397" s="771">
        <v>41601161</v>
      </c>
      <c r="C397" s="772" t="s">
        <v>1070</v>
      </c>
      <c r="D397" s="773">
        <v>743603</v>
      </c>
      <c r="F397" s="776">
        <v>107.15</v>
      </c>
      <c r="G397" s="60">
        <f>+VLOOKUP(B397,Clasificación!C:C,1,FALSE)-B397</f>
        <v>0</v>
      </c>
    </row>
    <row r="398" spans="1:9" ht="16.5" customHeight="1">
      <c r="B398" s="771">
        <v>4160116101</v>
      </c>
      <c r="C398" s="772" t="s">
        <v>1071</v>
      </c>
      <c r="D398" s="773">
        <v>214909</v>
      </c>
      <c r="F398" s="776">
        <v>30.92</v>
      </c>
      <c r="G398" s="60">
        <f>+VLOOKUP(B398,Clasificación!C:C,1,FALSE)-B398</f>
        <v>0</v>
      </c>
      <c r="H398" s="778"/>
      <c r="I398" s="779"/>
    </row>
    <row r="399" spans="1:9" ht="16.5" customHeight="1">
      <c r="B399" s="771">
        <v>4160116102</v>
      </c>
      <c r="C399" s="772" t="s">
        <v>1072</v>
      </c>
      <c r="D399" s="773">
        <v>373687</v>
      </c>
      <c r="F399" s="776">
        <v>53.67</v>
      </c>
      <c r="G399" s="60">
        <f>+VLOOKUP(B399,Clasificación!C:C,1,FALSE)-B399</f>
        <v>0</v>
      </c>
      <c r="H399" s="778"/>
      <c r="I399" s="779"/>
    </row>
    <row r="400" spans="1:9" s="944" customFormat="1" ht="16.5" customHeight="1">
      <c r="A400" s="944" t="s">
        <v>1548</v>
      </c>
      <c r="B400" s="945">
        <v>4160116103</v>
      </c>
      <c r="C400" s="946" t="s">
        <v>1073</v>
      </c>
      <c r="D400" s="947">
        <v>155007</v>
      </c>
      <c r="F400" s="948">
        <v>22.56</v>
      </c>
      <c r="G400" s="944">
        <f>+VLOOKUP(B400,Clasificación!C:C,1,FALSE)-B400</f>
        <v>0</v>
      </c>
      <c r="H400" s="949"/>
      <c r="I400" s="950"/>
    </row>
    <row r="401" spans="2:9" ht="16.5" customHeight="1">
      <c r="B401" s="771">
        <v>41601162</v>
      </c>
      <c r="C401" s="772" t="s">
        <v>1140</v>
      </c>
      <c r="D401" s="773">
        <v>1152143</v>
      </c>
      <c r="F401" s="776">
        <v>164.75</v>
      </c>
      <c r="G401" s="60">
        <f>+VLOOKUP(B401,Clasificación!C:C,1,FALSE)-B401</f>
        <v>0</v>
      </c>
      <c r="H401" s="778"/>
    </row>
    <row r="402" spans="2:9" ht="16.5" customHeight="1">
      <c r="B402" s="771">
        <v>4160116201</v>
      </c>
      <c r="C402" s="772" t="s">
        <v>1141</v>
      </c>
      <c r="D402" s="773">
        <v>325699</v>
      </c>
      <c r="F402" s="776">
        <v>46.9</v>
      </c>
      <c r="G402" s="60">
        <f>+VLOOKUP(B402,Clasificación!C:C,1,FALSE)-B402</f>
        <v>0</v>
      </c>
      <c r="H402" s="778"/>
      <c r="I402" s="779"/>
    </row>
    <row r="403" spans="2:9" ht="16.5" customHeight="1">
      <c r="B403" s="771">
        <v>4160116202</v>
      </c>
      <c r="C403" s="772" t="s">
        <v>1245</v>
      </c>
      <c r="D403" s="773">
        <v>826444</v>
      </c>
      <c r="F403" s="776">
        <v>117.85</v>
      </c>
      <c r="G403" s="60">
        <f>+VLOOKUP(B403,Clasificación!C:C,1,FALSE)-B403</f>
        <v>0</v>
      </c>
      <c r="H403" s="778"/>
      <c r="I403" s="779"/>
    </row>
    <row r="404" spans="2:9" ht="16.5" customHeight="1">
      <c r="B404" s="771">
        <v>42</v>
      </c>
      <c r="C404" s="772" t="s">
        <v>176</v>
      </c>
      <c r="D404" s="773">
        <v>2676962861</v>
      </c>
      <c r="F404" s="776">
        <v>249587.92499999999</v>
      </c>
      <c r="G404" s="60">
        <f>+VLOOKUP(B404,Clasificación!C:C,1,FALSE)-B404</f>
        <v>0</v>
      </c>
    </row>
    <row r="405" spans="2:9" ht="16.5" customHeight="1">
      <c r="B405" s="771">
        <v>422</v>
      </c>
      <c r="C405" s="772" t="s">
        <v>396</v>
      </c>
      <c r="D405" s="773">
        <v>2676962861</v>
      </c>
      <c r="F405" s="776">
        <v>249587.92499999999</v>
      </c>
      <c r="G405" s="60">
        <f>+VLOOKUP(B405,Clasificación!C:C,1,FALSE)-B405</f>
        <v>0</v>
      </c>
    </row>
    <row r="406" spans="2:9" ht="16.5" customHeight="1">
      <c r="B406" s="771">
        <v>42201</v>
      </c>
      <c r="C406" s="772" t="s">
        <v>396</v>
      </c>
      <c r="D406" s="773">
        <v>2676962861</v>
      </c>
      <c r="F406" s="776">
        <v>249587.92499999999</v>
      </c>
      <c r="G406" s="60">
        <f>+VLOOKUP(B406,Clasificación!C:C,1,FALSE)-B406</f>
        <v>0</v>
      </c>
    </row>
    <row r="407" spans="2:9" ht="16.5" customHeight="1">
      <c r="B407" s="771">
        <v>422011</v>
      </c>
      <c r="C407" s="772" t="s">
        <v>396</v>
      </c>
      <c r="D407" s="773">
        <v>2676962861</v>
      </c>
      <c r="F407" s="776">
        <v>249587.92499999999</v>
      </c>
      <c r="G407" s="60">
        <f>+VLOOKUP(B407,Clasificación!C:C,1,FALSE)-B407</f>
        <v>0</v>
      </c>
    </row>
    <row r="408" spans="2:9" ht="16.5" customHeight="1">
      <c r="B408" s="771">
        <v>4220111</v>
      </c>
      <c r="C408" s="772" t="s">
        <v>396</v>
      </c>
      <c r="D408" s="773">
        <v>2676962861</v>
      </c>
      <c r="F408" s="776">
        <v>249587.92499999999</v>
      </c>
      <c r="G408" s="60">
        <f>+VLOOKUP(B408,Clasificación!C:C,1,FALSE)-B408</f>
        <v>0</v>
      </c>
    </row>
    <row r="409" spans="2:9" ht="16.5" customHeight="1">
      <c r="B409" s="771">
        <v>42201111</v>
      </c>
      <c r="C409" s="772" t="s">
        <v>396</v>
      </c>
      <c r="D409" s="773">
        <v>2676962861</v>
      </c>
      <c r="F409" s="776">
        <v>249587.92499999999</v>
      </c>
      <c r="G409" s="60">
        <f>+VLOOKUP(B409,Clasificación!C:C,1,FALSE)-B409</f>
        <v>0</v>
      </c>
    </row>
    <row r="410" spans="2:9" ht="16.5" customHeight="1">
      <c r="B410" s="771">
        <v>4220111101</v>
      </c>
      <c r="C410" s="772" t="s">
        <v>338</v>
      </c>
      <c r="D410" s="773">
        <v>1819703646</v>
      </c>
      <c r="F410" s="776">
        <v>219430.465</v>
      </c>
      <c r="G410" s="60">
        <f>+VLOOKUP(B410,Clasificación!C:C,1,FALSE)-B410</f>
        <v>0</v>
      </c>
      <c r="H410" s="778"/>
      <c r="I410" s="779"/>
    </row>
    <row r="411" spans="2:9" ht="16.5" customHeight="1">
      <c r="B411" s="771">
        <v>4220111102</v>
      </c>
      <c r="C411" s="772" t="s">
        <v>339</v>
      </c>
      <c r="D411" s="773">
        <v>857259215</v>
      </c>
      <c r="F411" s="776">
        <v>30157.46</v>
      </c>
      <c r="G411" s="60">
        <f>+VLOOKUP(B411,Clasificación!C:C,1,FALSE)-B411</f>
        <v>0</v>
      </c>
      <c r="H411" s="778"/>
      <c r="I411" s="779"/>
    </row>
    <row r="412" spans="2:9" ht="16.5" customHeight="1">
      <c r="B412" s="771">
        <v>48</v>
      </c>
      <c r="C412" s="772" t="s">
        <v>397</v>
      </c>
      <c r="D412" s="773">
        <v>604519</v>
      </c>
      <c r="F412" s="776">
        <v>97.88</v>
      </c>
      <c r="G412" s="60">
        <f>+VLOOKUP(B412,Clasificación!C:C,1,FALSE)-B412</f>
        <v>0</v>
      </c>
    </row>
    <row r="413" spans="2:9" ht="16.5" customHeight="1">
      <c r="B413" s="771">
        <v>481</v>
      </c>
      <c r="C413" s="772" t="s">
        <v>398</v>
      </c>
      <c r="D413" s="773">
        <v>604519</v>
      </c>
      <c r="F413" s="776">
        <v>97.88</v>
      </c>
      <c r="G413" s="60">
        <f>+VLOOKUP(B413,Clasificación!C:C,1,FALSE)-B413</f>
        <v>0</v>
      </c>
    </row>
    <row r="414" spans="2:9" ht="16.5" customHeight="1">
      <c r="B414" s="771">
        <v>48101</v>
      </c>
      <c r="C414" s="772" t="s">
        <v>398</v>
      </c>
      <c r="D414" s="773">
        <v>604519</v>
      </c>
      <c r="F414" s="776">
        <v>97.88</v>
      </c>
      <c r="G414" s="60">
        <f>+VLOOKUP(B414,Clasificación!C:C,1,FALSE)-B414</f>
        <v>0</v>
      </c>
    </row>
    <row r="415" spans="2:9" ht="16.5" customHeight="1">
      <c r="B415" s="771">
        <v>481011</v>
      </c>
      <c r="C415" s="772" t="s">
        <v>398</v>
      </c>
      <c r="D415" s="773">
        <v>604519</v>
      </c>
      <c r="F415" s="776">
        <v>97.88</v>
      </c>
      <c r="G415" s="60">
        <f>+VLOOKUP(B415,Clasificación!C:C,1,FALSE)-B415</f>
        <v>0</v>
      </c>
    </row>
    <row r="416" spans="2:9" ht="16.5" customHeight="1">
      <c r="B416" s="771">
        <v>4810111</v>
      </c>
      <c r="C416" s="772" t="s">
        <v>398</v>
      </c>
      <c r="D416" s="773">
        <v>604519</v>
      </c>
      <c r="F416" s="776">
        <v>97.88</v>
      </c>
      <c r="G416" s="60">
        <f>+VLOOKUP(B416,Clasificación!C:C,1,FALSE)-B416</f>
        <v>0</v>
      </c>
    </row>
    <row r="417" spans="1:9" ht="16.5" customHeight="1">
      <c r="B417" s="771">
        <v>48101111</v>
      </c>
      <c r="C417" s="772" t="s">
        <v>398</v>
      </c>
      <c r="D417" s="773">
        <v>604519</v>
      </c>
      <c r="F417" s="776">
        <v>97.88</v>
      </c>
      <c r="G417" s="60">
        <f>+VLOOKUP(B417,Clasificación!C:C,1,FALSE)-B417</f>
        <v>0</v>
      </c>
    </row>
    <row r="418" spans="1:9" ht="16.5" customHeight="1">
      <c r="B418" s="771">
        <v>4810111102</v>
      </c>
      <c r="C418" s="772" t="s">
        <v>340</v>
      </c>
      <c r="D418" s="773">
        <v>4519</v>
      </c>
      <c r="F418" s="776">
        <v>12</v>
      </c>
      <c r="G418" s="60">
        <f>+VLOOKUP(B418,Clasificación!C:C,1,FALSE)-B418</f>
        <v>0</v>
      </c>
      <c r="H418" s="778"/>
      <c r="I418" s="779"/>
    </row>
    <row r="419" spans="1:9" ht="16.5" customHeight="1">
      <c r="B419" s="771">
        <v>4810111105</v>
      </c>
      <c r="C419" s="772" t="s">
        <v>850</v>
      </c>
      <c r="D419" s="773">
        <v>400000</v>
      </c>
      <c r="F419" s="776">
        <v>57.14</v>
      </c>
      <c r="G419" s="60">
        <f>+VLOOKUP(B419,Clasificación!C:C,1,FALSE)-B419</f>
        <v>0</v>
      </c>
      <c r="H419" s="778"/>
      <c r="I419" s="779"/>
    </row>
    <row r="420" spans="1:9" s="944" customFormat="1" ht="16.5" customHeight="1">
      <c r="B420" s="945">
        <v>4810111106</v>
      </c>
      <c r="C420" s="946" t="s">
        <v>1528</v>
      </c>
      <c r="D420" s="947">
        <v>200000</v>
      </c>
      <c r="F420" s="948">
        <v>28.74</v>
      </c>
      <c r="G420" s="944">
        <f>+VLOOKUP(B420,Clasificación!C:C,1,FALSE)-B420</f>
        <v>0</v>
      </c>
      <c r="H420" s="949"/>
      <c r="I420" s="950"/>
    </row>
    <row r="421" spans="1:9" ht="16.5" customHeight="1">
      <c r="B421" s="771">
        <v>5</v>
      </c>
      <c r="C421" s="772" t="s">
        <v>149</v>
      </c>
      <c r="D421" s="773">
        <v>5470317301</v>
      </c>
      <c r="F421" s="776">
        <v>672621.3320000004</v>
      </c>
      <c r="G421" s="60">
        <f>+VLOOKUP(B421,Clasificación!C:C,1,FALSE)-B421</f>
        <v>0</v>
      </c>
    </row>
    <row r="422" spans="1:9" ht="16.5" customHeight="1">
      <c r="B422" s="771">
        <v>51</v>
      </c>
      <c r="C422" s="772" t="s">
        <v>399</v>
      </c>
      <c r="D422" s="773">
        <v>5469946168</v>
      </c>
      <c r="F422" s="776">
        <v>672567.86199999973</v>
      </c>
      <c r="G422" s="60">
        <f>+VLOOKUP(B422,Clasificación!C:C,1,FALSE)-B422</f>
        <v>0</v>
      </c>
    </row>
    <row r="423" spans="1:9" ht="16.5" customHeight="1">
      <c r="B423" s="771">
        <v>511</v>
      </c>
      <c r="C423" s="772" t="s">
        <v>400</v>
      </c>
      <c r="D423" s="773">
        <v>109482758</v>
      </c>
      <c r="F423" s="776">
        <v>15646.773999999745</v>
      </c>
      <c r="G423" s="60">
        <f>+VLOOKUP(B423,Clasificación!C:C,1,FALSE)-B423</f>
        <v>0</v>
      </c>
    </row>
    <row r="424" spans="1:9" ht="16.5" customHeight="1">
      <c r="B424" s="771">
        <v>51101</v>
      </c>
      <c r="C424" s="772" t="s">
        <v>33</v>
      </c>
      <c r="D424" s="773">
        <v>2458458</v>
      </c>
      <c r="F424" s="776">
        <v>353.55999999999949</v>
      </c>
      <c r="G424" s="60">
        <f>+VLOOKUP(B424,Clasificación!C:C,1,FALSE)-B424</f>
        <v>0</v>
      </c>
    </row>
    <row r="425" spans="1:9" ht="16.5" customHeight="1">
      <c r="B425" s="771">
        <v>511011</v>
      </c>
      <c r="C425" s="772" t="s">
        <v>33</v>
      </c>
      <c r="D425" s="773">
        <v>2458458</v>
      </c>
      <c r="F425" s="776">
        <v>353.55999999999949</v>
      </c>
      <c r="G425" s="60">
        <f>+VLOOKUP(B425,Clasificación!C:C,1,FALSE)-B425</f>
        <v>0</v>
      </c>
    </row>
    <row r="426" spans="1:9" ht="16.5" customHeight="1">
      <c r="B426" s="771">
        <v>5110111</v>
      </c>
      <c r="C426" s="772" t="s">
        <v>33</v>
      </c>
      <c r="D426" s="773">
        <v>2458458</v>
      </c>
      <c r="F426" s="776">
        <v>353.55999999999949</v>
      </c>
      <c r="G426" s="60">
        <f>+VLOOKUP(B426,Clasificación!C:C,1,FALSE)-B426</f>
        <v>0</v>
      </c>
    </row>
    <row r="427" spans="1:9" ht="16.5" customHeight="1">
      <c r="B427" s="771">
        <v>51101113</v>
      </c>
      <c r="C427" s="772" t="s">
        <v>1142</v>
      </c>
      <c r="D427" s="773">
        <v>2458458</v>
      </c>
      <c r="F427" s="776">
        <v>353.56</v>
      </c>
      <c r="G427" s="60">
        <f>+VLOOKUP(B427,Clasificación!C:C,1,FALSE)-B427</f>
        <v>0</v>
      </c>
    </row>
    <row r="428" spans="1:9" s="944" customFormat="1" ht="16.5" customHeight="1">
      <c r="A428" s="944" t="s">
        <v>1345</v>
      </c>
      <c r="B428" s="945">
        <v>5110111301</v>
      </c>
      <c r="C428" s="946" t="s">
        <v>1143</v>
      </c>
      <c r="D428" s="947">
        <v>2458458</v>
      </c>
      <c r="F428" s="948">
        <v>353.56</v>
      </c>
      <c r="G428" s="944">
        <f>+VLOOKUP(B428,Clasificación!C:C,1,FALSE)-B428</f>
        <v>0</v>
      </c>
      <c r="H428" s="949"/>
    </row>
    <row r="429" spans="1:9" ht="16.5" customHeight="1">
      <c r="B429" s="771">
        <v>51102</v>
      </c>
      <c r="C429" s="772" t="s">
        <v>402</v>
      </c>
      <c r="D429" s="773">
        <v>49395024</v>
      </c>
      <c r="F429" s="776">
        <v>7063.7200000000012</v>
      </c>
      <c r="G429" s="60">
        <f>+VLOOKUP(B429,Clasificación!C:C,1,FALSE)-B429</f>
        <v>0</v>
      </c>
    </row>
    <row r="430" spans="1:9" ht="16.5" customHeight="1">
      <c r="B430" s="771">
        <v>511021</v>
      </c>
      <c r="C430" s="772" t="s">
        <v>402</v>
      </c>
      <c r="D430" s="773">
        <v>49395024</v>
      </c>
      <c r="F430" s="776">
        <v>7063.7200000000012</v>
      </c>
      <c r="G430" s="60">
        <f>+VLOOKUP(B430,Clasificación!C:C,1,FALSE)-B430</f>
        <v>0</v>
      </c>
    </row>
    <row r="431" spans="1:9" ht="16.5" customHeight="1">
      <c r="B431" s="771">
        <v>5110211</v>
      </c>
      <c r="C431" s="772" t="s">
        <v>402</v>
      </c>
      <c r="D431" s="773">
        <v>49395024</v>
      </c>
      <c r="F431" s="776">
        <v>7063.7200000000012</v>
      </c>
      <c r="G431" s="60">
        <f>+VLOOKUP(B431,Clasificación!C:C,1,FALSE)-B431</f>
        <v>0</v>
      </c>
    </row>
    <row r="432" spans="1:9" ht="16.5" customHeight="1">
      <c r="B432" s="771">
        <v>51102111</v>
      </c>
      <c r="C432" s="772" t="s">
        <v>402</v>
      </c>
      <c r="D432" s="773">
        <v>41568219</v>
      </c>
      <c r="F432" s="776">
        <v>5946.83</v>
      </c>
      <c r="G432" s="60">
        <f>+VLOOKUP(B432,Clasificación!C:C,1,FALSE)-B432</f>
        <v>0</v>
      </c>
    </row>
    <row r="433" spans="2:8" ht="16.5" customHeight="1">
      <c r="B433" s="771">
        <v>5110211101</v>
      </c>
      <c r="C433" s="772" t="s">
        <v>342</v>
      </c>
      <c r="D433" s="773">
        <v>22475279</v>
      </c>
      <c r="F433" s="776">
        <v>3214.18</v>
      </c>
      <c r="G433" s="60">
        <f>+VLOOKUP(B433,Clasificación!C:C,1,FALSE)-B433</f>
        <v>0</v>
      </c>
      <c r="H433" s="778"/>
    </row>
    <row r="434" spans="2:8" ht="16.5" customHeight="1">
      <c r="B434" s="771">
        <v>5110211102</v>
      </c>
      <c r="C434" s="772" t="s">
        <v>852</v>
      </c>
      <c r="D434" s="773">
        <v>19092940</v>
      </c>
      <c r="F434" s="776">
        <v>2732.6499999999996</v>
      </c>
      <c r="G434" s="60">
        <f>+VLOOKUP(B434,Clasificación!C:C,1,FALSE)-B434</f>
        <v>0</v>
      </c>
      <c r="H434" s="778"/>
    </row>
    <row r="435" spans="2:8" ht="16.5" customHeight="1">
      <c r="B435" s="771">
        <v>51102112</v>
      </c>
      <c r="C435" s="772" t="s">
        <v>1030</v>
      </c>
      <c r="D435" s="773">
        <v>7826805</v>
      </c>
      <c r="F435" s="776">
        <v>1116.8900000000001</v>
      </c>
      <c r="G435" s="60">
        <f>+VLOOKUP(B435,Clasificación!C:C,1,FALSE)-B435</f>
        <v>0</v>
      </c>
    </row>
    <row r="436" spans="2:8" ht="16.5" customHeight="1">
      <c r="B436" s="771">
        <v>5110211201</v>
      </c>
      <c r="C436" s="772" t="s">
        <v>1074</v>
      </c>
      <c r="D436" s="773">
        <v>3853197</v>
      </c>
      <c r="F436" s="776">
        <v>549.96</v>
      </c>
      <c r="G436" s="60">
        <f>+VLOOKUP(B436,Clasificación!C:C,1,FALSE)-B436</f>
        <v>0</v>
      </c>
      <c r="H436" s="778"/>
    </row>
    <row r="437" spans="2:8" ht="16.5" customHeight="1">
      <c r="B437" s="771">
        <v>5110211202</v>
      </c>
      <c r="C437" s="772" t="s">
        <v>1075</v>
      </c>
      <c r="D437" s="773">
        <v>3973608</v>
      </c>
      <c r="F437" s="776">
        <v>566.92999999999995</v>
      </c>
      <c r="G437" s="60">
        <f>+VLOOKUP(B437,Clasificación!C:C,1,FALSE)-B437</f>
        <v>0</v>
      </c>
      <c r="H437" s="778"/>
    </row>
    <row r="438" spans="2:8" ht="16.5" customHeight="1">
      <c r="B438" s="771">
        <v>51103</v>
      </c>
      <c r="C438" s="772" t="s">
        <v>403</v>
      </c>
      <c r="D438" s="773">
        <v>54987746</v>
      </c>
      <c r="F438" s="776">
        <v>7853.8640000000605</v>
      </c>
      <c r="G438" s="60">
        <f>+VLOOKUP(B438,Clasificación!C:C,1,FALSE)-B438</f>
        <v>0</v>
      </c>
    </row>
    <row r="439" spans="2:8" ht="16.5" customHeight="1">
      <c r="B439" s="771">
        <v>511031</v>
      </c>
      <c r="C439" s="772" t="s">
        <v>395</v>
      </c>
      <c r="D439" s="773">
        <v>54987746</v>
      </c>
      <c r="F439" s="776">
        <v>7853.8640000000605</v>
      </c>
      <c r="G439" s="60">
        <f>+VLOOKUP(B439,Clasificación!C:C,1,FALSE)-B439</f>
        <v>0</v>
      </c>
    </row>
    <row r="440" spans="2:8" ht="16.5" customHeight="1">
      <c r="B440" s="771">
        <v>5110311</v>
      </c>
      <c r="C440" s="772" t="s">
        <v>395</v>
      </c>
      <c r="D440" s="773">
        <v>54987746</v>
      </c>
      <c r="F440" s="776">
        <v>7853.8640000000605</v>
      </c>
      <c r="G440" s="60">
        <f>+VLOOKUP(B440,Clasificación!C:C,1,FALSE)-B440</f>
        <v>0</v>
      </c>
    </row>
    <row r="441" spans="2:8" ht="16.5" customHeight="1">
      <c r="B441" s="771">
        <v>51103111</v>
      </c>
      <c r="C441" s="772" t="s">
        <v>337</v>
      </c>
      <c r="D441" s="773">
        <v>4439673</v>
      </c>
      <c r="F441" s="776">
        <v>637.91</v>
      </c>
      <c r="G441" s="60">
        <f>+VLOOKUP(B441,Clasificación!C:C,1,FALSE)-B441</f>
        <v>0</v>
      </c>
    </row>
    <row r="442" spans="2:8" ht="16.5" customHeight="1">
      <c r="B442" s="771">
        <v>5110311103</v>
      </c>
      <c r="C442" s="772" t="s">
        <v>305</v>
      </c>
      <c r="D442" s="773">
        <v>4439673</v>
      </c>
      <c r="F442" s="776">
        <v>637.91</v>
      </c>
      <c r="G442" s="60">
        <f>+VLOOKUP(B442,Clasificación!C:C,1,FALSE)-B442</f>
        <v>0</v>
      </c>
      <c r="H442" s="778"/>
    </row>
    <row r="443" spans="2:8" ht="16.5" customHeight="1">
      <c r="B443" s="771">
        <v>51103112</v>
      </c>
      <c r="C443" s="772" t="s">
        <v>404</v>
      </c>
      <c r="D443" s="773">
        <v>45766490</v>
      </c>
      <c r="F443" s="776">
        <v>6527.44</v>
      </c>
      <c r="G443" s="60">
        <f>+VLOOKUP(B443,Clasificación!C:C,1,FALSE)-B443</f>
        <v>0</v>
      </c>
    </row>
    <row r="444" spans="2:8" ht="16.5" customHeight="1">
      <c r="B444" s="771">
        <v>5110311202</v>
      </c>
      <c r="C444" s="772" t="s">
        <v>542</v>
      </c>
      <c r="D444" s="773">
        <v>40716</v>
      </c>
      <c r="F444" s="776">
        <v>5.78</v>
      </c>
      <c r="G444" s="60">
        <f>+VLOOKUP(B444,Clasificación!C:C,1,FALSE)-B444</f>
        <v>0</v>
      </c>
      <c r="H444" s="778"/>
    </row>
    <row r="445" spans="2:8" ht="16.5" customHeight="1">
      <c r="B445" s="771">
        <v>5110311205</v>
      </c>
      <c r="C445" s="772" t="s">
        <v>302</v>
      </c>
      <c r="D445" s="773">
        <v>10958162</v>
      </c>
      <c r="F445" s="776">
        <v>1561.01</v>
      </c>
      <c r="G445" s="60">
        <f>+VLOOKUP(B445,Clasificación!C:C,1,FALSE)-B445</f>
        <v>0</v>
      </c>
      <c r="H445" s="778"/>
    </row>
    <row r="446" spans="2:8" ht="16.5" customHeight="1">
      <c r="B446" s="771">
        <v>5110311206</v>
      </c>
      <c r="C446" s="772" t="s">
        <v>303</v>
      </c>
      <c r="D446" s="773">
        <v>4755398</v>
      </c>
      <c r="F446" s="776">
        <v>682.8</v>
      </c>
      <c r="G446" s="60">
        <f>+VLOOKUP(B446,Clasificación!C:C,1,FALSE)-B446</f>
        <v>0</v>
      </c>
      <c r="H446" s="778"/>
    </row>
    <row r="447" spans="2:8" ht="16.5" customHeight="1">
      <c r="B447" s="771">
        <v>5110311207</v>
      </c>
      <c r="C447" s="772" t="s">
        <v>304</v>
      </c>
      <c r="D447" s="773">
        <v>20083083</v>
      </c>
      <c r="F447" s="776">
        <v>2846.92</v>
      </c>
      <c r="G447" s="60">
        <f>+VLOOKUP(B447,Clasificación!C:C,1,FALSE)-B447</f>
        <v>0</v>
      </c>
      <c r="H447" s="778"/>
    </row>
    <row r="448" spans="2:8" ht="16.5" customHeight="1">
      <c r="B448" s="771">
        <v>5110311208</v>
      </c>
      <c r="C448" s="772" t="s">
        <v>305</v>
      </c>
      <c r="D448" s="773">
        <v>930239</v>
      </c>
      <c r="F448" s="776">
        <v>133.63999999999999</v>
      </c>
      <c r="G448" s="60">
        <f>+VLOOKUP(B448,Clasificación!C:C,1,FALSE)-B448</f>
        <v>0</v>
      </c>
      <c r="H448" s="778"/>
    </row>
    <row r="449" spans="2:8" ht="16.5" customHeight="1">
      <c r="B449" s="771">
        <v>5110311229</v>
      </c>
      <c r="C449" s="772" t="s">
        <v>1246</v>
      </c>
      <c r="D449" s="773">
        <v>2998892</v>
      </c>
      <c r="F449" s="776">
        <v>433.34</v>
      </c>
      <c r="G449" s="60">
        <f>+VLOOKUP(B449,Clasificación!C:C,1,FALSE)-B449</f>
        <v>0</v>
      </c>
      <c r="H449" s="778"/>
    </row>
    <row r="450" spans="2:8" ht="16.5" customHeight="1">
      <c r="B450" s="771">
        <v>5110311231</v>
      </c>
      <c r="C450" s="772" t="s">
        <v>853</v>
      </c>
      <c r="D450" s="773">
        <v>6000000</v>
      </c>
      <c r="F450" s="776">
        <v>863.95</v>
      </c>
      <c r="G450" s="60">
        <f>+VLOOKUP(B450,Clasificación!C:C,1,FALSE)-B450</f>
        <v>0</v>
      </c>
      <c r="H450" s="778"/>
    </row>
    <row r="451" spans="2:8" ht="16.5" customHeight="1">
      <c r="B451" s="771">
        <v>51103113</v>
      </c>
      <c r="C451" s="772" t="s">
        <v>1144</v>
      </c>
      <c r="D451" s="773">
        <v>4781583</v>
      </c>
      <c r="F451" s="776">
        <v>688.51400000000001</v>
      </c>
      <c r="G451" s="60">
        <f>+VLOOKUP(B451,Clasificación!C:C,1,FALSE)-B451</f>
        <v>0</v>
      </c>
    </row>
    <row r="452" spans="2:8" ht="16.5" customHeight="1">
      <c r="B452" s="771">
        <v>5110311301</v>
      </c>
      <c r="C452" s="772" t="s">
        <v>541</v>
      </c>
      <c r="D452" s="773">
        <v>288</v>
      </c>
      <c r="F452" s="776">
        <v>0.04</v>
      </c>
      <c r="G452" s="60">
        <f>+VLOOKUP(B452,Clasificación!C:C,1,FALSE)-B452</f>
        <v>0</v>
      </c>
    </row>
    <row r="453" spans="2:8" ht="16.5" customHeight="1">
      <c r="B453" s="771">
        <v>5110311305</v>
      </c>
      <c r="C453" s="772" t="s">
        <v>302</v>
      </c>
      <c r="D453" s="773">
        <v>18328</v>
      </c>
      <c r="F453" s="776">
        <v>2.64</v>
      </c>
      <c r="G453" s="60">
        <f>+VLOOKUP(B453,Clasificación!C:C,1,FALSE)-B453</f>
        <v>0</v>
      </c>
    </row>
    <row r="454" spans="2:8" ht="16.5" customHeight="1">
      <c r="B454" s="771">
        <v>5110311307</v>
      </c>
      <c r="C454" s="772" t="s">
        <v>304</v>
      </c>
      <c r="D454" s="773">
        <v>4706378</v>
      </c>
      <c r="F454" s="776">
        <v>677.68</v>
      </c>
      <c r="G454" s="60">
        <f>+VLOOKUP(B454,Clasificación!C:C,1,FALSE)-B454</f>
        <v>0</v>
      </c>
    </row>
    <row r="455" spans="2:8" ht="16.5" customHeight="1">
      <c r="B455" s="771">
        <v>5110311308</v>
      </c>
      <c r="C455" s="772" t="s">
        <v>305</v>
      </c>
      <c r="D455" s="773">
        <v>4608</v>
      </c>
      <c r="F455" s="776">
        <v>0.68</v>
      </c>
      <c r="G455" s="60">
        <f>+VLOOKUP(B455,Clasificación!C:C,1,FALSE)-B455</f>
        <v>0</v>
      </c>
    </row>
    <row r="456" spans="2:8" ht="16.5" customHeight="1">
      <c r="B456" s="771">
        <v>5110311329</v>
      </c>
      <c r="C456" s="772" t="s">
        <v>1247</v>
      </c>
      <c r="D456" s="773">
        <v>51981</v>
      </c>
      <c r="F456" s="776">
        <v>7.4740000000000002</v>
      </c>
      <c r="G456" s="60">
        <f>+VLOOKUP(B456,Clasificación!C:C,1,FALSE)-B456</f>
        <v>0</v>
      </c>
    </row>
    <row r="457" spans="2:8" ht="16.5" customHeight="1">
      <c r="B457" s="771">
        <v>51104</v>
      </c>
      <c r="C457" s="772" t="s">
        <v>1145</v>
      </c>
      <c r="D457" s="773">
        <v>2641530</v>
      </c>
      <c r="F457" s="776">
        <v>375.63</v>
      </c>
      <c r="G457" s="60">
        <f>+VLOOKUP(B457,Clasificación!C:C,1,FALSE)-B457</f>
        <v>0</v>
      </c>
    </row>
    <row r="458" spans="2:8" ht="16.5" customHeight="1">
      <c r="B458" s="771">
        <v>511041</v>
      </c>
      <c r="C458" s="772" t="s">
        <v>1145</v>
      </c>
      <c r="D458" s="773">
        <v>2641530</v>
      </c>
      <c r="F458" s="776">
        <v>375.63</v>
      </c>
      <c r="G458" s="60">
        <f>+VLOOKUP(B458,Clasificación!C:C,1,FALSE)-B458</f>
        <v>0</v>
      </c>
    </row>
    <row r="459" spans="2:8" ht="16.5" customHeight="1">
      <c r="B459" s="771">
        <v>5110411</v>
      </c>
      <c r="C459" s="772" t="s">
        <v>1145</v>
      </c>
      <c r="D459" s="773">
        <v>2641530</v>
      </c>
      <c r="F459" s="776">
        <v>375.63</v>
      </c>
      <c r="G459" s="60">
        <f>+VLOOKUP(B459,Clasificación!C:C,1,FALSE)-B459</f>
        <v>0</v>
      </c>
    </row>
    <row r="460" spans="2:8" ht="16.5" customHeight="1">
      <c r="B460" s="771">
        <v>51104111</v>
      </c>
      <c r="C460" s="772" t="s">
        <v>1145</v>
      </c>
      <c r="D460" s="773">
        <v>2641530</v>
      </c>
      <c r="F460" s="776">
        <v>375.63</v>
      </c>
      <c r="G460" s="60">
        <f>+VLOOKUP(B460,Clasificación!C:C,1,FALSE)-B460</f>
        <v>0</v>
      </c>
    </row>
    <row r="461" spans="2:8" ht="16.5" customHeight="1">
      <c r="B461" s="771">
        <v>5110411101</v>
      </c>
      <c r="C461" s="772" t="s">
        <v>1146</v>
      </c>
      <c r="D461" s="773">
        <v>2641530</v>
      </c>
      <c r="F461" s="776">
        <v>375.63</v>
      </c>
      <c r="G461" s="60">
        <f>+VLOOKUP(B461,Clasificación!C:C,1,FALSE)-B461</f>
        <v>0</v>
      </c>
    </row>
    <row r="462" spans="2:8" ht="16.5" customHeight="1">
      <c r="B462" s="771">
        <v>512</v>
      </c>
      <c r="C462" s="772" t="s">
        <v>178</v>
      </c>
      <c r="D462" s="773">
        <v>26218303</v>
      </c>
      <c r="F462" s="776">
        <v>3749.15</v>
      </c>
      <c r="G462" s="60">
        <f>+VLOOKUP(B462,Clasificación!C:C,1,FALSE)-B462</f>
        <v>0</v>
      </c>
    </row>
    <row r="463" spans="2:8" ht="16.5" customHeight="1">
      <c r="B463" s="771">
        <v>51201</v>
      </c>
      <c r="C463" s="772" t="s">
        <v>405</v>
      </c>
      <c r="D463" s="773">
        <v>26218303</v>
      </c>
      <c r="F463" s="776">
        <v>3749.15</v>
      </c>
      <c r="G463" s="60">
        <f>+VLOOKUP(B463,Clasificación!C:C,1,FALSE)-B463</f>
        <v>0</v>
      </c>
    </row>
    <row r="464" spans="2:8" ht="16.5" customHeight="1">
      <c r="B464" s="771">
        <v>512011</v>
      </c>
      <c r="C464" s="772" t="s">
        <v>405</v>
      </c>
      <c r="D464" s="773">
        <v>26218303</v>
      </c>
      <c r="F464" s="776">
        <v>3749.15</v>
      </c>
      <c r="G464" s="60">
        <f>+VLOOKUP(B464,Clasificación!C:C,1,FALSE)-B464</f>
        <v>0</v>
      </c>
    </row>
    <row r="465" spans="2:7" ht="16.5" customHeight="1">
      <c r="B465" s="771">
        <v>5120111</v>
      </c>
      <c r="C465" s="772" t="s">
        <v>405</v>
      </c>
      <c r="D465" s="773">
        <v>26218303</v>
      </c>
      <c r="F465" s="776">
        <v>3749.15</v>
      </c>
      <c r="G465" s="60">
        <f>+VLOOKUP(B465,Clasificación!C:C,1,FALSE)-B465</f>
        <v>0</v>
      </c>
    </row>
    <row r="466" spans="2:7" ht="16.5" customHeight="1">
      <c r="B466" s="771">
        <v>51201111</v>
      </c>
      <c r="C466" s="772" t="s">
        <v>405</v>
      </c>
      <c r="D466" s="773">
        <v>26218303</v>
      </c>
      <c r="F466" s="776">
        <v>3749.15</v>
      </c>
      <c r="G466" s="60">
        <f>+VLOOKUP(B466,Clasificación!C:C,1,FALSE)-B466</f>
        <v>0</v>
      </c>
    </row>
    <row r="467" spans="2:7" ht="16.5" customHeight="1">
      <c r="B467" s="771">
        <v>5120111101</v>
      </c>
      <c r="C467" s="772" t="s">
        <v>343</v>
      </c>
      <c r="D467" s="773">
        <v>8972000</v>
      </c>
      <c r="F467" s="776">
        <v>1278.27</v>
      </c>
      <c r="G467" s="60">
        <f>+VLOOKUP(B467,Clasificación!C:C,1,FALSE)-B467</f>
        <v>0</v>
      </c>
    </row>
    <row r="468" spans="2:7" ht="16.5" customHeight="1">
      <c r="B468" s="771">
        <v>5120111103</v>
      </c>
      <c r="C468" s="772" t="s">
        <v>138</v>
      </c>
      <c r="D468" s="773">
        <v>1076303</v>
      </c>
      <c r="F468" s="776">
        <v>154.37</v>
      </c>
      <c r="G468" s="60">
        <f>+VLOOKUP(B468,Clasificación!C:C,1,FALSE)-B468</f>
        <v>0</v>
      </c>
    </row>
    <row r="469" spans="2:7" ht="16.5" customHeight="1">
      <c r="B469" s="771">
        <v>5120111105</v>
      </c>
      <c r="C469" s="772" t="s">
        <v>855</v>
      </c>
      <c r="D469" s="773">
        <v>16170000</v>
      </c>
      <c r="F469" s="776">
        <v>2316.5100000000002</v>
      </c>
      <c r="G469" s="60">
        <f>+VLOOKUP(B469,Clasificación!C:C,1,FALSE)-B469</f>
        <v>0</v>
      </c>
    </row>
    <row r="470" spans="2:7" ht="16.5" customHeight="1">
      <c r="B470" s="771">
        <v>513</v>
      </c>
      <c r="C470" s="772" t="s">
        <v>15</v>
      </c>
      <c r="D470" s="773">
        <v>2564028131</v>
      </c>
      <c r="F470" s="776">
        <v>367641.51</v>
      </c>
      <c r="G470" s="60">
        <f>+VLOOKUP(B470,Clasificación!C:C,1,FALSE)-B470</f>
        <v>0</v>
      </c>
    </row>
    <row r="471" spans="2:7" ht="16.5" customHeight="1">
      <c r="B471" s="771">
        <v>51301</v>
      </c>
      <c r="C471" s="772" t="s">
        <v>180</v>
      </c>
      <c r="D471" s="773">
        <v>841179136</v>
      </c>
      <c r="F471" s="776">
        <v>120694.26999999999</v>
      </c>
      <c r="G471" s="60">
        <f>+VLOOKUP(B471,Clasificación!C:C,1,FALSE)-B471</f>
        <v>0</v>
      </c>
    </row>
    <row r="472" spans="2:7" ht="16.5" customHeight="1">
      <c r="B472" s="771">
        <v>513011</v>
      </c>
      <c r="C472" s="772" t="s">
        <v>180</v>
      </c>
      <c r="D472" s="773">
        <v>841179136</v>
      </c>
      <c r="F472" s="776">
        <v>120694.26999999999</v>
      </c>
      <c r="G472" s="60">
        <f>+VLOOKUP(B472,Clasificación!C:C,1,FALSE)-B472</f>
        <v>0</v>
      </c>
    </row>
    <row r="473" spans="2:7" ht="16.5" customHeight="1">
      <c r="B473" s="771">
        <v>5130111</v>
      </c>
      <c r="C473" s="772" t="s">
        <v>180</v>
      </c>
      <c r="D473" s="773">
        <v>841179136</v>
      </c>
      <c r="F473" s="776">
        <v>120694.26999999999</v>
      </c>
      <c r="G473" s="60">
        <f>+VLOOKUP(B473,Clasificación!C:C,1,FALSE)-B473</f>
        <v>0</v>
      </c>
    </row>
    <row r="474" spans="2:7" ht="16.5" customHeight="1">
      <c r="B474" s="771">
        <v>51301111</v>
      </c>
      <c r="C474" s="772" t="s">
        <v>180</v>
      </c>
      <c r="D474" s="773">
        <v>841179136</v>
      </c>
      <c r="F474" s="776">
        <v>120694.26999999999</v>
      </c>
      <c r="G474" s="60">
        <f>+VLOOKUP(B474,Clasificación!C:C,1,FALSE)-B474</f>
        <v>0</v>
      </c>
    </row>
    <row r="475" spans="2:7" ht="16.5" customHeight="1">
      <c r="B475" s="771">
        <v>5130111101</v>
      </c>
      <c r="C475" s="772" t="s">
        <v>133</v>
      </c>
      <c r="D475" s="773">
        <v>682875095</v>
      </c>
      <c r="F475" s="776">
        <v>97975.61</v>
      </c>
      <c r="G475" s="60">
        <f>+VLOOKUP(B475,Clasificación!C:C,1,FALSE)-B475</f>
        <v>0</v>
      </c>
    </row>
    <row r="476" spans="2:7" ht="16.5" customHeight="1">
      <c r="B476" s="771">
        <v>5130111104</v>
      </c>
      <c r="C476" s="772" t="s">
        <v>135</v>
      </c>
      <c r="D476" s="773">
        <v>76864972</v>
      </c>
      <c r="F476" s="776">
        <v>11026.210000000001</v>
      </c>
      <c r="G476" s="60">
        <f>+VLOOKUP(B476,Clasificación!C:C,1,FALSE)-B476</f>
        <v>0</v>
      </c>
    </row>
    <row r="477" spans="2:7" ht="16.5" customHeight="1">
      <c r="B477" s="771">
        <v>5130111105</v>
      </c>
      <c r="C477" s="772" t="s">
        <v>136</v>
      </c>
      <c r="D477" s="773">
        <v>38171451</v>
      </c>
      <c r="F477" s="776">
        <v>5485.72</v>
      </c>
      <c r="G477" s="60">
        <f>+VLOOKUP(B477,Clasificación!C:C,1,FALSE)-B477</f>
        <v>0</v>
      </c>
    </row>
    <row r="478" spans="2:7" ht="16.5" customHeight="1">
      <c r="B478" s="771">
        <v>5130111106</v>
      </c>
      <c r="C478" s="772" t="s">
        <v>344</v>
      </c>
      <c r="D478" s="773">
        <v>3289260</v>
      </c>
      <c r="F478" s="776">
        <v>471.8</v>
      </c>
      <c r="G478" s="60">
        <f>+VLOOKUP(B478,Clasificación!C:C,1,FALSE)-B478</f>
        <v>0</v>
      </c>
    </row>
    <row r="479" spans="2:7" ht="16.5" customHeight="1">
      <c r="B479" s="771">
        <v>5130111107</v>
      </c>
      <c r="C479" s="772" t="s">
        <v>134</v>
      </c>
      <c r="D479" s="773">
        <v>39978358</v>
      </c>
      <c r="F479" s="776">
        <v>5734.93</v>
      </c>
      <c r="G479" s="60">
        <f>+VLOOKUP(B479,Clasificación!C:C,1,FALSE)-B479</f>
        <v>0</v>
      </c>
    </row>
    <row r="480" spans="2:7" ht="16.5" customHeight="1">
      <c r="B480" s="771">
        <v>51302</v>
      </c>
      <c r="C480" s="772" t="s">
        <v>328</v>
      </c>
      <c r="D480" s="773">
        <v>262141214</v>
      </c>
      <c r="F480" s="776">
        <v>37606.639999999999</v>
      </c>
      <c r="G480" s="60">
        <f>+VLOOKUP(B480,Clasificación!C:C,1,FALSE)-B480</f>
        <v>0</v>
      </c>
    </row>
    <row r="481" spans="1:7" ht="16.5" customHeight="1">
      <c r="B481" s="771">
        <v>513021</v>
      </c>
      <c r="C481" s="772" t="s">
        <v>328</v>
      </c>
      <c r="D481" s="773">
        <v>262141214</v>
      </c>
      <c r="F481" s="776">
        <v>37606.639999999999</v>
      </c>
      <c r="G481" s="60">
        <f>+VLOOKUP(B481,Clasificación!C:C,1,FALSE)-B481</f>
        <v>0</v>
      </c>
    </row>
    <row r="482" spans="1:7" ht="16.5" customHeight="1">
      <c r="B482" s="771">
        <v>5130211</v>
      </c>
      <c r="C482" s="772" t="s">
        <v>328</v>
      </c>
      <c r="D482" s="773">
        <v>262141214</v>
      </c>
      <c r="F482" s="776">
        <v>37606.639999999999</v>
      </c>
      <c r="G482" s="60">
        <f>+VLOOKUP(B482,Clasificación!C:C,1,FALSE)-B482</f>
        <v>0</v>
      </c>
    </row>
    <row r="483" spans="1:7" ht="16.5" customHeight="1">
      <c r="B483" s="771">
        <v>51302111</v>
      </c>
      <c r="C483" s="772" t="s">
        <v>328</v>
      </c>
      <c r="D483" s="773">
        <v>262141214</v>
      </c>
      <c r="F483" s="776">
        <v>37606.639999999999</v>
      </c>
      <c r="G483" s="60">
        <f>+VLOOKUP(B483,Clasificación!C:C,1,FALSE)-B483</f>
        <v>0</v>
      </c>
    </row>
    <row r="484" spans="1:7" ht="16.5" customHeight="1">
      <c r="B484" s="771">
        <v>5130211101</v>
      </c>
      <c r="C484" s="772" t="s">
        <v>345</v>
      </c>
      <c r="D484" s="773">
        <v>152440971</v>
      </c>
      <c r="F484" s="776">
        <v>21867.27</v>
      </c>
      <c r="G484" s="60">
        <f>+VLOOKUP(B484,Clasificación!C:C,1,FALSE)-B484</f>
        <v>0</v>
      </c>
    </row>
    <row r="485" spans="1:7" ht="16.5" customHeight="1">
      <c r="B485" s="771">
        <v>5130211104</v>
      </c>
      <c r="C485" s="772" t="s">
        <v>137</v>
      </c>
      <c r="D485" s="773">
        <v>3181818</v>
      </c>
      <c r="F485" s="776">
        <v>452.2</v>
      </c>
      <c r="G485" s="60">
        <f>+VLOOKUP(B485,Clasificación!C:C,1,FALSE)-B485</f>
        <v>0</v>
      </c>
    </row>
    <row r="486" spans="1:7" ht="16.5" customHeight="1">
      <c r="B486" s="771">
        <v>5130211107</v>
      </c>
      <c r="C486" s="772" t="s">
        <v>1076</v>
      </c>
      <c r="D486" s="773">
        <v>40800000</v>
      </c>
      <c r="F486" s="776">
        <v>5853.48</v>
      </c>
      <c r="G486" s="60">
        <f>+VLOOKUP(B486,Clasificación!C:C,1,FALSE)-B486</f>
        <v>0</v>
      </c>
    </row>
    <row r="487" spans="1:7" ht="16.5" customHeight="1">
      <c r="B487" s="771">
        <v>5130211108</v>
      </c>
      <c r="C487" s="772" t="s">
        <v>1077</v>
      </c>
      <c r="D487" s="773">
        <v>58684134</v>
      </c>
      <c r="F487" s="776">
        <v>8422.06</v>
      </c>
      <c r="G487" s="60">
        <f>+VLOOKUP(B487,Clasificación!C:C,1,FALSE)-B487</f>
        <v>0</v>
      </c>
    </row>
    <row r="488" spans="1:7" s="944" customFormat="1" ht="16.5" customHeight="1">
      <c r="B488" s="945">
        <v>5130211110</v>
      </c>
      <c r="C488" s="946" t="s">
        <v>1529</v>
      </c>
      <c r="D488" s="947">
        <v>7034291</v>
      </c>
      <c r="F488" s="948">
        <v>1011.63</v>
      </c>
      <c r="G488" s="944">
        <f>+VLOOKUP(B488,Clasificación!C:C,1,FALSE)-B488</f>
        <v>0</v>
      </c>
    </row>
    <row r="489" spans="1:7" ht="16.5" customHeight="1">
      <c r="B489" s="771">
        <v>51303</v>
      </c>
      <c r="C489" s="772" t="s">
        <v>134</v>
      </c>
      <c r="D489" s="773">
        <v>388404573</v>
      </c>
      <c r="F489" s="776">
        <v>55776.43</v>
      </c>
      <c r="G489" s="60">
        <f>+VLOOKUP(B489,Clasificación!C:C,1,FALSE)-B489</f>
        <v>0</v>
      </c>
    </row>
    <row r="490" spans="1:7" ht="16.5" customHeight="1">
      <c r="B490" s="771">
        <v>513031</v>
      </c>
      <c r="C490" s="772" t="s">
        <v>134</v>
      </c>
      <c r="D490" s="773">
        <v>388404573</v>
      </c>
      <c r="F490" s="776">
        <v>55776.43</v>
      </c>
      <c r="G490" s="60">
        <f>+VLOOKUP(B490,Clasificación!C:C,1,FALSE)-B490</f>
        <v>0</v>
      </c>
    </row>
    <row r="491" spans="1:7" ht="16.5" customHeight="1">
      <c r="B491" s="771">
        <v>5130311</v>
      </c>
      <c r="C491" s="772" t="s">
        <v>134</v>
      </c>
      <c r="D491" s="773">
        <v>388404573</v>
      </c>
      <c r="F491" s="776">
        <v>55776.43</v>
      </c>
      <c r="G491" s="60">
        <f>+VLOOKUP(B491,Clasificación!C:C,1,FALSE)-B491</f>
        <v>0</v>
      </c>
    </row>
    <row r="492" spans="1:7" ht="16.5" customHeight="1">
      <c r="B492" s="771">
        <v>51303111</v>
      </c>
      <c r="C492" s="772" t="s">
        <v>134</v>
      </c>
      <c r="D492" s="773">
        <v>388404573</v>
      </c>
      <c r="F492" s="776">
        <v>55776.43</v>
      </c>
      <c r="G492" s="60">
        <f>+VLOOKUP(B492,Clasificación!C:C,1,FALSE)-B492</f>
        <v>0</v>
      </c>
    </row>
    <row r="493" spans="1:7" ht="16.5" customHeight="1">
      <c r="B493" s="771">
        <v>5130311102</v>
      </c>
      <c r="C493" s="772" t="s">
        <v>863</v>
      </c>
      <c r="D493" s="773">
        <v>146012000</v>
      </c>
      <c r="F493" s="776">
        <v>20950.399999999998</v>
      </c>
      <c r="G493" s="60">
        <f>+VLOOKUP(B493,Clasificación!C:C,1,FALSE)-B493</f>
        <v>0</v>
      </c>
    </row>
    <row r="494" spans="1:7" ht="16.5" customHeight="1">
      <c r="A494" s="60" t="s">
        <v>1119</v>
      </c>
      <c r="B494" s="771">
        <v>5130311103</v>
      </c>
      <c r="C494" s="772" t="s">
        <v>347</v>
      </c>
      <c r="D494" s="773">
        <v>15000000</v>
      </c>
      <c r="F494" s="776">
        <v>2154.98</v>
      </c>
      <c r="G494" s="60">
        <f>+VLOOKUP(B494,Clasificación!C:C,1,FALSE)-B494</f>
        <v>0</v>
      </c>
    </row>
    <row r="495" spans="1:7" ht="16.5" customHeight="1">
      <c r="B495" s="771">
        <v>5130311104</v>
      </c>
      <c r="C495" s="772" t="s">
        <v>1248</v>
      </c>
      <c r="D495" s="773">
        <v>227392573</v>
      </c>
      <c r="F495" s="776">
        <v>32671.05</v>
      </c>
      <c r="G495" s="60">
        <f>+VLOOKUP(B495,Clasificación!C:C,1,FALSE)-B495</f>
        <v>0</v>
      </c>
    </row>
    <row r="496" spans="1:7" ht="16.5" customHeight="1">
      <c r="B496" s="771">
        <v>51304</v>
      </c>
      <c r="C496" s="772" t="s">
        <v>151</v>
      </c>
      <c r="D496" s="773">
        <v>651125116</v>
      </c>
      <c r="F496" s="776">
        <v>92938.97</v>
      </c>
      <c r="G496" s="60">
        <f>+VLOOKUP(B496,Clasificación!C:C,1,FALSE)-B496</f>
        <v>0</v>
      </c>
    </row>
    <row r="497" spans="1:7" ht="16.5" customHeight="1">
      <c r="B497" s="771">
        <v>513041</v>
      </c>
      <c r="C497" s="772" t="s">
        <v>151</v>
      </c>
      <c r="D497" s="773">
        <v>651125116</v>
      </c>
      <c r="F497" s="776">
        <v>92938.97</v>
      </c>
      <c r="G497" s="60">
        <f>+VLOOKUP(B497,Clasificación!C:C,1,FALSE)-B497</f>
        <v>0</v>
      </c>
    </row>
    <row r="498" spans="1:7" ht="16.5" customHeight="1">
      <c r="B498" s="771">
        <v>5130411</v>
      </c>
      <c r="C498" s="772" t="s">
        <v>151</v>
      </c>
      <c r="D498" s="773">
        <v>651125116</v>
      </c>
      <c r="F498" s="776">
        <v>92938.97</v>
      </c>
      <c r="G498" s="60">
        <f>+VLOOKUP(B498,Clasificación!C:C,1,FALSE)-B498</f>
        <v>0</v>
      </c>
    </row>
    <row r="499" spans="1:7" ht="16.5" customHeight="1">
      <c r="B499" s="771">
        <v>51304111</v>
      </c>
      <c r="C499" s="772" t="s">
        <v>151</v>
      </c>
      <c r="D499" s="773">
        <v>651125116</v>
      </c>
      <c r="F499" s="776">
        <v>92938.97</v>
      </c>
      <c r="G499" s="60">
        <f>+VLOOKUP(B499,Clasificación!C:C,1,FALSE)-B499</f>
        <v>0</v>
      </c>
    </row>
    <row r="500" spans="1:7" ht="16.5" customHeight="1">
      <c r="B500" s="771">
        <v>5130411101</v>
      </c>
      <c r="C500" s="772" t="s">
        <v>780</v>
      </c>
      <c r="D500" s="773">
        <v>39138750</v>
      </c>
      <c r="F500" s="776">
        <v>5593.46</v>
      </c>
      <c r="G500" s="60">
        <f>+VLOOKUP(B500,Clasificación!C:C,1,FALSE)-B500</f>
        <v>0</v>
      </c>
    </row>
    <row r="501" spans="1:7" ht="16.5" customHeight="1">
      <c r="B501" s="771">
        <v>5130411103</v>
      </c>
      <c r="C501" s="772" t="s">
        <v>1249</v>
      </c>
      <c r="D501" s="773">
        <v>8750358</v>
      </c>
      <c r="F501" s="776">
        <v>1267.2</v>
      </c>
      <c r="G501" s="60">
        <f>+VLOOKUP(B501,Clasificación!C:C,1,FALSE)-B501</f>
        <v>0</v>
      </c>
    </row>
    <row r="502" spans="1:7" ht="16.5" customHeight="1">
      <c r="B502" s="771">
        <v>5130411105</v>
      </c>
      <c r="C502" s="772" t="s">
        <v>348</v>
      </c>
      <c r="D502" s="773">
        <v>41742640</v>
      </c>
      <c r="F502" s="776">
        <v>6000</v>
      </c>
      <c r="G502" s="60">
        <f>+VLOOKUP(B502,Clasificación!C:C,1,FALSE)-B502</f>
        <v>0</v>
      </c>
    </row>
    <row r="503" spans="1:7" ht="16.5" customHeight="1">
      <c r="B503" s="771">
        <v>5130411106</v>
      </c>
      <c r="C503" s="772" t="s">
        <v>349</v>
      </c>
      <c r="D503" s="773">
        <v>209495700</v>
      </c>
      <c r="F503" s="776">
        <v>30000</v>
      </c>
      <c r="G503" s="60">
        <f>+VLOOKUP(B503,Clasificación!C:C,1,FALSE)-B503</f>
        <v>0</v>
      </c>
    </row>
    <row r="504" spans="1:7" s="944" customFormat="1" ht="16.5" customHeight="1">
      <c r="A504" s="944" t="s">
        <v>1276</v>
      </c>
      <c r="B504" s="945">
        <v>5130411107</v>
      </c>
      <c r="C504" s="946" t="s">
        <v>1250</v>
      </c>
      <c r="D504" s="947">
        <v>351997668</v>
      </c>
      <c r="F504" s="948">
        <v>50078.310000000005</v>
      </c>
      <c r="G504" s="944">
        <f>+VLOOKUP(B504,Clasificación!C:C,1,FALSE)-B504</f>
        <v>0</v>
      </c>
    </row>
    <row r="505" spans="1:7" ht="16.5" customHeight="1">
      <c r="B505" s="771">
        <v>51305</v>
      </c>
      <c r="C505" s="772" t="s">
        <v>88</v>
      </c>
      <c r="D505" s="773">
        <v>107229597</v>
      </c>
      <c r="F505" s="776">
        <v>15613.07</v>
      </c>
      <c r="G505" s="60">
        <f>+VLOOKUP(B505,Clasificación!C:C,1,FALSE)-B505</f>
        <v>0</v>
      </c>
    </row>
    <row r="506" spans="1:7" ht="16.5" customHeight="1">
      <c r="B506" s="771">
        <v>513052</v>
      </c>
      <c r="C506" s="772" t="s">
        <v>875</v>
      </c>
      <c r="D506" s="773">
        <v>107229597</v>
      </c>
      <c r="F506" s="776">
        <v>15613.07</v>
      </c>
      <c r="G506" s="60">
        <f>+VLOOKUP(B506,Clasificación!C:C,1,FALSE)-B506</f>
        <v>0</v>
      </c>
    </row>
    <row r="507" spans="1:7" ht="16.5" customHeight="1">
      <c r="B507" s="771">
        <v>5130521</v>
      </c>
      <c r="C507" s="772" t="s">
        <v>875</v>
      </c>
      <c r="D507" s="773">
        <v>107229597</v>
      </c>
      <c r="F507" s="776">
        <v>15613.07</v>
      </c>
      <c r="G507" s="60">
        <f>+VLOOKUP(B507,Clasificación!C:C,1,FALSE)-B507</f>
        <v>0</v>
      </c>
    </row>
    <row r="508" spans="1:7" ht="16.5" customHeight="1">
      <c r="B508" s="771">
        <v>51305211</v>
      </c>
      <c r="C508" s="772" t="s">
        <v>875</v>
      </c>
      <c r="D508" s="773">
        <v>107229597</v>
      </c>
      <c r="F508" s="776">
        <v>15613.07</v>
      </c>
      <c r="G508" s="60">
        <f>+VLOOKUP(B508,Clasificación!C:C,1,FALSE)-B508</f>
        <v>0</v>
      </c>
    </row>
    <row r="509" spans="1:7" ht="16.5" customHeight="1">
      <c r="B509" s="771">
        <v>5130521102</v>
      </c>
      <c r="C509" s="772" t="s">
        <v>877</v>
      </c>
      <c r="D509" s="773">
        <v>50987475</v>
      </c>
      <c r="F509" s="776">
        <v>7500</v>
      </c>
      <c r="G509" s="60">
        <f>+VLOOKUP(B509,Clasificación!C:C,1,FALSE)-B509</f>
        <v>0</v>
      </c>
    </row>
    <row r="510" spans="1:7" ht="16.5" customHeight="1">
      <c r="B510" s="771">
        <v>5130521104</v>
      </c>
      <c r="C510" s="772" t="s">
        <v>1370</v>
      </c>
      <c r="D510" s="773">
        <v>24058209</v>
      </c>
      <c r="F510" s="776">
        <v>3470.46</v>
      </c>
      <c r="G510" s="60">
        <f>+VLOOKUP(B510,Clasificación!C:C,1,FALSE)-B510</f>
        <v>0</v>
      </c>
    </row>
    <row r="511" spans="1:7" ht="16.5" customHeight="1">
      <c r="B511" s="771">
        <v>5130521105</v>
      </c>
      <c r="C511" s="772" t="s">
        <v>1371</v>
      </c>
      <c r="D511" s="773">
        <v>32183913</v>
      </c>
      <c r="F511" s="776">
        <v>4642.6099999999997</v>
      </c>
      <c r="G511" s="60">
        <f>+VLOOKUP(B511,Clasificación!C:C,1,FALSE)-B511</f>
        <v>0</v>
      </c>
    </row>
    <row r="512" spans="1:7" ht="16.5" customHeight="1">
      <c r="B512" s="771">
        <v>51306</v>
      </c>
      <c r="C512" s="772" t="s">
        <v>140</v>
      </c>
      <c r="D512" s="773">
        <v>1700507</v>
      </c>
      <c r="F512" s="776">
        <v>241.77</v>
      </c>
      <c r="G512" s="60">
        <f>+VLOOKUP(B512,Clasificación!C:C,1,FALSE)-B512</f>
        <v>0</v>
      </c>
    </row>
    <row r="513" spans="1:7" ht="16.5" customHeight="1">
      <c r="B513" s="771">
        <v>513061</v>
      </c>
      <c r="C513" s="772" t="s">
        <v>140</v>
      </c>
      <c r="D513" s="773">
        <v>1700507</v>
      </c>
      <c r="F513" s="776">
        <v>241.77</v>
      </c>
      <c r="G513" s="60">
        <f>+VLOOKUP(B513,Clasificación!C:C,1,FALSE)-B513</f>
        <v>0</v>
      </c>
    </row>
    <row r="514" spans="1:7" ht="16.5" customHeight="1">
      <c r="B514" s="771">
        <v>5130611</v>
      </c>
      <c r="C514" s="772" t="s">
        <v>140</v>
      </c>
      <c r="D514" s="773">
        <v>1700507</v>
      </c>
      <c r="F514" s="776">
        <v>241.77</v>
      </c>
      <c r="G514" s="60">
        <f>+VLOOKUP(B514,Clasificación!C:C,1,FALSE)-B514</f>
        <v>0</v>
      </c>
    </row>
    <row r="515" spans="1:7" ht="16.5" customHeight="1">
      <c r="B515" s="771">
        <v>51306111</v>
      </c>
      <c r="C515" s="772" t="s">
        <v>140</v>
      </c>
      <c r="D515" s="773">
        <v>1700507</v>
      </c>
      <c r="F515" s="776">
        <v>241.77</v>
      </c>
      <c r="G515" s="60">
        <f>+VLOOKUP(B515,Clasificación!C:C,1,FALSE)-B515</f>
        <v>0</v>
      </c>
    </row>
    <row r="516" spans="1:7" s="944" customFormat="1" ht="16.5" customHeight="1">
      <c r="A516" s="944" t="s">
        <v>1276</v>
      </c>
      <c r="B516" s="945">
        <v>5130611105</v>
      </c>
      <c r="C516" s="946" t="s">
        <v>1251</v>
      </c>
      <c r="D516" s="947">
        <v>1700507</v>
      </c>
      <c r="F516" s="948">
        <v>241.77</v>
      </c>
      <c r="G516" s="944">
        <f>+VLOOKUP(B516,Clasificación!C:C,1,FALSE)-B516</f>
        <v>0</v>
      </c>
    </row>
    <row r="517" spans="1:7" ht="16.5" customHeight="1">
      <c r="B517" s="771">
        <v>51307</v>
      </c>
      <c r="C517" s="772" t="s">
        <v>882</v>
      </c>
      <c r="D517" s="773">
        <v>226615941</v>
      </c>
      <c r="F517" s="776">
        <v>32452.29</v>
      </c>
      <c r="G517" s="60">
        <f>+VLOOKUP(B517,Clasificación!C:C,1,FALSE)-B517</f>
        <v>0</v>
      </c>
    </row>
    <row r="518" spans="1:7" ht="16.5" customHeight="1">
      <c r="B518" s="771">
        <v>513071</v>
      </c>
      <c r="C518" s="772" t="s">
        <v>882</v>
      </c>
      <c r="D518" s="773">
        <v>226615941</v>
      </c>
      <c r="F518" s="776">
        <v>32452.29</v>
      </c>
      <c r="G518" s="60">
        <f>+VLOOKUP(B518,Clasificación!C:C,1,FALSE)-B518</f>
        <v>0</v>
      </c>
    </row>
    <row r="519" spans="1:7" ht="16.5" customHeight="1">
      <c r="B519" s="771">
        <v>5130711</v>
      </c>
      <c r="C519" s="772" t="s">
        <v>882</v>
      </c>
      <c r="D519" s="773">
        <v>226615941</v>
      </c>
      <c r="F519" s="776">
        <v>32452.29</v>
      </c>
      <c r="G519" s="60">
        <f>+VLOOKUP(B519,Clasificación!C:C,1,FALSE)-B519</f>
        <v>0</v>
      </c>
    </row>
    <row r="520" spans="1:7" s="944" customFormat="1" ht="16.5" customHeight="1">
      <c r="B520" s="945">
        <v>51307111</v>
      </c>
      <c r="C520" s="946" t="s">
        <v>1252</v>
      </c>
      <c r="D520" s="947">
        <v>226615941</v>
      </c>
      <c r="F520" s="948">
        <v>32452.29</v>
      </c>
      <c r="G520" s="944">
        <f>+VLOOKUP(B520,Clasificación!C:C,1,FALSE)-B520</f>
        <v>0</v>
      </c>
    </row>
    <row r="521" spans="1:7" s="944" customFormat="1" ht="16.5" customHeight="1">
      <c r="A521" s="944" t="s">
        <v>1276</v>
      </c>
      <c r="B521" s="945">
        <v>5130711101</v>
      </c>
      <c r="C521" s="946" t="s">
        <v>1253</v>
      </c>
      <c r="D521" s="947">
        <v>74881853</v>
      </c>
      <c r="F521" s="948">
        <v>10654.14</v>
      </c>
      <c r="G521" s="944">
        <f>+VLOOKUP(B521,Clasificación!C:C,1,FALSE)-B521</f>
        <v>0</v>
      </c>
    </row>
    <row r="522" spans="1:7" s="944" customFormat="1" ht="16.5" customHeight="1">
      <c r="A522" s="944" t="s">
        <v>1276</v>
      </c>
      <c r="B522" s="945">
        <v>5130711103</v>
      </c>
      <c r="C522" s="946" t="s">
        <v>1309</v>
      </c>
      <c r="D522" s="947">
        <v>151734088</v>
      </c>
      <c r="F522" s="948">
        <v>21798.15</v>
      </c>
      <c r="G522" s="944">
        <f>+VLOOKUP(B522,Clasificación!C:C,1,FALSE)-B522</f>
        <v>0</v>
      </c>
    </row>
    <row r="523" spans="1:7" ht="16.5" customHeight="1">
      <c r="B523" s="771">
        <v>51309</v>
      </c>
      <c r="C523" s="772" t="s">
        <v>42</v>
      </c>
      <c r="D523" s="773">
        <v>8988910</v>
      </c>
      <c r="F523" s="776">
        <v>1283.53</v>
      </c>
      <c r="G523" s="60">
        <f>+VLOOKUP(B523,Clasificación!C:C,1,FALSE)-B523</f>
        <v>0</v>
      </c>
    </row>
    <row r="524" spans="1:7" ht="16.5" customHeight="1">
      <c r="B524" s="771">
        <v>513091</v>
      </c>
      <c r="C524" s="772" t="s">
        <v>42</v>
      </c>
      <c r="D524" s="773">
        <v>8988910</v>
      </c>
      <c r="F524" s="776">
        <v>1283.53</v>
      </c>
      <c r="G524" s="60">
        <f>+VLOOKUP(B524,Clasificación!C:C,1,FALSE)-B524</f>
        <v>0</v>
      </c>
    </row>
    <row r="525" spans="1:7" ht="16.5" customHeight="1">
      <c r="B525" s="771">
        <v>5130911</v>
      </c>
      <c r="C525" s="772" t="s">
        <v>42</v>
      </c>
      <c r="D525" s="773">
        <v>8988910</v>
      </c>
      <c r="F525" s="776">
        <v>1283.53</v>
      </c>
      <c r="G525" s="60">
        <f>+VLOOKUP(B525,Clasificación!C:C,1,FALSE)-B525</f>
        <v>0</v>
      </c>
    </row>
    <row r="526" spans="1:7" ht="16.5" customHeight="1">
      <c r="B526" s="771">
        <v>51309111</v>
      </c>
      <c r="C526" s="772" t="s">
        <v>42</v>
      </c>
      <c r="D526" s="773">
        <v>8988910</v>
      </c>
      <c r="F526" s="776">
        <v>1283.53</v>
      </c>
      <c r="G526" s="60">
        <f>+VLOOKUP(B526,Clasificación!C:C,1,FALSE)-B526</f>
        <v>0</v>
      </c>
    </row>
    <row r="527" spans="1:7" ht="16.5" customHeight="1">
      <c r="B527" s="771">
        <v>5130911102</v>
      </c>
      <c r="C527" s="772" t="s">
        <v>350</v>
      </c>
      <c r="D527" s="773">
        <v>5347200</v>
      </c>
      <c r="F527" s="776">
        <v>760.64</v>
      </c>
      <c r="G527" s="60">
        <f>+VLOOKUP(B527,Clasificación!C:C,1,FALSE)-B527</f>
        <v>0</v>
      </c>
    </row>
    <row r="528" spans="1:7" ht="16.5" customHeight="1">
      <c r="B528" s="771">
        <v>5130911105</v>
      </c>
      <c r="C528" s="772" t="s">
        <v>1254</v>
      </c>
      <c r="D528" s="773">
        <v>3641710</v>
      </c>
      <c r="F528" s="776">
        <v>522.89</v>
      </c>
      <c r="G528" s="60">
        <f>+VLOOKUP(B528,Clasificación!C:C,1,FALSE)-B528</f>
        <v>0</v>
      </c>
    </row>
    <row r="529" spans="1:7" ht="16.5" customHeight="1">
      <c r="B529" s="771">
        <v>513101</v>
      </c>
      <c r="C529" s="772" t="s">
        <v>184</v>
      </c>
      <c r="D529" s="773">
        <v>76643137</v>
      </c>
      <c r="F529" s="776">
        <v>11034.539999999999</v>
      </c>
      <c r="G529" s="60">
        <f>+VLOOKUP(B529,Clasificación!C:C,1,FALSE)-B529</f>
        <v>0</v>
      </c>
    </row>
    <row r="530" spans="1:7" ht="16.5" customHeight="1">
      <c r="B530" s="771">
        <v>5131011</v>
      </c>
      <c r="C530" s="772" t="s">
        <v>184</v>
      </c>
      <c r="D530" s="773">
        <v>76643137</v>
      </c>
      <c r="F530" s="776">
        <v>11034.539999999999</v>
      </c>
      <c r="G530" s="60">
        <f>+VLOOKUP(B530,Clasificación!C:C,1,FALSE)-B530</f>
        <v>0</v>
      </c>
    </row>
    <row r="531" spans="1:7" ht="16.5" customHeight="1">
      <c r="B531" s="771">
        <v>51310111</v>
      </c>
      <c r="C531" s="772" t="s">
        <v>184</v>
      </c>
      <c r="D531" s="773">
        <v>76643137</v>
      </c>
      <c r="F531" s="776">
        <v>11034.539999999999</v>
      </c>
      <c r="G531" s="60">
        <f>+VLOOKUP(B531,Clasificación!C:C,1,FALSE)-B531</f>
        <v>0</v>
      </c>
    </row>
    <row r="532" spans="1:7" s="944" customFormat="1" ht="16.5" customHeight="1">
      <c r="A532" s="944" t="s">
        <v>1276</v>
      </c>
      <c r="B532" s="945">
        <v>5131011101</v>
      </c>
      <c r="C532" s="946" t="s">
        <v>1255</v>
      </c>
      <c r="D532" s="947">
        <v>3090557</v>
      </c>
      <c r="F532" s="948">
        <v>439.57</v>
      </c>
      <c r="G532" s="944">
        <f>+VLOOKUP(B532,Clasificación!C:C,1,FALSE)-B532</f>
        <v>0</v>
      </c>
    </row>
    <row r="533" spans="1:7" s="944" customFormat="1" ht="16.5" customHeight="1">
      <c r="A533" s="944" t="s">
        <v>1276</v>
      </c>
      <c r="B533" s="945">
        <v>5131011102</v>
      </c>
      <c r="C533" s="946" t="s">
        <v>1256</v>
      </c>
      <c r="D533" s="947">
        <v>4436364</v>
      </c>
      <c r="F533" s="948">
        <v>631.16000000000008</v>
      </c>
      <c r="G533" s="944">
        <f>+VLOOKUP(B533,Clasificación!C:C,1,FALSE)-B533</f>
        <v>0</v>
      </c>
    </row>
    <row r="534" spans="1:7" ht="16.5" customHeight="1">
      <c r="B534" s="771">
        <v>5131011104</v>
      </c>
      <c r="C534" s="772" t="s">
        <v>891</v>
      </c>
      <c r="D534" s="773">
        <v>14240182</v>
      </c>
      <c r="F534" s="776">
        <v>2045.64</v>
      </c>
      <c r="G534" s="60">
        <f>+VLOOKUP(B534,Clasificación!C:C,1,FALSE)-B534</f>
        <v>0</v>
      </c>
    </row>
    <row r="535" spans="1:7" s="944" customFormat="1" ht="16.5" customHeight="1">
      <c r="A535" s="944" t="s">
        <v>1276</v>
      </c>
      <c r="B535" s="945">
        <v>5131011108</v>
      </c>
      <c r="C535" s="946" t="s">
        <v>1257</v>
      </c>
      <c r="D535" s="947">
        <v>5789004</v>
      </c>
      <c r="F535" s="948">
        <v>823.59</v>
      </c>
      <c r="G535" s="944">
        <f>+VLOOKUP(B535,Clasificación!C:C,1,FALSE)-B535</f>
        <v>0</v>
      </c>
    </row>
    <row r="536" spans="1:7" ht="16.5" customHeight="1">
      <c r="B536" s="771">
        <v>513101111</v>
      </c>
      <c r="C536" s="772" t="s">
        <v>184</v>
      </c>
      <c r="D536" s="773">
        <v>76643137</v>
      </c>
      <c r="F536" s="776">
        <v>11034.539999999999</v>
      </c>
      <c r="G536" s="60">
        <f>+VLOOKUP(B536,Clasificación!C:C,1,FALSE)-B536</f>
        <v>0</v>
      </c>
    </row>
    <row r="537" spans="1:7" ht="16.5" customHeight="1">
      <c r="B537" s="771">
        <v>5131011114</v>
      </c>
      <c r="C537" s="772" t="s">
        <v>898</v>
      </c>
      <c r="D537" s="773">
        <v>956782</v>
      </c>
      <c r="F537" s="776">
        <v>137.74</v>
      </c>
      <c r="G537" s="60">
        <f>+VLOOKUP(B537,Clasificación!C:C,1,FALSE)-B537</f>
        <v>0</v>
      </c>
    </row>
    <row r="538" spans="1:7" s="944" customFormat="1" ht="16.5" customHeight="1">
      <c r="A538" s="944" t="s">
        <v>1276</v>
      </c>
      <c r="B538" s="945">
        <v>5131011115</v>
      </c>
      <c r="C538" s="946" t="s">
        <v>1258</v>
      </c>
      <c r="D538" s="947">
        <v>11193242</v>
      </c>
      <c r="F538" s="948">
        <v>1592.46</v>
      </c>
      <c r="G538" s="944">
        <f>+VLOOKUP(B538,Clasificación!C:C,1,FALSE)-B538</f>
        <v>0</v>
      </c>
    </row>
    <row r="539" spans="1:7" s="944" customFormat="1" ht="16.5" customHeight="1">
      <c r="A539" s="944" t="s">
        <v>1276</v>
      </c>
      <c r="B539" s="945">
        <v>5131011116</v>
      </c>
      <c r="C539" s="946" t="s">
        <v>1259</v>
      </c>
      <c r="D539" s="947">
        <v>1728538</v>
      </c>
      <c r="F539" s="948">
        <v>246.6</v>
      </c>
      <c r="G539" s="944">
        <f>+VLOOKUP(B539,Clasificación!C:C,1,FALSE)-B539</f>
        <v>0</v>
      </c>
    </row>
    <row r="540" spans="1:7" ht="16.5" customHeight="1">
      <c r="B540" s="771">
        <v>5131011119</v>
      </c>
      <c r="C540" s="772" t="s">
        <v>1373</v>
      </c>
      <c r="D540" s="773">
        <v>35208468</v>
      </c>
      <c r="F540" s="776">
        <v>5117.79</v>
      </c>
      <c r="G540" s="60">
        <f>+VLOOKUP(B540,Clasificación!C:C,1,FALSE)-B540</f>
        <v>0</v>
      </c>
    </row>
    <row r="541" spans="1:7" ht="16.5" customHeight="1">
      <c r="B541" s="771">
        <v>514</v>
      </c>
      <c r="C541" s="772" t="s">
        <v>406</v>
      </c>
      <c r="D541" s="773">
        <v>2690766061</v>
      </c>
      <c r="F541" s="776">
        <v>274176.04800000001</v>
      </c>
      <c r="G541" s="60">
        <f>+VLOOKUP(B541,Clasificación!C:C,1,FALSE)-B541</f>
        <v>0</v>
      </c>
    </row>
    <row r="542" spans="1:7" ht="16.5" customHeight="1">
      <c r="B542" s="771">
        <v>51401</v>
      </c>
      <c r="C542" s="772" t="s">
        <v>407</v>
      </c>
      <c r="D542" s="773">
        <v>2690766061</v>
      </c>
      <c r="F542" s="776">
        <v>274176.04800000001</v>
      </c>
      <c r="G542" s="60">
        <f>+VLOOKUP(B542,Clasificación!C:C,1,FALSE)-B542</f>
        <v>0</v>
      </c>
    </row>
    <row r="543" spans="1:7" ht="16.5" customHeight="1">
      <c r="B543" s="771">
        <v>514011</v>
      </c>
      <c r="C543" s="772" t="s">
        <v>407</v>
      </c>
      <c r="D543" s="773">
        <v>2690766061</v>
      </c>
      <c r="F543" s="776">
        <v>274176.04800000001</v>
      </c>
      <c r="G543" s="60">
        <f>+VLOOKUP(B543,Clasificación!C:C,1,FALSE)-B543</f>
        <v>0</v>
      </c>
    </row>
    <row r="544" spans="1:7" ht="16.5" customHeight="1">
      <c r="B544" s="771">
        <v>5140111</v>
      </c>
      <c r="C544" s="772" t="s">
        <v>407</v>
      </c>
      <c r="D544" s="773">
        <v>2690766061</v>
      </c>
      <c r="F544" s="776">
        <v>274176.04800000001</v>
      </c>
      <c r="G544" s="60">
        <f>+VLOOKUP(B544,Clasificación!C:C,1,FALSE)-B544</f>
        <v>0</v>
      </c>
    </row>
    <row r="545" spans="1:7" ht="16.5" customHeight="1">
      <c r="B545" s="771">
        <v>51401111</v>
      </c>
      <c r="C545" s="772" t="s">
        <v>142</v>
      </c>
      <c r="D545" s="773">
        <v>27592037</v>
      </c>
      <c r="F545" s="776">
        <v>3213.63</v>
      </c>
      <c r="G545" s="60">
        <f>+VLOOKUP(B545,Clasificación!C:C,1,FALSE)-B545</f>
        <v>0</v>
      </c>
    </row>
    <row r="546" spans="1:7" s="944" customFormat="1" ht="16.5" customHeight="1">
      <c r="A546" s="944" t="s">
        <v>1626</v>
      </c>
      <c r="B546" s="945">
        <v>5140111102</v>
      </c>
      <c r="C546" s="946" t="s">
        <v>899</v>
      </c>
      <c r="D546" s="947">
        <v>27592037</v>
      </c>
      <c r="F546" s="948">
        <v>3213.63</v>
      </c>
      <c r="G546" s="944">
        <f>+VLOOKUP(B546,Clasificación!C:C,1,FALSE)-B546</f>
        <v>0</v>
      </c>
    </row>
    <row r="547" spans="1:7" ht="16.5" customHeight="1">
      <c r="B547" s="771">
        <v>51401112</v>
      </c>
      <c r="C547" s="772" t="s">
        <v>68</v>
      </c>
      <c r="D547" s="773">
        <v>11026061</v>
      </c>
      <c r="F547" s="776">
        <v>2296.8600000000006</v>
      </c>
      <c r="G547" s="60">
        <f>+VLOOKUP(B547,Clasificación!C:C,1,FALSE)-B547</f>
        <v>0</v>
      </c>
    </row>
    <row r="548" spans="1:7" s="944" customFormat="1" ht="16.5" customHeight="1">
      <c r="A548" s="944" t="s">
        <v>68</v>
      </c>
      <c r="B548" s="945">
        <v>5140111201</v>
      </c>
      <c r="C548" s="946" t="s">
        <v>354</v>
      </c>
      <c r="D548" s="947">
        <v>8753429</v>
      </c>
      <c r="F548" s="948">
        <v>1970.41</v>
      </c>
      <c r="G548" s="944">
        <f>+VLOOKUP(B548,Clasificación!C:C,1,FALSE)-B548</f>
        <v>0</v>
      </c>
    </row>
    <row r="549" spans="1:7" s="944" customFormat="1" ht="16.5" customHeight="1">
      <c r="B549" s="945">
        <v>5140111203</v>
      </c>
      <c r="C549" s="946" t="s">
        <v>1260</v>
      </c>
      <c r="D549" s="947">
        <v>614750</v>
      </c>
      <c r="F549" s="948">
        <v>88.1</v>
      </c>
      <c r="G549" s="944">
        <f>+VLOOKUP(B549,Clasificación!C:C,1,FALSE)-B549</f>
        <v>0</v>
      </c>
    </row>
    <row r="550" spans="1:7" ht="16.5" customHeight="1">
      <c r="B550" s="771">
        <v>5140111204</v>
      </c>
      <c r="C550" s="772" t="s">
        <v>1374</v>
      </c>
      <c r="D550" s="773">
        <v>1657882</v>
      </c>
      <c r="F550" s="776">
        <v>238.35</v>
      </c>
      <c r="G550" s="60">
        <f>+VLOOKUP(B550,Clasificación!C:C,1,FALSE)-B550</f>
        <v>0</v>
      </c>
    </row>
    <row r="551" spans="1:7" ht="16.5" customHeight="1">
      <c r="B551" s="771">
        <v>51401113</v>
      </c>
      <c r="C551" s="772" t="s">
        <v>408</v>
      </c>
      <c r="D551" s="773">
        <v>2652147963</v>
      </c>
      <c r="F551" s="776">
        <v>268665.55800000002</v>
      </c>
      <c r="G551" s="60">
        <f>+VLOOKUP(B551,Clasificación!C:C,1,FALSE)-B551</f>
        <v>0</v>
      </c>
    </row>
    <row r="552" spans="1:7" ht="16.5" customHeight="1">
      <c r="B552" s="771">
        <v>5140111301</v>
      </c>
      <c r="C552" s="772" t="s">
        <v>338</v>
      </c>
      <c r="D552" s="773">
        <v>1794256807</v>
      </c>
      <c r="F552" s="776">
        <v>238789.06</v>
      </c>
      <c r="G552" s="60">
        <f>+VLOOKUP(B552,Clasificación!C:C,1,FALSE)-B552</f>
        <v>0</v>
      </c>
    </row>
    <row r="553" spans="1:7" ht="16.5" customHeight="1">
      <c r="B553" s="771">
        <v>5140111302</v>
      </c>
      <c r="C553" s="772" t="s">
        <v>339</v>
      </c>
      <c r="D553" s="773">
        <v>857891156</v>
      </c>
      <c r="F553" s="776">
        <v>29876.498</v>
      </c>
      <c r="G553" s="60">
        <f>+VLOOKUP(B553,Clasificación!C:C,1,FALSE)-B553</f>
        <v>0</v>
      </c>
    </row>
    <row r="554" spans="1:7" ht="16.5" customHeight="1">
      <c r="B554" s="771">
        <v>515</v>
      </c>
      <c r="C554" s="772" t="s">
        <v>181</v>
      </c>
      <c r="D554" s="773">
        <v>79450915</v>
      </c>
      <c r="F554" s="776">
        <v>11354.380000000001</v>
      </c>
      <c r="G554" s="60">
        <f>+VLOOKUP(B554,Clasificación!C:C,1,FALSE)-B554</f>
        <v>0</v>
      </c>
    </row>
    <row r="555" spans="1:7" ht="16.5" customHeight="1">
      <c r="B555" s="771">
        <v>51501</v>
      </c>
      <c r="C555" s="772" t="s">
        <v>409</v>
      </c>
      <c r="D555" s="773">
        <v>79450915</v>
      </c>
      <c r="F555" s="776">
        <v>11354.380000000001</v>
      </c>
      <c r="G555" s="60">
        <f>+VLOOKUP(B555,Clasificación!C:C,1,FALSE)-B555</f>
        <v>0</v>
      </c>
    </row>
    <row r="556" spans="1:7" ht="16.5" customHeight="1">
      <c r="B556" s="771">
        <v>515011</v>
      </c>
      <c r="C556" s="772" t="s">
        <v>409</v>
      </c>
      <c r="D556" s="773">
        <v>79450915</v>
      </c>
      <c r="F556" s="776">
        <v>11354.380000000001</v>
      </c>
      <c r="G556" s="60">
        <f>+VLOOKUP(B556,Clasificación!C:C,1,FALSE)-B556</f>
        <v>0</v>
      </c>
    </row>
    <row r="557" spans="1:7" ht="16.5" customHeight="1">
      <c r="B557" s="771">
        <v>5150111</v>
      </c>
      <c r="C557" s="772" t="s">
        <v>409</v>
      </c>
      <c r="D557" s="773">
        <v>79450915</v>
      </c>
      <c r="F557" s="776">
        <v>11354.380000000001</v>
      </c>
      <c r="G557" s="60">
        <f>+VLOOKUP(B557,Clasificación!C:C,1,FALSE)-B557</f>
        <v>0</v>
      </c>
    </row>
    <row r="558" spans="1:7" ht="16.5" customHeight="1">
      <c r="B558" s="771">
        <v>51501111</v>
      </c>
      <c r="C558" s="772" t="s">
        <v>410</v>
      </c>
      <c r="D558" s="773">
        <v>76772557</v>
      </c>
      <c r="F558" s="776">
        <v>10970.76</v>
      </c>
      <c r="G558" s="60">
        <f>+VLOOKUP(B558,Clasificación!C:C,1,FALSE)-B558</f>
        <v>0</v>
      </c>
    </row>
    <row r="559" spans="1:7" ht="16.5" customHeight="1">
      <c r="B559" s="771">
        <v>5150111103</v>
      </c>
      <c r="C559" s="772" t="s">
        <v>355</v>
      </c>
      <c r="D559" s="773">
        <v>76772557</v>
      </c>
      <c r="F559" s="776">
        <v>10970.76</v>
      </c>
      <c r="G559" s="60">
        <f>+VLOOKUP(B559,Clasificación!C:C,1,FALSE)-B559</f>
        <v>0</v>
      </c>
    </row>
    <row r="560" spans="1:7" ht="16.5" customHeight="1">
      <c r="B560" s="771">
        <v>51501112</v>
      </c>
      <c r="C560" s="772" t="s">
        <v>411</v>
      </c>
      <c r="D560" s="773">
        <v>2678358</v>
      </c>
      <c r="F560" s="776">
        <v>383.62</v>
      </c>
      <c r="G560" s="60">
        <f>+VLOOKUP(B560,Clasificación!C:C,1,FALSE)-B560</f>
        <v>0</v>
      </c>
    </row>
    <row r="561" spans="2:7" ht="16.5" customHeight="1">
      <c r="B561" s="771">
        <v>5150111201</v>
      </c>
      <c r="C561" s="772" t="s">
        <v>356</v>
      </c>
      <c r="D561" s="773">
        <v>1905045</v>
      </c>
      <c r="F561" s="776">
        <v>272.98</v>
      </c>
      <c r="G561" s="60">
        <f>+VLOOKUP(B561,Clasificación!C:C,1,FALSE)-B561</f>
        <v>0</v>
      </c>
    </row>
    <row r="562" spans="2:7" ht="16.5" customHeight="1">
      <c r="B562" s="771">
        <v>5150111203</v>
      </c>
      <c r="C562" s="772" t="s">
        <v>1530</v>
      </c>
      <c r="D562" s="773">
        <v>73313</v>
      </c>
      <c r="F562" s="776">
        <v>10.57</v>
      </c>
      <c r="G562" s="60">
        <f>+VLOOKUP(B562,Clasificación!C:C,1,FALSE)-B562</f>
        <v>0</v>
      </c>
    </row>
    <row r="563" spans="2:7" ht="16.5" customHeight="1">
      <c r="B563" s="771">
        <v>5150111204</v>
      </c>
      <c r="C563" s="772" t="s">
        <v>1531</v>
      </c>
      <c r="D563" s="773">
        <v>700000</v>
      </c>
      <c r="F563" s="776">
        <v>100.07</v>
      </c>
      <c r="G563" s="60">
        <f>+VLOOKUP(B563,Clasificación!C:C,1,FALSE)-B563</f>
        <v>0</v>
      </c>
    </row>
    <row r="564" spans="2:7" ht="16.5" customHeight="1">
      <c r="B564" s="771">
        <v>52</v>
      </c>
      <c r="C564" s="772" t="s">
        <v>1078</v>
      </c>
      <c r="D564" s="773">
        <v>371133</v>
      </c>
      <c r="F564" s="776">
        <v>53.47</v>
      </c>
      <c r="G564" s="60">
        <f>+VLOOKUP(B564,Clasificación!C:C,1,FALSE)-B564</f>
        <v>0</v>
      </c>
    </row>
    <row r="565" spans="2:7" ht="16.5" customHeight="1">
      <c r="B565" s="771">
        <v>521</v>
      </c>
      <c r="C565" s="772" t="s">
        <v>1078</v>
      </c>
      <c r="D565" s="773">
        <v>371133</v>
      </c>
      <c r="F565" s="776">
        <v>53.47</v>
      </c>
      <c r="G565" s="60">
        <f>+VLOOKUP(B565,Clasificación!C:C,1,FALSE)-B565</f>
        <v>0</v>
      </c>
    </row>
    <row r="566" spans="2:7" ht="16.5" customHeight="1">
      <c r="B566" s="771">
        <v>52101</v>
      </c>
      <c r="C566" s="772" t="s">
        <v>1078</v>
      </c>
      <c r="D566" s="773">
        <v>371133</v>
      </c>
      <c r="F566" s="776">
        <v>53.47</v>
      </c>
      <c r="G566" s="60">
        <f>+VLOOKUP(B566,Clasificación!C:C,1,FALSE)-B566</f>
        <v>0</v>
      </c>
    </row>
    <row r="567" spans="2:7" ht="16.5" customHeight="1">
      <c r="B567" s="771">
        <v>521011</v>
      </c>
      <c r="C567" s="772" t="s">
        <v>1078</v>
      </c>
      <c r="D567" s="773">
        <v>371133</v>
      </c>
      <c r="F567" s="776">
        <v>53.47</v>
      </c>
      <c r="G567" s="60">
        <f>+VLOOKUP(B567,Clasificación!C:C,1,FALSE)-B567</f>
        <v>0</v>
      </c>
    </row>
    <row r="568" spans="2:7" ht="16.5" customHeight="1">
      <c r="B568" s="771">
        <v>5210111</v>
      </c>
      <c r="C568" s="772" t="s">
        <v>1078</v>
      </c>
      <c r="D568" s="773">
        <v>371133</v>
      </c>
      <c r="F568" s="776">
        <v>53.47</v>
      </c>
      <c r="G568" s="60">
        <f>+VLOOKUP(B568,Clasificación!C:C,1,FALSE)-B568</f>
        <v>0</v>
      </c>
    </row>
    <row r="569" spans="2:7" ht="16.5" customHeight="1">
      <c r="B569" s="771">
        <v>52101111</v>
      </c>
      <c r="C569" s="772" t="s">
        <v>1078</v>
      </c>
      <c r="D569" s="773">
        <v>371133</v>
      </c>
      <c r="F569" s="776">
        <v>53.47</v>
      </c>
      <c r="G569" s="60">
        <f>+VLOOKUP(B569,Clasificación!C:C,1,FALSE)-B569</f>
        <v>0</v>
      </c>
    </row>
    <row r="570" spans="2:7" ht="16.5" customHeight="1">
      <c r="B570" s="771">
        <v>5210111101</v>
      </c>
      <c r="C570" s="772" t="s">
        <v>1079</v>
      </c>
      <c r="D570" s="773">
        <v>5233</v>
      </c>
      <c r="F570" s="776">
        <v>0.95000000000000018</v>
      </c>
      <c r="G570" s="60">
        <f>+VLOOKUP(B570,Clasificación!C:C,1,FALSE)-B570</f>
        <v>0</v>
      </c>
    </row>
    <row r="571" spans="2:7" ht="16.5" customHeight="1">
      <c r="B571" s="771">
        <v>5210111102</v>
      </c>
      <c r="C571" s="772" t="s">
        <v>1375</v>
      </c>
      <c r="D571" s="773">
        <v>365900</v>
      </c>
      <c r="F571" s="776">
        <v>52.52</v>
      </c>
      <c r="G571" s="60">
        <f>+VLOOKUP(B571,Clasificación!C:C,1,FALSE)-B571</f>
        <v>0</v>
      </c>
    </row>
    <row r="572" spans="2:7" ht="16.5" customHeight="1">
      <c r="B572" s="404"/>
      <c r="C572" s="405"/>
      <c r="D572" s="406"/>
      <c r="F572" s="407"/>
    </row>
    <row r="573" spans="2:7" ht="15.75">
      <c r="C573" s="468" t="s">
        <v>1148</v>
      </c>
      <c r="D573" s="469">
        <v>-1552161735</v>
      </c>
      <c r="E573" s="777"/>
      <c r="F573" s="470">
        <v>-244906.04</v>
      </c>
    </row>
  </sheetData>
  <autoFilter ref="A310:WVM571" xr:uid="{00000000-0001-0000-0400-000000000000}"/>
  <customSheetViews>
    <customSheetView guid="{599159CD-1620-491F-A2F6-FFBFC633DFF1}" scale="90" showGridLines="0" topLeftCell="A22">
      <selection activeCell="C55" sqref="C55"/>
      <pageMargins left="0.7" right="0.7" top="0.75" bottom="0.75" header="0.3" footer="0.3"/>
      <pageSetup paperSize="9" orientation="portrait" r:id="rId1"/>
    </customSheetView>
    <customSheetView guid="{7F8679DA-D059-4901-ACAC-85DFCE49504A}" scale="90" showGridLines="0" topLeftCell="A204">
      <selection activeCell="G215" sqref="G215"/>
      <pageMargins left="0.7" right="0.7" top="0.75" bottom="0.75" header="0.3" footer="0.3"/>
      <pageSetup paperSize="9" orientation="portrait" r:id="rId2"/>
    </customSheetView>
    <customSheetView guid="{970CBB53-F4B3-462F-AEFE-2BC403F5F0AD}" scale="90" showGridLines="0">
      <pane ySplit="5" topLeftCell="A66" activePane="bottomLeft" state="frozen"/>
      <selection pane="bottomLeft" activeCell="D12" sqref="D12"/>
      <pageMargins left="0.7" right="0.7" top="0.75" bottom="0.75" header="0.3" footer="0.3"/>
      <pageSetup paperSize="9" orientation="portrait" verticalDpi="0" r:id="rId3"/>
    </customSheetView>
  </customSheetViews>
  <pageMargins left="0.7" right="0.7" top="0.75" bottom="0.75" header="0.3" footer="0.3"/>
  <pageSetup paperSize="9" orientation="portrait"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CFF"/>
  </sheetPr>
  <dimension ref="A1:D570"/>
  <sheetViews>
    <sheetView showGridLines="0" topLeftCell="A172" zoomScale="90" zoomScaleNormal="90" workbookViewId="0">
      <selection activeCell="C195" sqref="C195:C196"/>
    </sheetView>
  </sheetViews>
  <sheetFormatPr baseColWidth="10" defaultColWidth="11.5703125" defaultRowHeight="14.25"/>
  <cols>
    <col min="1" max="1" width="17.28515625" style="133" customWidth="1"/>
    <col min="2" max="2" width="67.28515625" style="133" customWidth="1"/>
    <col min="3" max="3" width="22.5703125" style="133" customWidth="1"/>
    <col min="4" max="4" width="21" style="133" customWidth="1"/>
    <col min="5" max="5" width="12.140625" style="58" bestFit="1" customWidth="1"/>
    <col min="6" max="16384" width="11.5703125" style="58"/>
  </cols>
  <sheetData>
    <row r="1" spans="1:4" ht="19.5" customHeight="1">
      <c r="A1" s="135" t="s">
        <v>1080</v>
      </c>
      <c r="C1" s="136"/>
      <c r="D1" s="136"/>
    </row>
    <row r="2" spans="1:4" ht="20.65" customHeight="1">
      <c r="B2" s="137" t="s">
        <v>977</v>
      </c>
    </row>
    <row r="3" spans="1:4" ht="15.75" customHeight="1">
      <c r="B3" s="138" t="s">
        <v>1586</v>
      </c>
    </row>
    <row r="4" spans="1:4" ht="14.25" customHeight="1" thickBot="1">
      <c r="A4" s="144"/>
      <c r="B4" s="144"/>
      <c r="C4" s="145" t="s">
        <v>6</v>
      </c>
      <c r="D4" s="145" t="s">
        <v>978</v>
      </c>
    </row>
    <row r="5" spans="1:4" s="93" customFormat="1" ht="16.5" customHeight="1">
      <c r="A5" s="141">
        <v>1</v>
      </c>
      <c r="B5" s="142" t="s">
        <v>3</v>
      </c>
      <c r="C5" s="139">
        <v>33049019273</v>
      </c>
      <c r="D5" s="140">
        <v>4809966.1029999852</v>
      </c>
    </row>
    <row r="6" spans="1:4" s="60" customFormat="1" ht="16.5" customHeight="1">
      <c r="A6" s="141">
        <v>11</v>
      </c>
      <c r="B6" s="142" t="s">
        <v>4</v>
      </c>
      <c r="C6" s="139">
        <v>30246701312</v>
      </c>
      <c r="D6" s="140">
        <v>4402185.6030000448</v>
      </c>
    </row>
    <row r="7" spans="1:4" s="60" customFormat="1" ht="16.5" customHeight="1">
      <c r="A7" s="141">
        <v>111</v>
      </c>
      <c r="B7" s="142" t="s">
        <v>5</v>
      </c>
      <c r="C7" s="139">
        <v>733007888</v>
      </c>
      <c r="D7" s="140">
        <v>106684.33000001311</v>
      </c>
    </row>
    <row r="8" spans="1:4" s="60" customFormat="1" ht="16.5" customHeight="1">
      <c r="A8" s="141">
        <v>11114</v>
      </c>
      <c r="B8" s="142" t="s">
        <v>17</v>
      </c>
      <c r="C8" s="139">
        <v>733007888</v>
      </c>
      <c r="D8" s="140">
        <v>106684.32999998331</v>
      </c>
    </row>
    <row r="9" spans="1:4" s="60" customFormat="1" ht="16.5" customHeight="1">
      <c r="A9" s="141">
        <v>111141</v>
      </c>
      <c r="B9" s="142" t="s">
        <v>358</v>
      </c>
      <c r="C9" s="139">
        <v>682331748</v>
      </c>
      <c r="D9" s="140">
        <v>99308.759999990463</v>
      </c>
    </row>
    <row r="10" spans="1:4" s="60" customFormat="1" ht="16.5" customHeight="1">
      <c r="A10" s="141">
        <v>1111411</v>
      </c>
      <c r="B10" s="142" t="s">
        <v>359</v>
      </c>
      <c r="C10" s="139">
        <v>594613444</v>
      </c>
      <c r="D10" s="140">
        <v>86541.960000008345</v>
      </c>
    </row>
    <row r="11" spans="1:4" s="60" customFormat="1" ht="16.5" customHeight="1">
      <c r="A11" s="141">
        <v>11114111</v>
      </c>
      <c r="B11" s="142" t="s">
        <v>360</v>
      </c>
      <c r="C11" s="139">
        <v>975127</v>
      </c>
      <c r="D11" s="140">
        <v>141.908999979496</v>
      </c>
    </row>
    <row r="12" spans="1:4" s="60" customFormat="1" ht="16.5" customHeight="1">
      <c r="A12" s="141">
        <v>1111411101</v>
      </c>
      <c r="B12" s="142" t="s">
        <v>64</v>
      </c>
      <c r="C12" s="139">
        <v>974998</v>
      </c>
      <c r="D12" s="140">
        <v>141.89000000059605</v>
      </c>
    </row>
    <row r="13" spans="1:4" s="60" customFormat="1" ht="16.5" customHeight="1">
      <c r="A13" s="141">
        <v>1111411102</v>
      </c>
      <c r="B13" s="142" t="s">
        <v>63</v>
      </c>
      <c r="C13" s="139">
        <v>129</v>
      </c>
      <c r="D13" s="140">
        <v>1.8999997526407242E-2</v>
      </c>
    </row>
    <row r="14" spans="1:4" s="60" customFormat="1" ht="16.5" customHeight="1">
      <c r="A14" s="141">
        <v>11114112</v>
      </c>
      <c r="B14" s="142" t="s">
        <v>361</v>
      </c>
      <c r="C14" s="139">
        <v>593638317</v>
      </c>
      <c r="D14" s="140">
        <v>86400.049999999814</v>
      </c>
    </row>
    <row r="15" spans="1:4" s="60" customFormat="1" ht="16.5" customHeight="1">
      <c r="A15" s="141">
        <v>1111411201</v>
      </c>
      <c r="B15" s="142" t="s">
        <v>64</v>
      </c>
      <c r="C15" s="139">
        <v>487019973</v>
      </c>
      <c r="D15" s="140">
        <v>70882.469999999972</v>
      </c>
    </row>
    <row r="16" spans="1:4" s="60" customFormat="1" ht="16.5" customHeight="1">
      <c r="A16" s="141">
        <v>1111411202</v>
      </c>
      <c r="B16" s="142" t="s">
        <v>63</v>
      </c>
      <c r="C16" s="139">
        <v>106618344</v>
      </c>
      <c r="D16" s="140">
        <v>15517.580000000016</v>
      </c>
    </row>
    <row r="17" spans="1:4" s="60" customFormat="1" ht="16.5" customHeight="1">
      <c r="A17" s="141">
        <v>1111412</v>
      </c>
      <c r="B17" s="142" t="s">
        <v>1129</v>
      </c>
      <c r="C17" s="139">
        <v>87718304</v>
      </c>
      <c r="D17" s="140">
        <v>12766.799999999814</v>
      </c>
    </row>
    <row r="18" spans="1:4" s="60" customFormat="1" ht="16.5" customHeight="1">
      <c r="A18" s="141">
        <v>11114122</v>
      </c>
      <c r="B18" s="142" t="s">
        <v>484</v>
      </c>
      <c r="C18" s="139">
        <v>42245547</v>
      </c>
      <c r="D18" s="140">
        <v>6148.5499999998128</v>
      </c>
    </row>
    <row r="19" spans="1:4" s="60" customFormat="1" ht="16.5" customHeight="1">
      <c r="A19" s="141">
        <v>1111412201</v>
      </c>
      <c r="B19" s="142" t="s">
        <v>64</v>
      </c>
      <c r="C19" s="139">
        <v>7067000</v>
      </c>
      <c r="D19" s="140">
        <v>1028.5499999998137</v>
      </c>
    </row>
    <row r="20" spans="1:4" s="60" customFormat="1" ht="16.5" customHeight="1">
      <c r="A20" s="141">
        <v>1111412202</v>
      </c>
      <c r="B20" s="142" t="s">
        <v>63</v>
      </c>
      <c r="C20" s="139">
        <v>35178547</v>
      </c>
      <c r="D20" s="140">
        <v>5120</v>
      </c>
    </row>
    <row r="21" spans="1:4" s="60" customFormat="1" ht="16.5" customHeight="1">
      <c r="A21" s="141">
        <v>11114123</v>
      </c>
      <c r="B21" s="142" t="s">
        <v>1130</v>
      </c>
      <c r="C21" s="139">
        <v>45472757</v>
      </c>
      <c r="D21" s="140">
        <v>6618.25</v>
      </c>
    </row>
    <row r="22" spans="1:4" s="60" customFormat="1" ht="16.5" customHeight="1">
      <c r="A22" s="141">
        <v>1111412301</v>
      </c>
      <c r="B22" s="142" t="s">
        <v>64</v>
      </c>
      <c r="C22" s="139">
        <v>11050000</v>
      </c>
      <c r="D22" s="140">
        <v>1608.25</v>
      </c>
    </row>
    <row r="23" spans="1:4" s="60" customFormat="1" ht="16.5" customHeight="1">
      <c r="A23" s="141">
        <v>1111412302</v>
      </c>
      <c r="B23" s="142" t="s">
        <v>63</v>
      </c>
      <c r="C23" s="139">
        <v>34422757</v>
      </c>
      <c r="D23" s="140">
        <v>5010</v>
      </c>
    </row>
    <row r="24" spans="1:4" s="60" customFormat="1" ht="16.5" customHeight="1">
      <c r="A24" s="141">
        <v>111142</v>
      </c>
      <c r="B24" s="142" t="s">
        <v>485</v>
      </c>
      <c r="C24" s="139">
        <v>50676140</v>
      </c>
      <c r="D24" s="140">
        <v>7375.570000000298</v>
      </c>
    </row>
    <row r="25" spans="1:4" s="60" customFormat="1" ht="16.5" customHeight="1">
      <c r="A25" s="141">
        <v>1111421</v>
      </c>
      <c r="B25" s="142" t="s">
        <v>1288</v>
      </c>
      <c r="C25" s="139">
        <v>50676140</v>
      </c>
      <c r="D25" s="140">
        <v>7375.570000000298</v>
      </c>
    </row>
    <row r="26" spans="1:4" s="60" customFormat="1" ht="16.5" customHeight="1">
      <c r="A26" s="141">
        <v>11114211</v>
      </c>
      <c r="B26" s="142" t="s">
        <v>360</v>
      </c>
      <c r="C26" s="139">
        <v>50676140</v>
      </c>
      <c r="D26" s="140">
        <v>7375.570000000298</v>
      </c>
    </row>
    <row r="27" spans="1:4" s="60" customFormat="1" ht="16.5" customHeight="1">
      <c r="A27" s="141">
        <v>1111421101</v>
      </c>
      <c r="B27" s="142" t="s">
        <v>63</v>
      </c>
      <c r="C27" s="139">
        <v>50676140</v>
      </c>
      <c r="D27" s="140">
        <v>7375.570000000298</v>
      </c>
    </row>
    <row r="28" spans="1:4" s="60" customFormat="1" ht="16.5" customHeight="1">
      <c r="A28" s="141">
        <v>112</v>
      </c>
      <c r="B28" s="142" t="s">
        <v>362</v>
      </c>
      <c r="C28" s="139">
        <v>641806522</v>
      </c>
      <c r="D28" s="140">
        <v>93410.590000003576</v>
      </c>
    </row>
    <row r="29" spans="1:4" s="60" customFormat="1" ht="16.5" customHeight="1">
      <c r="A29" s="141">
        <v>11201</v>
      </c>
      <c r="B29" s="142" t="s">
        <v>234</v>
      </c>
      <c r="C29" s="139">
        <v>622749417</v>
      </c>
      <c r="D29" s="140">
        <v>90636.969999998808</v>
      </c>
    </row>
    <row r="30" spans="1:4" s="60" customFormat="1" ht="16.5" customHeight="1">
      <c r="A30" s="141">
        <v>112011</v>
      </c>
      <c r="B30" s="142" t="s">
        <v>486</v>
      </c>
      <c r="C30" s="139">
        <v>622749417</v>
      </c>
      <c r="D30" s="140">
        <v>90636.969999998808</v>
      </c>
    </row>
    <row r="31" spans="1:4" s="60" customFormat="1" ht="16.5" customHeight="1">
      <c r="A31" s="141">
        <v>1120112</v>
      </c>
      <c r="B31" s="142" t="s">
        <v>493</v>
      </c>
      <c r="C31" s="139">
        <v>622749417</v>
      </c>
      <c r="D31" s="140">
        <v>90636.969999998808</v>
      </c>
    </row>
    <row r="32" spans="1:4" s="60" customFormat="1" ht="16.5" customHeight="1">
      <c r="A32" s="141">
        <v>11201121</v>
      </c>
      <c r="B32" s="142" t="s">
        <v>488</v>
      </c>
      <c r="C32" s="139">
        <v>622749417</v>
      </c>
      <c r="D32" s="140">
        <v>90636.969999998808</v>
      </c>
    </row>
    <row r="33" spans="1:4" s="60" customFormat="1" ht="16.5" customHeight="1">
      <c r="A33" s="141">
        <v>1120112101</v>
      </c>
      <c r="B33" s="142" t="s">
        <v>489</v>
      </c>
      <c r="C33" s="139">
        <v>167700000</v>
      </c>
      <c r="D33" s="140">
        <v>24407.599999997765</v>
      </c>
    </row>
    <row r="34" spans="1:4" s="60" customFormat="1" ht="16.5" customHeight="1">
      <c r="A34" s="141">
        <v>1120112102</v>
      </c>
      <c r="B34" s="142" t="s">
        <v>490</v>
      </c>
      <c r="C34" s="139">
        <v>455049417</v>
      </c>
      <c r="D34" s="140">
        <v>66229.370000001043</v>
      </c>
    </row>
    <row r="35" spans="1:4" s="60" customFormat="1" ht="16.5" customHeight="1">
      <c r="A35" s="141">
        <v>11211</v>
      </c>
      <c r="B35" s="142" t="s">
        <v>363</v>
      </c>
      <c r="C35" s="139">
        <v>19057105</v>
      </c>
      <c r="D35" s="140">
        <v>2773.6200000000099</v>
      </c>
    </row>
    <row r="36" spans="1:4" s="60" customFormat="1" ht="16.5" customHeight="1">
      <c r="A36" s="141">
        <v>112111</v>
      </c>
      <c r="B36" s="142" t="s">
        <v>363</v>
      </c>
      <c r="C36" s="139">
        <v>19057105</v>
      </c>
      <c r="D36" s="140">
        <v>2773.6200000000099</v>
      </c>
    </row>
    <row r="37" spans="1:4" s="60" customFormat="1" ht="16.5" customHeight="1">
      <c r="A37" s="141">
        <v>1121111</v>
      </c>
      <c r="B37" s="142" t="s">
        <v>363</v>
      </c>
      <c r="C37" s="139">
        <v>19057105</v>
      </c>
      <c r="D37" s="140">
        <v>2773.6200000000099</v>
      </c>
    </row>
    <row r="38" spans="1:4" s="60" customFormat="1" ht="16.5" customHeight="1">
      <c r="A38" s="141">
        <v>11211111</v>
      </c>
      <c r="B38" s="142" t="s">
        <v>363</v>
      </c>
      <c r="C38" s="139">
        <v>19057105</v>
      </c>
      <c r="D38" s="140">
        <v>2773.6200000000099</v>
      </c>
    </row>
    <row r="39" spans="1:4" s="60" customFormat="1" ht="16.5" customHeight="1">
      <c r="A39" s="141">
        <v>1121111101</v>
      </c>
      <c r="B39" s="142" t="s">
        <v>299</v>
      </c>
      <c r="C39" s="139">
        <v>5577480</v>
      </c>
      <c r="D39" s="140">
        <v>811.7600000000001</v>
      </c>
    </row>
    <row r="40" spans="1:4" s="60" customFormat="1" ht="16.5" customHeight="1">
      <c r="A40" s="141">
        <v>1121111102</v>
      </c>
      <c r="B40" s="142" t="s">
        <v>300</v>
      </c>
      <c r="C40" s="139">
        <v>12367076</v>
      </c>
      <c r="D40" s="140">
        <v>1799.9400000000023</v>
      </c>
    </row>
    <row r="41" spans="1:4" s="60" customFormat="1" ht="16.5" customHeight="1">
      <c r="A41" s="141">
        <v>1121111105</v>
      </c>
      <c r="B41" s="142" t="s">
        <v>519</v>
      </c>
      <c r="C41" s="139">
        <v>1112549</v>
      </c>
      <c r="D41" s="140">
        <v>161.91999999999999</v>
      </c>
    </row>
    <row r="42" spans="1:4" s="60" customFormat="1" ht="16.5" customHeight="1">
      <c r="A42" s="141">
        <v>114</v>
      </c>
      <c r="B42" s="142" t="s">
        <v>171</v>
      </c>
      <c r="C42" s="139">
        <v>28777997654</v>
      </c>
      <c r="D42" s="140">
        <v>4188443.2129999995</v>
      </c>
    </row>
    <row r="43" spans="1:4" s="60" customFormat="1" ht="16.5" customHeight="1">
      <c r="A43" s="141">
        <v>11402</v>
      </c>
      <c r="B43" s="142" t="s">
        <v>366</v>
      </c>
      <c r="C43" s="139">
        <v>28777997654</v>
      </c>
      <c r="D43" s="140">
        <v>4188443.2129999995</v>
      </c>
    </row>
    <row r="44" spans="1:4" s="60" customFormat="1" ht="16.5" customHeight="1">
      <c r="A44" s="141">
        <v>114021</v>
      </c>
      <c r="B44" s="142" t="s">
        <v>367</v>
      </c>
      <c r="C44" s="139">
        <v>28777997654</v>
      </c>
      <c r="D44" s="140">
        <v>4188443.2129999995</v>
      </c>
    </row>
    <row r="45" spans="1:4" s="60" customFormat="1" ht="16.5" customHeight="1">
      <c r="A45" s="141">
        <v>1140211</v>
      </c>
      <c r="B45" s="142" t="s">
        <v>537</v>
      </c>
      <c r="C45" s="139">
        <v>7002000000</v>
      </c>
      <c r="D45" s="140">
        <v>1019093.8199999998</v>
      </c>
    </row>
    <row r="46" spans="1:4" s="60" customFormat="1" ht="16.5" customHeight="1">
      <c r="A46" s="141">
        <v>11402111</v>
      </c>
      <c r="B46" s="142" t="s">
        <v>538</v>
      </c>
      <c r="C46" s="139">
        <v>7002000000</v>
      </c>
      <c r="D46" s="140">
        <v>1019093.8199999998</v>
      </c>
    </row>
    <row r="47" spans="1:4" s="60" customFormat="1" ht="16.5" customHeight="1">
      <c r="A47" s="141">
        <v>1140211101</v>
      </c>
      <c r="B47" s="142" t="s">
        <v>321</v>
      </c>
      <c r="C47" s="139">
        <v>7002000000</v>
      </c>
      <c r="D47" s="140">
        <v>1019093.8199999998</v>
      </c>
    </row>
    <row r="48" spans="1:4" s="60" customFormat="1" ht="16.5" customHeight="1">
      <c r="A48" s="141">
        <v>1140212</v>
      </c>
      <c r="B48" s="142" t="s">
        <v>368</v>
      </c>
      <c r="C48" s="139">
        <v>6436083044</v>
      </c>
      <c r="D48" s="140">
        <v>936728.4299999997</v>
      </c>
    </row>
    <row r="49" spans="1:4" s="60" customFormat="1" ht="16.5" customHeight="1">
      <c r="A49" s="141">
        <v>11402123</v>
      </c>
      <c r="B49" s="142" t="s">
        <v>61</v>
      </c>
      <c r="C49" s="139">
        <v>6436083044</v>
      </c>
      <c r="D49" s="140">
        <v>936728.4299999997</v>
      </c>
    </row>
    <row r="50" spans="1:4" s="60" customFormat="1" ht="16.5" customHeight="1">
      <c r="A50" s="141">
        <v>1140212301</v>
      </c>
      <c r="B50" s="142" t="s">
        <v>302</v>
      </c>
      <c r="C50" s="139">
        <v>4031299544</v>
      </c>
      <c r="D50" s="140">
        <v>586728.43000000156</v>
      </c>
    </row>
    <row r="51" spans="1:4" s="60" customFormat="1" ht="16.5" customHeight="1">
      <c r="A51" s="141">
        <v>1140212302</v>
      </c>
      <c r="B51" s="142" t="s">
        <v>303</v>
      </c>
      <c r="C51" s="139">
        <v>2404783500</v>
      </c>
      <c r="D51" s="140">
        <v>350000</v>
      </c>
    </row>
    <row r="52" spans="1:4" s="60" customFormat="1" ht="16.5" customHeight="1">
      <c r="A52" s="141">
        <v>1140213</v>
      </c>
      <c r="B52" s="142" t="s">
        <v>369</v>
      </c>
      <c r="C52" s="139">
        <v>12932015300</v>
      </c>
      <c r="D52" s="140">
        <v>1882167.5</v>
      </c>
    </row>
    <row r="53" spans="1:4" s="60" customFormat="1" ht="16.5" customHeight="1">
      <c r="A53" s="141">
        <v>11402131</v>
      </c>
      <c r="B53" s="142" t="s">
        <v>370</v>
      </c>
      <c r="C53" s="139">
        <v>12932015300</v>
      </c>
      <c r="D53" s="140">
        <v>1882167.5</v>
      </c>
    </row>
    <row r="54" spans="1:4" s="60" customFormat="1" ht="16.5" customHeight="1">
      <c r="A54" s="141">
        <v>1140213101</v>
      </c>
      <c r="B54" s="142" t="s">
        <v>304</v>
      </c>
      <c r="C54" s="139">
        <v>5168000000</v>
      </c>
      <c r="D54" s="140">
        <v>752167.5</v>
      </c>
    </row>
    <row r="55" spans="1:4" s="60" customFormat="1" ht="16.5" customHeight="1">
      <c r="A55" s="141">
        <v>1140213102</v>
      </c>
      <c r="B55" s="142" t="s">
        <v>305</v>
      </c>
      <c r="C55" s="139">
        <v>7764015300</v>
      </c>
      <c r="D55" s="140">
        <v>1130000</v>
      </c>
    </row>
    <row r="56" spans="1:4" s="60" customFormat="1" ht="16.5" customHeight="1">
      <c r="A56" s="141">
        <v>1140214</v>
      </c>
      <c r="B56" s="142" t="s">
        <v>371</v>
      </c>
      <c r="C56" s="139">
        <v>1714200000</v>
      </c>
      <c r="D56" s="140">
        <v>249490.22999999858</v>
      </c>
    </row>
    <row r="57" spans="1:4" s="60" customFormat="1" ht="16.5" customHeight="1">
      <c r="A57" s="141">
        <v>11402141</v>
      </c>
      <c r="B57" s="142" t="s">
        <v>540</v>
      </c>
      <c r="C57" s="139">
        <v>1500000000</v>
      </c>
      <c r="D57" s="140">
        <v>218314.87000000008</v>
      </c>
    </row>
    <row r="58" spans="1:4" s="60" customFormat="1" ht="16.5" customHeight="1">
      <c r="A58" s="141">
        <v>1140214101</v>
      </c>
      <c r="B58" s="142" t="s">
        <v>552</v>
      </c>
      <c r="C58" s="139">
        <v>1500000000</v>
      </c>
      <c r="D58" s="140">
        <v>218314.87000000008</v>
      </c>
    </row>
    <row r="59" spans="1:4" s="60" customFormat="1" ht="16.5" customHeight="1">
      <c r="A59" s="141">
        <v>11402143</v>
      </c>
      <c r="B59" s="142" t="s">
        <v>61</v>
      </c>
      <c r="C59" s="139">
        <v>214200000</v>
      </c>
      <c r="D59" s="140">
        <v>31175.360000000332</v>
      </c>
    </row>
    <row r="60" spans="1:4" s="60" customFormat="1" ht="16.5" customHeight="1">
      <c r="A60" s="141">
        <v>1140214301</v>
      </c>
      <c r="B60" s="142" t="s">
        <v>556</v>
      </c>
      <c r="C60" s="139">
        <v>214200000</v>
      </c>
      <c r="D60" s="140">
        <v>31175.360000000332</v>
      </c>
    </row>
    <row r="61" spans="1:4" s="60" customFormat="1" ht="16.5" customHeight="1">
      <c r="A61" s="141">
        <v>1140219</v>
      </c>
      <c r="B61" s="142" t="s">
        <v>372</v>
      </c>
      <c r="C61" s="139">
        <v>231913688</v>
      </c>
      <c r="D61" s="140">
        <v>33753.460000000079</v>
      </c>
    </row>
    <row r="62" spans="1:4" s="60" customFormat="1" ht="16.5" customHeight="1">
      <c r="A62" s="141">
        <v>11402191</v>
      </c>
      <c r="B62" s="142" t="s">
        <v>373</v>
      </c>
      <c r="C62" s="139">
        <v>-8011550</v>
      </c>
      <c r="D62" s="140">
        <v>-1166.04</v>
      </c>
    </row>
    <row r="63" spans="1:4" s="60" customFormat="1" ht="16.5" customHeight="1">
      <c r="A63" s="141">
        <v>1140219105</v>
      </c>
      <c r="B63" s="142" t="s">
        <v>307</v>
      </c>
      <c r="C63" s="139">
        <v>-1071707</v>
      </c>
      <c r="D63" s="140">
        <v>-155.97999999999996</v>
      </c>
    </row>
    <row r="64" spans="1:4" s="60" customFormat="1" ht="16.5" customHeight="1">
      <c r="A64" s="141">
        <v>1140219106</v>
      </c>
      <c r="B64" s="142" t="s">
        <v>567</v>
      </c>
      <c r="C64" s="139">
        <v>-4621376</v>
      </c>
      <c r="D64" s="140">
        <v>-672.61000000000013</v>
      </c>
    </row>
    <row r="65" spans="1:4" s="60" customFormat="1" ht="16.5" customHeight="1">
      <c r="A65" s="141">
        <v>1140219108</v>
      </c>
      <c r="B65" s="142" t="s">
        <v>569</v>
      </c>
      <c r="C65" s="139">
        <v>-1786</v>
      </c>
      <c r="D65" s="140">
        <v>-0.26</v>
      </c>
    </row>
    <row r="66" spans="1:4" s="60" customFormat="1" ht="16.5" customHeight="1">
      <c r="A66" s="141">
        <v>1140219117</v>
      </c>
      <c r="B66" s="142" t="s">
        <v>575</v>
      </c>
      <c r="C66" s="139">
        <v>-2316681</v>
      </c>
      <c r="D66" s="140">
        <v>-337.17999999999995</v>
      </c>
    </row>
    <row r="67" spans="1:4" s="60" customFormat="1" ht="16.5" customHeight="1">
      <c r="A67" s="141">
        <v>11402192</v>
      </c>
      <c r="B67" s="142" t="s">
        <v>374</v>
      </c>
      <c r="C67" s="139">
        <v>239925238</v>
      </c>
      <c r="D67" s="140">
        <v>34919.5</v>
      </c>
    </row>
    <row r="68" spans="1:4" s="60" customFormat="1" ht="16.5" customHeight="1">
      <c r="A68" s="141">
        <v>1140219205</v>
      </c>
      <c r="B68" s="142" t="s">
        <v>308</v>
      </c>
      <c r="C68" s="139">
        <v>22319863</v>
      </c>
      <c r="D68" s="140">
        <v>3248.5099999999948</v>
      </c>
    </row>
    <row r="69" spans="1:4" s="60" customFormat="1" ht="16.5" customHeight="1">
      <c r="A69" s="141">
        <v>1140219206</v>
      </c>
      <c r="B69" s="142" t="s">
        <v>309</v>
      </c>
      <c r="C69" s="139">
        <v>29752119</v>
      </c>
      <c r="D69" s="140">
        <v>4330.2199999999939</v>
      </c>
    </row>
    <row r="70" spans="1:4" s="60" customFormat="1" ht="16.5" customHeight="1">
      <c r="A70" s="141">
        <v>1140219207</v>
      </c>
      <c r="B70" s="142" t="s">
        <v>310</v>
      </c>
      <c r="C70" s="139">
        <v>126999930</v>
      </c>
      <c r="D70" s="140">
        <v>18483.98000000001</v>
      </c>
    </row>
    <row r="71" spans="1:4" s="60" customFormat="1" ht="16.5" customHeight="1">
      <c r="A71" s="141">
        <v>1140219208</v>
      </c>
      <c r="B71" s="142" t="s">
        <v>587</v>
      </c>
      <c r="C71" s="139">
        <v>6942404</v>
      </c>
      <c r="D71" s="140">
        <v>1010.4199999999998</v>
      </c>
    </row>
    <row r="72" spans="1:4" s="60" customFormat="1" ht="16.5" customHeight="1">
      <c r="A72" s="141">
        <v>1140219213</v>
      </c>
      <c r="B72" s="142" t="s">
        <v>592</v>
      </c>
      <c r="C72" s="139">
        <v>139</v>
      </c>
      <c r="D72" s="140">
        <v>2.0000000000010232E-2</v>
      </c>
    </row>
    <row r="73" spans="1:4" s="60" customFormat="1" ht="16.5" customHeight="1">
      <c r="A73" s="141">
        <v>1140219229</v>
      </c>
      <c r="B73" s="142" t="s">
        <v>1352</v>
      </c>
      <c r="C73" s="139">
        <v>53910783</v>
      </c>
      <c r="D73" s="140">
        <v>7846.3500000000067</v>
      </c>
    </row>
    <row r="74" spans="1:4" s="60" customFormat="1" ht="16.5" customHeight="1">
      <c r="A74" s="141">
        <v>1140224</v>
      </c>
      <c r="B74" s="142" t="s">
        <v>375</v>
      </c>
      <c r="C74" s="139">
        <v>461785622</v>
      </c>
      <c r="D74" s="140">
        <v>67209.772999998182</v>
      </c>
    </row>
    <row r="75" spans="1:4" s="60" customFormat="1" ht="16.5" customHeight="1">
      <c r="A75" s="141">
        <v>11402241</v>
      </c>
      <c r="B75" s="142" t="s">
        <v>376</v>
      </c>
      <c r="C75" s="139">
        <v>6821504372</v>
      </c>
      <c r="D75" s="140">
        <v>992823.90000000037</v>
      </c>
    </row>
    <row r="76" spans="1:4" s="60" customFormat="1" ht="16.5" customHeight="1">
      <c r="A76" s="141">
        <v>1140224105</v>
      </c>
      <c r="B76" s="142" t="s">
        <v>311</v>
      </c>
      <c r="C76" s="139">
        <v>291248684</v>
      </c>
      <c r="D76" s="140">
        <v>42389.280000000028</v>
      </c>
    </row>
    <row r="77" spans="1:4" s="60" customFormat="1" ht="16.5" customHeight="1">
      <c r="A77" s="141">
        <v>1140224106</v>
      </c>
      <c r="B77" s="142" t="s">
        <v>312</v>
      </c>
      <c r="C77" s="139">
        <v>203981157</v>
      </c>
      <c r="D77" s="140">
        <v>29688.079999999954</v>
      </c>
    </row>
    <row r="78" spans="1:4" s="60" customFormat="1" ht="16.5" customHeight="1">
      <c r="A78" s="141">
        <v>1140224107</v>
      </c>
      <c r="B78" s="142" t="s">
        <v>313</v>
      </c>
      <c r="C78" s="139">
        <v>1331229541</v>
      </c>
      <c r="D78" s="140">
        <v>193751.46999999974</v>
      </c>
    </row>
    <row r="79" spans="1:4" s="60" customFormat="1" ht="16.5" customHeight="1">
      <c r="A79" s="141">
        <v>1140224108</v>
      </c>
      <c r="B79" s="142" t="s">
        <v>314</v>
      </c>
      <c r="C79" s="139">
        <v>3587522878</v>
      </c>
      <c r="D79" s="140">
        <v>522139.73</v>
      </c>
    </row>
    <row r="80" spans="1:4" s="60" customFormat="1" ht="16.5" customHeight="1">
      <c r="A80" s="141">
        <v>1140224113</v>
      </c>
      <c r="B80" s="142" t="s">
        <v>609</v>
      </c>
      <c r="C80" s="139">
        <v>655479452</v>
      </c>
      <c r="D80" s="140">
        <v>95400.610000000335</v>
      </c>
    </row>
    <row r="81" spans="1:4" s="60" customFormat="1" ht="16.5" customHeight="1">
      <c r="A81" s="141">
        <v>1140224117</v>
      </c>
      <c r="B81" s="142" t="s">
        <v>612</v>
      </c>
      <c r="C81" s="139">
        <v>99634633</v>
      </c>
      <c r="D81" s="140">
        <v>14501.149999999907</v>
      </c>
    </row>
    <row r="82" spans="1:4" s="60" customFormat="1" ht="16.5" customHeight="1">
      <c r="A82" s="141">
        <v>1140224129</v>
      </c>
      <c r="B82" s="142" t="s">
        <v>617</v>
      </c>
      <c r="C82" s="139">
        <v>652408027</v>
      </c>
      <c r="D82" s="140">
        <v>94953.580000000075</v>
      </c>
    </row>
    <row r="83" spans="1:4" s="60" customFormat="1" ht="16.5" customHeight="1">
      <c r="A83" s="141">
        <v>11402242</v>
      </c>
      <c r="B83" s="142" t="s">
        <v>377</v>
      </c>
      <c r="C83" s="139">
        <v>-6359718750</v>
      </c>
      <c r="D83" s="140">
        <v>-925614.12699999847</v>
      </c>
    </row>
    <row r="84" spans="1:4" s="60" customFormat="1" ht="16.5" customHeight="1">
      <c r="A84" s="141">
        <v>1140224205</v>
      </c>
      <c r="B84" s="142" t="s">
        <v>316</v>
      </c>
      <c r="C84" s="139">
        <v>-159977642</v>
      </c>
      <c r="D84" s="140">
        <v>-23283.670000000158</v>
      </c>
    </row>
    <row r="85" spans="1:4" s="60" customFormat="1" ht="16.5" customHeight="1">
      <c r="A85" s="141">
        <v>1140224206</v>
      </c>
      <c r="B85" s="142" t="s">
        <v>317</v>
      </c>
      <c r="C85" s="139">
        <v>-193032088</v>
      </c>
      <c r="D85" s="140">
        <v>-28094.516999999993</v>
      </c>
    </row>
    <row r="86" spans="1:4" s="60" customFormat="1" ht="16.5" customHeight="1">
      <c r="A86" s="141">
        <v>1140224207</v>
      </c>
      <c r="B86" s="142" t="s">
        <v>318</v>
      </c>
      <c r="C86" s="139">
        <v>-1293387349</v>
      </c>
      <c r="D86" s="140">
        <v>-188243.79000000004</v>
      </c>
    </row>
    <row r="87" spans="1:4" s="60" customFormat="1" ht="16.5" customHeight="1">
      <c r="A87" s="141">
        <v>1140224208</v>
      </c>
      <c r="B87" s="142" t="s">
        <v>319</v>
      </c>
      <c r="C87" s="139">
        <v>-3553799431</v>
      </c>
      <c r="D87" s="140">
        <v>-517231.51</v>
      </c>
    </row>
    <row r="88" spans="1:4" s="60" customFormat="1" ht="16.5" customHeight="1">
      <c r="A88" s="141">
        <v>1140224213</v>
      </c>
      <c r="B88" s="142" t="s">
        <v>627</v>
      </c>
      <c r="C88" s="139">
        <v>-610273973</v>
      </c>
      <c r="D88" s="140">
        <v>-88821.259999999776</v>
      </c>
    </row>
    <row r="89" spans="1:4" s="60" customFormat="1" ht="16.5" customHeight="1">
      <c r="A89" s="141">
        <v>1140224217</v>
      </c>
      <c r="B89" s="142" t="s">
        <v>631</v>
      </c>
      <c r="C89" s="139">
        <v>-94051687</v>
      </c>
      <c r="D89" s="140">
        <v>-13688.589999999851</v>
      </c>
    </row>
    <row r="90" spans="1:4" s="60" customFormat="1" ht="16.5" customHeight="1">
      <c r="A90" s="141">
        <v>1140224229</v>
      </c>
      <c r="B90" s="142" t="s">
        <v>642</v>
      </c>
      <c r="C90" s="139">
        <v>-455196580</v>
      </c>
      <c r="D90" s="140">
        <v>-66250.790000000037</v>
      </c>
    </row>
    <row r="91" spans="1:4" s="60" customFormat="1" ht="16.5" customHeight="1">
      <c r="A91" s="141">
        <v>119</v>
      </c>
      <c r="B91" s="142" t="s">
        <v>685</v>
      </c>
      <c r="C91" s="139">
        <v>93889248</v>
      </c>
      <c r="D91" s="140">
        <v>13647.469999999994</v>
      </c>
    </row>
    <row r="92" spans="1:4" s="60" customFormat="1" ht="16.5" customHeight="1">
      <c r="A92" s="141">
        <v>11901</v>
      </c>
      <c r="B92" s="142" t="s">
        <v>686</v>
      </c>
      <c r="C92" s="139">
        <v>93889248</v>
      </c>
      <c r="D92" s="140">
        <v>13647.469999999994</v>
      </c>
    </row>
    <row r="93" spans="1:4" s="60" customFormat="1" ht="16.5" customHeight="1">
      <c r="A93" s="141">
        <v>119011</v>
      </c>
      <c r="B93" s="142" t="s">
        <v>686</v>
      </c>
      <c r="C93" s="139">
        <v>93889248</v>
      </c>
      <c r="D93" s="140">
        <v>13647.469999999994</v>
      </c>
    </row>
    <row r="94" spans="1:4" s="60" customFormat="1" ht="16.5" customHeight="1">
      <c r="A94" s="141">
        <v>1190111</v>
      </c>
      <c r="B94" s="142" t="s">
        <v>686</v>
      </c>
      <c r="C94" s="139">
        <v>93889248</v>
      </c>
      <c r="D94" s="140">
        <v>13647.469999999994</v>
      </c>
    </row>
    <row r="95" spans="1:4" s="60" customFormat="1" ht="16.5" customHeight="1">
      <c r="A95" s="141">
        <v>11901114</v>
      </c>
      <c r="B95" s="142" t="s">
        <v>1221</v>
      </c>
      <c r="C95" s="139">
        <v>93889248</v>
      </c>
      <c r="D95" s="140">
        <v>13647.469999999994</v>
      </c>
    </row>
    <row r="96" spans="1:4" s="60" customFormat="1" ht="16.5" customHeight="1">
      <c r="A96" s="141">
        <v>1190111404</v>
      </c>
      <c r="B96" s="142" t="s">
        <v>1353</v>
      </c>
      <c r="C96" s="139">
        <v>93889248</v>
      </c>
      <c r="D96" s="140">
        <v>13647.470000000001</v>
      </c>
    </row>
    <row r="97" spans="1:4" s="60" customFormat="1" ht="16.5" customHeight="1">
      <c r="A97" s="141">
        <v>12</v>
      </c>
      <c r="B97" s="142" t="s">
        <v>7</v>
      </c>
      <c r="C97" s="139">
        <v>2802317961</v>
      </c>
      <c r="D97" s="140">
        <v>407780.5</v>
      </c>
    </row>
    <row r="98" spans="1:4" s="60" customFormat="1" ht="16.5" customHeight="1">
      <c r="A98" s="141">
        <v>121</v>
      </c>
      <c r="B98" s="142" t="s">
        <v>120</v>
      </c>
      <c r="C98" s="139">
        <v>1565510959</v>
      </c>
      <c r="D98" s="140">
        <v>227849.53999999998</v>
      </c>
    </row>
    <row r="99" spans="1:4" s="60" customFormat="1" ht="16.5" customHeight="1">
      <c r="A99" s="141">
        <v>12102</v>
      </c>
      <c r="B99" s="142" t="s">
        <v>366</v>
      </c>
      <c r="C99" s="139">
        <v>665510959</v>
      </c>
      <c r="D99" s="140">
        <v>96860.620000000054</v>
      </c>
    </row>
    <row r="100" spans="1:4" s="60" customFormat="1" ht="16.5" customHeight="1">
      <c r="A100" s="141">
        <v>121021</v>
      </c>
      <c r="B100" s="142" t="s">
        <v>367</v>
      </c>
      <c r="C100" s="139">
        <v>665510959</v>
      </c>
      <c r="D100" s="140">
        <v>96860.620000000054</v>
      </c>
    </row>
    <row r="101" spans="1:4" s="60" customFormat="1" ht="16.5" customHeight="1">
      <c r="A101" s="141">
        <v>1210215</v>
      </c>
      <c r="B101" s="142" t="s">
        <v>1354</v>
      </c>
      <c r="C101" s="139">
        <v>665510959</v>
      </c>
      <c r="D101" s="140">
        <v>96860.620000000054</v>
      </c>
    </row>
    <row r="102" spans="1:4" s="60" customFormat="1" ht="16.5" customHeight="1">
      <c r="A102" s="141">
        <v>12102152</v>
      </c>
      <c r="B102" s="142" t="s">
        <v>1355</v>
      </c>
      <c r="C102" s="139">
        <v>665510959</v>
      </c>
      <c r="D102" s="140">
        <v>96860.62</v>
      </c>
    </row>
    <row r="103" spans="1:4" s="60" customFormat="1" ht="16.5" customHeight="1">
      <c r="A103" s="141">
        <v>1210215201</v>
      </c>
      <c r="B103" s="142" t="s">
        <v>1356</v>
      </c>
      <c r="C103" s="139">
        <v>650000000</v>
      </c>
      <c r="D103" s="140">
        <v>94603.109999999986</v>
      </c>
    </row>
    <row r="104" spans="1:4" s="60" customFormat="1" ht="16.5" customHeight="1">
      <c r="A104" s="141">
        <v>1210215202</v>
      </c>
      <c r="B104" s="142" t="s">
        <v>1357</v>
      </c>
      <c r="C104" s="139">
        <v>422152740</v>
      </c>
      <c r="D104" s="140">
        <v>61441.48</v>
      </c>
    </row>
    <row r="105" spans="1:4" s="60" customFormat="1" ht="16.5" customHeight="1">
      <c r="A105" s="141">
        <v>1210215203</v>
      </c>
      <c r="B105" s="142" t="s">
        <v>1358</v>
      </c>
      <c r="C105" s="139">
        <v>-406641781</v>
      </c>
      <c r="D105" s="140">
        <v>-59183.97</v>
      </c>
    </row>
    <row r="106" spans="1:4" s="60" customFormat="1" ht="16.5" customHeight="1">
      <c r="A106" s="141">
        <v>12103</v>
      </c>
      <c r="B106" s="142" t="s">
        <v>380</v>
      </c>
      <c r="C106" s="139">
        <v>900000000</v>
      </c>
      <c r="D106" s="140">
        <v>130988.91999999998</v>
      </c>
    </row>
    <row r="107" spans="1:4" s="60" customFormat="1" ht="16.5" customHeight="1">
      <c r="A107" s="141">
        <v>121031</v>
      </c>
      <c r="B107" s="142" t="s">
        <v>380</v>
      </c>
      <c r="C107" s="139">
        <v>900000000</v>
      </c>
      <c r="D107" s="140">
        <v>130988.91999999998</v>
      </c>
    </row>
    <row r="108" spans="1:4" s="60" customFormat="1" ht="16.5" customHeight="1">
      <c r="A108" s="141">
        <v>1210311</v>
      </c>
      <c r="B108" s="142" t="s">
        <v>380</v>
      </c>
      <c r="C108" s="139">
        <v>900000000</v>
      </c>
      <c r="D108" s="140">
        <v>130988.91999999998</v>
      </c>
    </row>
    <row r="109" spans="1:4" s="60" customFormat="1" ht="16.5" customHeight="1">
      <c r="A109" s="141">
        <v>12103111</v>
      </c>
      <c r="B109" s="142" t="s">
        <v>380</v>
      </c>
      <c r="C109" s="139">
        <v>900000000</v>
      </c>
      <c r="D109" s="140">
        <v>130988.91999999998</v>
      </c>
    </row>
    <row r="110" spans="1:4" s="60" customFormat="1" ht="16.5" customHeight="1">
      <c r="A110" s="141">
        <v>1210311101</v>
      </c>
      <c r="B110" s="142" t="s">
        <v>323</v>
      </c>
      <c r="C110" s="139">
        <v>900000000</v>
      </c>
      <c r="D110" s="140">
        <v>130988.91999999998</v>
      </c>
    </row>
    <row r="111" spans="1:4" s="60" customFormat="1" ht="16.5" customHeight="1">
      <c r="A111" s="141">
        <v>128</v>
      </c>
      <c r="B111" s="142" t="s">
        <v>717</v>
      </c>
      <c r="C111" s="139">
        <v>1236807002</v>
      </c>
      <c r="D111" s="140">
        <v>179930.96</v>
      </c>
    </row>
    <row r="112" spans="1:4" s="60" customFormat="1" ht="16.5" customHeight="1">
      <c r="A112" s="141">
        <v>12801</v>
      </c>
      <c r="B112" s="142" t="s">
        <v>718</v>
      </c>
      <c r="C112" s="139">
        <v>1236807002</v>
      </c>
      <c r="D112" s="140">
        <v>179930.96</v>
      </c>
    </row>
    <row r="113" spans="1:4" s="60" customFormat="1" ht="16.5" customHeight="1">
      <c r="A113" s="141">
        <v>128011</v>
      </c>
      <c r="B113" s="142" t="s">
        <v>718</v>
      </c>
      <c r="C113" s="139">
        <v>1236807002</v>
      </c>
      <c r="D113" s="140">
        <v>179930.96</v>
      </c>
    </row>
    <row r="114" spans="1:4" s="60" customFormat="1" ht="16.5" customHeight="1">
      <c r="A114" s="141">
        <v>1280111</v>
      </c>
      <c r="B114" s="142" t="s">
        <v>202</v>
      </c>
      <c r="C114" s="139">
        <v>1049852927</v>
      </c>
      <c r="D114" s="140">
        <v>152430.96</v>
      </c>
    </row>
    <row r="115" spans="1:4" s="60" customFormat="1" ht="16.5" customHeight="1">
      <c r="A115" s="141">
        <v>12801111</v>
      </c>
      <c r="B115" s="142" t="s">
        <v>76</v>
      </c>
      <c r="C115" s="139">
        <v>481164166</v>
      </c>
      <c r="D115" s="140">
        <v>69861.509999999995</v>
      </c>
    </row>
    <row r="116" spans="1:4" s="60" customFormat="1" ht="16.5" customHeight="1">
      <c r="A116" s="141">
        <v>1280111101</v>
      </c>
      <c r="B116" s="142" t="s">
        <v>719</v>
      </c>
      <c r="C116" s="139">
        <v>481164166</v>
      </c>
      <c r="D116" s="140">
        <v>69861.509999999995</v>
      </c>
    </row>
    <row r="117" spans="1:4" s="60" customFormat="1" ht="16.5" customHeight="1">
      <c r="A117" s="141">
        <v>1280111402</v>
      </c>
      <c r="B117" s="142" t="s">
        <v>1359</v>
      </c>
      <c r="C117" s="139">
        <v>643678256</v>
      </c>
      <c r="D117" s="140">
        <v>93457.37</v>
      </c>
    </row>
    <row r="118" spans="1:4" s="60" customFormat="1" ht="16.5" customHeight="1">
      <c r="A118" s="141">
        <v>12801117</v>
      </c>
      <c r="B118" s="142" t="s">
        <v>725</v>
      </c>
      <c r="C118" s="139">
        <v>-74989495</v>
      </c>
      <c r="D118" s="140">
        <v>-10887.92</v>
      </c>
    </row>
    <row r="119" spans="1:4" s="60" customFormat="1" ht="16.5" customHeight="1">
      <c r="A119" s="141">
        <v>1280111701</v>
      </c>
      <c r="B119" s="142" t="s">
        <v>76</v>
      </c>
      <c r="C119" s="139">
        <v>-32077611</v>
      </c>
      <c r="D119" s="140">
        <v>-4657.43</v>
      </c>
    </row>
    <row r="120" spans="1:4" s="60" customFormat="1" ht="16.5" customHeight="1">
      <c r="A120" s="141">
        <v>1280111703</v>
      </c>
      <c r="B120" s="142" t="s">
        <v>78</v>
      </c>
      <c r="C120" s="139">
        <v>-42911884</v>
      </c>
      <c r="D120" s="140">
        <v>-6230.49</v>
      </c>
    </row>
    <row r="121" spans="1:4" s="60" customFormat="1" ht="16.5" customHeight="1">
      <c r="A121" s="141">
        <v>1280112</v>
      </c>
      <c r="B121" s="142" t="s">
        <v>1360</v>
      </c>
      <c r="C121" s="139">
        <v>186954075</v>
      </c>
      <c r="D121" s="140">
        <v>27500</v>
      </c>
    </row>
    <row r="122" spans="1:4" s="60" customFormat="1" ht="16.5" customHeight="1">
      <c r="A122" s="141">
        <v>12801121</v>
      </c>
      <c r="B122" s="142" t="s">
        <v>1361</v>
      </c>
      <c r="C122" s="139">
        <v>203949900</v>
      </c>
      <c r="D122" s="140">
        <v>30000</v>
      </c>
    </row>
    <row r="123" spans="1:4" s="60" customFormat="1" ht="16.5" customHeight="1">
      <c r="A123" s="141">
        <v>1280112102</v>
      </c>
      <c r="B123" s="142" t="s">
        <v>1362</v>
      </c>
      <c r="C123" s="139">
        <v>203949900</v>
      </c>
      <c r="D123" s="140">
        <v>30000</v>
      </c>
    </row>
    <row r="124" spans="1:4" s="60" customFormat="1" ht="16.5" customHeight="1">
      <c r="A124" s="141">
        <v>12801122</v>
      </c>
      <c r="B124" s="142" t="s">
        <v>725</v>
      </c>
      <c r="C124" s="139">
        <v>-16995825</v>
      </c>
      <c r="D124" s="140">
        <v>-2500</v>
      </c>
    </row>
    <row r="125" spans="1:4" s="60" customFormat="1" ht="16.5" customHeight="1">
      <c r="A125" s="141">
        <v>1280112201</v>
      </c>
      <c r="B125" s="142" t="s">
        <v>1363</v>
      </c>
      <c r="C125" s="139">
        <v>-16995825</v>
      </c>
      <c r="D125" s="140">
        <v>-2500</v>
      </c>
    </row>
    <row r="126" spans="1:4" s="60" customFormat="1" ht="16.5" customHeight="1">
      <c r="A126" s="141">
        <v>2</v>
      </c>
      <c r="B126" s="142" t="s">
        <v>8</v>
      </c>
      <c r="C126" s="139">
        <v>15922878254</v>
      </c>
      <c r="D126" s="140">
        <v>2311885.2400000095</v>
      </c>
    </row>
    <row r="127" spans="1:4" s="60" customFormat="1" ht="16.5" customHeight="1">
      <c r="A127" s="141">
        <v>21</v>
      </c>
      <c r="B127" s="142" t="s">
        <v>9</v>
      </c>
      <c r="C127" s="139">
        <v>15922878254</v>
      </c>
      <c r="D127" s="140">
        <v>2311885.2400000095</v>
      </c>
    </row>
    <row r="128" spans="1:4" s="60" customFormat="1" ht="16.5" customHeight="1">
      <c r="A128" s="141">
        <v>211</v>
      </c>
      <c r="B128" s="142" t="s">
        <v>381</v>
      </c>
      <c r="C128" s="139">
        <v>97891663</v>
      </c>
      <c r="D128" s="140">
        <v>14213.160000011325</v>
      </c>
    </row>
    <row r="129" spans="1:4" s="60" customFormat="1" ht="16.5" customHeight="1">
      <c r="A129" s="141">
        <v>21101</v>
      </c>
      <c r="B129" s="142" t="s">
        <v>235</v>
      </c>
      <c r="C129" s="139">
        <v>97891663</v>
      </c>
      <c r="D129" s="140">
        <v>14213.160000011325</v>
      </c>
    </row>
    <row r="130" spans="1:4" s="60" customFormat="1" ht="16.5" customHeight="1">
      <c r="A130" s="141">
        <v>211011</v>
      </c>
      <c r="B130" s="142" t="s">
        <v>235</v>
      </c>
      <c r="C130" s="139">
        <v>52988539</v>
      </c>
      <c r="D130" s="140">
        <v>7693.5499999970198</v>
      </c>
    </row>
    <row r="131" spans="1:4" s="60" customFormat="1" ht="16.5" customHeight="1">
      <c r="A131" s="141">
        <v>2110111</v>
      </c>
      <c r="B131" s="142" t="s">
        <v>382</v>
      </c>
      <c r="C131" s="139">
        <v>52988539</v>
      </c>
      <c r="D131" s="140">
        <v>7693.5499999970198</v>
      </c>
    </row>
    <row r="132" spans="1:4" s="60" customFormat="1" ht="16.5" customHeight="1">
      <c r="A132" s="141">
        <v>21101111</v>
      </c>
      <c r="B132" s="142" t="s">
        <v>383</v>
      </c>
      <c r="C132" s="139">
        <v>2190038</v>
      </c>
      <c r="D132" s="140">
        <v>317.98000000417233</v>
      </c>
    </row>
    <row r="133" spans="1:4" s="60" customFormat="1" ht="16.5" customHeight="1">
      <c r="A133" s="141">
        <v>2110111101</v>
      </c>
      <c r="B133" s="142" t="s">
        <v>728</v>
      </c>
      <c r="C133" s="139">
        <v>825575</v>
      </c>
      <c r="D133" s="140">
        <v>119.87000000476837</v>
      </c>
    </row>
    <row r="134" spans="1:4" s="60" customFormat="1" ht="16.5" customHeight="1">
      <c r="A134" s="141">
        <v>2110111102</v>
      </c>
      <c r="B134" s="142" t="s">
        <v>324</v>
      </c>
      <c r="C134" s="139">
        <v>1364463</v>
      </c>
      <c r="D134" s="140">
        <v>198.10999999940398</v>
      </c>
    </row>
    <row r="135" spans="1:4" s="60" customFormat="1" ht="16.5" customHeight="1">
      <c r="A135" s="141">
        <v>21101114</v>
      </c>
      <c r="B135" s="142" t="s">
        <v>1291</v>
      </c>
      <c r="C135" s="139">
        <v>50798501</v>
      </c>
      <c r="D135" s="140">
        <v>7375.570000000298</v>
      </c>
    </row>
    <row r="136" spans="1:4" s="60" customFormat="1" ht="16.5" customHeight="1">
      <c r="A136" s="141">
        <v>2110111402</v>
      </c>
      <c r="B136" s="142" t="s">
        <v>1292</v>
      </c>
      <c r="C136" s="139">
        <v>50798501</v>
      </c>
      <c r="D136" s="140">
        <v>7375.570000000298</v>
      </c>
    </row>
    <row r="137" spans="1:4" s="60" customFormat="1" ht="16.5" customHeight="1">
      <c r="A137" s="141">
        <v>211012</v>
      </c>
      <c r="B137" s="142" t="s">
        <v>325</v>
      </c>
      <c r="C137" s="139">
        <v>463500</v>
      </c>
      <c r="D137" s="140">
        <v>67.300000000745058</v>
      </c>
    </row>
    <row r="138" spans="1:4" s="60" customFormat="1" ht="16.5" customHeight="1">
      <c r="A138" s="141">
        <v>2110121</v>
      </c>
      <c r="B138" s="142" t="s">
        <v>325</v>
      </c>
      <c r="C138" s="139">
        <v>463500</v>
      </c>
      <c r="D138" s="140">
        <v>67.300000000745058</v>
      </c>
    </row>
    <row r="139" spans="1:4" s="60" customFormat="1" ht="16.5" customHeight="1">
      <c r="A139" s="141">
        <v>21101211</v>
      </c>
      <c r="B139" s="142" t="s">
        <v>325</v>
      </c>
      <c r="C139" s="139">
        <v>463500</v>
      </c>
      <c r="D139" s="140">
        <v>67.300000000745058</v>
      </c>
    </row>
    <row r="140" spans="1:4" s="60" customFormat="1" ht="16.5" customHeight="1">
      <c r="A140" s="141">
        <v>2110121103</v>
      </c>
      <c r="B140" s="142" t="s">
        <v>1364</v>
      </c>
      <c r="C140" s="139">
        <v>463500</v>
      </c>
      <c r="D140" s="140">
        <v>67.299999999999727</v>
      </c>
    </row>
    <row r="141" spans="1:4" s="60" customFormat="1" ht="16.5" customHeight="1">
      <c r="A141" s="141">
        <v>211015</v>
      </c>
      <c r="B141" s="142" t="s">
        <v>384</v>
      </c>
      <c r="C141" s="139">
        <v>44439624</v>
      </c>
      <c r="D141" s="140">
        <v>6452.3100000000559</v>
      </c>
    </row>
    <row r="142" spans="1:4" s="60" customFormat="1" ht="16.5" customHeight="1">
      <c r="A142" s="141">
        <v>2110151</v>
      </c>
      <c r="B142" s="142" t="s">
        <v>384</v>
      </c>
      <c r="C142" s="139">
        <v>44439624</v>
      </c>
      <c r="D142" s="140">
        <v>6452.3100000000559</v>
      </c>
    </row>
    <row r="143" spans="1:4" s="60" customFormat="1" ht="16.5" customHeight="1">
      <c r="A143" s="141">
        <v>21101511</v>
      </c>
      <c r="B143" s="142" t="s">
        <v>384</v>
      </c>
      <c r="C143" s="139">
        <v>44439624</v>
      </c>
      <c r="D143" s="140">
        <v>6452.3100000000559</v>
      </c>
    </row>
    <row r="144" spans="1:4" s="60" customFormat="1" ht="16.5" customHeight="1">
      <c r="A144" s="141">
        <v>2110151101</v>
      </c>
      <c r="B144" s="142" t="s">
        <v>734</v>
      </c>
      <c r="C144" s="139">
        <v>11047649</v>
      </c>
      <c r="D144" s="140">
        <v>1604.040000000037</v>
      </c>
    </row>
    <row r="145" spans="1:4" s="60" customFormat="1" ht="16.5" customHeight="1">
      <c r="A145" s="141">
        <v>2110151102</v>
      </c>
      <c r="B145" s="142" t="s">
        <v>326</v>
      </c>
      <c r="C145" s="139">
        <v>33391975</v>
      </c>
      <c r="D145" s="140">
        <v>4848.2700000000186</v>
      </c>
    </row>
    <row r="146" spans="1:4" s="60" customFormat="1" ht="16.5" customHeight="1">
      <c r="A146" s="141">
        <v>213</v>
      </c>
      <c r="B146" s="142" t="s">
        <v>742</v>
      </c>
      <c r="C146" s="139">
        <v>14899007839</v>
      </c>
      <c r="D146" s="140">
        <v>2163226.7400000021</v>
      </c>
    </row>
    <row r="147" spans="1:4" s="60" customFormat="1" ht="16.5" customHeight="1">
      <c r="A147" s="141">
        <v>21301</v>
      </c>
      <c r="B147" s="142" t="s">
        <v>266</v>
      </c>
      <c r="C147" s="139">
        <v>14899007839</v>
      </c>
      <c r="D147" s="140">
        <v>2163226.7400000021</v>
      </c>
    </row>
    <row r="148" spans="1:4" s="60" customFormat="1" ht="16.5" customHeight="1">
      <c r="A148" s="141">
        <v>213011</v>
      </c>
      <c r="B148" s="142" t="s">
        <v>1365</v>
      </c>
      <c r="C148" s="139">
        <v>14899007839</v>
      </c>
      <c r="D148" s="140">
        <v>2163226.7400000021</v>
      </c>
    </row>
    <row r="149" spans="1:4" s="60" customFormat="1" ht="16.5" customHeight="1">
      <c r="A149" s="141">
        <v>2130111</v>
      </c>
      <c r="B149" s="142" t="s">
        <v>744</v>
      </c>
      <c r="C149" s="139">
        <v>14899007839</v>
      </c>
      <c r="D149" s="140">
        <v>2163226.7400000021</v>
      </c>
    </row>
    <row r="150" spans="1:4" s="60" customFormat="1" ht="16.5" customHeight="1">
      <c r="A150" s="141">
        <v>21301113</v>
      </c>
      <c r="B150" s="142" t="s">
        <v>1366</v>
      </c>
      <c r="C150" s="139">
        <v>14899007839</v>
      </c>
      <c r="D150" s="140">
        <v>2163226.7399999984</v>
      </c>
    </row>
    <row r="151" spans="1:4" s="60" customFormat="1" ht="16.5" customHeight="1">
      <c r="A151" s="141">
        <v>2130111301</v>
      </c>
      <c r="B151" s="142" t="s">
        <v>64</v>
      </c>
      <c r="C151" s="139">
        <v>6642589630</v>
      </c>
      <c r="D151" s="140">
        <v>964455.33000000007</v>
      </c>
    </row>
    <row r="152" spans="1:4" s="60" customFormat="1" ht="16.5" customHeight="1">
      <c r="A152" s="141">
        <v>2130111302</v>
      </c>
      <c r="B152" s="142" t="s">
        <v>63</v>
      </c>
      <c r="C152" s="139">
        <v>8256418209</v>
      </c>
      <c r="D152" s="140">
        <v>1198771.4100000001</v>
      </c>
    </row>
    <row r="153" spans="1:4" s="60" customFormat="1" ht="16.5" customHeight="1">
      <c r="A153" s="141">
        <v>214</v>
      </c>
      <c r="B153" s="142" t="s">
        <v>10</v>
      </c>
      <c r="C153" s="139">
        <v>925978752</v>
      </c>
      <c r="D153" s="140">
        <v>134445.33999999997</v>
      </c>
    </row>
    <row r="154" spans="1:4" s="60" customFormat="1" ht="16.5" customHeight="1">
      <c r="A154" s="141">
        <v>21401</v>
      </c>
      <c r="B154" s="142" t="s">
        <v>385</v>
      </c>
      <c r="C154" s="139">
        <v>879679229</v>
      </c>
      <c r="D154" s="140">
        <v>127722.97999999998</v>
      </c>
    </row>
    <row r="155" spans="1:4" s="60" customFormat="1" ht="16.5" customHeight="1">
      <c r="A155" s="141">
        <v>214011</v>
      </c>
      <c r="B155" s="142" t="s">
        <v>385</v>
      </c>
      <c r="C155" s="139">
        <v>879679229</v>
      </c>
      <c r="D155" s="140">
        <v>127722.97999999998</v>
      </c>
    </row>
    <row r="156" spans="1:4" s="60" customFormat="1" ht="16.5" customHeight="1">
      <c r="A156" s="141">
        <v>2140111</v>
      </c>
      <c r="B156" s="142" t="s">
        <v>385</v>
      </c>
      <c r="C156" s="139">
        <v>879679229</v>
      </c>
      <c r="D156" s="140">
        <v>127722.97999999998</v>
      </c>
    </row>
    <row r="157" spans="1:4" s="60" customFormat="1" ht="16.5" customHeight="1">
      <c r="A157" s="141">
        <v>21401111</v>
      </c>
      <c r="B157" s="142" t="s">
        <v>386</v>
      </c>
      <c r="C157" s="139">
        <v>879679229</v>
      </c>
      <c r="D157" s="140">
        <v>127722.97999999998</v>
      </c>
    </row>
    <row r="158" spans="1:4" s="60" customFormat="1" ht="16.5" customHeight="1">
      <c r="A158" s="141">
        <v>2140111103</v>
      </c>
      <c r="B158" s="142" t="s">
        <v>328</v>
      </c>
      <c r="C158" s="139">
        <v>70209301</v>
      </c>
      <c r="D158" s="140">
        <v>10193.880000000005</v>
      </c>
    </row>
    <row r="159" spans="1:4" s="60" customFormat="1" ht="16.5" customHeight="1">
      <c r="A159" s="141">
        <v>2140111111</v>
      </c>
      <c r="B159" s="142" t="s">
        <v>1225</v>
      </c>
      <c r="C159" s="139">
        <v>669698125</v>
      </c>
      <c r="D159" s="140">
        <v>97235.260000000009</v>
      </c>
    </row>
    <row r="160" spans="1:4" s="60" customFormat="1" ht="16.5" customHeight="1">
      <c r="A160" s="141">
        <v>2140111112</v>
      </c>
      <c r="B160" s="142" t="s">
        <v>1226</v>
      </c>
      <c r="C160" s="139">
        <v>139771803</v>
      </c>
      <c r="D160" s="140">
        <v>20293.84</v>
      </c>
    </row>
    <row r="161" spans="1:4" s="60" customFormat="1" ht="16.5" customHeight="1">
      <c r="A161" s="141">
        <v>21402</v>
      </c>
      <c r="B161" s="142" t="s">
        <v>772</v>
      </c>
      <c r="C161" s="139">
        <v>37274079</v>
      </c>
      <c r="D161" s="140">
        <v>5411.929999999993</v>
      </c>
    </row>
    <row r="162" spans="1:4" s="60" customFormat="1" ht="16.5" customHeight="1">
      <c r="A162" s="141">
        <v>214021</v>
      </c>
      <c r="B162" s="142" t="s">
        <v>772</v>
      </c>
      <c r="C162" s="139">
        <v>37274079</v>
      </c>
      <c r="D162" s="140">
        <v>5411.929999999993</v>
      </c>
    </row>
    <row r="163" spans="1:4" s="60" customFormat="1" ht="16.5" customHeight="1">
      <c r="A163" s="141">
        <v>2140211</v>
      </c>
      <c r="B163" s="142" t="s">
        <v>772</v>
      </c>
      <c r="C163" s="139">
        <v>37274079</v>
      </c>
      <c r="D163" s="140">
        <v>5411.929999999993</v>
      </c>
    </row>
    <row r="164" spans="1:4" s="60" customFormat="1" ht="16.5" customHeight="1">
      <c r="A164" s="141">
        <v>21402111</v>
      </c>
      <c r="B164" s="142" t="s">
        <v>772</v>
      </c>
      <c r="C164" s="139">
        <v>37274079</v>
      </c>
      <c r="D164" s="140">
        <v>5411.929999999993</v>
      </c>
    </row>
    <row r="165" spans="1:4" s="60" customFormat="1" ht="16.5" customHeight="1">
      <c r="A165" s="141">
        <v>2140211101</v>
      </c>
      <c r="B165" s="142" t="s">
        <v>73</v>
      </c>
      <c r="C165" s="139">
        <v>7098211</v>
      </c>
      <c r="D165" s="140">
        <v>1030.6100000000006</v>
      </c>
    </row>
    <row r="166" spans="1:4" s="60" customFormat="1" ht="16.5" customHeight="1">
      <c r="A166" s="141">
        <v>2140211105</v>
      </c>
      <c r="B166" s="142" t="s">
        <v>776</v>
      </c>
      <c r="C166" s="139">
        <v>20511000</v>
      </c>
      <c r="D166" s="140">
        <v>2978.05</v>
      </c>
    </row>
    <row r="167" spans="1:4" s="60" customFormat="1" ht="16.5" customHeight="1">
      <c r="A167" s="141">
        <v>2140211106</v>
      </c>
      <c r="B167" s="142" t="s">
        <v>777</v>
      </c>
      <c r="C167" s="139">
        <v>9664868</v>
      </c>
      <c r="D167" s="140">
        <v>1403.27</v>
      </c>
    </row>
    <row r="168" spans="1:4" s="60" customFormat="1" ht="16.5" customHeight="1">
      <c r="A168" s="141">
        <v>21405</v>
      </c>
      <c r="B168" s="142" t="s">
        <v>148</v>
      </c>
      <c r="C168" s="139">
        <v>9025444</v>
      </c>
      <c r="D168" s="140">
        <v>1310.4300000000003</v>
      </c>
    </row>
    <row r="169" spans="1:4" s="60" customFormat="1" ht="16.5" customHeight="1">
      <c r="A169" s="141">
        <v>214051</v>
      </c>
      <c r="B169" s="142" t="s">
        <v>148</v>
      </c>
      <c r="C169" s="139">
        <v>9025444</v>
      </c>
      <c r="D169" s="140">
        <v>1310.4300000000003</v>
      </c>
    </row>
    <row r="170" spans="1:4" s="60" customFormat="1" ht="16.5" customHeight="1">
      <c r="A170" s="141">
        <v>2140511</v>
      </c>
      <c r="B170" s="142" t="s">
        <v>148</v>
      </c>
      <c r="C170" s="139">
        <v>9025444</v>
      </c>
      <c r="D170" s="140">
        <v>1310.4300000000003</v>
      </c>
    </row>
    <row r="171" spans="1:4" s="60" customFormat="1" ht="16.5" customHeight="1">
      <c r="A171" s="141">
        <v>21405111</v>
      </c>
      <c r="B171" s="142" t="s">
        <v>1056</v>
      </c>
      <c r="C171" s="139">
        <v>9025444</v>
      </c>
      <c r="D171" s="140">
        <v>1310.4299999999985</v>
      </c>
    </row>
    <row r="172" spans="1:4" s="60" customFormat="1" ht="16.5" customHeight="1">
      <c r="A172" s="141">
        <v>2140511101</v>
      </c>
      <c r="B172" s="142" t="s">
        <v>1057</v>
      </c>
      <c r="C172" s="139">
        <v>2387712</v>
      </c>
      <c r="D172" s="140">
        <v>346.67999999999847</v>
      </c>
    </row>
    <row r="173" spans="1:4" s="60" customFormat="1" ht="16.5" customHeight="1">
      <c r="A173" s="141">
        <v>2140511102</v>
      </c>
      <c r="B173" s="142" t="s">
        <v>1058</v>
      </c>
      <c r="C173" s="139">
        <v>6637732</v>
      </c>
      <c r="D173" s="140">
        <v>963.75</v>
      </c>
    </row>
    <row r="174" spans="1:4" s="60" customFormat="1" ht="16.5" customHeight="1">
      <c r="A174" s="141">
        <v>3</v>
      </c>
      <c r="B174" s="142" t="s">
        <v>21</v>
      </c>
      <c r="C174" s="139">
        <v>17126141020</v>
      </c>
      <c r="D174" s="140">
        <v>2498080.8560000001</v>
      </c>
    </row>
    <row r="175" spans="1:4" s="60" customFormat="1" ht="16.5" customHeight="1">
      <c r="A175" s="141">
        <v>301</v>
      </c>
      <c r="B175" s="142" t="s">
        <v>127</v>
      </c>
      <c r="C175" s="139">
        <v>18200000000</v>
      </c>
      <c r="D175" s="140">
        <v>2605980.71</v>
      </c>
    </row>
    <row r="176" spans="1:4" s="60" customFormat="1" ht="16.5" customHeight="1">
      <c r="A176" s="141">
        <v>3011</v>
      </c>
      <c r="B176" s="142" t="s">
        <v>388</v>
      </c>
      <c r="C176" s="139">
        <v>18200000000</v>
      </c>
      <c r="D176" s="140">
        <v>2605980.71</v>
      </c>
    </row>
    <row r="177" spans="1:4" s="60" customFormat="1" ht="16.5" customHeight="1">
      <c r="A177" s="141">
        <v>30111</v>
      </c>
      <c r="B177" s="142" t="s">
        <v>388</v>
      </c>
      <c r="C177" s="139">
        <v>18200000000</v>
      </c>
      <c r="D177" s="140">
        <v>2605980.71</v>
      </c>
    </row>
    <row r="178" spans="1:4" s="60" customFormat="1" ht="16.5" customHeight="1">
      <c r="A178" s="141">
        <v>301112</v>
      </c>
      <c r="B178" s="142" t="s">
        <v>128</v>
      </c>
      <c r="C178" s="139">
        <v>18200000000</v>
      </c>
      <c r="D178" s="140">
        <v>2605980.71</v>
      </c>
    </row>
    <row r="179" spans="1:4" s="60" customFormat="1" ht="16.5" customHeight="1">
      <c r="A179" s="141">
        <v>3011121</v>
      </c>
      <c r="B179" s="142" t="s">
        <v>128</v>
      </c>
      <c r="C179" s="139">
        <v>18200000000</v>
      </c>
      <c r="D179" s="140">
        <v>2605980.71</v>
      </c>
    </row>
    <row r="180" spans="1:4" s="60" customFormat="1" ht="16.5" customHeight="1">
      <c r="A180" s="141">
        <v>30111211</v>
      </c>
      <c r="B180" s="142" t="s">
        <v>128</v>
      </c>
      <c r="C180" s="139">
        <v>18200000000</v>
      </c>
      <c r="D180" s="140">
        <v>2605980.71</v>
      </c>
    </row>
    <row r="181" spans="1:4" s="60" customFormat="1" ht="16.5" customHeight="1">
      <c r="A181" s="141">
        <v>3011121101</v>
      </c>
      <c r="B181" s="142" t="s">
        <v>332</v>
      </c>
      <c r="C181" s="139">
        <v>18200000000</v>
      </c>
      <c r="D181" s="140">
        <v>2605980.71</v>
      </c>
    </row>
    <row r="182" spans="1:4" s="60" customFormat="1" ht="16.5" customHeight="1">
      <c r="A182" s="141">
        <v>302</v>
      </c>
      <c r="B182" s="142" t="s">
        <v>389</v>
      </c>
      <c r="C182" s="139">
        <v>637857678</v>
      </c>
      <c r="D182" s="140">
        <v>91749.82</v>
      </c>
    </row>
    <row r="183" spans="1:4" s="60" customFormat="1" ht="16.5" customHeight="1">
      <c r="A183" s="141">
        <v>3021</v>
      </c>
      <c r="B183" s="142" t="s">
        <v>333</v>
      </c>
      <c r="C183" s="139">
        <v>637857678</v>
      </c>
      <c r="D183" s="140">
        <v>91749.82</v>
      </c>
    </row>
    <row r="184" spans="1:4" s="60" customFormat="1" ht="16.5" customHeight="1">
      <c r="A184" s="141">
        <v>30211</v>
      </c>
      <c r="B184" s="142" t="s">
        <v>333</v>
      </c>
      <c r="C184" s="139">
        <v>637857678</v>
      </c>
      <c r="D184" s="140">
        <v>91749.82</v>
      </c>
    </row>
    <row r="185" spans="1:4" s="60" customFormat="1" ht="16.5" customHeight="1">
      <c r="A185" s="141">
        <v>302111</v>
      </c>
      <c r="B185" s="142" t="s">
        <v>333</v>
      </c>
      <c r="C185" s="139">
        <v>637857678</v>
      </c>
      <c r="D185" s="140">
        <v>91749.82</v>
      </c>
    </row>
    <row r="186" spans="1:4" s="60" customFormat="1" ht="16.5" customHeight="1">
      <c r="A186" s="141">
        <v>3021111</v>
      </c>
      <c r="B186" s="142" t="s">
        <v>333</v>
      </c>
      <c r="C186" s="139">
        <v>637857678</v>
      </c>
      <c r="D186" s="140">
        <v>91749.82</v>
      </c>
    </row>
    <row r="187" spans="1:4" s="60" customFormat="1" ht="16.5" customHeight="1">
      <c r="A187" s="141">
        <v>30211111</v>
      </c>
      <c r="B187" s="142" t="s">
        <v>333</v>
      </c>
      <c r="C187" s="139">
        <v>637857678</v>
      </c>
      <c r="D187" s="140">
        <v>91749.82</v>
      </c>
    </row>
    <row r="188" spans="1:4" s="60" customFormat="1" ht="16.5" customHeight="1">
      <c r="A188" s="141">
        <v>3021111101</v>
      </c>
      <c r="B188" s="142" t="s">
        <v>333</v>
      </c>
      <c r="C188" s="139">
        <v>637857678</v>
      </c>
      <c r="D188" s="140">
        <v>91749.82</v>
      </c>
    </row>
    <row r="189" spans="1:4" s="60" customFormat="1" ht="16.5" customHeight="1">
      <c r="A189" s="141">
        <v>304</v>
      </c>
      <c r="B189" s="142" t="s">
        <v>97</v>
      </c>
      <c r="C189" s="139">
        <v>-1711716658</v>
      </c>
      <c r="D189" s="140">
        <v>-199649.674</v>
      </c>
    </row>
    <row r="190" spans="1:4" s="60" customFormat="1" ht="16.5" customHeight="1">
      <c r="A190" s="141">
        <v>3041</v>
      </c>
      <c r="B190" s="142" t="s">
        <v>390</v>
      </c>
      <c r="C190" s="139">
        <v>-1711716658</v>
      </c>
      <c r="D190" s="140">
        <v>-199649.674</v>
      </c>
    </row>
    <row r="191" spans="1:4" s="60" customFormat="1" ht="16.5" customHeight="1">
      <c r="A191" s="141">
        <v>30411</v>
      </c>
      <c r="B191" s="142" t="s">
        <v>390</v>
      </c>
      <c r="C191" s="139">
        <v>-1711716658</v>
      </c>
      <c r="D191" s="140">
        <v>-199649.674</v>
      </c>
    </row>
    <row r="192" spans="1:4" s="60" customFormat="1" ht="16.5" customHeight="1">
      <c r="A192" s="141">
        <v>304111</v>
      </c>
      <c r="B192" s="142" t="s">
        <v>390</v>
      </c>
      <c r="C192" s="139">
        <v>-1711716658</v>
      </c>
      <c r="D192" s="140">
        <v>-199649.674</v>
      </c>
    </row>
    <row r="193" spans="1:4" s="60" customFormat="1" ht="16.5" customHeight="1">
      <c r="A193" s="141">
        <v>3041111</v>
      </c>
      <c r="B193" s="142" t="s">
        <v>390</v>
      </c>
      <c r="C193" s="139">
        <v>-1711716658</v>
      </c>
      <c r="D193" s="140">
        <v>-199649.674</v>
      </c>
    </row>
    <row r="194" spans="1:4" s="60" customFormat="1" ht="16.5" customHeight="1">
      <c r="A194" s="141">
        <v>30411111</v>
      </c>
      <c r="B194" s="142" t="s">
        <v>390</v>
      </c>
      <c r="C194" s="139">
        <v>-1711716658</v>
      </c>
      <c r="D194" s="140">
        <v>-199649.674</v>
      </c>
    </row>
    <row r="195" spans="1:4" s="60" customFormat="1" ht="16.5" customHeight="1">
      <c r="A195" s="141">
        <v>3041111101</v>
      </c>
      <c r="B195" s="142" t="s">
        <v>129</v>
      </c>
      <c r="C195" s="139">
        <v>-800236665</v>
      </c>
      <c r="D195" s="140">
        <v>-80333.84</v>
      </c>
    </row>
    <row r="196" spans="1:4" s="60" customFormat="1" ht="16.5" customHeight="1">
      <c r="A196" s="141">
        <v>3041111102</v>
      </c>
      <c r="B196" s="142" t="s">
        <v>130</v>
      </c>
      <c r="C196" s="139">
        <v>-911479993</v>
      </c>
      <c r="D196" s="140">
        <v>-119315.834</v>
      </c>
    </row>
    <row r="197" spans="1:4" s="60" customFormat="1" ht="16.5" customHeight="1">
      <c r="A197" s="141">
        <v>6</v>
      </c>
      <c r="B197" s="142" t="s">
        <v>903</v>
      </c>
      <c r="C197" s="139">
        <v>468930042199</v>
      </c>
      <c r="D197" s="140">
        <v>72833104.339999989</v>
      </c>
    </row>
    <row r="198" spans="1:4" s="60" customFormat="1" ht="16.5" customHeight="1">
      <c r="A198" s="141">
        <v>61</v>
      </c>
      <c r="B198" s="142" t="s">
        <v>904</v>
      </c>
      <c r="C198" s="139">
        <v>468930042199</v>
      </c>
      <c r="D198" s="140">
        <v>72833104.339999989</v>
      </c>
    </row>
    <row r="199" spans="1:4" s="60" customFormat="1" ht="16.5" customHeight="1">
      <c r="A199" s="141">
        <v>611</v>
      </c>
      <c r="B199" s="142" t="s">
        <v>905</v>
      </c>
      <c r="C199" s="139">
        <v>464391477815</v>
      </c>
      <c r="D199" s="140">
        <v>72175716.700000003</v>
      </c>
    </row>
    <row r="200" spans="1:4" s="60" customFormat="1" ht="16.5" customHeight="1">
      <c r="A200" s="141">
        <v>61101</v>
      </c>
      <c r="B200" s="142" t="s">
        <v>905</v>
      </c>
      <c r="C200" s="139">
        <v>464391477815</v>
      </c>
      <c r="D200" s="140">
        <v>72175716.700000003</v>
      </c>
    </row>
    <row r="201" spans="1:4" s="60" customFormat="1" ht="16.5" customHeight="1">
      <c r="A201" s="141">
        <v>611011</v>
      </c>
      <c r="B201" s="142" t="s">
        <v>905</v>
      </c>
      <c r="C201" s="139">
        <v>464391477815</v>
      </c>
      <c r="D201" s="140">
        <v>72175716.700000003</v>
      </c>
    </row>
    <row r="202" spans="1:4" s="60" customFormat="1" ht="16.5" customHeight="1">
      <c r="A202" s="141">
        <v>6110110</v>
      </c>
      <c r="B202" s="142" t="s">
        <v>906</v>
      </c>
      <c r="C202" s="139">
        <v>373871740744</v>
      </c>
      <c r="D202" s="140">
        <v>59010602.899999999</v>
      </c>
    </row>
    <row r="203" spans="1:4" s="60" customFormat="1" ht="16.5" customHeight="1">
      <c r="A203" s="141">
        <v>61101103</v>
      </c>
      <c r="B203" s="142" t="s">
        <v>544</v>
      </c>
      <c r="C203" s="139">
        <v>2762869632</v>
      </c>
      <c r="D203" s="140">
        <v>367208.28</v>
      </c>
    </row>
    <row r="204" spans="1:4" s="60" customFormat="1" ht="16.5" customHeight="1">
      <c r="A204" s="141">
        <v>6110110301</v>
      </c>
      <c r="B204" s="142" t="s">
        <v>911</v>
      </c>
      <c r="C204" s="139">
        <v>2762869632</v>
      </c>
      <c r="D204" s="140">
        <v>367208.28</v>
      </c>
    </row>
    <row r="205" spans="1:4" s="60" customFormat="1" ht="16.5" customHeight="1">
      <c r="A205" s="141">
        <v>61101104</v>
      </c>
      <c r="B205" s="142" t="s">
        <v>545</v>
      </c>
      <c r="C205" s="139">
        <v>420147510</v>
      </c>
      <c r="D205" s="140">
        <v>100185.19999999995</v>
      </c>
    </row>
    <row r="206" spans="1:4" s="60" customFormat="1" ht="16.5" customHeight="1">
      <c r="A206" s="141">
        <v>6110110401</v>
      </c>
      <c r="B206" s="142" t="s">
        <v>913</v>
      </c>
      <c r="C206" s="139">
        <v>420147510</v>
      </c>
      <c r="D206" s="140">
        <v>100185.19999999995</v>
      </c>
    </row>
    <row r="207" spans="1:4" s="60" customFormat="1" ht="16.5" customHeight="1">
      <c r="A207" s="141">
        <v>61101105</v>
      </c>
      <c r="B207" s="142" t="s">
        <v>302</v>
      </c>
      <c r="C207" s="139">
        <v>8191596785</v>
      </c>
      <c r="D207" s="140">
        <v>1196363.99</v>
      </c>
    </row>
    <row r="208" spans="1:4" s="60" customFormat="1" ht="16.5" customHeight="1">
      <c r="A208" s="141">
        <v>6110110501</v>
      </c>
      <c r="B208" s="142" t="s">
        <v>915</v>
      </c>
      <c r="C208" s="139">
        <v>7543499554</v>
      </c>
      <c r="D208" s="140">
        <v>1100929.5099999998</v>
      </c>
    </row>
    <row r="209" spans="1:4" s="60" customFormat="1" ht="16.5" customHeight="1">
      <c r="A209" s="141">
        <v>6110110502</v>
      </c>
      <c r="B209" s="142" t="s">
        <v>916</v>
      </c>
      <c r="C209" s="139">
        <v>648097231</v>
      </c>
      <c r="D209" s="140">
        <v>95434.479999999981</v>
      </c>
    </row>
    <row r="210" spans="1:4" s="60" customFormat="1" ht="16.5" customHeight="1">
      <c r="A210" s="141">
        <v>61101106</v>
      </c>
      <c r="B210" s="142" t="s">
        <v>303</v>
      </c>
      <c r="C210" s="139">
        <v>9238071146</v>
      </c>
      <c r="D210" s="140">
        <v>1361040.2999999998</v>
      </c>
    </row>
    <row r="211" spans="1:4" s="60" customFormat="1" ht="16.5" customHeight="1">
      <c r="A211" s="141">
        <v>6110110601</v>
      </c>
      <c r="B211" s="142" t="s">
        <v>917</v>
      </c>
      <c r="C211" s="139">
        <v>8461427300</v>
      </c>
      <c r="D211" s="140">
        <v>1248000</v>
      </c>
    </row>
    <row r="212" spans="1:4" s="60" customFormat="1" ht="16.5" customHeight="1">
      <c r="A212" s="141">
        <v>6110110602</v>
      </c>
      <c r="B212" s="142" t="s">
        <v>918</v>
      </c>
      <c r="C212" s="139">
        <v>776643846</v>
      </c>
      <c r="D212" s="140">
        <v>113040.30000000002</v>
      </c>
    </row>
    <row r="213" spans="1:4" s="60" customFormat="1" ht="16.5" customHeight="1">
      <c r="A213" s="141">
        <v>61101107</v>
      </c>
      <c r="B213" s="142" t="s">
        <v>304</v>
      </c>
      <c r="C213" s="139">
        <v>64638892406</v>
      </c>
      <c r="D213" s="140">
        <v>11179937.470000003</v>
      </c>
    </row>
    <row r="214" spans="1:4" s="60" customFormat="1" ht="16.5" customHeight="1">
      <c r="A214" s="141">
        <v>6110110701</v>
      </c>
      <c r="B214" s="142" t="s">
        <v>919</v>
      </c>
      <c r="C214" s="139">
        <v>64638892406</v>
      </c>
      <c r="D214" s="140">
        <v>11179937.470000003</v>
      </c>
    </row>
    <row r="215" spans="1:4" s="60" customFormat="1" ht="16.5" customHeight="1">
      <c r="A215" s="141">
        <v>61101108</v>
      </c>
      <c r="B215" s="142" t="s">
        <v>305</v>
      </c>
      <c r="C215" s="139">
        <v>59873386554</v>
      </c>
      <c r="D215" s="140">
        <v>8726158.5999999996</v>
      </c>
    </row>
    <row r="216" spans="1:4" s="60" customFormat="1" ht="16.5" customHeight="1">
      <c r="A216" s="141">
        <v>6110110801</v>
      </c>
      <c r="B216" s="142" t="s">
        <v>921</v>
      </c>
      <c r="C216" s="139">
        <v>59873386554</v>
      </c>
      <c r="D216" s="140">
        <v>8726158.5999999996</v>
      </c>
    </row>
    <row r="217" spans="1:4" s="60" customFormat="1" ht="16.5" customHeight="1">
      <c r="A217" s="141">
        <v>61101113</v>
      </c>
      <c r="B217" s="142" t="s">
        <v>823</v>
      </c>
      <c r="C217" s="139">
        <v>238916608992</v>
      </c>
      <c r="D217" s="140">
        <v>37443140.369999997</v>
      </c>
    </row>
    <row r="218" spans="1:4" s="60" customFormat="1" ht="16.5" customHeight="1">
      <c r="A218" s="141">
        <v>6110111301</v>
      </c>
      <c r="B218" s="142" t="s">
        <v>930</v>
      </c>
      <c r="C218" s="139">
        <v>238916608992</v>
      </c>
      <c r="D218" s="140">
        <v>37443140.369999997</v>
      </c>
    </row>
    <row r="219" spans="1:4" s="60" customFormat="1" ht="16.5" customHeight="1">
      <c r="A219" s="141">
        <v>61101117</v>
      </c>
      <c r="B219" s="142" t="s">
        <v>335</v>
      </c>
      <c r="C219" s="139">
        <v>313834633</v>
      </c>
      <c r="D219" s="140">
        <v>45589.14</v>
      </c>
    </row>
    <row r="220" spans="1:4" s="60" customFormat="1" ht="16.5" customHeight="1">
      <c r="A220" s="141">
        <v>6110111701</v>
      </c>
      <c r="B220" s="142" t="s">
        <v>938</v>
      </c>
      <c r="C220" s="139">
        <v>214200000</v>
      </c>
      <c r="D220" s="140">
        <v>31140.3</v>
      </c>
    </row>
    <row r="221" spans="1:4" s="60" customFormat="1" ht="16.5" customHeight="1">
      <c r="A221" s="141">
        <v>6110111702</v>
      </c>
      <c r="B221" s="142" t="s">
        <v>939</v>
      </c>
      <c r="C221" s="139">
        <v>99634633</v>
      </c>
      <c r="D221" s="140">
        <v>14448.839999999997</v>
      </c>
    </row>
    <row r="222" spans="1:4" s="60" customFormat="1" ht="16.5" customHeight="1">
      <c r="A222" s="141">
        <v>61101118</v>
      </c>
      <c r="B222" s="142" t="s">
        <v>336</v>
      </c>
      <c r="C222" s="139">
        <v>1614552250</v>
      </c>
      <c r="D222" s="140">
        <v>265000</v>
      </c>
    </row>
    <row r="223" spans="1:4" s="60" customFormat="1" ht="16.5" customHeight="1">
      <c r="A223" s="141">
        <v>6110111801</v>
      </c>
      <c r="B223" s="142" t="s">
        <v>940</v>
      </c>
      <c r="C223" s="139">
        <v>1614552250</v>
      </c>
      <c r="D223" s="140">
        <v>265000</v>
      </c>
    </row>
    <row r="224" spans="1:4" s="60" customFormat="1" ht="16.5" customHeight="1">
      <c r="A224" s="141">
        <v>61101131</v>
      </c>
      <c r="B224" s="142" t="s">
        <v>321</v>
      </c>
      <c r="C224" s="139">
        <v>6572479900</v>
      </c>
      <c r="D224" s="140">
        <v>939603.89</v>
      </c>
    </row>
    <row r="225" spans="1:4" s="60" customFormat="1" ht="16.5" customHeight="1">
      <c r="A225" s="141">
        <v>6110113101</v>
      </c>
      <c r="B225" s="142" t="s">
        <v>966</v>
      </c>
      <c r="C225" s="139">
        <v>6572479900</v>
      </c>
      <c r="D225" s="140">
        <v>939603.89</v>
      </c>
    </row>
    <row r="226" spans="1:4" s="60" customFormat="1" ht="16.5" customHeight="1">
      <c r="A226" s="141">
        <v>6110120</v>
      </c>
      <c r="B226" s="142" t="s">
        <v>1293</v>
      </c>
      <c r="C226" s="139">
        <v>90519737071</v>
      </c>
      <c r="D226" s="140">
        <v>13165113.800000001</v>
      </c>
    </row>
    <row r="227" spans="1:4" s="60" customFormat="1" ht="16.5" customHeight="1">
      <c r="A227" s="141">
        <v>61101201</v>
      </c>
      <c r="B227" s="142" t="s">
        <v>1294</v>
      </c>
      <c r="C227" s="139">
        <v>90519737071</v>
      </c>
      <c r="D227" s="140">
        <v>13165113.800000001</v>
      </c>
    </row>
    <row r="228" spans="1:4" s="60" customFormat="1" ht="16.5" customHeight="1">
      <c r="A228" s="141">
        <v>6110120101</v>
      </c>
      <c r="B228" s="142" t="s">
        <v>1295</v>
      </c>
      <c r="C228" s="139">
        <v>90519737071</v>
      </c>
      <c r="D228" s="140">
        <v>13165113.800000001</v>
      </c>
    </row>
    <row r="229" spans="1:4" s="60" customFormat="1" ht="16.5" customHeight="1">
      <c r="A229" s="141">
        <v>614</v>
      </c>
      <c r="B229" s="142" t="s">
        <v>1296</v>
      </c>
      <c r="C229" s="139">
        <v>4538564384</v>
      </c>
      <c r="D229" s="140">
        <v>657387.64</v>
      </c>
    </row>
    <row r="230" spans="1:4" s="60" customFormat="1" ht="16.5" customHeight="1">
      <c r="A230" s="141">
        <v>61401</v>
      </c>
      <c r="B230" s="142" t="s">
        <v>1296</v>
      </c>
      <c r="C230" s="139">
        <v>4538564384</v>
      </c>
      <c r="D230" s="140">
        <v>657387.64</v>
      </c>
    </row>
    <row r="231" spans="1:4" s="60" customFormat="1" ht="16.5" customHeight="1">
      <c r="A231" s="141">
        <v>614011</v>
      </c>
      <c r="B231" s="142" t="s">
        <v>1296</v>
      </c>
      <c r="C231" s="139">
        <v>4538564384</v>
      </c>
      <c r="D231" s="140">
        <v>657387.64</v>
      </c>
    </row>
    <row r="232" spans="1:4" s="60" customFormat="1" ht="16.5" customHeight="1">
      <c r="A232" s="141">
        <v>6140110</v>
      </c>
      <c r="B232" s="142" t="s">
        <v>1296</v>
      </c>
      <c r="C232" s="139">
        <v>4538564384</v>
      </c>
      <c r="D232" s="140">
        <v>657387.64</v>
      </c>
    </row>
    <row r="233" spans="1:4" s="60" customFormat="1" ht="16.5" customHeight="1">
      <c r="A233" s="141">
        <v>61401101</v>
      </c>
      <c r="B233" s="142" t="s">
        <v>1296</v>
      </c>
      <c r="C233" s="139">
        <v>4538564384</v>
      </c>
      <c r="D233" s="140">
        <v>657387.64</v>
      </c>
    </row>
    <row r="234" spans="1:4" s="60" customFormat="1" ht="16.5" customHeight="1">
      <c r="A234" s="141">
        <v>6140110101</v>
      </c>
      <c r="B234" s="142" t="s">
        <v>1296</v>
      </c>
      <c r="C234" s="139">
        <v>4538564384</v>
      </c>
      <c r="D234" s="140">
        <v>657387.64</v>
      </c>
    </row>
    <row r="235" spans="1:4" s="60" customFormat="1" ht="16.5" customHeight="1">
      <c r="A235" s="141">
        <v>62</v>
      </c>
      <c r="B235" s="142" t="s">
        <v>970</v>
      </c>
      <c r="C235" s="139">
        <v>468930042199</v>
      </c>
      <c r="D235" s="140">
        <v>72833104.338</v>
      </c>
    </row>
    <row r="236" spans="1:4" s="60" customFormat="1" ht="16.5" customHeight="1">
      <c r="A236" s="141">
        <v>621</v>
      </c>
      <c r="B236" s="142" t="s">
        <v>905</v>
      </c>
      <c r="C236" s="139">
        <v>464391477815</v>
      </c>
      <c r="D236" s="140">
        <v>72175716.698000014</v>
      </c>
    </row>
    <row r="237" spans="1:4" s="60" customFormat="1" ht="16.5" customHeight="1">
      <c r="A237" s="141">
        <v>62101</v>
      </c>
      <c r="B237" s="142" t="s">
        <v>905</v>
      </c>
      <c r="C237" s="139">
        <v>464391477815</v>
      </c>
      <c r="D237" s="140">
        <v>72175716.698000014</v>
      </c>
    </row>
    <row r="238" spans="1:4" s="60" customFormat="1" ht="16.5" customHeight="1">
      <c r="A238" s="141">
        <v>621011</v>
      </c>
      <c r="B238" s="142" t="s">
        <v>905</v>
      </c>
      <c r="C238" s="139">
        <v>464391477815</v>
      </c>
      <c r="D238" s="140">
        <v>72175716.698000014</v>
      </c>
    </row>
    <row r="239" spans="1:4" s="60" customFormat="1" ht="16.5" customHeight="1">
      <c r="A239" s="141">
        <v>6210110</v>
      </c>
      <c r="B239" s="142" t="s">
        <v>906</v>
      </c>
      <c r="C239" s="139">
        <v>373871740744</v>
      </c>
      <c r="D239" s="140">
        <v>59010602.898000002</v>
      </c>
    </row>
    <row r="240" spans="1:4" s="60" customFormat="1" ht="16.5" customHeight="1">
      <c r="A240" s="141">
        <v>62101103</v>
      </c>
      <c r="B240" s="142" t="s">
        <v>544</v>
      </c>
      <c r="C240" s="139">
        <v>2762869632</v>
      </c>
      <c r="D240" s="140">
        <v>367208.28</v>
      </c>
    </row>
    <row r="241" spans="1:4" s="60" customFormat="1" ht="16.5" customHeight="1">
      <c r="A241" s="141">
        <v>6210110301</v>
      </c>
      <c r="B241" s="142" t="s">
        <v>911</v>
      </c>
      <c r="C241" s="139">
        <v>2762869632</v>
      </c>
      <c r="D241" s="140">
        <v>367208.28</v>
      </c>
    </row>
    <row r="242" spans="1:4" s="60" customFormat="1" ht="16.5" customHeight="1">
      <c r="A242" s="141">
        <v>62101104</v>
      </c>
      <c r="B242" s="142" t="s">
        <v>545</v>
      </c>
      <c r="C242" s="139">
        <v>420147510</v>
      </c>
      <c r="D242" s="140">
        <v>100185.19799999986</v>
      </c>
    </row>
    <row r="243" spans="1:4" s="60" customFormat="1" ht="16.5" customHeight="1">
      <c r="A243" s="141">
        <v>6210110401</v>
      </c>
      <c r="B243" s="142" t="s">
        <v>913</v>
      </c>
      <c r="C243" s="139">
        <v>420147510</v>
      </c>
      <c r="D243" s="140">
        <v>100185.19799999986</v>
      </c>
    </row>
    <row r="244" spans="1:4" s="60" customFormat="1" ht="16.5" customHeight="1">
      <c r="A244" s="141">
        <v>62101105</v>
      </c>
      <c r="B244" s="142" t="s">
        <v>302</v>
      </c>
      <c r="C244" s="139">
        <v>8191596785</v>
      </c>
      <c r="D244" s="140">
        <v>1196363.99</v>
      </c>
    </row>
    <row r="245" spans="1:4" s="60" customFormat="1" ht="16.5" customHeight="1">
      <c r="A245" s="141">
        <v>6210110501</v>
      </c>
      <c r="B245" s="142" t="s">
        <v>915</v>
      </c>
      <c r="C245" s="139">
        <v>7543499554</v>
      </c>
      <c r="D245" s="140">
        <v>1100929.5099999998</v>
      </c>
    </row>
    <row r="246" spans="1:4" s="60" customFormat="1" ht="16.5" customHeight="1">
      <c r="A246" s="141">
        <v>6210110502</v>
      </c>
      <c r="B246" s="142" t="s">
        <v>916</v>
      </c>
      <c r="C246" s="139">
        <v>648097231</v>
      </c>
      <c r="D246" s="140">
        <v>95434.479999999981</v>
      </c>
    </row>
    <row r="247" spans="1:4" s="60" customFormat="1" ht="16.5" customHeight="1">
      <c r="A247" s="141">
        <v>62101106</v>
      </c>
      <c r="B247" s="142" t="s">
        <v>303</v>
      </c>
      <c r="C247" s="139">
        <v>9238071146</v>
      </c>
      <c r="D247" s="140">
        <v>1361040.2999999998</v>
      </c>
    </row>
    <row r="248" spans="1:4" s="60" customFormat="1" ht="16.5" customHeight="1">
      <c r="A248" s="141">
        <v>6210110601</v>
      </c>
      <c r="B248" s="142" t="s">
        <v>917</v>
      </c>
      <c r="C248" s="139">
        <v>8461427300</v>
      </c>
      <c r="D248" s="140">
        <v>1248000</v>
      </c>
    </row>
    <row r="249" spans="1:4" s="60" customFormat="1" ht="16.5" customHeight="1">
      <c r="A249" s="141">
        <v>6210110602</v>
      </c>
      <c r="B249" s="142" t="s">
        <v>918</v>
      </c>
      <c r="C249" s="139">
        <v>776643846</v>
      </c>
      <c r="D249" s="140">
        <v>113040.29999999999</v>
      </c>
    </row>
    <row r="250" spans="1:4" s="60" customFormat="1" ht="16.5" customHeight="1">
      <c r="A250" s="141">
        <v>62101107</v>
      </c>
      <c r="B250" s="142" t="s">
        <v>304</v>
      </c>
      <c r="C250" s="139">
        <v>64638892406</v>
      </c>
      <c r="D250" s="140">
        <v>11179937.470000003</v>
      </c>
    </row>
    <row r="251" spans="1:4" s="60" customFormat="1" ht="16.5" customHeight="1">
      <c r="A251" s="141">
        <v>6210110701</v>
      </c>
      <c r="B251" s="142" t="s">
        <v>919</v>
      </c>
      <c r="C251" s="139">
        <v>64638892406</v>
      </c>
      <c r="D251" s="140">
        <v>11179937.470000003</v>
      </c>
    </row>
    <row r="252" spans="1:4" s="60" customFormat="1" ht="16.5" customHeight="1">
      <c r="A252" s="141">
        <v>62101108</v>
      </c>
      <c r="B252" s="142" t="s">
        <v>305</v>
      </c>
      <c r="C252" s="139">
        <v>59873386554</v>
      </c>
      <c r="D252" s="140">
        <v>8726158.5999999996</v>
      </c>
    </row>
    <row r="253" spans="1:4" s="60" customFormat="1" ht="16.5" customHeight="1">
      <c r="A253" s="141">
        <v>6210110801</v>
      </c>
      <c r="B253" s="142" t="s">
        <v>921</v>
      </c>
      <c r="C253" s="139">
        <v>59873386554</v>
      </c>
      <c r="D253" s="140">
        <v>8726158.5999999996</v>
      </c>
    </row>
    <row r="254" spans="1:4" s="60" customFormat="1" ht="16.5" customHeight="1">
      <c r="A254" s="141">
        <v>62101113</v>
      </c>
      <c r="B254" s="142" t="s">
        <v>823</v>
      </c>
      <c r="C254" s="139">
        <v>238916608992</v>
      </c>
      <c r="D254" s="140">
        <v>37443140.369999997</v>
      </c>
    </row>
    <row r="255" spans="1:4" s="60" customFormat="1" ht="16.5" customHeight="1">
      <c r="A255" s="141">
        <v>6210111301</v>
      </c>
      <c r="B255" s="142" t="s">
        <v>930</v>
      </c>
      <c r="C255" s="139">
        <v>238916608992</v>
      </c>
      <c r="D255" s="140">
        <v>37443140.369999997</v>
      </c>
    </row>
    <row r="256" spans="1:4" s="60" customFormat="1" ht="16.5" customHeight="1">
      <c r="A256" s="141">
        <v>62101117</v>
      </c>
      <c r="B256" s="142" t="s">
        <v>335</v>
      </c>
      <c r="C256" s="139">
        <v>313834633</v>
      </c>
      <c r="D256" s="140">
        <v>45589.14</v>
      </c>
    </row>
    <row r="257" spans="1:4" s="60" customFormat="1" ht="16.5" customHeight="1">
      <c r="A257" s="141">
        <v>6210111701</v>
      </c>
      <c r="B257" s="142" t="s">
        <v>938</v>
      </c>
      <c r="C257" s="139">
        <v>214200000</v>
      </c>
      <c r="D257" s="140">
        <v>31140.3</v>
      </c>
    </row>
    <row r="258" spans="1:4" s="60" customFormat="1" ht="16.5" customHeight="1">
      <c r="A258" s="141">
        <v>6210111702</v>
      </c>
      <c r="B258" s="142" t="s">
        <v>939</v>
      </c>
      <c r="C258" s="139">
        <v>99634633</v>
      </c>
      <c r="D258" s="140">
        <v>14448.839999999997</v>
      </c>
    </row>
    <row r="259" spans="1:4" s="60" customFormat="1" ht="16.5" customHeight="1">
      <c r="A259" s="141">
        <v>62101118</v>
      </c>
      <c r="B259" s="142" t="s">
        <v>336</v>
      </c>
      <c r="C259" s="139">
        <v>1614552250</v>
      </c>
      <c r="D259" s="140">
        <v>265000</v>
      </c>
    </row>
    <row r="260" spans="1:4" s="60" customFormat="1" ht="16.5" customHeight="1">
      <c r="A260" s="141">
        <v>6210111801</v>
      </c>
      <c r="B260" s="142" t="s">
        <v>940</v>
      </c>
      <c r="C260" s="139">
        <v>1614552250</v>
      </c>
      <c r="D260" s="140">
        <v>265000</v>
      </c>
    </row>
    <row r="261" spans="1:4" s="60" customFormat="1" ht="16.5" customHeight="1">
      <c r="A261" s="141">
        <v>62101131</v>
      </c>
      <c r="B261" s="142" t="s">
        <v>321</v>
      </c>
      <c r="C261" s="139">
        <v>6572479900</v>
      </c>
      <c r="D261" s="140">
        <v>939603.89</v>
      </c>
    </row>
    <row r="262" spans="1:4" s="60" customFormat="1" ht="16.5" customHeight="1">
      <c r="A262" s="141">
        <v>6210113101</v>
      </c>
      <c r="B262" s="142" t="s">
        <v>966</v>
      </c>
      <c r="C262" s="139">
        <v>6572479900</v>
      </c>
      <c r="D262" s="140">
        <v>939603.89</v>
      </c>
    </row>
    <row r="263" spans="1:4" s="60" customFormat="1" ht="16.5" customHeight="1">
      <c r="A263" s="141">
        <v>6210120</v>
      </c>
      <c r="B263" s="142" t="s">
        <v>1297</v>
      </c>
      <c r="C263" s="139">
        <v>90519737071</v>
      </c>
      <c r="D263" s="140">
        <v>13165113.800000001</v>
      </c>
    </row>
    <row r="264" spans="1:4" s="60" customFormat="1" ht="16.5" customHeight="1">
      <c r="A264" s="141">
        <v>62101201</v>
      </c>
      <c r="B264" s="142" t="s">
        <v>1294</v>
      </c>
      <c r="C264" s="139">
        <v>90519737071</v>
      </c>
      <c r="D264" s="140">
        <v>13165113.800000001</v>
      </c>
    </row>
    <row r="265" spans="1:4" s="60" customFormat="1" ht="16.5" customHeight="1">
      <c r="A265" s="141">
        <v>6210120101</v>
      </c>
      <c r="B265" s="142" t="s">
        <v>1295</v>
      </c>
      <c r="C265" s="139">
        <v>90519737071</v>
      </c>
      <c r="D265" s="140">
        <v>13165113.800000001</v>
      </c>
    </row>
    <row r="266" spans="1:4" s="60" customFormat="1" ht="16.5" customHeight="1">
      <c r="A266" s="141">
        <v>624</v>
      </c>
      <c r="B266" s="142" t="s">
        <v>1298</v>
      </c>
      <c r="C266" s="139">
        <v>4538564384</v>
      </c>
      <c r="D266" s="140">
        <v>657387.64</v>
      </c>
    </row>
    <row r="267" spans="1:4" s="60" customFormat="1" ht="16.5" customHeight="1">
      <c r="A267" s="141">
        <v>62401</v>
      </c>
      <c r="B267" s="142" t="s">
        <v>1298</v>
      </c>
      <c r="C267" s="139">
        <v>4538564384</v>
      </c>
      <c r="D267" s="140">
        <v>657387.64</v>
      </c>
    </row>
    <row r="268" spans="1:4" s="60" customFormat="1" ht="16.5" customHeight="1">
      <c r="A268" s="141">
        <v>624011</v>
      </c>
      <c r="B268" s="142" t="s">
        <v>1298</v>
      </c>
      <c r="C268" s="139">
        <v>4538564384</v>
      </c>
      <c r="D268" s="140">
        <v>657387.64</v>
      </c>
    </row>
    <row r="269" spans="1:4" s="60" customFormat="1" ht="16.5" customHeight="1">
      <c r="A269" s="141">
        <v>6240110</v>
      </c>
      <c r="B269" s="142" t="s">
        <v>1298</v>
      </c>
      <c r="C269" s="139">
        <v>4538564384</v>
      </c>
      <c r="D269" s="140">
        <v>657387.64</v>
      </c>
    </row>
    <row r="270" spans="1:4" s="60" customFormat="1" ht="16.5" customHeight="1">
      <c r="A270" s="141">
        <v>62401101</v>
      </c>
      <c r="B270" s="142" t="s">
        <v>1298</v>
      </c>
      <c r="C270" s="139">
        <v>4538564384</v>
      </c>
      <c r="D270" s="140">
        <v>657387.64</v>
      </c>
    </row>
    <row r="271" spans="1:4" s="60" customFormat="1" ht="16.5" customHeight="1">
      <c r="A271" s="141">
        <v>6240110101</v>
      </c>
      <c r="B271" s="142" t="s">
        <v>1298</v>
      </c>
      <c r="C271" s="139">
        <v>4538564384</v>
      </c>
      <c r="D271" s="140">
        <v>657387.64</v>
      </c>
    </row>
    <row r="272" spans="1:4" s="60" customFormat="1" ht="16.5" customHeight="1">
      <c r="A272" s="141"/>
      <c r="B272" s="142"/>
      <c r="C272" s="139"/>
      <c r="D272" s="140"/>
    </row>
    <row r="273" spans="1:4" s="60" customFormat="1" ht="16.5" customHeight="1">
      <c r="A273" s="141"/>
      <c r="B273" s="142"/>
      <c r="C273" s="139"/>
      <c r="D273" s="140"/>
    </row>
    <row r="274" spans="1:4" s="60" customFormat="1" ht="16.5" customHeight="1">
      <c r="A274" s="141">
        <v>4</v>
      </c>
      <c r="B274" s="142" t="s">
        <v>131</v>
      </c>
      <c r="C274" s="139">
        <v>10741337695</v>
      </c>
      <c r="D274" s="140">
        <v>2948173.8850000049</v>
      </c>
    </row>
    <row r="275" spans="1:4" s="60" customFormat="1" ht="16.5" customHeight="1">
      <c r="A275" s="141">
        <v>41</v>
      </c>
      <c r="B275" s="142" t="s">
        <v>14</v>
      </c>
      <c r="C275" s="139">
        <v>8731428402</v>
      </c>
      <c r="D275" s="140">
        <v>1287855.9200000018</v>
      </c>
    </row>
    <row r="276" spans="1:4" s="60" customFormat="1" ht="16.5" customHeight="1">
      <c r="A276" s="141">
        <v>411</v>
      </c>
      <c r="B276" s="142" t="s">
        <v>391</v>
      </c>
      <c r="C276" s="139">
        <v>4691552115</v>
      </c>
      <c r="D276" s="140">
        <v>699052.1099999994</v>
      </c>
    </row>
    <row r="277" spans="1:4" s="60" customFormat="1" ht="16.5" customHeight="1">
      <c r="A277" s="141">
        <v>41101</v>
      </c>
      <c r="B277" s="142" t="s">
        <v>391</v>
      </c>
      <c r="C277" s="139">
        <v>3963735979</v>
      </c>
      <c r="D277" s="140">
        <v>592767.77000000328</v>
      </c>
    </row>
    <row r="278" spans="1:4" s="60" customFormat="1" ht="16.5" customHeight="1">
      <c r="A278" s="141">
        <v>411011</v>
      </c>
      <c r="B278" s="142" t="s">
        <v>81</v>
      </c>
      <c r="C278" s="139">
        <v>1744444793</v>
      </c>
      <c r="D278" s="140">
        <v>260307.79000000656</v>
      </c>
    </row>
    <row r="279" spans="1:4" s="60" customFormat="1" ht="16.5" customHeight="1">
      <c r="A279" s="141">
        <v>4110112</v>
      </c>
      <c r="B279" s="142" t="s">
        <v>809</v>
      </c>
      <c r="C279" s="139">
        <v>1744444793</v>
      </c>
      <c r="D279" s="140">
        <v>260307.79</v>
      </c>
    </row>
    <row r="280" spans="1:4" s="60" customFormat="1" ht="16.5" customHeight="1">
      <c r="A280" s="141">
        <v>41101121</v>
      </c>
      <c r="B280" s="142" t="s">
        <v>810</v>
      </c>
      <c r="C280" s="139">
        <v>1707691329</v>
      </c>
      <c r="D280" s="140">
        <v>254867.55</v>
      </c>
    </row>
    <row r="281" spans="1:4" s="60" customFormat="1" ht="16.5" customHeight="1">
      <c r="A281" s="141">
        <v>4110112101</v>
      </c>
      <c r="B281" s="142" t="s">
        <v>1061</v>
      </c>
      <c r="C281" s="139">
        <v>337659539</v>
      </c>
      <c r="D281" s="140">
        <v>49874.75</v>
      </c>
    </row>
    <row r="282" spans="1:4" s="60" customFormat="1" ht="16.5" customHeight="1">
      <c r="A282" s="141">
        <v>4110112102</v>
      </c>
      <c r="B282" s="142" t="s">
        <v>1062</v>
      </c>
      <c r="C282" s="139">
        <v>1368255701</v>
      </c>
      <c r="D282" s="140">
        <v>204731.58</v>
      </c>
    </row>
    <row r="283" spans="1:4" s="60" customFormat="1" ht="16.5" customHeight="1">
      <c r="A283" s="141">
        <v>4110112103</v>
      </c>
      <c r="B283" s="142" t="s">
        <v>1227</v>
      </c>
      <c r="C283" s="139">
        <v>1316600</v>
      </c>
      <c r="D283" s="140">
        <v>193.47</v>
      </c>
    </row>
    <row r="284" spans="1:4" s="60" customFormat="1" ht="16.5" customHeight="1">
      <c r="A284" s="141">
        <v>4110112104</v>
      </c>
      <c r="B284" s="142" t="s">
        <v>1228</v>
      </c>
      <c r="C284" s="139">
        <v>459489</v>
      </c>
      <c r="D284" s="140">
        <v>67.75</v>
      </c>
    </row>
    <row r="285" spans="1:4" s="60" customFormat="1" ht="16.5" customHeight="1">
      <c r="A285" s="141">
        <v>41101122</v>
      </c>
      <c r="B285" s="142" t="s">
        <v>811</v>
      </c>
      <c r="C285" s="139">
        <v>36753464</v>
      </c>
      <c r="D285" s="140">
        <v>5440.24</v>
      </c>
    </row>
    <row r="286" spans="1:4" s="60" customFormat="1" ht="16.5" customHeight="1">
      <c r="A286" s="141">
        <v>4110112201</v>
      </c>
      <c r="B286" s="142" t="s">
        <v>1132</v>
      </c>
      <c r="C286" s="139">
        <v>29255297</v>
      </c>
      <c r="D286" s="140">
        <v>4330.8500000000004</v>
      </c>
    </row>
    <row r="287" spans="1:4" s="60" customFormat="1" ht="16.5" customHeight="1">
      <c r="A287" s="141">
        <v>4110112202</v>
      </c>
      <c r="B287" s="142" t="s">
        <v>1587</v>
      </c>
      <c r="C287" s="139">
        <v>7498167</v>
      </c>
      <c r="D287" s="140">
        <v>1109.3900000000001</v>
      </c>
    </row>
    <row r="288" spans="1:4" s="60" customFormat="1" ht="16.5" customHeight="1">
      <c r="A288" s="141">
        <v>411013</v>
      </c>
      <c r="B288" s="142" t="s">
        <v>392</v>
      </c>
      <c r="C288" s="139">
        <v>2219291186</v>
      </c>
      <c r="D288" s="140">
        <v>332459.98</v>
      </c>
    </row>
    <row r="289" spans="1:4" s="60" customFormat="1" ht="16.5" customHeight="1">
      <c r="A289" s="141">
        <v>4110131</v>
      </c>
      <c r="B289" s="142" t="s">
        <v>334</v>
      </c>
      <c r="C289" s="139">
        <v>2219291186</v>
      </c>
      <c r="D289" s="140">
        <v>332459.98</v>
      </c>
    </row>
    <row r="290" spans="1:4" s="60" customFormat="1" ht="16.5" customHeight="1">
      <c r="A290" s="141">
        <v>41101311</v>
      </c>
      <c r="B290" s="142" t="s">
        <v>334</v>
      </c>
      <c r="C290" s="139">
        <v>1790954546</v>
      </c>
      <c r="D290" s="140">
        <v>269459.98</v>
      </c>
    </row>
    <row r="291" spans="1:4" s="60" customFormat="1" ht="16.5" customHeight="1">
      <c r="A291" s="141">
        <v>4110131102</v>
      </c>
      <c r="B291" s="142" t="s">
        <v>1064</v>
      </c>
      <c r="C291" s="139">
        <v>962500000</v>
      </c>
      <c r="D291" s="140">
        <v>148097.29</v>
      </c>
    </row>
    <row r="292" spans="1:4" s="60" customFormat="1" ht="16.5" customHeight="1">
      <c r="A292" s="141">
        <v>4110131103</v>
      </c>
      <c r="B292" s="142" t="s">
        <v>1063</v>
      </c>
      <c r="C292" s="139">
        <v>828454546</v>
      </c>
      <c r="D292" s="140">
        <v>121362.69</v>
      </c>
    </row>
    <row r="293" spans="1:4" s="60" customFormat="1" ht="16.5" customHeight="1">
      <c r="A293" s="141">
        <v>41101312</v>
      </c>
      <c r="B293" s="142" t="s">
        <v>334</v>
      </c>
      <c r="C293" s="139">
        <v>428336640</v>
      </c>
      <c r="D293" s="140">
        <v>63000</v>
      </c>
    </row>
    <row r="294" spans="1:4" s="60" customFormat="1" ht="16.5" customHeight="1">
      <c r="A294" s="141">
        <v>4110131202</v>
      </c>
      <c r="B294" s="142" t="s">
        <v>1064</v>
      </c>
      <c r="C294" s="139">
        <v>428336640</v>
      </c>
      <c r="D294" s="140">
        <v>63000</v>
      </c>
    </row>
    <row r="295" spans="1:4" s="60" customFormat="1" ht="16.5" customHeight="1">
      <c r="A295" s="141">
        <v>411014</v>
      </c>
      <c r="B295" s="142" t="s">
        <v>1229</v>
      </c>
      <c r="C295" s="139">
        <v>727816136</v>
      </c>
      <c r="D295" s="140">
        <v>106284.34</v>
      </c>
    </row>
    <row r="296" spans="1:4" s="60" customFormat="1" ht="16.5" customHeight="1">
      <c r="A296" s="141">
        <v>4110141</v>
      </c>
      <c r="B296" s="142" t="s">
        <v>1134</v>
      </c>
      <c r="C296" s="139">
        <v>293482056</v>
      </c>
      <c r="D296" s="140">
        <v>43139.05</v>
      </c>
    </row>
    <row r="297" spans="1:4" s="60" customFormat="1" ht="16.5" customHeight="1">
      <c r="A297" s="141">
        <v>41101411</v>
      </c>
      <c r="B297" s="142" t="s">
        <v>1230</v>
      </c>
      <c r="C297" s="139">
        <v>19540486</v>
      </c>
      <c r="D297" s="140">
        <v>2924.01</v>
      </c>
    </row>
    <row r="298" spans="1:4" s="60" customFormat="1" ht="16.5" customHeight="1">
      <c r="A298" s="141">
        <v>4110141101</v>
      </c>
      <c r="B298" s="142" t="s">
        <v>1231</v>
      </c>
      <c r="C298" s="139">
        <v>16088552</v>
      </c>
      <c r="D298" s="140">
        <v>2376.56</v>
      </c>
    </row>
    <row r="299" spans="1:4" s="60" customFormat="1" ht="16.5" customHeight="1">
      <c r="A299" s="141">
        <v>4110141104</v>
      </c>
      <c r="B299" s="142" t="s">
        <v>1228</v>
      </c>
      <c r="C299" s="139">
        <v>3451934</v>
      </c>
      <c r="D299" s="140">
        <v>547.45000000000005</v>
      </c>
    </row>
    <row r="300" spans="1:4" s="60" customFormat="1" ht="16.5" customHeight="1">
      <c r="A300" s="141">
        <v>41101412</v>
      </c>
      <c r="B300" s="142" t="s">
        <v>1135</v>
      </c>
      <c r="C300" s="139">
        <v>273941570</v>
      </c>
      <c r="D300" s="140">
        <v>40215.040000000001</v>
      </c>
    </row>
    <row r="301" spans="1:4" s="60" customFormat="1" ht="16.5" customHeight="1">
      <c r="A301" s="141">
        <v>4110141201</v>
      </c>
      <c r="B301" s="142" t="s">
        <v>1136</v>
      </c>
      <c r="C301" s="139">
        <v>223023395</v>
      </c>
      <c r="D301" s="140">
        <v>32715.040000000001</v>
      </c>
    </row>
    <row r="302" spans="1:4" s="60" customFormat="1" ht="16.5" customHeight="1">
      <c r="A302" s="141">
        <v>4110141202</v>
      </c>
      <c r="B302" s="142" t="s">
        <v>1367</v>
      </c>
      <c r="C302" s="139">
        <v>50918175</v>
      </c>
      <c r="D302" s="140">
        <v>7500</v>
      </c>
    </row>
    <row r="303" spans="1:4" s="60" customFormat="1" ht="16.5" customHeight="1">
      <c r="A303" s="141">
        <v>4110142</v>
      </c>
      <c r="B303" s="142" t="s">
        <v>1299</v>
      </c>
      <c r="C303" s="139">
        <v>434334080</v>
      </c>
      <c r="D303" s="140">
        <v>63145.29</v>
      </c>
    </row>
    <row r="304" spans="1:4" s="60" customFormat="1" ht="16.5" customHeight="1">
      <c r="A304" s="141">
        <v>41101421</v>
      </c>
      <c r="B304" s="142" t="s">
        <v>1300</v>
      </c>
      <c r="C304" s="139">
        <v>434334080</v>
      </c>
      <c r="D304" s="140">
        <v>63145.29</v>
      </c>
    </row>
    <row r="305" spans="1:4" s="60" customFormat="1" ht="16.5" customHeight="1">
      <c r="A305" s="141">
        <v>4110142101</v>
      </c>
      <c r="B305" s="142" t="s">
        <v>1301</v>
      </c>
      <c r="C305" s="139">
        <v>434334080</v>
      </c>
      <c r="D305" s="140">
        <v>63145.29</v>
      </c>
    </row>
    <row r="306" spans="1:4" s="60" customFormat="1" ht="16.5" customHeight="1">
      <c r="A306" s="141">
        <v>412</v>
      </c>
      <c r="B306" s="142" t="s">
        <v>816</v>
      </c>
      <c r="C306" s="139">
        <v>111900748</v>
      </c>
      <c r="D306" s="140">
        <v>16302.8</v>
      </c>
    </row>
    <row r="307" spans="1:4" s="60" customFormat="1" ht="16.5" customHeight="1">
      <c r="A307" s="141">
        <v>41201</v>
      </c>
      <c r="B307" s="142" t="s">
        <v>816</v>
      </c>
      <c r="C307" s="139">
        <v>111900748</v>
      </c>
      <c r="D307" s="140">
        <v>16302.8</v>
      </c>
    </row>
    <row r="308" spans="1:4" s="60" customFormat="1" ht="16.5" customHeight="1">
      <c r="A308" s="141">
        <v>412011</v>
      </c>
      <c r="B308" s="142" t="s">
        <v>816</v>
      </c>
      <c r="C308" s="139">
        <v>111900748</v>
      </c>
      <c r="D308" s="140">
        <v>16302.8</v>
      </c>
    </row>
    <row r="309" spans="1:4" s="60" customFormat="1" ht="16.5" customHeight="1">
      <c r="A309" s="141">
        <v>4120112</v>
      </c>
      <c r="B309" s="142" t="s">
        <v>112</v>
      </c>
      <c r="C309" s="139">
        <v>2958955</v>
      </c>
      <c r="D309" s="140">
        <v>431.43</v>
      </c>
    </row>
    <row r="310" spans="1:4" s="60" customFormat="1" ht="16.5" customHeight="1">
      <c r="A310" s="141">
        <v>41201121</v>
      </c>
      <c r="B310" s="142" t="s">
        <v>1232</v>
      </c>
      <c r="C310" s="139">
        <v>1494559</v>
      </c>
      <c r="D310" s="140">
        <v>217.72</v>
      </c>
    </row>
    <row r="311" spans="1:4" s="60" customFormat="1" ht="16.5" customHeight="1">
      <c r="A311" s="141">
        <v>4120112101</v>
      </c>
      <c r="B311" s="142" t="s">
        <v>1233</v>
      </c>
      <c r="C311" s="139">
        <v>1494559</v>
      </c>
      <c r="D311" s="140">
        <v>217.72</v>
      </c>
    </row>
    <row r="312" spans="1:4" s="60" customFormat="1" ht="16.5" customHeight="1">
      <c r="A312" s="141">
        <v>41201122</v>
      </c>
      <c r="B312" s="142" t="s">
        <v>1234</v>
      </c>
      <c r="C312" s="139">
        <v>1464396</v>
      </c>
      <c r="D312" s="140">
        <v>213.71</v>
      </c>
    </row>
    <row r="313" spans="1:4" s="60" customFormat="1" ht="16.5" customHeight="1">
      <c r="A313" s="141">
        <v>4120112201</v>
      </c>
      <c r="B313" s="142" t="s">
        <v>1233</v>
      </c>
      <c r="C313" s="139">
        <v>1464396</v>
      </c>
      <c r="D313" s="140">
        <v>213.71</v>
      </c>
    </row>
    <row r="314" spans="1:4" s="60" customFormat="1" ht="16.5" customHeight="1">
      <c r="A314" s="141">
        <v>4120113</v>
      </c>
      <c r="B314" s="142" t="s">
        <v>1302</v>
      </c>
      <c r="C314" s="139">
        <v>108941793</v>
      </c>
      <c r="D314" s="140">
        <v>15871.37</v>
      </c>
    </row>
    <row r="315" spans="1:4" s="60" customFormat="1" ht="16.5" customHeight="1">
      <c r="A315" s="141">
        <v>41201131</v>
      </c>
      <c r="B315" s="142" t="s">
        <v>1303</v>
      </c>
      <c r="C315" s="139">
        <v>108941793</v>
      </c>
      <c r="D315" s="140">
        <v>15871.37</v>
      </c>
    </row>
    <row r="316" spans="1:4" s="60" customFormat="1" ht="16.5" customHeight="1">
      <c r="A316" s="141">
        <v>4120113101</v>
      </c>
      <c r="B316" s="142" t="s">
        <v>1304</v>
      </c>
      <c r="C316" s="139">
        <v>108941793</v>
      </c>
      <c r="D316" s="140">
        <v>15871.37</v>
      </c>
    </row>
    <row r="317" spans="1:4" s="60" customFormat="1" ht="16.5" customHeight="1">
      <c r="A317" s="141">
        <v>413</v>
      </c>
      <c r="B317" s="142" t="s">
        <v>393</v>
      </c>
      <c r="C317" s="139">
        <v>3194091458</v>
      </c>
      <c r="D317" s="140">
        <v>473538.76999999996</v>
      </c>
    </row>
    <row r="318" spans="1:4" s="60" customFormat="1" ht="16.5" customHeight="1">
      <c r="A318" s="141">
        <v>41301</v>
      </c>
      <c r="B318" s="142" t="s">
        <v>394</v>
      </c>
      <c r="C318" s="139">
        <v>3194091458</v>
      </c>
      <c r="D318" s="140">
        <v>473538.76999999996</v>
      </c>
    </row>
    <row r="319" spans="1:4" s="60" customFormat="1" ht="16.5" customHeight="1">
      <c r="A319" s="141">
        <v>413011</v>
      </c>
      <c r="B319" s="142" t="s">
        <v>394</v>
      </c>
      <c r="C319" s="139">
        <v>3194091458</v>
      </c>
      <c r="D319" s="140">
        <v>473538.76999999996</v>
      </c>
    </row>
    <row r="320" spans="1:4" s="60" customFormat="1" ht="16.5" customHeight="1">
      <c r="A320" s="141">
        <v>4130111</v>
      </c>
      <c r="B320" s="142" t="s">
        <v>394</v>
      </c>
      <c r="C320" s="139">
        <v>721759487</v>
      </c>
      <c r="D320" s="140">
        <v>106446.853</v>
      </c>
    </row>
    <row r="321" spans="1:4" s="60" customFormat="1" ht="16.5" customHeight="1">
      <c r="A321" s="141">
        <v>41301111</v>
      </c>
      <c r="B321" s="142" t="s">
        <v>394</v>
      </c>
      <c r="C321" s="139">
        <v>721759487</v>
      </c>
      <c r="D321" s="140">
        <v>106446.853</v>
      </c>
    </row>
    <row r="322" spans="1:4" s="60" customFormat="1" ht="16.5" customHeight="1">
      <c r="A322" s="141">
        <v>4130111103</v>
      </c>
      <c r="B322" s="142" t="s">
        <v>544</v>
      </c>
      <c r="C322" s="139">
        <v>37480246</v>
      </c>
      <c r="D322" s="140">
        <v>5647.94</v>
      </c>
    </row>
    <row r="323" spans="1:4" s="60" customFormat="1" ht="16.5" customHeight="1">
      <c r="A323" s="141">
        <v>4130111104</v>
      </c>
      <c r="B323" s="142" t="s">
        <v>545</v>
      </c>
      <c r="C323" s="139">
        <v>5773102</v>
      </c>
      <c r="D323" s="140">
        <v>852.5300000000002</v>
      </c>
    </row>
    <row r="324" spans="1:4" s="60" customFormat="1" ht="16.5" customHeight="1">
      <c r="A324" s="141">
        <v>4130111105</v>
      </c>
      <c r="B324" s="142" t="s">
        <v>302</v>
      </c>
      <c r="C324" s="139">
        <v>123263266</v>
      </c>
      <c r="D324" s="140">
        <v>18240.13</v>
      </c>
    </row>
    <row r="325" spans="1:4" s="60" customFormat="1" ht="16.5" customHeight="1">
      <c r="A325" s="141">
        <v>4130111106</v>
      </c>
      <c r="B325" s="142" t="s">
        <v>303</v>
      </c>
      <c r="C325" s="139">
        <v>48712921</v>
      </c>
      <c r="D325" s="140">
        <v>7203.8029999999999</v>
      </c>
    </row>
    <row r="326" spans="1:4" s="60" customFormat="1" ht="16.5" customHeight="1">
      <c r="A326" s="141">
        <v>4130111107</v>
      </c>
      <c r="B326" s="142" t="s">
        <v>304</v>
      </c>
      <c r="C326" s="139">
        <v>291522373</v>
      </c>
      <c r="D326" s="140">
        <v>43117.97</v>
      </c>
    </row>
    <row r="327" spans="1:4" s="60" customFormat="1" ht="16.5" customHeight="1">
      <c r="A327" s="141">
        <v>4130111108</v>
      </c>
      <c r="B327" s="142" t="s">
        <v>305</v>
      </c>
      <c r="C327" s="139">
        <v>36738601</v>
      </c>
      <c r="D327" s="140">
        <v>5381.06</v>
      </c>
    </row>
    <row r="328" spans="1:4" s="60" customFormat="1" ht="16.5" customHeight="1">
      <c r="A328" s="141">
        <v>4130111113</v>
      </c>
      <c r="B328" s="142" t="s">
        <v>823</v>
      </c>
      <c r="C328" s="139">
        <v>118163720</v>
      </c>
      <c r="D328" s="140">
        <v>17182.05</v>
      </c>
    </row>
    <row r="329" spans="1:4" s="60" customFormat="1" ht="16.5" customHeight="1">
      <c r="A329" s="141">
        <v>4130111117</v>
      </c>
      <c r="B329" s="142" t="s">
        <v>335</v>
      </c>
      <c r="C329" s="139">
        <v>19464711</v>
      </c>
      <c r="D329" s="140">
        <v>2867.05</v>
      </c>
    </row>
    <row r="330" spans="1:4" s="60" customFormat="1" ht="16.5" customHeight="1">
      <c r="A330" s="141">
        <v>4130111118</v>
      </c>
      <c r="B330" s="142" t="s">
        <v>336</v>
      </c>
      <c r="C330" s="139">
        <v>3855048</v>
      </c>
      <c r="D330" s="140">
        <v>592.6</v>
      </c>
    </row>
    <row r="331" spans="1:4" s="60" customFormat="1" ht="16.5" customHeight="1">
      <c r="A331" s="141">
        <v>4130111129</v>
      </c>
      <c r="B331" s="142" t="s">
        <v>321</v>
      </c>
      <c r="C331" s="139">
        <v>36785499</v>
      </c>
      <c r="D331" s="140">
        <v>5361.72</v>
      </c>
    </row>
    <row r="332" spans="1:4" s="60" customFormat="1" ht="16.5" customHeight="1">
      <c r="A332" s="141">
        <v>4130112</v>
      </c>
      <c r="B332" s="142" t="s">
        <v>395</v>
      </c>
      <c r="C332" s="139">
        <v>2472331971</v>
      </c>
      <c r="D332" s="140">
        <v>367091.91700000002</v>
      </c>
    </row>
    <row r="333" spans="1:4" s="60" customFormat="1" ht="16.5" customHeight="1">
      <c r="A333" s="141">
        <v>41301121</v>
      </c>
      <c r="B333" s="142" t="s">
        <v>1137</v>
      </c>
      <c r="C333" s="139">
        <v>909541</v>
      </c>
      <c r="D333" s="140">
        <v>133.30000000000001</v>
      </c>
    </row>
    <row r="334" spans="1:4" s="60" customFormat="1" ht="16.5" customHeight="1">
      <c r="A334" s="141">
        <v>4130112105</v>
      </c>
      <c r="B334" s="142" t="s">
        <v>302</v>
      </c>
      <c r="C334" s="139">
        <v>170352</v>
      </c>
      <c r="D334" s="140">
        <v>24.93</v>
      </c>
    </row>
    <row r="335" spans="1:4" s="60" customFormat="1" ht="16.5" customHeight="1">
      <c r="A335" s="141">
        <v>4130112106</v>
      </c>
      <c r="B335" s="142" t="s">
        <v>303</v>
      </c>
      <c r="C335" s="139">
        <v>508272</v>
      </c>
      <c r="D335" s="140">
        <v>74.600000000000009</v>
      </c>
    </row>
    <row r="336" spans="1:4" s="60" customFormat="1" ht="16.5" customHeight="1">
      <c r="A336" s="141">
        <v>4130112117</v>
      </c>
      <c r="B336" s="142" t="s">
        <v>335</v>
      </c>
      <c r="C336" s="139">
        <v>120019</v>
      </c>
      <c r="D336" s="140">
        <v>17.68</v>
      </c>
    </row>
    <row r="337" spans="1:4" s="60" customFormat="1" ht="16.5" customHeight="1">
      <c r="A337" s="141">
        <v>4130112118</v>
      </c>
      <c r="B337" s="142" t="s">
        <v>336</v>
      </c>
      <c r="C337" s="139">
        <v>110898</v>
      </c>
      <c r="D337" s="140">
        <v>16.29</v>
      </c>
    </row>
    <row r="338" spans="1:4" s="60" customFormat="1" ht="16.5" customHeight="1">
      <c r="A338" s="141">
        <v>41301123</v>
      </c>
      <c r="B338" s="142" t="s">
        <v>1138</v>
      </c>
      <c r="C338" s="139">
        <v>2471422430</v>
      </c>
      <c r="D338" s="140">
        <v>366958.61700000003</v>
      </c>
    </row>
    <row r="339" spans="1:4" s="60" customFormat="1" ht="16.5" customHeight="1">
      <c r="A339" s="141">
        <v>4130112301</v>
      </c>
      <c r="B339" s="142" t="s">
        <v>541</v>
      </c>
      <c r="C339" s="139">
        <v>139957534</v>
      </c>
      <c r="D339" s="140">
        <v>20231.47</v>
      </c>
    </row>
    <row r="340" spans="1:4" s="60" customFormat="1" ht="16.5" customHeight="1">
      <c r="A340" s="141">
        <v>4130112303</v>
      </c>
      <c r="B340" s="142" t="s">
        <v>544</v>
      </c>
      <c r="C340" s="139">
        <v>6438361</v>
      </c>
      <c r="D340" s="140">
        <v>949.31</v>
      </c>
    </row>
    <row r="341" spans="1:4" s="60" customFormat="1" ht="16.5" customHeight="1">
      <c r="A341" s="141">
        <v>4130112304</v>
      </c>
      <c r="B341" s="142" t="s">
        <v>545</v>
      </c>
      <c r="C341" s="139">
        <v>51613473</v>
      </c>
      <c r="D341" s="140">
        <v>7594.5</v>
      </c>
    </row>
    <row r="342" spans="1:4" s="60" customFormat="1" ht="16.5" customHeight="1">
      <c r="A342" s="141">
        <v>4130112305</v>
      </c>
      <c r="B342" s="142" t="s">
        <v>302</v>
      </c>
      <c r="C342" s="139">
        <v>486630709</v>
      </c>
      <c r="D342" s="140">
        <v>72104.28</v>
      </c>
    </row>
    <row r="343" spans="1:4" s="60" customFormat="1" ht="16.5" customHeight="1">
      <c r="A343" s="141">
        <v>4130112306</v>
      </c>
      <c r="B343" s="142" t="s">
        <v>303</v>
      </c>
      <c r="C343" s="139">
        <v>313532654</v>
      </c>
      <c r="D343" s="140">
        <v>46139.37</v>
      </c>
    </row>
    <row r="344" spans="1:4" s="60" customFormat="1" ht="16.5" customHeight="1">
      <c r="A344" s="141">
        <v>4130112307</v>
      </c>
      <c r="B344" s="142" t="s">
        <v>304</v>
      </c>
      <c r="C344" s="139">
        <v>759948009</v>
      </c>
      <c r="D344" s="140">
        <v>114279.147</v>
      </c>
    </row>
    <row r="345" spans="1:4" s="60" customFormat="1" ht="16.5" customHeight="1">
      <c r="A345" s="141">
        <v>4130112308</v>
      </c>
      <c r="B345" s="142" t="s">
        <v>305</v>
      </c>
      <c r="C345" s="139">
        <v>12775631</v>
      </c>
      <c r="D345" s="140">
        <v>1871.38</v>
      </c>
    </row>
    <row r="346" spans="1:4" s="60" customFormat="1" ht="16.5" customHeight="1">
      <c r="A346" s="141">
        <v>4130112317</v>
      </c>
      <c r="B346" s="142" t="s">
        <v>335</v>
      </c>
      <c r="C346" s="139">
        <v>315044566</v>
      </c>
      <c r="D346" s="140">
        <v>46707.22</v>
      </c>
    </row>
    <row r="347" spans="1:4" s="60" customFormat="1" ht="16.5" customHeight="1">
      <c r="A347" s="141">
        <v>4130112318</v>
      </c>
      <c r="B347" s="142" t="s">
        <v>336</v>
      </c>
      <c r="C347" s="139">
        <v>4479020</v>
      </c>
      <c r="D347" s="140">
        <v>652.66999999999996</v>
      </c>
    </row>
    <row r="348" spans="1:4" s="60" customFormat="1" ht="16.5" customHeight="1">
      <c r="A348" s="141">
        <v>4130112319</v>
      </c>
      <c r="B348" s="142" t="s">
        <v>827</v>
      </c>
      <c r="C348" s="139">
        <v>26001</v>
      </c>
      <c r="D348" s="140">
        <v>3.81</v>
      </c>
    </row>
    <row r="349" spans="1:4" s="60" customFormat="1" ht="16.5" customHeight="1">
      <c r="A349" s="141">
        <v>4130112329</v>
      </c>
      <c r="B349" s="142" t="s">
        <v>321</v>
      </c>
      <c r="C349" s="139">
        <v>103327392</v>
      </c>
      <c r="D349" s="140">
        <v>14978.47</v>
      </c>
    </row>
    <row r="350" spans="1:4" s="60" customFormat="1" ht="16.5" customHeight="1">
      <c r="A350" s="141">
        <v>4130112333</v>
      </c>
      <c r="B350" s="142" t="s">
        <v>1235</v>
      </c>
      <c r="C350" s="139">
        <v>120631205</v>
      </c>
      <c r="D350" s="140">
        <v>17613.32</v>
      </c>
    </row>
    <row r="351" spans="1:4" s="60" customFormat="1" ht="16.5" customHeight="1">
      <c r="A351" s="141">
        <v>4130112335</v>
      </c>
      <c r="B351" s="142" t="s">
        <v>1236</v>
      </c>
      <c r="C351" s="139">
        <v>85442064</v>
      </c>
      <c r="D351" s="140">
        <v>13120.54</v>
      </c>
    </row>
    <row r="352" spans="1:4" s="60" customFormat="1" ht="16.5" customHeight="1">
      <c r="A352" s="141">
        <v>4130112337</v>
      </c>
      <c r="B352" s="142" t="s">
        <v>1237</v>
      </c>
      <c r="C352" s="139">
        <v>15849231</v>
      </c>
      <c r="D352" s="140">
        <v>2457.86</v>
      </c>
    </row>
    <row r="353" spans="1:4" s="60" customFormat="1" ht="16.5" customHeight="1">
      <c r="A353" s="141">
        <v>4130112341</v>
      </c>
      <c r="B353" s="142" t="s">
        <v>1238</v>
      </c>
      <c r="C353" s="139">
        <v>54000000</v>
      </c>
      <c r="D353" s="140">
        <v>8001.82</v>
      </c>
    </row>
    <row r="354" spans="1:4" s="60" customFormat="1" ht="16.5" customHeight="1">
      <c r="A354" s="141">
        <v>4130112343</v>
      </c>
      <c r="B354" s="142" t="s">
        <v>1368</v>
      </c>
      <c r="C354" s="139">
        <v>1726580</v>
      </c>
      <c r="D354" s="140">
        <v>253.45</v>
      </c>
    </row>
    <row r="355" spans="1:4" s="60" customFormat="1" ht="16.5" customHeight="1">
      <c r="A355" s="141">
        <v>416</v>
      </c>
      <c r="B355" s="142" t="s">
        <v>843</v>
      </c>
      <c r="C355" s="139">
        <v>733884081</v>
      </c>
      <c r="D355" s="140">
        <v>98962.240000000005</v>
      </c>
    </row>
    <row r="356" spans="1:4" s="60" customFormat="1" ht="16.5" customHeight="1">
      <c r="A356" s="141">
        <v>41601</v>
      </c>
      <c r="B356" s="142" t="s">
        <v>150</v>
      </c>
      <c r="C356" s="139">
        <v>733884081</v>
      </c>
      <c r="D356" s="140">
        <v>98962.240000000005</v>
      </c>
    </row>
    <row r="357" spans="1:4" s="60" customFormat="1" ht="16.5" customHeight="1">
      <c r="A357" s="141">
        <v>416011</v>
      </c>
      <c r="B357" s="142" t="s">
        <v>150</v>
      </c>
      <c r="C357" s="139">
        <v>733884081</v>
      </c>
      <c r="D357" s="140">
        <v>98962.240000000005</v>
      </c>
    </row>
    <row r="358" spans="1:4" s="60" customFormat="1" ht="16.5" customHeight="1">
      <c r="A358" s="141">
        <v>4160114</v>
      </c>
      <c r="B358" s="142" t="s">
        <v>1239</v>
      </c>
      <c r="C358" s="139">
        <v>18725000</v>
      </c>
      <c r="D358" s="140">
        <v>2779.81</v>
      </c>
    </row>
    <row r="359" spans="1:4" s="60" customFormat="1" ht="16.5" customHeight="1">
      <c r="A359" s="141">
        <v>41601141</v>
      </c>
      <c r="B359" s="142" t="s">
        <v>1240</v>
      </c>
      <c r="C359" s="139">
        <v>18725000</v>
      </c>
      <c r="D359" s="140">
        <v>2779.81</v>
      </c>
    </row>
    <row r="360" spans="1:4" s="60" customFormat="1" ht="16.5" customHeight="1">
      <c r="A360" s="141">
        <v>4160114103</v>
      </c>
      <c r="B360" s="142" t="s">
        <v>1241</v>
      </c>
      <c r="C360" s="139">
        <v>18725000</v>
      </c>
      <c r="D360" s="140">
        <v>2779.81</v>
      </c>
    </row>
    <row r="361" spans="1:4" s="60" customFormat="1" ht="16.5" customHeight="1">
      <c r="A361" s="141">
        <v>4160115</v>
      </c>
      <c r="B361" s="142" t="s">
        <v>1305</v>
      </c>
      <c r="C361" s="139">
        <v>658391643</v>
      </c>
      <c r="D361" s="140">
        <v>95704.65</v>
      </c>
    </row>
    <row r="362" spans="1:4" s="60" customFormat="1" ht="16.5" customHeight="1">
      <c r="A362" s="141">
        <v>41601151</v>
      </c>
      <c r="B362" s="142" t="s">
        <v>1066</v>
      </c>
      <c r="C362" s="139">
        <v>214892332</v>
      </c>
      <c r="D362" s="140">
        <v>31160.41</v>
      </c>
    </row>
    <row r="363" spans="1:4" s="60" customFormat="1" ht="16.5" customHeight="1">
      <c r="A363" s="141">
        <v>4160115101</v>
      </c>
      <c r="B363" s="142" t="s">
        <v>1067</v>
      </c>
      <c r="C363" s="139">
        <v>13022645</v>
      </c>
      <c r="D363" s="140">
        <v>1923.07</v>
      </c>
    </row>
    <row r="364" spans="1:4" s="60" customFormat="1" ht="16.5" customHeight="1">
      <c r="A364" s="141">
        <v>4160115102</v>
      </c>
      <c r="B364" s="142" t="s">
        <v>1068</v>
      </c>
      <c r="C364" s="139">
        <v>91849315</v>
      </c>
      <c r="D364" s="140">
        <v>13033.21</v>
      </c>
    </row>
    <row r="365" spans="1:4" s="60" customFormat="1" ht="16.5" customHeight="1">
      <c r="A365" s="141">
        <v>4160115103</v>
      </c>
      <c r="B365" s="142" t="s">
        <v>1069</v>
      </c>
      <c r="C365" s="139">
        <v>105721716</v>
      </c>
      <c r="D365" s="140">
        <v>15565.61</v>
      </c>
    </row>
    <row r="366" spans="1:4" s="60" customFormat="1" ht="16.5" customHeight="1">
      <c r="A366" s="141">
        <v>4160115104</v>
      </c>
      <c r="B366" s="142" t="s">
        <v>1242</v>
      </c>
      <c r="C366" s="139">
        <v>4298656</v>
      </c>
      <c r="D366" s="140">
        <v>638.52</v>
      </c>
    </row>
    <row r="367" spans="1:4" s="60" customFormat="1" ht="16.5" customHeight="1">
      <c r="A367" s="141">
        <v>41601152</v>
      </c>
      <c r="B367" s="142" t="s">
        <v>1131</v>
      </c>
      <c r="C367" s="139">
        <v>22169846</v>
      </c>
      <c r="D367" s="140">
        <v>3257.6</v>
      </c>
    </row>
    <row r="368" spans="1:4" s="60" customFormat="1" ht="16.5" customHeight="1">
      <c r="A368" s="141">
        <v>4160115201</v>
      </c>
      <c r="B368" s="142" t="s">
        <v>1139</v>
      </c>
      <c r="C368" s="139">
        <v>6965368</v>
      </c>
      <c r="D368" s="140">
        <v>1025.49</v>
      </c>
    </row>
    <row r="369" spans="1:4" s="60" customFormat="1" ht="16.5" customHeight="1">
      <c r="A369" s="141">
        <v>4160115202</v>
      </c>
      <c r="B369" s="142" t="s">
        <v>1243</v>
      </c>
      <c r="C369" s="139">
        <v>15204478</v>
      </c>
      <c r="D369" s="140">
        <v>2232.11</v>
      </c>
    </row>
    <row r="370" spans="1:4" s="60" customFormat="1" ht="16.5" customHeight="1">
      <c r="A370" s="141">
        <v>41601153</v>
      </c>
      <c r="B370" s="142" t="s">
        <v>1306</v>
      </c>
      <c r="C370" s="139">
        <v>421329465</v>
      </c>
      <c r="D370" s="140">
        <v>61286.64</v>
      </c>
    </row>
    <row r="371" spans="1:4" s="60" customFormat="1" ht="16.5" customHeight="1">
      <c r="A371" s="141">
        <v>4160115301</v>
      </c>
      <c r="B371" s="142" t="s">
        <v>1307</v>
      </c>
      <c r="C371" s="139">
        <v>421329465</v>
      </c>
      <c r="D371" s="140">
        <v>61286.64</v>
      </c>
    </row>
    <row r="372" spans="1:4" s="60" customFormat="1" ht="16.5" customHeight="1">
      <c r="A372" s="141">
        <v>4160116</v>
      </c>
      <c r="B372" s="142" t="s">
        <v>1030</v>
      </c>
      <c r="C372" s="139">
        <v>56767438</v>
      </c>
      <c r="D372" s="140">
        <v>477.77999999999901</v>
      </c>
    </row>
    <row r="373" spans="1:4" s="60" customFormat="1" ht="16.5" customHeight="1">
      <c r="A373" s="141">
        <v>41601161</v>
      </c>
      <c r="B373" s="142" t="s">
        <v>1070</v>
      </c>
      <c r="C373" s="139">
        <v>51224998</v>
      </c>
      <c r="D373" s="140">
        <v>336.60000000000036</v>
      </c>
    </row>
    <row r="374" spans="1:4" s="60" customFormat="1" ht="16.5" customHeight="1">
      <c r="A374" s="141">
        <v>4160116101</v>
      </c>
      <c r="B374" s="142" t="s">
        <v>1071</v>
      </c>
      <c r="C374" s="139">
        <v>3255667</v>
      </c>
      <c r="D374" s="140">
        <v>480.85</v>
      </c>
    </row>
    <row r="375" spans="1:4" s="60" customFormat="1" ht="16.5" customHeight="1">
      <c r="A375" s="141">
        <v>4160116102</v>
      </c>
      <c r="B375" s="142" t="s">
        <v>1072</v>
      </c>
      <c r="C375" s="139">
        <v>22951083</v>
      </c>
      <c r="D375" s="140">
        <v>4500.8599999999997</v>
      </c>
    </row>
    <row r="376" spans="1:4" s="60" customFormat="1" ht="16.5" customHeight="1">
      <c r="A376" s="141">
        <v>4160116103</v>
      </c>
      <c r="B376" s="142" t="s">
        <v>1073</v>
      </c>
      <c r="C376" s="139">
        <v>23943583</v>
      </c>
      <c r="D376" s="140">
        <v>3523.77</v>
      </c>
    </row>
    <row r="377" spans="1:4" s="60" customFormat="1" ht="16.5" customHeight="1">
      <c r="A377" s="141">
        <v>4160116104</v>
      </c>
      <c r="B377" s="142" t="s">
        <v>1244</v>
      </c>
      <c r="C377" s="139">
        <v>1074665</v>
      </c>
      <c r="D377" s="140">
        <v>159.63999999999999</v>
      </c>
    </row>
    <row r="378" spans="1:4" s="60" customFormat="1" ht="16.5" customHeight="1">
      <c r="A378" s="141">
        <v>41601162</v>
      </c>
      <c r="B378" s="142" t="s">
        <v>1140</v>
      </c>
      <c r="C378" s="139">
        <v>5542440</v>
      </c>
      <c r="D378" s="140">
        <v>814.38</v>
      </c>
    </row>
    <row r="379" spans="1:4" s="60" customFormat="1" ht="16.5" customHeight="1">
      <c r="A379" s="141">
        <v>4160116201</v>
      </c>
      <c r="B379" s="142" t="s">
        <v>1141</v>
      </c>
      <c r="C379" s="139">
        <v>1741235</v>
      </c>
      <c r="D379" s="140">
        <v>256.33999999999997</v>
      </c>
    </row>
    <row r="380" spans="1:4" s="60" customFormat="1" ht="16.5" customHeight="1">
      <c r="A380" s="141">
        <v>4160116202</v>
      </c>
      <c r="B380" s="142" t="s">
        <v>1245</v>
      </c>
      <c r="C380" s="139">
        <v>3801205</v>
      </c>
      <c r="D380" s="140">
        <v>558.04</v>
      </c>
    </row>
    <row r="381" spans="1:4" s="60" customFormat="1" ht="16.5" customHeight="1">
      <c r="A381" s="141">
        <v>42</v>
      </c>
      <c r="B381" s="142" t="s">
        <v>176</v>
      </c>
      <c r="C381" s="139">
        <v>2006261820</v>
      </c>
      <c r="D381" s="140">
        <v>1659786.2949999999</v>
      </c>
    </row>
    <row r="382" spans="1:4" s="60" customFormat="1" ht="16.5" customHeight="1">
      <c r="A382" s="141">
        <v>422</v>
      </c>
      <c r="B382" s="142" t="s">
        <v>396</v>
      </c>
      <c r="C382" s="139">
        <v>2006261820</v>
      </c>
      <c r="D382" s="140">
        <v>1659786.2949999999</v>
      </c>
    </row>
    <row r="383" spans="1:4" s="60" customFormat="1" ht="16.5" customHeight="1">
      <c r="A383" s="141">
        <v>42201</v>
      </c>
      <c r="B383" s="142" t="s">
        <v>396</v>
      </c>
      <c r="C383" s="139">
        <v>2006261820</v>
      </c>
      <c r="D383" s="140">
        <v>1659786.2949999999</v>
      </c>
    </row>
    <row r="384" spans="1:4" s="60" customFormat="1" ht="16.5" customHeight="1">
      <c r="A384" s="141">
        <v>422011</v>
      </c>
      <c r="B384" s="142" t="s">
        <v>396</v>
      </c>
      <c r="C384" s="139">
        <v>2006261820</v>
      </c>
      <c r="D384" s="140">
        <v>1659786.2949999999</v>
      </c>
    </row>
    <row r="385" spans="1:4" s="60" customFormat="1" ht="16.5" customHeight="1">
      <c r="A385" s="141">
        <v>4220111</v>
      </c>
      <c r="B385" s="142" t="s">
        <v>396</v>
      </c>
      <c r="C385" s="139">
        <v>2006261820</v>
      </c>
      <c r="D385" s="140">
        <v>1659786.2949999999</v>
      </c>
    </row>
    <row r="386" spans="1:4" s="60" customFormat="1" ht="16.5" customHeight="1">
      <c r="A386" s="141">
        <v>42201111</v>
      </c>
      <c r="B386" s="142" t="s">
        <v>396</v>
      </c>
      <c r="C386" s="139">
        <v>2006261820</v>
      </c>
      <c r="D386" s="140">
        <v>1659786.2949999999</v>
      </c>
    </row>
    <row r="387" spans="1:4" s="60" customFormat="1" ht="16.5" customHeight="1">
      <c r="A387" s="141">
        <v>4220111101</v>
      </c>
      <c r="B387" s="142" t="s">
        <v>338</v>
      </c>
      <c r="C387" s="139">
        <v>1484915154</v>
      </c>
      <c r="D387" s="140">
        <v>1482344.43</v>
      </c>
    </row>
    <row r="388" spans="1:4" s="60" customFormat="1" ht="16.5" customHeight="1">
      <c r="A388" s="141">
        <v>4220111102</v>
      </c>
      <c r="B388" s="142" t="s">
        <v>339</v>
      </c>
      <c r="C388" s="139">
        <v>521346666</v>
      </c>
      <c r="D388" s="140">
        <v>177441.86499999999</v>
      </c>
    </row>
    <row r="389" spans="1:4" s="60" customFormat="1" ht="16.5" customHeight="1">
      <c r="A389" s="141">
        <v>48</v>
      </c>
      <c r="B389" s="142" t="s">
        <v>397</v>
      </c>
      <c r="C389" s="139">
        <v>3647473</v>
      </c>
      <c r="D389" s="140">
        <v>531.66999999999996</v>
      </c>
    </row>
    <row r="390" spans="1:4" s="60" customFormat="1" ht="16.5" customHeight="1">
      <c r="A390" s="141">
        <v>481</v>
      </c>
      <c r="B390" s="142" t="s">
        <v>398</v>
      </c>
      <c r="C390" s="139">
        <v>3647473</v>
      </c>
      <c r="D390" s="140">
        <v>531.66999999999996</v>
      </c>
    </row>
    <row r="391" spans="1:4" s="60" customFormat="1" ht="16.5" customHeight="1">
      <c r="A391" s="141">
        <v>48101</v>
      </c>
      <c r="B391" s="142" t="s">
        <v>398</v>
      </c>
      <c r="C391" s="139">
        <v>3647473</v>
      </c>
      <c r="D391" s="140">
        <v>531.66999999999996</v>
      </c>
    </row>
    <row r="392" spans="1:4" s="60" customFormat="1" ht="16.5" customHeight="1">
      <c r="A392" s="141">
        <v>481011</v>
      </c>
      <c r="B392" s="142" t="s">
        <v>398</v>
      </c>
      <c r="C392" s="139">
        <v>3647473</v>
      </c>
      <c r="D392" s="140">
        <v>531.66999999999996</v>
      </c>
    </row>
    <row r="393" spans="1:4" s="60" customFormat="1" ht="16.5" customHeight="1">
      <c r="A393" s="141">
        <v>4810111</v>
      </c>
      <c r="B393" s="142" t="s">
        <v>398</v>
      </c>
      <c r="C393" s="139">
        <v>3647473</v>
      </c>
      <c r="D393" s="140">
        <v>531.66999999999996</v>
      </c>
    </row>
    <row r="394" spans="1:4" s="60" customFormat="1" ht="16.5" customHeight="1">
      <c r="A394" s="141">
        <v>48101111</v>
      </c>
      <c r="B394" s="142" t="s">
        <v>398</v>
      </c>
      <c r="C394" s="139">
        <v>3647473</v>
      </c>
      <c r="D394" s="140">
        <v>531.66999999999996</v>
      </c>
    </row>
    <row r="395" spans="1:4" s="60" customFormat="1" ht="16.5" customHeight="1">
      <c r="A395" s="141">
        <v>4810111102</v>
      </c>
      <c r="B395" s="142" t="s">
        <v>340</v>
      </c>
      <c r="C395" s="139">
        <v>18666</v>
      </c>
      <c r="D395" s="140">
        <v>6.08</v>
      </c>
    </row>
    <row r="396" spans="1:4" s="60" customFormat="1" ht="16.5" customHeight="1">
      <c r="A396" s="141">
        <v>4810111103</v>
      </c>
      <c r="B396" s="142" t="s">
        <v>848</v>
      </c>
      <c r="C396" s="139">
        <v>3628807</v>
      </c>
      <c r="D396" s="140">
        <v>525.58999999999992</v>
      </c>
    </row>
    <row r="397" spans="1:4" s="60" customFormat="1" ht="16.5" customHeight="1">
      <c r="A397" s="141">
        <v>5</v>
      </c>
      <c r="B397" s="142" t="s">
        <v>149</v>
      </c>
      <c r="C397" s="139">
        <v>11652817688</v>
      </c>
      <c r="D397" s="140">
        <v>3067489.7190000005</v>
      </c>
    </row>
    <row r="398" spans="1:4" s="60" customFormat="1" ht="16.5" customHeight="1">
      <c r="A398" s="141">
        <v>51</v>
      </c>
      <c r="B398" s="142" t="s">
        <v>399</v>
      </c>
      <c r="C398" s="139">
        <v>11652461399</v>
      </c>
      <c r="D398" s="140">
        <v>3067437.9049999998</v>
      </c>
    </row>
    <row r="399" spans="1:4" s="60" customFormat="1" ht="16.5" customHeight="1">
      <c r="A399" s="141">
        <v>511</v>
      </c>
      <c r="B399" s="142" t="s">
        <v>400</v>
      </c>
      <c r="C399" s="139">
        <v>683065906</v>
      </c>
      <c r="D399" s="140">
        <v>100290.46999999974</v>
      </c>
    </row>
    <row r="400" spans="1:4" s="60" customFormat="1" ht="16.5" customHeight="1">
      <c r="A400" s="141">
        <v>51101</v>
      </c>
      <c r="B400" s="142" t="s">
        <v>33</v>
      </c>
      <c r="C400" s="139">
        <v>35148415</v>
      </c>
      <c r="D400" s="140">
        <v>4951.7099999999627</v>
      </c>
    </row>
    <row r="401" spans="1:4" s="60" customFormat="1" ht="16.5" customHeight="1">
      <c r="A401" s="141">
        <v>511011</v>
      </c>
      <c r="B401" s="142" t="s">
        <v>33</v>
      </c>
      <c r="C401" s="139">
        <v>35148415</v>
      </c>
      <c r="D401" s="140">
        <v>4951.7099999999627</v>
      </c>
    </row>
    <row r="402" spans="1:4" s="60" customFormat="1" ht="16.5" customHeight="1">
      <c r="A402" s="141">
        <v>5110111</v>
      </c>
      <c r="B402" s="142" t="s">
        <v>33</v>
      </c>
      <c r="C402" s="139">
        <v>35148415</v>
      </c>
      <c r="D402" s="140">
        <v>4951.7099999999627</v>
      </c>
    </row>
    <row r="403" spans="1:4" s="60" customFormat="1" ht="16.5" customHeight="1">
      <c r="A403" s="141">
        <v>51101113</v>
      </c>
      <c r="B403" s="142" t="s">
        <v>1142</v>
      </c>
      <c r="C403" s="139">
        <v>35148415</v>
      </c>
      <c r="D403" s="140">
        <v>4951.71</v>
      </c>
    </row>
    <row r="404" spans="1:4" s="60" customFormat="1" ht="16.5" customHeight="1">
      <c r="A404" s="141">
        <v>5110111301</v>
      </c>
      <c r="B404" s="142" t="s">
        <v>1143</v>
      </c>
      <c r="C404" s="139">
        <v>35148415</v>
      </c>
      <c r="D404" s="140">
        <v>4951.71</v>
      </c>
    </row>
    <row r="405" spans="1:4" s="60" customFormat="1" ht="16.5" customHeight="1">
      <c r="A405" s="141">
        <v>51102</v>
      </c>
      <c r="B405" s="142" t="s">
        <v>402</v>
      </c>
      <c r="C405" s="139">
        <v>497048118</v>
      </c>
      <c r="D405" s="140">
        <v>73166.23</v>
      </c>
    </row>
    <row r="406" spans="1:4" s="60" customFormat="1" ht="16.5" customHeight="1">
      <c r="A406" s="141">
        <v>511021</v>
      </c>
      <c r="B406" s="142" t="s">
        <v>402</v>
      </c>
      <c r="C406" s="139">
        <v>497048118</v>
      </c>
      <c r="D406" s="140">
        <v>73166.23</v>
      </c>
    </row>
    <row r="407" spans="1:4" s="60" customFormat="1" ht="16.5" customHeight="1">
      <c r="A407" s="141">
        <v>5110211</v>
      </c>
      <c r="B407" s="142" t="s">
        <v>402</v>
      </c>
      <c r="C407" s="139">
        <v>497048118</v>
      </c>
      <c r="D407" s="140">
        <v>73166.23</v>
      </c>
    </row>
    <row r="408" spans="1:4" s="60" customFormat="1" ht="16.5" customHeight="1">
      <c r="A408" s="141">
        <v>51102111</v>
      </c>
      <c r="B408" s="142" t="s">
        <v>402</v>
      </c>
      <c r="C408" s="139">
        <v>402656512</v>
      </c>
      <c r="D408" s="140">
        <v>59018.65</v>
      </c>
    </row>
    <row r="409" spans="1:4" s="60" customFormat="1" ht="16.5" customHeight="1">
      <c r="A409" s="141">
        <v>5110211101</v>
      </c>
      <c r="B409" s="142" t="s">
        <v>342</v>
      </c>
      <c r="C409" s="139">
        <v>233926846</v>
      </c>
      <c r="D409" s="140">
        <v>34061.61</v>
      </c>
    </row>
    <row r="410" spans="1:4" s="60" customFormat="1" ht="16.5" customHeight="1">
      <c r="A410" s="141">
        <v>5110211102</v>
      </c>
      <c r="B410" s="142" t="s">
        <v>852</v>
      </c>
      <c r="C410" s="139">
        <v>168729666</v>
      </c>
      <c r="D410" s="140">
        <v>24957.040000000001</v>
      </c>
    </row>
    <row r="411" spans="1:4" s="60" customFormat="1" ht="16.5" customHeight="1">
      <c r="A411" s="141">
        <v>51102112</v>
      </c>
      <c r="B411" s="142" t="s">
        <v>1030</v>
      </c>
      <c r="C411" s="139">
        <v>94391606</v>
      </c>
      <c r="D411" s="140">
        <v>14147.58</v>
      </c>
    </row>
    <row r="412" spans="1:4" s="60" customFormat="1" ht="16.5" customHeight="1">
      <c r="A412" s="141">
        <v>5110211201</v>
      </c>
      <c r="B412" s="142" t="s">
        <v>1074</v>
      </c>
      <c r="C412" s="139">
        <v>83598731</v>
      </c>
      <c r="D412" s="140">
        <v>12572.76</v>
      </c>
    </row>
    <row r="413" spans="1:4" s="60" customFormat="1" ht="16.5" customHeight="1">
      <c r="A413" s="141">
        <v>5110211202</v>
      </c>
      <c r="B413" s="142" t="s">
        <v>1075</v>
      </c>
      <c r="C413" s="139">
        <v>10792875</v>
      </c>
      <c r="D413" s="140">
        <v>1574.82</v>
      </c>
    </row>
    <row r="414" spans="1:4" s="60" customFormat="1" ht="16.5" customHeight="1">
      <c r="A414" s="141">
        <v>51103</v>
      </c>
      <c r="B414" s="142" t="s">
        <v>403</v>
      </c>
      <c r="C414" s="139">
        <v>148339173</v>
      </c>
      <c r="D414" s="140">
        <v>21803.419999999925</v>
      </c>
    </row>
    <row r="415" spans="1:4" s="60" customFormat="1" ht="16.5" customHeight="1">
      <c r="A415" s="141">
        <v>511031</v>
      </c>
      <c r="B415" s="142" t="s">
        <v>395</v>
      </c>
      <c r="C415" s="139">
        <v>148339173</v>
      </c>
      <c r="D415" s="140">
        <v>21803.419999999925</v>
      </c>
    </row>
    <row r="416" spans="1:4" s="60" customFormat="1" ht="16.5" customHeight="1">
      <c r="A416" s="141">
        <v>5110311</v>
      </c>
      <c r="B416" s="142" t="s">
        <v>395</v>
      </c>
      <c r="C416" s="139">
        <v>148339173</v>
      </c>
      <c r="D416" s="140">
        <v>21803.419999999925</v>
      </c>
    </row>
    <row r="417" spans="1:4" s="60" customFormat="1" ht="16.5" customHeight="1">
      <c r="A417" s="141">
        <v>51103111</v>
      </c>
      <c r="B417" s="142" t="s">
        <v>337</v>
      </c>
      <c r="C417" s="139">
        <v>38089219</v>
      </c>
      <c r="D417" s="140">
        <v>5532.1499999999069</v>
      </c>
    </row>
    <row r="418" spans="1:4" s="60" customFormat="1" ht="16.5" customHeight="1">
      <c r="A418" s="141">
        <v>5110311101</v>
      </c>
      <c r="B418" s="142" t="s">
        <v>823</v>
      </c>
      <c r="C418" s="139">
        <v>22921305</v>
      </c>
      <c r="D418" s="140">
        <v>3329.4699999999721</v>
      </c>
    </row>
    <row r="419" spans="1:4" s="60" customFormat="1" ht="16.5" customHeight="1">
      <c r="A419" s="141">
        <v>5110311102</v>
      </c>
      <c r="B419" s="142" t="s">
        <v>304</v>
      </c>
      <c r="C419" s="139">
        <v>15167914</v>
      </c>
      <c r="D419" s="140">
        <v>2202.6799999999998</v>
      </c>
    </row>
    <row r="420" spans="1:4" s="60" customFormat="1" ht="16.5" customHeight="1">
      <c r="A420" s="141">
        <v>51103112</v>
      </c>
      <c r="B420" s="142" t="s">
        <v>404</v>
      </c>
      <c r="C420" s="139">
        <v>106760915</v>
      </c>
      <c r="D420" s="140">
        <v>15766.13</v>
      </c>
    </row>
    <row r="421" spans="1:4" s="60" customFormat="1" ht="16.5" customHeight="1">
      <c r="A421" s="141">
        <v>5110311201</v>
      </c>
      <c r="B421" s="142" t="s">
        <v>541</v>
      </c>
      <c r="C421" s="139">
        <v>625</v>
      </c>
      <c r="D421" s="140">
        <v>0.09</v>
      </c>
    </row>
    <row r="422" spans="1:4" s="60" customFormat="1" ht="16.5" customHeight="1">
      <c r="A422" s="141">
        <v>5110311203</v>
      </c>
      <c r="B422" s="142" t="s">
        <v>544</v>
      </c>
      <c r="C422" s="139">
        <v>23110555</v>
      </c>
      <c r="D422" s="140">
        <v>3473.14</v>
      </c>
    </row>
    <row r="423" spans="1:4" s="60" customFormat="1" ht="16.5" customHeight="1">
      <c r="A423" s="141">
        <v>5110311204</v>
      </c>
      <c r="B423" s="142" t="s">
        <v>545</v>
      </c>
      <c r="C423" s="139">
        <v>1366216</v>
      </c>
      <c r="D423" s="140">
        <v>202.63</v>
      </c>
    </row>
    <row r="424" spans="1:4" s="60" customFormat="1" ht="16.5" customHeight="1">
      <c r="A424" s="141">
        <v>5110311205</v>
      </c>
      <c r="B424" s="142" t="s">
        <v>302</v>
      </c>
      <c r="C424" s="139">
        <v>22284482</v>
      </c>
      <c r="D424" s="140">
        <v>3278.21</v>
      </c>
    </row>
    <row r="425" spans="1:4" s="60" customFormat="1" ht="16.5" customHeight="1">
      <c r="A425" s="141">
        <v>5110311206</v>
      </c>
      <c r="B425" s="142" t="s">
        <v>303</v>
      </c>
      <c r="C425" s="139">
        <v>6905032</v>
      </c>
      <c r="D425" s="140">
        <v>1028.55</v>
      </c>
    </row>
    <row r="426" spans="1:4" s="60" customFormat="1" ht="16.5" customHeight="1">
      <c r="A426" s="141">
        <v>5110311207</v>
      </c>
      <c r="B426" s="142" t="s">
        <v>304</v>
      </c>
      <c r="C426" s="139">
        <v>49457666</v>
      </c>
      <c r="D426" s="140">
        <v>7249.7</v>
      </c>
    </row>
    <row r="427" spans="1:4" s="60" customFormat="1" ht="16.5" customHeight="1">
      <c r="A427" s="141">
        <v>5110311208</v>
      </c>
      <c r="B427" s="142" t="s">
        <v>305</v>
      </c>
      <c r="C427" s="139">
        <v>452862</v>
      </c>
      <c r="D427" s="140">
        <v>66.09</v>
      </c>
    </row>
    <row r="428" spans="1:4" s="60" customFormat="1" ht="16.5" customHeight="1">
      <c r="A428" s="141">
        <v>5110311218</v>
      </c>
      <c r="B428" s="142" t="s">
        <v>336</v>
      </c>
      <c r="C428" s="139">
        <v>433619</v>
      </c>
      <c r="D428" s="140">
        <v>66.75</v>
      </c>
    </row>
    <row r="429" spans="1:4" s="60" customFormat="1" ht="16.5" customHeight="1">
      <c r="A429" s="141">
        <v>5110311229</v>
      </c>
      <c r="B429" s="142" t="s">
        <v>1246</v>
      </c>
      <c r="C429" s="139">
        <v>2749858</v>
      </c>
      <c r="D429" s="140">
        <v>400.97</v>
      </c>
    </row>
    <row r="430" spans="1:4" s="60" customFormat="1" ht="16.5" customHeight="1">
      <c r="A430" s="141">
        <v>51103113</v>
      </c>
      <c r="B430" s="142" t="s">
        <v>1144</v>
      </c>
      <c r="C430" s="139">
        <v>3489039</v>
      </c>
      <c r="D430" s="140">
        <v>505.14</v>
      </c>
    </row>
    <row r="431" spans="1:4" s="60" customFormat="1" ht="16.5" customHeight="1">
      <c r="A431" s="141">
        <v>5110311301</v>
      </c>
      <c r="B431" s="142" t="s">
        <v>541</v>
      </c>
      <c r="C431" s="139">
        <v>2442842</v>
      </c>
      <c r="D431" s="140">
        <v>352.75</v>
      </c>
    </row>
    <row r="432" spans="1:4" s="60" customFormat="1" ht="16.5" customHeight="1">
      <c r="A432" s="141">
        <v>5110311305</v>
      </c>
      <c r="B432" s="142" t="s">
        <v>302</v>
      </c>
      <c r="C432" s="139">
        <v>313417</v>
      </c>
      <c r="D432" s="140">
        <v>45.77</v>
      </c>
    </row>
    <row r="433" spans="1:4" s="60" customFormat="1" ht="16.5" customHeight="1">
      <c r="A433" s="141">
        <v>5110311306</v>
      </c>
      <c r="B433" s="142" t="s">
        <v>303</v>
      </c>
      <c r="C433" s="139">
        <v>332145</v>
      </c>
      <c r="D433" s="140">
        <v>48.41</v>
      </c>
    </row>
    <row r="434" spans="1:4" s="60" customFormat="1" ht="16.5" customHeight="1">
      <c r="A434" s="141">
        <v>5110311307</v>
      </c>
      <c r="B434" s="142" t="s">
        <v>304</v>
      </c>
      <c r="C434" s="139">
        <v>5663</v>
      </c>
      <c r="D434" s="140">
        <v>0.83</v>
      </c>
    </row>
    <row r="435" spans="1:4" s="60" customFormat="1" ht="16.5" customHeight="1">
      <c r="A435" s="141">
        <v>5110311308</v>
      </c>
      <c r="B435" s="142" t="s">
        <v>305</v>
      </c>
      <c r="C435" s="139">
        <v>134635</v>
      </c>
      <c r="D435" s="140">
        <v>19.77</v>
      </c>
    </row>
    <row r="436" spans="1:4" s="60" customFormat="1" ht="16.5" customHeight="1">
      <c r="A436" s="141">
        <v>5110311313</v>
      </c>
      <c r="B436" s="142" t="s">
        <v>1308</v>
      </c>
      <c r="C436" s="139">
        <v>269</v>
      </c>
      <c r="D436" s="140">
        <v>0.05</v>
      </c>
    </row>
    <row r="437" spans="1:4" s="60" customFormat="1" ht="16.5" customHeight="1">
      <c r="A437" s="141">
        <v>5110311329</v>
      </c>
      <c r="B437" s="142" t="s">
        <v>1247</v>
      </c>
      <c r="C437" s="139">
        <v>260068</v>
      </c>
      <c r="D437" s="140">
        <v>37.56</v>
      </c>
    </row>
    <row r="438" spans="1:4" s="60" customFormat="1" ht="16.5" customHeight="1">
      <c r="A438" s="141">
        <v>51104</v>
      </c>
      <c r="B438" s="142" t="s">
        <v>1145</v>
      </c>
      <c r="C438" s="139">
        <v>2530200</v>
      </c>
      <c r="D438" s="140">
        <v>369.1099999999999</v>
      </c>
    </row>
    <row r="439" spans="1:4" s="60" customFormat="1" ht="16.5" customHeight="1">
      <c r="A439" s="141">
        <v>511041</v>
      </c>
      <c r="B439" s="142" t="s">
        <v>1145</v>
      </c>
      <c r="C439" s="139">
        <v>2530200</v>
      </c>
      <c r="D439" s="140">
        <v>369.1099999999999</v>
      </c>
    </row>
    <row r="440" spans="1:4" s="60" customFormat="1" ht="16.5" customHeight="1">
      <c r="A440" s="141">
        <v>5110411</v>
      </c>
      <c r="B440" s="142" t="s">
        <v>1145</v>
      </c>
      <c r="C440" s="139">
        <v>2530200</v>
      </c>
      <c r="D440" s="140">
        <v>369.1099999999999</v>
      </c>
    </row>
    <row r="441" spans="1:4" s="60" customFormat="1" ht="16.5" customHeight="1">
      <c r="A441" s="141">
        <v>51104111</v>
      </c>
      <c r="B441" s="142" t="s">
        <v>1145</v>
      </c>
      <c r="C441" s="139">
        <v>2530200</v>
      </c>
      <c r="D441" s="140">
        <v>369.1099999999999</v>
      </c>
    </row>
    <row r="442" spans="1:4" s="60" customFormat="1" ht="16.5" customHeight="1">
      <c r="A442" s="141">
        <v>5110411101</v>
      </c>
      <c r="B442" s="142" t="s">
        <v>1146</v>
      </c>
      <c r="C442" s="139">
        <v>2530200</v>
      </c>
      <c r="D442" s="140">
        <v>369.11</v>
      </c>
    </row>
    <row r="443" spans="1:4" s="60" customFormat="1" ht="16.5" customHeight="1">
      <c r="A443" s="141">
        <v>512</v>
      </c>
      <c r="B443" s="142" t="s">
        <v>178</v>
      </c>
      <c r="C443" s="139">
        <v>75648857</v>
      </c>
      <c r="D443" s="140">
        <v>11023.88</v>
      </c>
    </row>
    <row r="444" spans="1:4" s="60" customFormat="1" ht="16.5" customHeight="1">
      <c r="A444" s="141">
        <v>51201</v>
      </c>
      <c r="B444" s="142" t="s">
        <v>405</v>
      </c>
      <c r="C444" s="139">
        <v>75648857</v>
      </c>
      <c r="D444" s="140">
        <v>11023.88</v>
      </c>
    </row>
    <row r="445" spans="1:4" s="60" customFormat="1" ht="16.5" customHeight="1">
      <c r="A445" s="141">
        <v>512011</v>
      </c>
      <c r="B445" s="142" t="s">
        <v>405</v>
      </c>
      <c r="C445" s="139">
        <v>75648857</v>
      </c>
      <c r="D445" s="140">
        <v>11023.88</v>
      </c>
    </row>
    <row r="446" spans="1:4" s="60" customFormat="1" ht="16.5" customHeight="1">
      <c r="A446" s="141">
        <v>5120111</v>
      </c>
      <c r="B446" s="142" t="s">
        <v>405</v>
      </c>
      <c r="C446" s="139">
        <v>75648857</v>
      </c>
      <c r="D446" s="140">
        <v>11023.88</v>
      </c>
    </row>
    <row r="447" spans="1:4" s="60" customFormat="1" ht="16.5" customHeight="1">
      <c r="A447" s="141">
        <v>51201111</v>
      </c>
      <c r="B447" s="142" t="s">
        <v>405</v>
      </c>
      <c r="C447" s="139">
        <v>75648857</v>
      </c>
      <c r="D447" s="140">
        <v>11023.88</v>
      </c>
    </row>
    <row r="448" spans="1:4" s="60" customFormat="1" ht="16.5" customHeight="1">
      <c r="A448" s="141">
        <v>5120111101</v>
      </c>
      <c r="B448" s="142" t="s">
        <v>343</v>
      </c>
      <c r="C448" s="139">
        <v>64948000</v>
      </c>
      <c r="D448" s="140">
        <v>9464.82</v>
      </c>
    </row>
    <row r="449" spans="1:4" s="60" customFormat="1" ht="16.5" customHeight="1">
      <c r="A449" s="141">
        <v>5120111102</v>
      </c>
      <c r="B449" s="142" t="s">
        <v>854</v>
      </c>
      <c r="C449" s="139">
        <v>198000</v>
      </c>
      <c r="D449" s="140">
        <v>28.8</v>
      </c>
    </row>
    <row r="450" spans="1:4" s="60" customFormat="1" ht="16.5" customHeight="1">
      <c r="A450" s="141">
        <v>5120111103</v>
      </c>
      <c r="B450" s="142" t="s">
        <v>138</v>
      </c>
      <c r="C450" s="139">
        <v>10502857</v>
      </c>
      <c r="D450" s="140">
        <v>1530.26</v>
      </c>
    </row>
    <row r="451" spans="1:4" s="60" customFormat="1" ht="16.5" customHeight="1">
      <c r="A451" s="141">
        <v>513</v>
      </c>
      <c r="B451" s="142" t="s">
        <v>15</v>
      </c>
      <c r="C451" s="139">
        <v>8480801058</v>
      </c>
      <c r="D451" s="140">
        <v>1256507.67</v>
      </c>
    </row>
    <row r="452" spans="1:4" s="60" customFormat="1" ht="16.5" customHeight="1">
      <c r="A452" s="141">
        <v>51301</v>
      </c>
      <c r="B452" s="142" t="s">
        <v>180</v>
      </c>
      <c r="C452" s="139">
        <v>3329951528</v>
      </c>
      <c r="D452" s="140">
        <v>497432.74</v>
      </c>
    </row>
    <row r="453" spans="1:4" s="60" customFormat="1" ht="16.5" customHeight="1">
      <c r="A453" s="141">
        <v>513011</v>
      </c>
      <c r="B453" s="142" t="s">
        <v>180</v>
      </c>
      <c r="C453" s="139">
        <v>3329951528</v>
      </c>
      <c r="D453" s="140">
        <v>497432.74</v>
      </c>
    </row>
    <row r="454" spans="1:4" s="60" customFormat="1" ht="16.5" customHeight="1">
      <c r="A454" s="141">
        <v>5130111</v>
      </c>
      <c r="B454" s="142" t="s">
        <v>180</v>
      </c>
      <c r="C454" s="139">
        <v>3329951528</v>
      </c>
      <c r="D454" s="140">
        <v>497432.74</v>
      </c>
    </row>
    <row r="455" spans="1:4" s="60" customFormat="1" ht="16.5" customHeight="1">
      <c r="A455" s="141">
        <v>51301111</v>
      </c>
      <c r="B455" s="142" t="s">
        <v>180</v>
      </c>
      <c r="C455" s="139">
        <v>3329951528</v>
      </c>
      <c r="D455" s="140">
        <v>497432.74</v>
      </c>
    </row>
    <row r="456" spans="1:4" s="60" customFormat="1" ht="16.5" customHeight="1">
      <c r="A456" s="141">
        <v>5130111101</v>
      </c>
      <c r="B456" s="142" t="s">
        <v>133</v>
      </c>
      <c r="C456" s="139">
        <v>2411784734</v>
      </c>
      <c r="D456" s="140">
        <v>356637.06</v>
      </c>
    </row>
    <row r="457" spans="1:4" s="60" customFormat="1" ht="16.5" customHeight="1">
      <c r="A457" s="141">
        <v>5130111104</v>
      </c>
      <c r="B457" s="142" t="s">
        <v>135</v>
      </c>
      <c r="C457" s="139">
        <v>258229729</v>
      </c>
      <c r="D457" s="140">
        <v>38137.42</v>
      </c>
    </row>
    <row r="458" spans="1:4" s="60" customFormat="1" ht="16.5" customHeight="1">
      <c r="A458" s="141">
        <v>5130111105</v>
      </c>
      <c r="B458" s="142" t="s">
        <v>136</v>
      </c>
      <c r="C458" s="139">
        <v>152178828</v>
      </c>
      <c r="D458" s="140">
        <v>22476.07</v>
      </c>
    </row>
    <row r="459" spans="1:4" s="60" customFormat="1" ht="16.5" customHeight="1">
      <c r="A459" s="141">
        <v>5130111106</v>
      </c>
      <c r="B459" s="142" t="s">
        <v>344</v>
      </c>
      <c r="C459" s="139">
        <v>12279904</v>
      </c>
      <c r="D459" s="140">
        <v>1814.92</v>
      </c>
    </row>
    <row r="460" spans="1:4" s="60" customFormat="1" ht="16.5" customHeight="1">
      <c r="A460" s="141">
        <v>5130111107</v>
      </c>
      <c r="B460" s="142" t="s">
        <v>134</v>
      </c>
      <c r="C460" s="139">
        <v>495478333</v>
      </c>
      <c r="D460" s="140">
        <v>78367.26999999999</v>
      </c>
    </row>
    <row r="461" spans="1:4" s="60" customFormat="1" ht="16.5" customHeight="1">
      <c r="A461" s="141">
        <v>51302</v>
      </c>
      <c r="B461" s="142" t="s">
        <v>328</v>
      </c>
      <c r="C461" s="139">
        <v>993349096</v>
      </c>
      <c r="D461" s="140">
        <v>147385.76999999999</v>
      </c>
    </row>
    <row r="462" spans="1:4" s="60" customFormat="1" ht="16.5" customHeight="1">
      <c r="A462" s="141">
        <v>513021</v>
      </c>
      <c r="B462" s="142" t="s">
        <v>328</v>
      </c>
      <c r="C462" s="139">
        <v>993349096</v>
      </c>
      <c r="D462" s="140">
        <v>147385.76999999999</v>
      </c>
    </row>
    <row r="463" spans="1:4" s="60" customFormat="1" ht="16.5" customHeight="1">
      <c r="A463" s="141">
        <v>5130211</v>
      </c>
      <c r="B463" s="142" t="s">
        <v>328</v>
      </c>
      <c r="C463" s="139">
        <v>993349096</v>
      </c>
      <c r="D463" s="140">
        <v>147385.76999999999</v>
      </c>
    </row>
    <row r="464" spans="1:4" s="60" customFormat="1" ht="16.5" customHeight="1">
      <c r="A464" s="141">
        <v>51302111</v>
      </c>
      <c r="B464" s="142" t="s">
        <v>328</v>
      </c>
      <c r="C464" s="139">
        <v>993349096</v>
      </c>
      <c r="D464" s="140">
        <v>147385.76999999999</v>
      </c>
    </row>
    <row r="465" spans="1:4" s="60" customFormat="1" ht="16.5" customHeight="1">
      <c r="A465" s="141">
        <v>5130211101</v>
      </c>
      <c r="B465" s="142" t="s">
        <v>345</v>
      </c>
      <c r="C465" s="139">
        <v>588665570</v>
      </c>
      <c r="D465" s="140">
        <v>87691.099999999991</v>
      </c>
    </row>
    <row r="466" spans="1:4" s="60" customFormat="1" ht="16.5" customHeight="1">
      <c r="A466" s="141">
        <v>5130211103</v>
      </c>
      <c r="B466" s="142" t="s">
        <v>346</v>
      </c>
      <c r="C466" s="139">
        <v>15000000</v>
      </c>
      <c r="D466" s="140">
        <v>2211.9699999999998</v>
      </c>
    </row>
    <row r="467" spans="1:4" s="60" customFormat="1" ht="16.5" customHeight="1">
      <c r="A467" s="141">
        <v>5130211104</v>
      </c>
      <c r="B467" s="142" t="s">
        <v>137</v>
      </c>
      <c r="C467" s="139">
        <v>10149486</v>
      </c>
      <c r="D467" s="140">
        <v>1491.88</v>
      </c>
    </row>
    <row r="468" spans="1:4" s="60" customFormat="1" ht="16.5" customHeight="1">
      <c r="A468" s="141">
        <v>5130211106</v>
      </c>
      <c r="B468" s="142" t="s">
        <v>860</v>
      </c>
      <c r="C468" s="139">
        <v>8027598</v>
      </c>
      <c r="D468" s="140">
        <v>1168.3699999999999</v>
      </c>
    </row>
    <row r="469" spans="1:4" s="60" customFormat="1" ht="16.5" customHeight="1">
      <c r="A469" s="141">
        <v>5130211107</v>
      </c>
      <c r="B469" s="142" t="s">
        <v>1076</v>
      </c>
      <c r="C469" s="139">
        <v>151810909</v>
      </c>
      <c r="D469" s="140">
        <v>22431.02</v>
      </c>
    </row>
    <row r="470" spans="1:4" s="60" customFormat="1" ht="16.5" customHeight="1">
      <c r="A470" s="141">
        <v>5130211108</v>
      </c>
      <c r="B470" s="142" t="s">
        <v>1077</v>
      </c>
      <c r="C470" s="139">
        <v>210750078</v>
      </c>
      <c r="D470" s="140">
        <v>31044.53</v>
      </c>
    </row>
    <row r="471" spans="1:4" s="60" customFormat="1" ht="16.5" customHeight="1">
      <c r="A471" s="141">
        <v>5130211109</v>
      </c>
      <c r="B471" s="142" t="s">
        <v>1147</v>
      </c>
      <c r="C471" s="139">
        <v>8945455</v>
      </c>
      <c r="D471" s="140">
        <v>1346.9</v>
      </c>
    </row>
    <row r="472" spans="1:4" s="60" customFormat="1" ht="16.5" customHeight="1">
      <c r="A472" s="141">
        <v>51303</v>
      </c>
      <c r="B472" s="142" t="s">
        <v>134</v>
      </c>
      <c r="C472" s="139">
        <v>1375984321</v>
      </c>
      <c r="D472" s="140">
        <v>202974.44999999998</v>
      </c>
    </row>
    <row r="473" spans="1:4" s="60" customFormat="1" ht="16.5" customHeight="1">
      <c r="A473" s="141">
        <v>513031</v>
      </c>
      <c r="B473" s="142" t="s">
        <v>134</v>
      </c>
      <c r="C473" s="139">
        <v>1375984321</v>
      </c>
      <c r="D473" s="140">
        <v>202974.44999999998</v>
      </c>
    </row>
    <row r="474" spans="1:4" s="60" customFormat="1" ht="16.5" customHeight="1">
      <c r="A474" s="141">
        <v>5130311</v>
      </c>
      <c r="B474" s="142" t="s">
        <v>134</v>
      </c>
      <c r="C474" s="139">
        <v>1375984321</v>
      </c>
      <c r="D474" s="140">
        <v>202974.44999999998</v>
      </c>
    </row>
    <row r="475" spans="1:4" s="60" customFormat="1" ht="16.5" customHeight="1">
      <c r="A475" s="141">
        <v>51303111</v>
      </c>
      <c r="B475" s="142" t="s">
        <v>134</v>
      </c>
      <c r="C475" s="139">
        <v>1375984321</v>
      </c>
      <c r="D475" s="140">
        <v>202974.44999999998</v>
      </c>
    </row>
    <row r="476" spans="1:4" s="60" customFormat="1" ht="16.5" customHeight="1">
      <c r="A476" s="141">
        <v>5130311101</v>
      </c>
      <c r="B476" s="142" t="s">
        <v>862</v>
      </c>
      <c r="C476" s="139">
        <v>13286196</v>
      </c>
      <c r="D476" s="140">
        <v>2000</v>
      </c>
    </row>
    <row r="477" spans="1:4" s="60" customFormat="1" ht="16.5" customHeight="1">
      <c r="A477" s="141">
        <v>5130311102</v>
      </c>
      <c r="B477" s="142" t="s">
        <v>863</v>
      </c>
      <c r="C477" s="139">
        <v>633000000</v>
      </c>
      <c r="D477" s="140">
        <v>92978.08</v>
      </c>
    </row>
    <row r="478" spans="1:4" s="60" customFormat="1" ht="16.5" customHeight="1">
      <c r="A478" s="141">
        <v>5130311103</v>
      </c>
      <c r="B478" s="142" t="s">
        <v>347</v>
      </c>
      <c r="C478" s="139">
        <v>60000000</v>
      </c>
      <c r="D478" s="140">
        <v>8879.39</v>
      </c>
    </row>
    <row r="479" spans="1:4" s="60" customFormat="1" ht="16.5" customHeight="1">
      <c r="A479" s="141">
        <v>5130311104</v>
      </c>
      <c r="B479" s="142" t="s">
        <v>1248</v>
      </c>
      <c r="C479" s="139">
        <v>669698125</v>
      </c>
      <c r="D479" s="140">
        <v>99116.98</v>
      </c>
    </row>
    <row r="480" spans="1:4" s="60" customFormat="1" ht="16.5" customHeight="1">
      <c r="A480" s="141">
        <v>51304</v>
      </c>
      <c r="B480" s="142" t="s">
        <v>151</v>
      </c>
      <c r="C480" s="139">
        <v>1811548251</v>
      </c>
      <c r="D480" s="140">
        <v>267690.12</v>
      </c>
    </row>
    <row r="481" spans="1:4" s="60" customFormat="1" ht="16.5" customHeight="1">
      <c r="A481" s="141">
        <v>513041</v>
      </c>
      <c r="B481" s="142" t="s">
        <v>151</v>
      </c>
      <c r="C481" s="139">
        <v>1811548251</v>
      </c>
      <c r="D481" s="140">
        <v>267690.12</v>
      </c>
    </row>
    <row r="482" spans="1:4" s="60" customFormat="1" ht="16.5" customHeight="1">
      <c r="A482" s="141">
        <v>5130411</v>
      </c>
      <c r="B482" s="142" t="s">
        <v>151</v>
      </c>
      <c r="C482" s="139">
        <v>1811548251</v>
      </c>
      <c r="D482" s="140">
        <v>267690.12</v>
      </c>
    </row>
    <row r="483" spans="1:4" s="60" customFormat="1" ht="16.5" customHeight="1">
      <c r="A483" s="141">
        <v>51304111</v>
      </c>
      <c r="B483" s="142" t="s">
        <v>151</v>
      </c>
      <c r="C483" s="139">
        <v>1811548251</v>
      </c>
      <c r="D483" s="140">
        <v>267690.12</v>
      </c>
    </row>
    <row r="484" spans="1:4" s="60" customFormat="1" ht="16.5" customHeight="1">
      <c r="A484" s="141">
        <v>5130411101</v>
      </c>
      <c r="B484" s="142" t="s">
        <v>780</v>
      </c>
      <c r="C484" s="139">
        <v>203922900</v>
      </c>
      <c r="D484" s="140">
        <v>31448.04</v>
      </c>
    </row>
    <row r="485" spans="1:4" s="60" customFormat="1" ht="16.5" customHeight="1">
      <c r="A485" s="141">
        <v>5130411103</v>
      </c>
      <c r="B485" s="142" t="s">
        <v>1249</v>
      </c>
      <c r="C485" s="139">
        <v>60152697</v>
      </c>
      <c r="D485" s="140">
        <v>9019.09</v>
      </c>
    </row>
    <row r="486" spans="1:4" s="60" customFormat="1" ht="16.5" customHeight="1">
      <c r="A486" s="141">
        <v>5130411104</v>
      </c>
      <c r="B486" s="142" t="s">
        <v>865</v>
      </c>
      <c r="C486" s="139">
        <v>4790345</v>
      </c>
      <c r="D486" s="140">
        <v>700.69999999999982</v>
      </c>
    </row>
    <row r="487" spans="1:4" s="60" customFormat="1" ht="16.5" customHeight="1">
      <c r="A487" s="141">
        <v>5130411105</v>
      </c>
      <c r="B487" s="142" t="s">
        <v>348</v>
      </c>
      <c r="C487" s="139">
        <v>153141364</v>
      </c>
      <c r="D487" s="140">
        <v>22500</v>
      </c>
    </row>
    <row r="488" spans="1:4" s="60" customFormat="1" ht="16.5" customHeight="1">
      <c r="A488" s="141">
        <v>5130411106</v>
      </c>
      <c r="B488" s="142" t="s">
        <v>349</v>
      </c>
      <c r="C488" s="139">
        <v>843126326</v>
      </c>
      <c r="D488" s="140">
        <v>124506.16</v>
      </c>
    </row>
    <row r="489" spans="1:4" s="60" customFormat="1" ht="16.5" customHeight="1">
      <c r="A489" s="141">
        <v>5130411107</v>
      </c>
      <c r="B489" s="142" t="s">
        <v>1250</v>
      </c>
      <c r="C489" s="139">
        <v>546414619</v>
      </c>
      <c r="D489" s="140">
        <v>79516.13</v>
      </c>
    </row>
    <row r="490" spans="1:4" s="60" customFormat="1" ht="16.5" customHeight="1">
      <c r="A490" s="141">
        <v>5130411108</v>
      </c>
      <c r="B490" s="142" t="s">
        <v>1369</v>
      </c>
      <c r="C490" s="139">
        <v>352000</v>
      </c>
      <c r="D490" s="140">
        <v>51.11</v>
      </c>
    </row>
    <row r="491" spans="1:4" s="60" customFormat="1" ht="16.5" customHeight="1">
      <c r="A491" s="141">
        <v>51305</v>
      </c>
      <c r="B491" s="142" t="s">
        <v>88</v>
      </c>
      <c r="C491" s="139">
        <v>91985320</v>
      </c>
      <c r="D491" s="140">
        <v>13387.92</v>
      </c>
    </row>
    <row r="492" spans="1:4" s="60" customFormat="1" ht="16.5" customHeight="1">
      <c r="A492" s="141">
        <v>513052</v>
      </c>
      <c r="B492" s="142" t="s">
        <v>875</v>
      </c>
      <c r="C492" s="139">
        <v>91985320</v>
      </c>
      <c r="D492" s="140">
        <v>13387.92</v>
      </c>
    </row>
    <row r="493" spans="1:4" s="60" customFormat="1" ht="16.5" customHeight="1">
      <c r="A493" s="141">
        <v>5130521</v>
      </c>
      <c r="B493" s="142" t="s">
        <v>875</v>
      </c>
      <c r="C493" s="139">
        <v>91985320</v>
      </c>
      <c r="D493" s="140">
        <v>13387.92</v>
      </c>
    </row>
    <row r="494" spans="1:4" s="60" customFormat="1" ht="16.5" customHeight="1">
      <c r="A494" s="141">
        <v>51305211</v>
      </c>
      <c r="B494" s="142" t="s">
        <v>875</v>
      </c>
      <c r="C494" s="139">
        <v>91985320</v>
      </c>
      <c r="D494" s="140">
        <v>13387.92</v>
      </c>
    </row>
    <row r="495" spans="1:4" s="60" customFormat="1" ht="16.5" customHeight="1">
      <c r="A495" s="141">
        <v>5130521102</v>
      </c>
      <c r="B495" s="142" t="s">
        <v>877</v>
      </c>
      <c r="C495" s="139">
        <v>16995825</v>
      </c>
      <c r="D495" s="140">
        <v>2500</v>
      </c>
    </row>
    <row r="496" spans="1:4" s="60" customFormat="1" ht="16.5" customHeight="1">
      <c r="A496" s="141">
        <v>5130521104</v>
      </c>
      <c r="B496" s="142" t="s">
        <v>1370</v>
      </c>
      <c r="C496" s="139">
        <v>32077611</v>
      </c>
      <c r="D496" s="140">
        <v>4657.43</v>
      </c>
    </row>
    <row r="497" spans="1:4" s="60" customFormat="1" ht="16.5" customHeight="1">
      <c r="A497" s="141">
        <v>5130521105</v>
      </c>
      <c r="B497" s="142" t="s">
        <v>1371</v>
      </c>
      <c r="C497" s="139">
        <v>42911884</v>
      </c>
      <c r="D497" s="140">
        <v>6230.49</v>
      </c>
    </row>
    <row r="498" spans="1:4" s="60" customFormat="1" ht="16.5" customHeight="1">
      <c r="A498" s="141">
        <v>51306</v>
      </c>
      <c r="B498" s="142" t="s">
        <v>140</v>
      </c>
      <c r="C498" s="139">
        <v>4012745</v>
      </c>
      <c r="D498" s="140">
        <v>585.04999999999995</v>
      </c>
    </row>
    <row r="499" spans="1:4" s="60" customFormat="1" ht="16.5" customHeight="1">
      <c r="A499" s="141">
        <v>513061</v>
      </c>
      <c r="B499" s="142" t="s">
        <v>140</v>
      </c>
      <c r="C499" s="139">
        <v>4012745</v>
      </c>
      <c r="D499" s="140">
        <v>585.04999999999995</v>
      </c>
    </row>
    <row r="500" spans="1:4" s="60" customFormat="1" ht="16.5" customHeight="1">
      <c r="A500" s="141">
        <v>5130611</v>
      </c>
      <c r="B500" s="142" t="s">
        <v>140</v>
      </c>
      <c r="C500" s="139">
        <v>4012745</v>
      </c>
      <c r="D500" s="140">
        <v>585.04999999999995</v>
      </c>
    </row>
    <row r="501" spans="1:4" s="60" customFormat="1" ht="16.5" customHeight="1">
      <c r="A501" s="141">
        <v>51306111</v>
      </c>
      <c r="B501" s="142" t="s">
        <v>140</v>
      </c>
      <c r="C501" s="139">
        <v>4012745</v>
      </c>
      <c r="D501" s="140">
        <v>585.04999999999995</v>
      </c>
    </row>
    <row r="502" spans="1:4" s="60" customFormat="1" ht="16.5" customHeight="1">
      <c r="A502" s="141">
        <v>5130611105</v>
      </c>
      <c r="B502" s="142" t="s">
        <v>1251</v>
      </c>
      <c r="C502" s="139">
        <v>4012745</v>
      </c>
      <c r="D502" s="140">
        <v>585.04999999999995</v>
      </c>
    </row>
    <row r="503" spans="1:4" s="60" customFormat="1" ht="16.5" customHeight="1">
      <c r="A503" s="141">
        <v>51307</v>
      </c>
      <c r="B503" s="142" t="s">
        <v>882</v>
      </c>
      <c r="C503" s="139">
        <v>665709879</v>
      </c>
      <c r="D503" s="140">
        <v>96627.459999999992</v>
      </c>
    </row>
    <row r="504" spans="1:4" s="60" customFormat="1" ht="16.5" customHeight="1">
      <c r="A504" s="141">
        <v>513071</v>
      </c>
      <c r="B504" s="142" t="s">
        <v>882</v>
      </c>
      <c r="C504" s="139">
        <v>665709879</v>
      </c>
      <c r="D504" s="140">
        <v>96627.459999999992</v>
      </c>
    </row>
    <row r="505" spans="1:4" s="60" customFormat="1" ht="16.5" customHeight="1">
      <c r="A505" s="141">
        <v>5130711</v>
      </c>
      <c r="B505" s="142" t="s">
        <v>882</v>
      </c>
      <c r="C505" s="139">
        <v>665709879</v>
      </c>
      <c r="D505" s="140">
        <v>96627.459999999992</v>
      </c>
    </row>
    <row r="506" spans="1:4" s="60" customFormat="1" ht="16.5" customHeight="1">
      <c r="A506" s="141">
        <v>51307111</v>
      </c>
      <c r="B506" s="142" t="s">
        <v>1252</v>
      </c>
      <c r="C506" s="139">
        <v>665709879</v>
      </c>
      <c r="D506" s="140">
        <v>96627.459999999992</v>
      </c>
    </row>
    <row r="507" spans="1:4" s="60" customFormat="1" ht="16.5" customHeight="1">
      <c r="A507" s="141">
        <v>5130711101</v>
      </c>
      <c r="B507" s="142" t="s">
        <v>1253</v>
      </c>
      <c r="C507" s="139">
        <v>237012572</v>
      </c>
      <c r="D507" s="140">
        <v>34632.269999999997</v>
      </c>
    </row>
    <row r="508" spans="1:4" s="60" customFormat="1" ht="16.5" customHeight="1">
      <c r="A508" s="141">
        <v>5130711103</v>
      </c>
      <c r="B508" s="142" t="s">
        <v>1309</v>
      </c>
      <c r="C508" s="139">
        <v>428697307</v>
      </c>
      <c r="D508" s="140">
        <v>61995.19</v>
      </c>
    </row>
    <row r="509" spans="1:4" s="60" customFormat="1" ht="16.5" customHeight="1">
      <c r="A509" s="141">
        <v>51309</v>
      </c>
      <c r="B509" s="142" t="s">
        <v>42</v>
      </c>
      <c r="C509" s="139">
        <v>7683993</v>
      </c>
      <c r="D509" s="140">
        <v>1143.48</v>
      </c>
    </row>
    <row r="510" spans="1:4" s="60" customFormat="1" ht="16.5" customHeight="1">
      <c r="A510" s="141">
        <v>513091</v>
      </c>
      <c r="B510" s="142" t="s">
        <v>42</v>
      </c>
      <c r="C510" s="139">
        <v>7683993</v>
      </c>
      <c r="D510" s="140">
        <v>1143.48</v>
      </c>
    </row>
    <row r="511" spans="1:4" s="60" customFormat="1" ht="16.5" customHeight="1">
      <c r="A511" s="141">
        <v>5130911</v>
      </c>
      <c r="B511" s="142" t="s">
        <v>42</v>
      </c>
      <c r="C511" s="139">
        <v>7683993</v>
      </c>
      <c r="D511" s="140">
        <v>1143.48</v>
      </c>
    </row>
    <row r="512" spans="1:4" s="60" customFormat="1" ht="16.5" customHeight="1">
      <c r="A512" s="141">
        <v>51309111</v>
      </c>
      <c r="B512" s="142" t="s">
        <v>42</v>
      </c>
      <c r="C512" s="139">
        <v>7683993</v>
      </c>
      <c r="D512" s="140">
        <v>1143.48</v>
      </c>
    </row>
    <row r="513" spans="1:4" s="60" customFormat="1" ht="16.5" customHeight="1">
      <c r="A513" s="141">
        <v>5130911102</v>
      </c>
      <c r="B513" s="142" t="s">
        <v>350</v>
      </c>
      <c r="C513" s="139">
        <v>2953400</v>
      </c>
      <c r="D513" s="140">
        <v>424.45</v>
      </c>
    </row>
    <row r="514" spans="1:4" s="60" customFormat="1" ht="16.5" customHeight="1">
      <c r="A514" s="141">
        <v>5130911104</v>
      </c>
      <c r="B514" s="142" t="s">
        <v>351</v>
      </c>
      <c r="C514" s="139">
        <v>1320752</v>
      </c>
      <c r="D514" s="140">
        <v>193.83</v>
      </c>
    </row>
    <row r="515" spans="1:4" s="60" customFormat="1" ht="16.5" customHeight="1">
      <c r="A515" s="141">
        <v>5130911105</v>
      </c>
      <c r="B515" s="142" t="s">
        <v>1254</v>
      </c>
      <c r="C515" s="139">
        <v>3409841</v>
      </c>
      <c r="D515" s="140">
        <v>525.20000000000005</v>
      </c>
    </row>
    <row r="516" spans="1:4" s="60" customFormat="1" ht="16.5" customHeight="1">
      <c r="A516" s="141">
        <v>513101</v>
      </c>
      <c r="B516" s="142" t="s">
        <v>184</v>
      </c>
      <c r="C516" s="139">
        <v>200223925</v>
      </c>
      <c r="D516" s="140">
        <v>29229.57</v>
      </c>
    </row>
    <row r="517" spans="1:4" s="60" customFormat="1" ht="16.5" customHeight="1">
      <c r="A517" s="141">
        <v>5131011</v>
      </c>
      <c r="B517" s="142" t="s">
        <v>184</v>
      </c>
      <c r="C517" s="139">
        <v>200223925</v>
      </c>
      <c r="D517" s="140">
        <v>29229.57</v>
      </c>
    </row>
    <row r="518" spans="1:4" s="60" customFormat="1" ht="16.5" customHeight="1">
      <c r="A518" s="141">
        <v>51310111</v>
      </c>
      <c r="B518" s="142" t="s">
        <v>184</v>
      </c>
      <c r="C518" s="139">
        <v>200223925</v>
      </c>
      <c r="D518" s="140">
        <v>29229.57</v>
      </c>
    </row>
    <row r="519" spans="1:4" s="60" customFormat="1" ht="16.5" customHeight="1">
      <c r="A519" s="141">
        <v>5131011101</v>
      </c>
      <c r="B519" s="142" t="s">
        <v>1255</v>
      </c>
      <c r="C519" s="139">
        <v>8519620</v>
      </c>
      <c r="D519" s="140">
        <v>1243.8600000000001</v>
      </c>
    </row>
    <row r="520" spans="1:4" s="60" customFormat="1" ht="16.5" customHeight="1">
      <c r="A520" s="141">
        <v>5131011102</v>
      </c>
      <c r="B520" s="142" t="s">
        <v>1256</v>
      </c>
      <c r="C520" s="139">
        <v>14819115</v>
      </c>
      <c r="D520" s="140">
        <v>2185.3399999999997</v>
      </c>
    </row>
    <row r="521" spans="1:4" s="60" customFormat="1" ht="16.5" customHeight="1">
      <c r="A521" s="141">
        <v>5131011104</v>
      </c>
      <c r="B521" s="142" t="s">
        <v>891</v>
      </c>
      <c r="C521" s="139">
        <v>28397577</v>
      </c>
      <c r="D521" s="140">
        <v>4140.6099999999997</v>
      </c>
    </row>
    <row r="522" spans="1:4" s="60" customFormat="1" ht="16.5" customHeight="1">
      <c r="A522" s="141">
        <v>5131011105</v>
      </c>
      <c r="B522" s="142" t="s">
        <v>892</v>
      </c>
      <c r="C522" s="139">
        <v>72000</v>
      </c>
      <c r="D522" s="140">
        <v>10.52</v>
      </c>
    </row>
    <row r="523" spans="1:4" s="60" customFormat="1" ht="16.5" customHeight="1">
      <c r="A523" s="141">
        <v>5131011106</v>
      </c>
      <c r="B523" s="142" t="s">
        <v>352</v>
      </c>
      <c r="C523" s="139">
        <v>10224545</v>
      </c>
      <c r="D523" s="140">
        <v>1498.99</v>
      </c>
    </row>
    <row r="524" spans="1:4" s="60" customFormat="1" ht="16.5" customHeight="1">
      <c r="A524" s="141">
        <v>5131011107</v>
      </c>
      <c r="B524" s="142" t="s">
        <v>690</v>
      </c>
      <c r="C524" s="139">
        <v>2372191</v>
      </c>
      <c r="D524" s="140">
        <v>360.91</v>
      </c>
    </row>
    <row r="525" spans="1:4" s="60" customFormat="1" ht="16.5" customHeight="1">
      <c r="A525" s="141">
        <v>5131011108</v>
      </c>
      <c r="B525" s="142" t="s">
        <v>1257</v>
      </c>
      <c r="C525" s="139">
        <v>21673833</v>
      </c>
      <c r="D525" s="140">
        <v>3182.55</v>
      </c>
    </row>
    <row r="526" spans="1:4" s="60" customFormat="1" ht="16.5" customHeight="1">
      <c r="A526" s="141">
        <v>513101111</v>
      </c>
      <c r="B526" s="142" t="s">
        <v>184</v>
      </c>
      <c r="C526" s="139">
        <v>183223925</v>
      </c>
      <c r="D526" s="140">
        <v>26768.719999999998</v>
      </c>
    </row>
    <row r="527" spans="1:4" s="60" customFormat="1" ht="16.5" customHeight="1">
      <c r="A527" s="141">
        <v>5131011113</v>
      </c>
      <c r="B527" s="142" t="s">
        <v>897</v>
      </c>
      <c r="C527" s="139">
        <v>2727273</v>
      </c>
      <c r="D527" s="140">
        <v>393.48</v>
      </c>
    </row>
    <row r="528" spans="1:4" s="60" customFormat="1" ht="16.5" customHeight="1">
      <c r="A528" s="141">
        <v>5131011114</v>
      </c>
      <c r="B528" s="142" t="s">
        <v>898</v>
      </c>
      <c r="C528" s="139">
        <v>581433</v>
      </c>
      <c r="D528" s="140">
        <v>85.89</v>
      </c>
    </row>
    <row r="529" spans="1:4" s="60" customFormat="1" ht="16.5" customHeight="1">
      <c r="A529" s="141">
        <v>5131011115</v>
      </c>
      <c r="B529" s="142" t="s">
        <v>1258</v>
      </c>
      <c r="C529" s="139">
        <v>36053994</v>
      </c>
      <c r="D529" s="140">
        <v>5270.17</v>
      </c>
    </row>
    <row r="530" spans="1:4" s="60" customFormat="1" ht="16.5" customHeight="1">
      <c r="A530" s="141">
        <v>5131011116</v>
      </c>
      <c r="B530" s="142" t="s">
        <v>1259</v>
      </c>
      <c r="C530" s="139">
        <v>5132553</v>
      </c>
      <c r="D530" s="140">
        <v>747.3900000000001</v>
      </c>
    </row>
    <row r="531" spans="1:4" s="60" customFormat="1" ht="16.5" customHeight="1">
      <c r="A531" s="141">
        <v>5131011117</v>
      </c>
      <c r="B531" s="142" t="s">
        <v>1372</v>
      </c>
      <c r="C531" s="139">
        <v>17000000</v>
      </c>
      <c r="D531" s="140">
        <v>2460.85</v>
      </c>
    </row>
    <row r="532" spans="1:4" s="60" customFormat="1" ht="16.5" customHeight="1">
      <c r="A532" s="141">
        <v>5131011119</v>
      </c>
      <c r="B532" s="142" t="s">
        <v>1373</v>
      </c>
      <c r="C532" s="139">
        <v>46944624</v>
      </c>
      <c r="D532" s="140">
        <v>6823.73</v>
      </c>
    </row>
    <row r="533" spans="1:4" s="60" customFormat="1" ht="16.5" customHeight="1">
      <c r="A533" s="141">
        <v>5131011199</v>
      </c>
      <c r="B533" s="142" t="s">
        <v>353</v>
      </c>
      <c r="C533" s="139">
        <v>5705167</v>
      </c>
      <c r="D533" s="140">
        <v>825.28</v>
      </c>
    </row>
    <row r="534" spans="1:4" s="60" customFormat="1" ht="16.5" customHeight="1">
      <c r="A534" s="141">
        <v>514</v>
      </c>
      <c r="B534" s="142" t="s">
        <v>406</v>
      </c>
      <c r="C534" s="139">
        <v>2052253290</v>
      </c>
      <c r="D534" s="140">
        <v>1646393.3250000004</v>
      </c>
    </row>
    <row r="535" spans="1:4" s="60" customFormat="1" ht="16.5" customHeight="1">
      <c r="A535" s="141">
        <v>51401</v>
      </c>
      <c r="B535" s="142" t="s">
        <v>407</v>
      </c>
      <c r="C535" s="139">
        <v>2052253290</v>
      </c>
      <c r="D535" s="140">
        <v>1646393.3250000004</v>
      </c>
    </row>
    <row r="536" spans="1:4" s="60" customFormat="1" ht="16.5" customHeight="1">
      <c r="A536" s="141">
        <v>514011</v>
      </c>
      <c r="B536" s="142" t="s">
        <v>407</v>
      </c>
      <c r="C536" s="139">
        <v>2052253290</v>
      </c>
      <c r="D536" s="140">
        <v>1646393.3250000004</v>
      </c>
    </row>
    <row r="537" spans="1:4" s="60" customFormat="1" ht="16.5" customHeight="1">
      <c r="A537" s="141">
        <v>5140111</v>
      </c>
      <c r="B537" s="142" t="s">
        <v>407</v>
      </c>
      <c r="C537" s="139">
        <v>2052253290</v>
      </c>
      <c r="D537" s="140">
        <v>1646393.3250000004</v>
      </c>
    </row>
    <row r="538" spans="1:4" s="60" customFormat="1" ht="16.5" customHeight="1">
      <c r="A538" s="141">
        <v>51401111</v>
      </c>
      <c r="B538" s="142" t="s">
        <v>142</v>
      </c>
      <c r="C538" s="139">
        <v>924790</v>
      </c>
      <c r="D538" s="140">
        <v>135.13999999999999</v>
      </c>
    </row>
    <row r="539" spans="1:4" s="60" customFormat="1" ht="16.5" customHeight="1">
      <c r="A539" s="141">
        <v>5140111102</v>
      </c>
      <c r="B539" s="142" t="s">
        <v>899</v>
      </c>
      <c r="C539" s="139">
        <v>924790</v>
      </c>
      <c r="D539" s="140">
        <v>135.13999999999999</v>
      </c>
    </row>
    <row r="540" spans="1:4" s="60" customFormat="1" ht="16.5" customHeight="1">
      <c r="A540" s="141">
        <v>51401112</v>
      </c>
      <c r="B540" s="142" t="s">
        <v>68</v>
      </c>
      <c r="C540" s="139">
        <v>24426084</v>
      </c>
      <c r="D540" s="140">
        <v>3774.5200000000004</v>
      </c>
    </row>
    <row r="541" spans="1:4" s="60" customFormat="1" ht="16.5" customHeight="1">
      <c r="A541" s="141">
        <v>5140111201</v>
      </c>
      <c r="B541" s="142" t="s">
        <v>354</v>
      </c>
      <c r="C541" s="139">
        <v>20827523</v>
      </c>
      <c r="D541" s="140">
        <v>3250.53</v>
      </c>
    </row>
    <row r="542" spans="1:4" s="60" customFormat="1" ht="16.5" customHeight="1">
      <c r="A542" s="141">
        <v>5140111202</v>
      </c>
      <c r="B542" s="142" t="s">
        <v>354</v>
      </c>
      <c r="C542" s="139">
        <v>567967</v>
      </c>
      <c r="D542" s="140">
        <v>82.25</v>
      </c>
    </row>
    <row r="543" spans="1:4" s="60" customFormat="1" ht="16.5" customHeight="1">
      <c r="A543" s="141">
        <v>5140111203</v>
      </c>
      <c r="B543" s="142" t="s">
        <v>1260</v>
      </c>
      <c r="C543" s="139">
        <v>1576158</v>
      </c>
      <c r="D543" s="140">
        <v>229.16</v>
      </c>
    </row>
    <row r="544" spans="1:4" s="60" customFormat="1" ht="16.5" customHeight="1">
      <c r="A544" s="141">
        <v>5140111204</v>
      </c>
      <c r="B544" s="142" t="s">
        <v>1374</v>
      </c>
      <c r="C544" s="139">
        <v>1454436</v>
      </c>
      <c r="D544" s="140">
        <v>212.58</v>
      </c>
    </row>
    <row r="545" spans="1:4" s="60" customFormat="1" ht="16.5" customHeight="1">
      <c r="A545" s="141">
        <v>51401113</v>
      </c>
      <c r="B545" s="142" t="s">
        <v>408</v>
      </c>
      <c r="C545" s="139">
        <v>2026902416</v>
      </c>
      <c r="D545" s="140">
        <v>1642483.665</v>
      </c>
    </row>
    <row r="546" spans="1:4" s="60" customFormat="1" ht="16.5" customHeight="1">
      <c r="A546" s="141">
        <v>5140111301</v>
      </c>
      <c r="B546" s="142" t="s">
        <v>338</v>
      </c>
      <c r="C546" s="139">
        <v>1423037649</v>
      </c>
      <c r="D546" s="140">
        <v>1477183.73</v>
      </c>
    </row>
    <row r="547" spans="1:4" s="60" customFormat="1" ht="16.5" customHeight="1">
      <c r="A547" s="141">
        <v>5140111302</v>
      </c>
      <c r="B547" s="142" t="s">
        <v>339</v>
      </c>
      <c r="C547" s="139">
        <v>603864767</v>
      </c>
      <c r="D547" s="140">
        <v>165299.935</v>
      </c>
    </row>
    <row r="548" spans="1:4" s="60" customFormat="1" ht="16.5" customHeight="1">
      <c r="A548" s="141">
        <v>515</v>
      </c>
      <c r="B548" s="142" t="s">
        <v>181</v>
      </c>
      <c r="C548" s="139">
        <v>360692288</v>
      </c>
      <c r="D548" s="140">
        <v>53222.559999999998</v>
      </c>
    </row>
    <row r="549" spans="1:4" s="60" customFormat="1" ht="16.5" customHeight="1">
      <c r="A549" s="141">
        <v>51501</v>
      </c>
      <c r="B549" s="142" t="s">
        <v>409</v>
      </c>
      <c r="C549" s="139">
        <v>360692288</v>
      </c>
      <c r="D549" s="140">
        <v>53222.559999999998</v>
      </c>
    </row>
    <row r="550" spans="1:4" s="60" customFormat="1" ht="16.5" customHeight="1">
      <c r="A550" s="141">
        <v>515011</v>
      </c>
      <c r="B550" s="142" t="s">
        <v>409</v>
      </c>
      <c r="C550" s="139">
        <v>360692288</v>
      </c>
      <c r="D550" s="140">
        <v>53222.559999999998</v>
      </c>
    </row>
    <row r="551" spans="1:4" s="60" customFormat="1" ht="16.5" customHeight="1">
      <c r="A551" s="141">
        <v>5150111</v>
      </c>
      <c r="B551" s="142" t="s">
        <v>409</v>
      </c>
      <c r="C551" s="139">
        <v>360692288</v>
      </c>
      <c r="D551" s="140">
        <v>53222.559999999998</v>
      </c>
    </row>
    <row r="552" spans="1:4" s="60" customFormat="1" ht="16.5" customHeight="1">
      <c r="A552" s="141">
        <v>51501111</v>
      </c>
      <c r="B552" s="142" t="s">
        <v>410</v>
      </c>
      <c r="C552" s="139">
        <v>296320548</v>
      </c>
      <c r="D552" s="140">
        <v>43288.639999999999</v>
      </c>
    </row>
    <row r="553" spans="1:4" s="60" customFormat="1" ht="16.5" customHeight="1">
      <c r="A553" s="141">
        <v>5150111101</v>
      </c>
      <c r="B553" s="142" t="s">
        <v>67</v>
      </c>
      <c r="C553" s="139">
        <v>7098211</v>
      </c>
      <c r="D553" s="140">
        <v>1041.4300000000003</v>
      </c>
    </row>
    <row r="554" spans="1:4" s="60" customFormat="1" ht="16.5" customHeight="1">
      <c r="A554" s="141">
        <v>5150111102</v>
      </c>
      <c r="B554" s="142" t="s">
        <v>900</v>
      </c>
      <c r="C554" s="139">
        <v>9697087</v>
      </c>
      <c r="D554" s="140">
        <v>1412.76</v>
      </c>
    </row>
    <row r="555" spans="1:4" s="60" customFormat="1" ht="16.5" customHeight="1">
      <c r="A555" s="141">
        <v>5150111103</v>
      </c>
      <c r="B555" s="142" t="s">
        <v>355</v>
      </c>
      <c r="C555" s="139">
        <v>279525250</v>
      </c>
      <c r="D555" s="140">
        <v>40834.449999999997</v>
      </c>
    </row>
    <row r="556" spans="1:4" s="60" customFormat="1" ht="16.5" customHeight="1">
      <c r="A556" s="141">
        <v>51501112</v>
      </c>
      <c r="B556" s="142" t="s">
        <v>411</v>
      </c>
      <c r="C556" s="139">
        <v>59754246</v>
      </c>
      <c r="D556" s="140">
        <v>9218.52</v>
      </c>
    </row>
    <row r="557" spans="1:4" s="60" customFormat="1" ht="16.5" customHeight="1">
      <c r="A557" s="141">
        <v>5150111201</v>
      </c>
      <c r="B557" s="142" t="s">
        <v>356</v>
      </c>
      <c r="C557" s="139">
        <v>59754246</v>
      </c>
      <c r="D557" s="140">
        <v>9218.52</v>
      </c>
    </row>
    <row r="558" spans="1:4" s="60" customFormat="1" ht="16.5" customHeight="1">
      <c r="A558" s="141">
        <v>51501113</v>
      </c>
      <c r="B558" s="142" t="s">
        <v>412</v>
      </c>
      <c r="C558" s="139">
        <v>4617494</v>
      </c>
      <c r="D558" s="140">
        <v>715.4</v>
      </c>
    </row>
    <row r="559" spans="1:4" s="60" customFormat="1" ht="16.5" customHeight="1">
      <c r="A559" s="141">
        <v>5150411101</v>
      </c>
      <c r="B559" s="142" t="s">
        <v>357</v>
      </c>
      <c r="C559" s="139">
        <v>1990509</v>
      </c>
      <c r="D559" s="140">
        <v>309.11</v>
      </c>
    </row>
    <row r="560" spans="1:4" s="60" customFormat="1" ht="16.5" customHeight="1">
      <c r="A560" s="141">
        <v>5150411103</v>
      </c>
      <c r="B560" s="142" t="s">
        <v>1588</v>
      </c>
      <c r="C560" s="139">
        <v>2626985</v>
      </c>
      <c r="D560" s="140">
        <v>406.29</v>
      </c>
    </row>
    <row r="561" spans="1:4" s="60" customFormat="1" ht="16.5" customHeight="1">
      <c r="A561" s="141">
        <v>52</v>
      </c>
      <c r="B561" s="142" t="s">
        <v>1078</v>
      </c>
      <c r="C561" s="139">
        <v>356289</v>
      </c>
      <c r="D561" s="140">
        <v>51.813999999999396</v>
      </c>
    </row>
    <row r="562" spans="1:4" s="60" customFormat="1" ht="16.5" customHeight="1">
      <c r="A562" s="141">
        <v>521</v>
      </c>
      <c r="B562" s="142" t="s">
        <v>1078</v>
      </c>
      <c r="C562" s="139">
        <v>356289</v>
      </c>
      <c r="D562" s="140">
        <v>51.813999999999396</v>
      </c>
    </row>
    <row r="563" spans="1:4" s="60" customFormat="1" ht="16.5" customHeight="1">
      <c r="A563" s="141">
        <v>52101</v>
      </c>
      <c r="B563" s="142" t="s">
        <v>1078</v>
      </c>
      <c r="C563" s="139">
        <v>356289</v>
      </c>
      <c r="D563" s="140">
        <v>51.813999999999396</v>
      </c>
    </row>
    <row r="564" spans="1:4" s="60" customFormat="1" ht="16.5" customHeight="1">
      <c r="A564" s="141">
        <v>521011</v>
      </c>
      <c r="B564" s="142" t="s">
        <v>1078</v>
      </c>
      <c r="C564" s="139">
        <v>356289</v>
      </c>
      <c r="D564" s="140">
        <v>51.813999999999396</v>
      </c>
    </row>
    <row r="565" spans="1:4" s="60" customFormat="1" ht="16.5" customHeight="1">
      <c r="A565" s="141">
        <v>5210111</v>
      </c>
      <c r="B565" s="142" t="s">
        <v>1078</v>
      </c>
      <c r="C565" s="139">
        <v>356289</v>
      </c>
      <c r="D565" s="140">
        <v>51.813999999999396</v>
      </c>
    </row>
    <row r="566" spans="1:4" s="60" customFormat="1" ht="16.5" customHeight="1">
      <c r="A566" s="141">
        <v>52101111</v>
      </c>
      <c r="B566" s="142" t="s">
        <v>1078</v>
      </c>
      <c r="C566" s="139">
        <v>356289</v>
      </c>
      <c r="D566" s="140">
        <v>51.813999999999396</v>
      </c>
    </row>
    <row r="567" spans="1:4" s="60" customFormat="1" ht="16.5" customHeight="1">
      <c r="A567" s="141">
        <v>5210111101</v>
      </c>
      <c r="B567" s="142" t="s">
        <v>1079</v>
      </c>
      <c r="C567" s="139">
        <v>44448</v>
      </c>
      <c r="D567" s="140">
        <v>6.1340000000000137</v>
      </c>
    </row>
    <row r="568" spans="1:4" s="60" customFormat="1" ht="16.5" customHeight="1">
      <c r="A568" s="141">
        <v>5210111102</v>
      </c>
      <c r="B568" s="142" t="s">
        <v>1375</v>
      </c>
      <c r="C568" s="139">
        <v>311841</v>
      </c>
      <c r="D568" s="140">
        <v>45.68</v>
      </c>
    </row>
    <row r="569" spans="1:4" s="60" customFormat="1" ht="16.5" customHeight="1">
      <c r="A569" s="141"/>
      <c r="B569" s="142"/>
      <c r="C569" s="139"/>
      <c r="D569" s="140"/>
    </row>
    <row r="570" spans="1:4" s="60" customFormat="1" ht="16.5" customHeight="1">
      <c r="A570" s="141"/>
      <c r="B570" s="142" t="s">
        <v>1148</v>
      </c>
      <c r="C570" s="139">
        <v>-911479993</v>
      </c>
      <c r="D570" s="140">
        <v>-119315.83</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CFF"/>
  </sheetPr>
  <dimension ref="A1:R1491"/>
  <sheetViews>
    <sheetView showGridLines="0" zoomScale="80" zoomScaleNormal="80" workbookViewId="0">
      <pane ySplit="4" topLeftCell="A797" activePane="bottomLeft" state="frozen"/>
      <selection activeCell="A123" sqref="A123"/>
      <selection pane="bottomLeft" activeCell="C817" sqref="C817"/>
    </sheetView>
  </sheetViews>
  <sheetFormatPr baseColWidth="10" defaultColWidth="41.7109375" defaultRowHeight="12"/>
  <cols>
    <col min="1" max="1" width="13" style="61" customWidth="1"/>
    <col min="2" max="2" width="37" style="61" customWidth="1"/>
    <col min="3" max="3" width="14" style="62" bestFit="1" customWidth="1"/>
    <col min="4" max="4" width="41.7109375" style="62"/>
    <col min="5" max="5" width="14" style="63" bestFit="1" customWidth="1"/>
    <col min="6" max="6" width="7.28515625" style="63" customWidth="1"/>
    <col min="7" max="7" width="25.140625" style="78" customWidth="1"/>
    <col min="8" max="8" width="10.42578125" style="61" customWidth="1"/>
    <col min="9" max="9" width="18.28515625" style="64" bestFit="1" customWidth="1"/>
    <col min="10" max="10" width="5.28515625" style="61" customWidth="1"/>
    <col min="11" max="11" width="18.28515625" style="78" customWidth="1"/>
    <col min="12" max="12" width="5" style="61" customWidth="1"/>
    <col min="13" max="13" width="17" style="64" customWidth="1"/>
    <col min="14" max="14" width="6.5703125" style="61" customWidth="1"/>
    <col min="15" max="15" width="18.28515625" style="78" customWidth="1"/>
    <col min="16" max="16" width="5" style="61" customWidth="1"/>
    <col min="17" max="17" width="17" style="64" customWidth="1"/>
    <col min="18" max="18" width="6.5703125" style="61" customWidth="1"/>
    <col min="19" max="16384" width="41.7109375" style="61"/>
  </cols>
  <sheetData>
    <row r="1" spans="1:18">
      <c r="B1" s="71" t="s">
        <v>212</v>
      </c>
    </row>
    <row r="2" spans="1:18">
      <c r="B2" s="72" t="s">
        <v>213</v>
      </c>
    </row>
    <row r="3" spans="1:18">
      <c r="G3" s="1202" t="s">
        <v>1590</v>
      </c>
      <c r="H3" s="1202"/>
      <c r="I3" s="1202"/>
      <c r="J3" s="1202"/>
      <c r="K3" s="1203" t="s">
        <v>1591</v>
      </c>
      <c r="L3" s="1203"/>
      <c r="M3" s="1203"/>
      <c r="N3" s="1203"/>
      <c r="O3" s="1204" t="s">
        <v>1594</v>
      </c>
      <c r="P3" s="1204"/>
      <c r="Q3" s="1204"/>
      <c r="R3" s="1204"/>
    </row>
    <row r="4" spans="1:18" s="63" customFormat="1">
      <c r="A4" s="65" t="s">
        <v>28</v>
      </c>
      <c r="B4" s="65" t="s">
        <v>29</v>
      </c>
      <c r="C4" s="134" t="s">
        <v>146</v>
      </c>
      <c r="D4" s="65" t="s">
        <v>1</v>
      </c>
      <c r="E4" s="65" t="s">
        <v>2</v>
      </c>
      <c r="F4" s="65" t="s">
        <v>211</v>
      </c>
      <c r="G4" s="80" t="s">
        <v>152</v>
      </c>
      <c r="H4" s="65"/>
      <c r="I4" s="79" t="s">
        <v>153</v>
      </c>
      <c r="J4" s="65"/>
      <c r="K4" s="80" t="s">
        <v>152</v>
      </c>
      <c r="L4" s="65"/>
      <c r="M4" s="79" t="s">
        <v>153</v>
      </c>
      <c r="N4" s="65"/>
      <c r="O4" s="80" t="s">
        <v>152</v>
      </c>
      <c r="P4" s="65"/>
      <c r="Q4" s="79" t="s">
        <v>153</v>
      </c>
      <c r="R4" s="65"/>
    </row>
    <row r="5" spans="1:18" s="70" customFormat="1" ht="12" customHeight="1">
      <c r="A5" s="539" t="s">
        <v>3</v>
      </c>
      <c r="B5" s="539"/>
      <c r="C5" s="546">
        <v>1</v>
      </c>
      <c r="D5" s="539" t="s">
        <v>3</v>
      </c>
      <c r="E5" s="68" t="s">
        <v>6</v>
      </c>
      <c r="F5" s="68" t="s">
        <v>209</v>
      </c>
      <c r="G5" s="81">
        <f>IF(F5="I",IFERROR(VLOOKUP(C5,'BG 032022'!B:D,3,FALSE),0),0)</f>
        <v>0</v>
      </c>
      <c r="H5" s="69"/>
      <c r="I5" s="69">
        <f>IF(F5="I",IFERROR(VLOOKUP(C5,'BG 032022'!B:F,5,FALSE),0),0)</f>
        <v>0</v>
      </c>
      <c r="J5" s="69"/>
      <c r="K5" s="81">
        <f>IF(F5="I",IFERROR(VLOOKUP(C5,'BG 2021'!A:C,3,FALSE),0),0)</f>
        <v>0</v>
      </c>
      <c r="L5" s="69"/>
      <c r="M5" s="69">
        <f>IF(F5="I",IFERROR(VLOOKUP(C5,'BG 2021'!A:D,4,FALSE),0),0)</f>
        <v>0</v>
      </c>
      <c r="N5" s="69"/>
      <c r="O5" s="81"/>
      <c r="P5" s="69"/>
      <c r="Q5" s="69"/>
      <c r="R5" s="69"/>
    </row>
    <row r="6" spans="1:18" s="70" customFormat="1" ht="12" customHeight="1">
      <c r="A6" s="539" t="s">
        <v>3</v>
      </c>
      <c r="B6" s="539"/>
      <c r="C6" s="546">
        <v>11</v>
      </c>
      <c r="D6" s="539" t="s">
        <v>4</v>
      </c>
      <c r="E6" s="68" t="s">
        <v>6</v>
      </c>
      <c r="F6" s="68" t="s">
        <v>209</v>
      </c>
      <c r="G6" s="81">
        <f>IF(F6="I",IFERROR(VLOOKUP(C6,'BG 032022'!B:D,3,FALSE),0),0)</f>
        <v>0</v>
      </c>
      <c r="H6" s="69"/>
      <c r="I6" s="69">
        <f>IF(F6="I",IFERROR(VLOOKUP(C6,'BG 032022'!B:F,5,FALSE),0),0)</f>
        <v>0</v>
      </c>
      <c r="J6" s="69"/>
      <c r="K6" s="81">
        <f>IF(F6="I",IFERROR(VLOOKUP(C6,'BG 2021'!A:C,3,FALSE),0),0)</f>
        <v>0</v>
      </c>
      <c r="L6" s="69"/>
      <c r="M6" s="69">
        <f>IF(F6="I",IFERROR(VLOOKUP(C6,'BG 2021'!A:D,4,FALSE),0),0)</f>
        <v>0</v>
      </c>
      <c r="N6" s="69"/>
      <c r="O6" s="81"/>
      <c r="P6" s="69"/>
      <c r="Q6" s="69"/>
      <c r="R6" s="69"/>
    </row>
    <row r="7" spans="1:18" s="70" customFormat="1" ht="12" customHeight="1">
      <c r="A7" s="539" t="s">
        <v>3</v>
      </c>
      <c r="B7" s="539"/>
      <c r="C7" s="546">
        <v>111</v>
      </c>
      <c r="D7" s="539" t="s">
        <v>5</v>
      </c>
      <c r="E7" s="68" t="s">
        <v>6</v>
      </c>
      <c r="F7" s="68" t="s">
        <v>209</v>
      </c>
      <c r="G7" s="81">
        <f>IF(F7="I",IFERROR(VLOOKUP(C7,'BG 032022'!B:D,3,FALSE),0),0)</f>
        <v>0</v>
      </c>
      <c r="H7" s="69"/>
      <c r="I7" s="69">
        <f>IF(F7="I",IFERROR(VLOOKUP(C7,'BG 032022'!B:F,5,FALSE),0),0)</f>
        <v>0</v>
      </c>
      <c r="J7" s="69"/>
      <c r="K7" s="81">
        <f>IF(F7="I",IFERROR(VLOOKUP(C7,'BG 2021'!A:C,3,FALSE),0),0)</f>
        <v>0</v>
      </c>
      <c r="L7" s="69"/>
      <c r="M7" s="69">
        <f>IF(F7="I",IFERROR(VLOOKUP(C7,'BG 2021'!A:D,4,FALSE),0),0)</f>
        <v>0</v>
      </c>
      <c r="N7" s="69"/>
      <c r="O7" s="81"/>
      <c r="P7" s="69"/>
      <c r="Q7" s="69"/>
      <c r="R7" s="69"/>
    </row>
    <row r="8" spans="1:18" s="70" customFormat="1" ht="12" customHeight="1">
      <c r="A8" s="539" t="s">
        <v>3</v>
      </c>
      <c r="B8" s="539"/>
      <c r="C8" s="546">
        <v>11111</v>
      </c>
      <c r="D8" s="539" t="s">
        <v>228</v>
      </c>
      <c r="E8" s="68" t="s">
        <v>6</v>
      </c>
      <c r="F8" s="68" t="s">
        <v>209</v>
      </c>
      <c r="G8" s="81">
        <f>IF(F8="I",IFERROR(VLOOKUP(C8,'BG 032022'!B:D,3,FALSE),0),0)</f>
        <v>0</v>
      </c>
      <c r="H8" s="69"/>
      <c r="I8" s="69">
        <f>IF(F8="I",IFERROR(VLOOKUP(C8,'BG 032022'!B:F,5,FALSE),0),0)</f>
        <v>0</v>
      </c>
      <c r="J8" s="69"/>
      <c r="K8" s="81">
        <f>IF(F8="I",IFERROR(VLOOKUP(C8,'BG 2021'!A:C,3,FALSE),0),0)</f>
        <v>0</v>
      </c>
      <c r="L8" s="69"/>
      <c r="M8" s="69">
        <f>IF(F8="I",IFERROR(VLOOKUP(C8,'BG 2021'!A:D,4,FALSE),0),0)</f>
        <v>0</v>
      </c>
      <c r="N8" s="69"/>
      <c r="O8" s="81"/>
      <c r="P8" s="69"/>
      <c r="Q8" s="69"/>
      <c r="R8" s="69"/>
    </row>
    <row r="9" spans="1:18" s="70" customFormat="1" ht="12" customHeight="1">
      <c r="A9" s="539" t="s">
        <v>3</v>
      </c>
      <c r="B9" s="539"/>
      <c r="C9" s="546">
        <v>111111</v>
      </c>
      <c r="D9" s="539" t="s">
        <v>228</v>
      </c>
      <c r="E9" s="68" t="s">
        <v>6</v>
      </c>
      <c r="F9" s="68" t="s">
        <v>209</v>
      </c>
      <c r="G9" s="81">
        <f>IF(F9="I",IFERROR(VLOOKUP(C9,'BG 032022'!B:D,3,FALSE),0),0)</f>
        <v>0</v>
      </c>
      <c r="H9" s="69"/>
      <c r="I9" s="69">
        <f>IF(F9="I",IFERROR(VLOOKUP(C9,'BG 032022'!B:F,5,FALSE),0),0)</f>
        <v>0</v>
      </c>
      <c r="J9" s="69"/>
      <c r="K9" s="81">
        <f>IF(F9="I",IFERROR(VLOOKUP(C9,'BG 2021'!A:C,3,FALSE),0),0)</f>
        <v>0</v>
      </c>
      <c r="L9" s="69"/>
      <c r="M9" s="69">
        <f>IF(F9="I",IFERROR(VLOOKUP(C9,'BG 2021'!A:D,4,FALSE),0),0)</f>
        <v>0</v>
      </c>
      <c r="N9" s="69"/>
      <c r="O9" s="81"/>
      <c r="P9" s="69"/>
      <c r="Q9" s="69"/>
      <c r="R9" s="69"/>
    </row>
    <row r="10" spans="1:18" s="70" customFormat="1" ht="12" customHeight="1">
      <c r="A10" s="539" t="s">
        <v>3</v>
      </c>
      <c r="B10" s="539"/>
      <c r="C10" s="546">
        <v>1111111</v>
      </c>
      <c r="D10" s="539" t="s">
        <v>480</v>
      </c>
      <c r="E10" s="68" t="s">
        <v>6</v>
      </c>
      <c r="F10" s="68" t="s">
        <v>209</v>
      </c>
      <c r="G10" s="81">
        <f>IF(F10="I",IFERROR(VLOOKUP(C10,'BG 032022'!B:D,3,FALSE),0),0)</f>
        <v>0</v>
      </c>
      <c r="H10" s="69"/>
      <c r="I10" s="69">
        <f>IF(F10="I",IFERROR(VLOOKUP(C10,'BG 032022'!B:F,5,FALSE),0),0)</f>
        <v>0</v>
      </c>
      <c r="J10" s="69"/>
      <c r="K10" s="81">
        <f>IF(F10="I",IFERROR(VLOOKUP(C10,'BG 2021'!A:C,3,FALSE),0),0)</f>
        <v>0</v>
      </c>
      <c r="L10" s="69"/>
      <c r="M10" s="69">
        <f>IF(F10="I",IFERROR(VLOOKUP(C10,'BG 2021'!A:D,4,FALSE),0),0)</f>
        <v>0</v>
      </c>
      <c r="N10" s="69"/>
      <c r="O10" s="81"/>
      <c r="P10" s="69"/>
      <c r="Q10" s="69"/>
      <c r="R10" s="69"/>
    </row>
    <row r="11" spans="1:18" s="70" customFormat="1" ht="12" customHeight="1">
      <c r="A11" s="539" t="s">
        <v>3</v>
      </c>
      <c r="B11" s="539"/>
      <c r="C11" s="546">
        <v>11111111</v>
      </c>
      <c r="D11" s="539" t="s">
        <v>480</v>
      </c>
      <c r="E11" s="68" t="s">
        <v>6</v>
      </c>
      <c r="F11" s="68" t="s">
        <v>209</v>
      </c>
      <c r="G11" s="81">
        <f>IF(F11="I",IFERROR(VLOOKUP(C11,'BG 032022'!B:D,3,FALSE),0),0)</f>
        <v>0</v>
      </c>
      <c r="H11" s="69"/>
      <c r="I11" s="69">
        <f>IF(F11="I",IFERROR(VLOOKUP(C11,'BG 032022'!B:F,5,FALSE),0),0)</f>
        <v>0</v>
      </c>
      <c r="J11" s="69"/>
      <c r="K11" s="81">
        <f>IF(F11="I",IFERROR(VLOOKUP(C11,'BG 2021'!A:C,3,FALSE),0),0)</f>
        <v>0</v>
      </c>
      <c r="L11" s="69"/>
      <c r="M11" s="69">
        <f>IF(F11="I",IFERROR(VLOOKUP(C11,'BG 2021'!A:D,4,FALSE),0),0)</f>
        <v>0</v>
      </c>
      <c r="N11" s="69"/>
      <c r="O11" s="81"/>
      <c r="P11" s="69"/>
      <c r="Q11" s="69"/>
      <c r="R11" s="69"/>
    </row>
    <row r="12" spans="1:18" s="70" customFormat="1" ht="12" customHeight="1">
      <c r="A12" s="539" t="s">
        <v>3</v>
      </c>
      <c r="B12" s="539"/>
      <c r="C12" s="546">
        <v>1111111101</v>
      </c>
      <c r="D12" s="539" t="s">
        <v>480</v>
      </c>
      <c r="E12" s="68" t="s">
        <v>6</v>
      </c>
      <c r="F12" s="68" t="s">
        <v>210</v>
      </c>
      <c r="G12" s="81">
        <f>IF(F12="I",IFERROR(VLOOKUP(C12,'BG 032022'!B:D,3,FALSE),0),0)</f>
        <v>0</v>
      </c>
      <c r="H12" s="69"/>
      <c r="I12" s="69">
        <f>IF(F12="I",IFERROR(VLOOKUP(C12,'BG 032022'!B:F,5,FALSE),0),0)</f>
        <v>0</v>
      </c>
      <c r="J12" s="69"/>
      <c r="K12" s="81">
        <f>IF(F12="I",IFERROR(VLOOKUP(C12,'BG 2021'!A:C,3,FALSE),0),0)</f>
        <v>0</v>
      </c>
      <c r="L12" s="69"/>
      <c r="M12" s="69">
        <f>IF(F12="I",IFERROR(VLOOKUP(C12,'BG 2021'!A:D,4,FALSE),0),0)</f>
        <v>0</v>
      </c>
      <c r="N12" s="69"/>
      <c r="O12" s="81"/>
      <c r="P12" s="69"/>
      <c r="Q12" s="69"/>
      <c r="R12" s="69"/>
    </row>
    <row r="13" spans="1:18" s="70" customFormat="1" ht="12" customHeight="1">
      <c r="A13" s="539" t="s">
        <v>3</v>
      </c>
      <c r="B13" s="539"/>
      <c r="C13" s="546">
        <v>1111112</v>
      </c>
      <c r="D13" s="539" t="s">
        <v>69</v>
      </c>
      <c r="E13" s="68" t="s">
        <v>6</v>
      </c>
      <c r="F13" s="68" t="s">
        <v>209</v>
      </c>
      <c r="G13" s="81">
        <f>IF(F13="I",IFERROR(VLOOKUP(C13,'BG 032022'!B:D,3,FALSE),0),0)</f>
        <v>0</v>
      </c>
      <c r="H13" s="69"/>
      <c r="I13" s="69">
        <f>IF(F13="I",IFERROR(VLOOKUP(C13,'BG 032022'!B:F,5,FALSE),0),0)</f>
        <v>0</v>
      </c>
      <c r="J13" s="69"/>
      <c r="K13" s="81">
        <f>IF(F13="I",IFERROR(VLOOKUP(C13,'BG 2021'!A:C,3,FALSE),0),0)</f>
        <v>0</v>
      </c>
      <c r="L13" s="69"/>
      <c r="M13" s="69">
        <f>IF(F13="I",IFERROR(VLOOKUP(C13,'BG 2021'!A:D,4,FALSE),0),0)</f>
        <v>0</v>
      </c>
      <c r="N13" s="69"/>
      <c r="O13" s="81"/>
      <c r="P13" s="69"/>
      <c r="Q13" s="69"/>
      <c r="R13" s="69"/>
    </row>
    <row r="14" spans="1:18" s="70" customFormat="1" ht="12" customHeight="1">
      <c r="A14" s="539" t="s">
        <v>3</v>
      </c>
      <c r="B14" s="539"/>
      <c r="C14" s="546">
        <v>11111121</v>
      </c>
      <c r="D14" s="539" t="s">
        <v>69</v>
      </c>
      <c r="E14" s="68" t="s">
        <v>6</v>
      </c>
      <c r="F14" s="68" t="s">
        <v>209</v>
      </c>
      <c r="G14" s="81">
        <f>IF(F14="I",IFERROR(VLOOKUP(C14,'BG 032022'!B:D,3,FALSE),0),0)</f>
        <v>0</v>
      </c>
      <c r="H14" s="69"/>
      <c r="I14" s="69">
        <f>IF(F14="I",IFERROR(VLOOKUP(C14,'BG 032022'!B:F,5,FALSE),0),0)</f>
        <v>0</v>
      </c>
      <c r="J14" s="69"/>
      <c r="K14" s="81">
        <f>IF(F14="I",IFERROR(VLOOKUP(C14,'BG 2021'!A:C,3,FALSE),0),0)</f>
        <v>0</v>
      </c>
      <c r="L14" s="69"/>
      <c r="M14" s="69">
        <f>IF(F14="I",IFERROR(VLOOKUP(C14,'BG 2021'!A:D,4,FALSE),0),0)</f>
        <v>0</v>
      </c>
      <c r="N14" s="69"/>
      <c r="O14" s="81"/>
      <c r="P14" s="69"/>
      <c r="Q14" s="69"/>
      <c r="R14" s="69"/>
    </row>
    <row r="15" spans="1:18" s="70" customFormat="1" ht="12" customHeight="1">
      <c r="A15" s="539" t="s">
        <v>3</v>
      </c>
      <c r="B15" s="539"/>
      <c r="C15" s="546">
        <v>1111112101</v>
      </c>
      <c r="D15" s="539" t="s">
        <v>182</v>
      </c>
      <c r="E15" s="68" t="s">
        <v>6</v>
      </c>
      <c r="F15" s="68" t="s">
        <v>210</v>
      </c>
      <c r="G15" s="81">
        <f>IF(F15="I",IFERROR(VLOOKUP(C15,'BG 032022'!B:D,3,FALSE),0),0)</f>
        <v>0</v>
      </c>
      <c r="H15" s="69"/>
      <c r="I15" s="69">
        <f>IF(F15="I",IFERROR(VLOOKUP(C15,'BG 032022'!B:F,5,FALSE),0),0)</f>
        <v>0</v>
      </c>
      <c r="J15" s="69"/>
      <c r="K15" s="81">
        <f>IF(F15="I",IFERROR(VLOOKUP(C15,'BG 2021'!A:C,3,FALSE),0),0)</f>
        <v>0</v>
      </c>
      <c r="L15" s="69"/>
      <c r="M15" s="69">
        <f>IF(F15="I",IFERROR(VLOOKUP(C15,'BG 2021'!A:D,4,FALSE),0),0)</f>
        <v>0</v>
      </c>
      <c r="N15" s="69"/>
      <c r="O15" s="81"/>
      <c r="P15" s="69"/>
      <c r="Q15" s="69"/>
      <c r="R15" s="69"/>
    </row>
    <row r="16" spans="1:18" s="70" customFormat="1" ht="12" customHeight="1">
      <c r="A16" s="539" t="s">
        <v>3</v>
      </c>
      <c r="B16" s="539"/>
      <c r="C16" s="546">
        <v>1111112102</v>
      </c>
      <c r="D16" s="539" t="s">
        <v>481</v>
      </c>
      <c r="E16" s="68" t="s">
        <v>145</v>
      </c>
      <c r="F16" s="68" t="s">
        <v>210</v>
      </c>
      <c r="G16" s="81">
        <f>IF(F16="I",IFERROR(VLOOKUP(C16,'BG 032022'!B:D,3,FALSE),0),0)</f>
        <v>0</v>
      </c>
      <c r="H16" s="69"/>
      <c r="I16" s="69">
        <f>IF(F16="I",IFERROR(VLOOKUP(C16,'BG 032022'!B:F,5,FALSE),0),0)</f>
        <v>0</v>
      </c>
      <c r="J16" s="69"/>
      <c r="K16" s="81">
        <f>IF(F16="I",IFERROR(VLOOKUP(C16,'BG 2021'!A:C,3,FALSE),0),0)</f>
        <v>0</v>
      </c>
      <c r="L16" s="69"/>
      <c r="M16" s="69">
        <f>IF(F16="I",IFERROR(VLOOKUP(C16,'BG 2021'!A:D,4,FALSE),0),0)</f>
        <v>0</v>
      </c>
      <c r="N16" s="69"/>
      <c r="O16" s="81"/>
      <c r="P16" s="69"/>
      <c r="Q16" s="69"/>
      <c r="R16" s="69"/>
    </row>
    <row r="17" spans="1:18" s="70" customFormat="1" ht="12" customHeight="1">
      <c r="A17" s="539" t="s">
        <v>3</v>
      </c>
      <c r="B17" s="539"/>
      <c r="C17" s="546">
        <v>11114</v>
      </c>
      <c r="D17" s="539" t="s">
        <v>17</v>
      </c>
      <c r="E17" s="68" t="s">
        <v>6</v>
      </c>
      <c r="F17" s="68" t="s">
        <v>209</v>
      </c>
      <c r="G17" s="81">
        <f>IF(F17="I",IFERROR(VLOOKUP(C17,'BG 032022'!B:D,3,FALSE),0),0)</f>
        <v>0</v>
      </c>
      <c r="H17" s="69"/>
      <c r="I17" s="69">
        <f>IF(F17="I",IFERROR(VLOOKUP(C17,'BG 032022'!B:F,5,FALSE),0),0)</f>
        <v>0</v>
      </c>
      <c r="J17" s="69"/>
      <c r="K17" s="81">
        <f>IF(F17="I",IFERROR(VLOOKUP(C17,'BG 2021'!A:C,3,FALSE),0),0)</f>
        <v>0</v>
      </c>
      <c r="L17" s="69"/>
      <c r="M17" s="69">
        <f>IF(F17="I",IFERROR(VLOOKUP(C17,'BG 2021'!A:D,4,FALSE),0),0)</f>
        <v>0</v>
      </c>
      <c r="N17" s="69"/>
      <c r="O17" s="81"/>
      <c r="P17" s="69"/>
      <c r="Q17" s="69"/>
      <c r="R17" s="69"/>
    </row>
    <row r="18" spans="1:18" s="70" customFormat="1" ht="12" customHeight="1">
      <c r="A18" s="539" t="s">
        <v>3</v>
      </c>
      <c r="B18" s="539"/>
      <c r="C18" s="546">
        <v>111141</v>
      </c>
      <c r="D18" s="539" t="s">
        <v>358</v>
      </c>
      <c r="E18" s="68" t="s">
        <v>6</v>
      </c>
      <c r="F18" s="68" t="s">
        <v>209</v>
      </c>
      <c r="G18" s="81">
        <f>IF(F18="I",IFERROR(VLOOKUP(C18,'BG 032022'!B:D,3,FALSE),0),0)</f>
        <v>0</v>
      </c>
      <c r="H18" s="69"/>
      <c r="I18" s="69">
        <f>IF(F18="I",IFERROR(VLOOKUP(C18,'BG 032022'!B:F,5,FALSE),0),0)</f>
        <v>0</v>
      </c>
      <c r="J18" s="69"/>
      <c r="K18" s="81">
        <f>IF(F18="I",IFERROR(VLOOKUP(C18,'BG 2021'!A:C,3,FALSE),0),0)</f>
        <v>0</v>
      </c>
      <c r="L18" s="69"/>
      <c r="M18" s="69">
        <f>IF(F18="I",IFERROR(VLOOKUP(C18,'BG 2021'!A:D,4,FALSE),0),0)</f>
        <v>0</v>
      </c>
      <c r="N18" s="69"/>
      <c r="O18" s="81"/>
      <c r="P18" s="69"/>
      <c r="Q18" s="69"/>
      <c r="R18" s="69"/>
    </row>
    <row r="19" spans="1:18" s="70" customFormat="1" ht="12" customHeight="1">
      <c r="A19" s="539" t="s">
        <v>3</v>
      </c>
      <c r="B19" s="539"/>
      <c r="C19" s="546">
        <v>1111411</v>
      </c>
      <c r="D19" s="539" t="s">
        <v>359</v>
      </c>
      <c r="E19" s="68" t="s">
        <v>6</v>
      </c>
      <c r="F19" s="68" t="s">
        <v>209</v>
      </c>
      <c r="G19" s="81">
        <f>IF(F19="I",IFERROR(VLOOKUP(C19,'BG 032022'!B:D,3,FALSE),0),0)</f>
        <v>0</v>
      </c>
      <c r="H19" s="69"/>
      <c r="I19" s="69">
        <f>IF(F19="I",IFERROR(VLOOKUP(C19,'BG 032022'!B:F,5,FALSE),0),0)</f>
        <v>0</v>
      </c>
      <c r="J19" s="69"/>
      <c r="K19" s="81">
        <f>IF(F19="I",IFERROR(VLOOKUP(C19,'BG 2021'!A:C,3,FALSE),0),0)</f>
        <v>0</v>
      </c>
      <c r="L19" s="69"/>
      <c r="M19" s="69">
        <f>IF(F19="I",IFERROR(VLOOKUP(C19,'BG 2021'!A:D,4,FALSE),0),0)</f>
        <v>0</v>
      </c>
      <c r="N19" s="69"/>
      <c r="O19" s="81"/>
      <c r="P19" s="69"/>
      <c r="Q19" s="69"/>
      <c r="R19" s="69"/>
    </row>
    <row r="20" spans="1:18" s="70" customFormat="1" ht="12" customHeight="1">
      <c r="A20" s="539" t="s">
        <v>3</v>
      </c>
      <c r="B20" s="539"/>
      <c r="C20" s="546">
        <v>11114111</v>
      </c>
      <c r="D20" s="539" t="s">
        <v>360</v>
      </c>
      <c r="E20" s="68" t="s">
        <v>6</v>
      </c>
      <c r="F20" s="68" t="s">
        <v>209</v>
      </c>
      <c r="G20" s="81">
        <f>IF(F20="I",IFERROR(VLOOKUP(C20,'BG 032022'!B:D,3,FALSE),0),0)</f>
        <v>0</v>
      </c>
      <c r="H20" s="69"/>
      <c r="I20" s="69">
        <f>IF(F20="I",IFERROR(VLOOKUP(C20,'BG 032022'!B:F,5,FALSE),0),0)</f>
        <v>0</v>
      </c>
      <c r="J20" s="69"/>
      <c r="K20" s="81">
        <f>IF(F20="I",IFERROR(VLOOKUP(C20,'BG 2021'!A:C,3,FALSE),0),0)</f>
        <v>0</v>
      </c>
      <c r="L20" s="69"/>
      <c r="M20" s="69">
        <f>IF(F20="I",IFERROR(VLOOKUP(C20,'BG 2021'!A:D,4,FALSE),0),0)</f>
        <v>0</v>
      </c>
      <c r="N20" s="69"/>
      <c r="O20" s="81"/>
      <c r="P20" s="69"/>
      <c r="Q20" s="69"/>
      <c r="R20" s="69"/>
    </row>
    <row r="21" spans="1:18" s="833" customFormat="1" ht="12" customHeight="1">
      <c r="A21" s="828" t="s">
        <v>3</v>
      </c>
      <c r="B21" s="828" t="s">
        <v>17</v>
      </c>
      <c r="C21" s="829">
        <v>1111411101</v>
      </c>
      <c r="D21" s="828" t="s">
        <v>64</v>
      </c>
      <c r="E21" s="830" t="s">
        <v>6</v>
      </c>
      <c r="F21" s="830" t="s">
        <v>210</v>
      </c>
      <c r="G21" s="831">
        <f>IF(F21="I",IFERROR(VLOOKUP(C21,'BG 032022'!B:D,3,FALSE),0),0)</f>
        <v>5102912</v>
      </c>
      <c r="H21" s="832"/>
      <c r="I21" s="832">
        <f>IF(F21="I",IFERROR(VLOOKUP(C21,'BG 032022'!B:F,5,FALSE),0),0)-0.02</f>
        <v>737.22000000022354</v>
      </c>
      <c r="J21" s="832"/>
      <c r="K21" s="831">
        <f>IF(F21="I",IFERROR(VLOOKUP(C21,'BG 2021'!A:C,3,FALSE),0),0)</f>
        <v>974998</v>
      </c>
      <c r="L21" s="832"/>
      <c r="M21" s="832">
        <f>IF(F21="I",IFERROR(VLOOKUP(C21,'BG 2021'!A:D,4,FALSE),0),0)</f>
        <v>141.89000000059605</v>
      </c>
      <c r="N21" s="832"/>
      <c r="O21" s="831"/>
      <c r="P21" s="832"/>
      <c r="Q21" s="832"/>
      <c r="R21" s="832"/>
    </row>
    <row r="22" spans="1:18" s="833" customFormat="1" ht="12" customHeight="1">
      <c r="A22" s="828" t="s">
        <v>3</v>
      </c>
      <c r="B22" s="828" t="s">
        <v>17</v>
      </c>
      <c r="C22" s="829">
        <v>1111411102</v>
      </c>
      <c r="D22" s="828" t="s">
        <v>63</v>
      </c>
      <c r="E22" s="830" t="s">
        <v>145</v>
      </c>
      <c r="F22" s="830" t="s">
        <v>210</v>
      </c>
      <c r="G22" s="831">
        <f>IF(F22="I",IFERROR(VLOOKUP(C22,'BG 032022'!B:D,3,FALSE),0),0)</f>
        <v>536632</v>
      </c>
      <c r="H22" s="832"/>
      <c r="I22" s="832">
        <f>IF(F22="I",IFERROR(VLOOKUP(C22,'BG 032022'!B:F,5,FALSE),0),0)</f>
        <v>77.528999999165535</v>
      </c>
      <c r="J22" s="832"/>
      <c r="K22" s="831">
        <f>IF(F22="I",IFERROR(VLOOKUP(C22,'BG 2021'!A:C,3,FALSE),0),0)</f>
        <v>129</v>
      </c>
      <c r="L22" s="832"/>
      <c r="M22" s="832">
        <f>IF(F22="I",IFERROR(VLOOKUP(C22,'BG 2021'!A:D,4,FALSE),0),0)</f>
        <v>1.8999997526407242E-2</v>
      </c>
      <c r="N22" s="832"/>
      <c r="O22" s="831"/>
      <c r="P22" s="832"/>
      <c r="Q22" s="832"/>
      <c r="R22" s="832"/>
    </row>
    <row r="23" spans="1:18" s="70" customFormat="1" ht="12" customHeight="1">
      <c r="A23" s="539" t="s">
        <v>3</v>
      </c>
      <c r="B23" s="539"/>
      <c r="C23" s="546">
        <v>11114112</v>
      </c>
      <c r="D23" s="539" t="s">
        <v>361</v>
      </c>
      <c r="E23" s="68" t="s">
        <v>6</v>
      </c>
      <c r="F23" s="68" t="s">
        <v>209</v>
      </c>
      <c r="G23" s="81">
        <f>IF(F23="I",IFERROR(VLOOKUP(C23,'BG 032022'!B:D,3,FALSE),0),0)</f>
        <v>0</v>
      </c>
      <c r="H23" s="69"/>
      <c r="I23" s="69">
        <f>IF(F23="I",IFERROR(VLOOKUP(C23,'BG 032022'!B:F,5,FALSE),0),0)</f>
        <v>0</v>
      </c>
      <c r="J23" s="69"/>
      <c r="K23" s="81">
        <f>IF(F23="I",IFERROR(VLOOKUP(C23,'BG 2021'!A:C,3,FALSE),0),0)</f>
        <v>0</v>
      </c>
      <c r="L23" s="69"/>
      <c r="M23" s="69">
        <f>IF(F23="I",IFERROR(VLOOKUP(C23,'BG 2021'!A:D,4,FALSE),0),0)</f>
        <v>0</v>
      </c>
      <c r="N23" s="69"/>
      <c r="O23" s="81"/>
      <c r="P23" s="69"/>
      <c r="Q23" s="69"/>
      <c r="R23" s="69"/>
    </row>
    <row r="24" spans="1:18" s="833" customFormat="1" ht="12" customHeight="1">
      <c r="A24" s="828" t="s">
        <v>3</v>
      </c>
      <c r="B24" s="828" t="s">
        <v>17</v>
      </c>
      <c r="C24" s="829">
        <v>1111411201</v>
      </c>
      <c r="D24" s="828" t="s">
        <v>64</v>
      </c>
      <c r="E24" s="830" t="s">
        <v>6</v>
      </c>
      <c r="F24" s="830" t="s">
        <v>210</v>
      </c>
      <c r="G24" s="831">
        <f>IF(F24="I",IFERROR(VLOOKUP(C24,'BG 032022'!B:D,3,FALSE),0),0)</f>
        <v>515386688</v>
      </c>
      <c r="H24" s="832"/>
      <c r="I24" s="832">
        <f>IF(F24="I",IFERROR(VLOOKUP(C24,'BG 032022'!B:F,5,FALSE),0),0)</f>
        <v>74461.489999999991</v>
      </c>
      <c r="J24" s="832"/>
      <c r="K24" s="831">
        <f>IF(F24="I",IFERROR(VLOOKUP(C24,'BG 2021'!A:C,3,FALSE),0),0)</f>
        <v>487019973</v>
      </c>
      <c r="L24" s="832"/>
      <c r="M24" s="832">
        <f>IF(F24="I",IFERROR(VLOOKUP(C24,'BG 2021'!A:D,4,FALSE),0),0)</f>
        <v>70882.469999999972</v>
      </c>
      <c r="N24" s="832"/>
      <c r="O24" s="831"/>
      <c r="P24" s="832"/>
      <c r="Q24" s="832"/>
      <c r="R24" s="832"/>
    </row>
    <row r="25" spans="1:18" s="833" customFormat="1" ht="12" customHeight="1">
      <c r="A25" s="828" t="s">
        <v>3</v>
      </c>
      <c r="B25" s="828" t="s">
        <v>17</v>
      </c>
      <c r="C25" s="829">
        <v>1111411202</v>
      </c>
      <c r="D25" s="828" t="s">
        <v>63</v>
      </c>
      <c r="E25" s="830" t="s">
        <v>145</v>
      </c>
      <c r="F25" s="830" t="s">
        <v>210</v>
      </c>
      <c r="G25" s="831">
        <f>IF(F25="I",IFERROR(VLOOKUP(C25,'BG 032022'!B:D,3,FALSE),0),0)</f>
        <v>11630089</v>
      </c>
      <c r="H25" s="832"/>
      <c r="I25" s="832">
        <f>IF(F25="I",IFERROR(VLOOKUP(C25,'BG 032022'!B:F,5,FALSE),0),0)</f>
        <v>1680.2799999999986</v>
      </c>
      <c r="J25" s="832"/>
      <c r="K25" s="831">
        <f>IF(F25="I",IFERROR(VLOOKUP(C25,'BG 2021'!A:C,3,FALSE),0),0)</f>
        <v>106618344</v>
      </c>
      <c r="L25" s="832"/>
      <c r="M25" s="832">
        <f>IF(F25="I",IFERROR(VLOOKUP(C25,'BG 2021'!A:D,4,FALSE),0),0)</f>
        <v>15517.580000000016</v>
      </c>
      <c r="N25" s="832"/>
      <c r="O25" s="831"/>
      <c r="P25" s="832"/>
      <c r="Q25" s="832"/>
      <c r="R25" s="832"/>
    </row>
    <row r="26" spans="1:18" s="70" customFormat="1" ht="12" customHeight="1">
      <c r="A26" s="539" t="s">
        <v>3</v>
      </c>
      <c r="B26" s="539"/>
      <c r="C26" s="546">
        <v>11114113</v>
      </c>
      <c r="D26" s="539" t="s">
        <v>1055</v>
      </c>
      <c r="E26" s="68" t="s">
        <v>6</v>
      </c>
      <c r="F26" s="68" t="s">
        <v>209</v>
      </c>
      <c r="G26" s="81">
        <f>IF(F26="I",IFERROR(VLOOKUP(C26,'BG 032022'!B:D,3,FALSE),0),0)</f>
        <v>0</v>
      </c>
      <c r="H26" s="69"/>
      <c r="I26" s="69">
        <f>IF(F26="I",IFERROR(VLOOKUP(C26,'BG 032022'!B:F,5,FALSE),0),0)</f>
        <v>0</v>
      </c>
      <c r="J26" s="69"/>
      <c r="K26" s="81">
        <f>IF(F26="I",IFERROR(VLOOKUP(C26,'BG 2021'!A:C,3,FALSE),0),0)</f>
        <v>0</v>
      </c>
      <c r="L26" s="69"/>
      <c r="M26" s="69">
        <f>IF(F26="I",IFERROR(VLOOKUP(C26,'BG 2021'!A:D,4,FALSE),0),0)</f>
        <v>0</v>
      </c>
      <c r="N26" s="69"/>
      <c r="O26" s="81"/>
      <c r="P26" s="69"/>
      <c r="Q26" s="69"/>
      <c r="R26" s="69"/>
    </row>
    <row r="27" spans="1:18" s="70" customFormat="1" ht="12" customHeight="1">
      <c r="A27" s="539" t="s">
        <v>3</v>
      </c>
      <c r="B27" s="539" t="s">
        <v>17</v>
      </c>
      <c r="C27" s="546">
        <v>1111411301</v>
      </c>
      <c r="D27" s="539" t="s">
        <v>64</v>
      </c>
      <c r="E27" s="68" t="s">
        <v>6</v>
      </c>
      <c r="F27" s="68" t="s">
        <v>210</v>
      </c>
      <c r="G27" s="81">
        <f>IF(F27="I",IFERROR(VLOOKUP(C27,'BG 032022'!B:D,3,FALSE),0),0)</f>
        <v>0</v>
      </c>
      <c r="H27" s="69"/>
      <c r="I27" s="69">
        <f>IF(F27="I",IFERROR(VLOOKUP(C27,'BG 032022'!B:F,5,FALSE),0),0)</f>
        <v>0</v>
      </c>
      <c r="J27" s="69"/>
      <c r="K27" s="81">
        <f>IF(F27="I",IFERROR(VLOOKUP(C27,'BG 2021'!A:C,3,FALSE),0),0)</f>
        <v>0</v>
      </c>
      <c r="L27" s="69"/>
      <c r="M27" s="69">
        <f>IF(F27="I",IFERROR(VLOOKUP(C27,'BG 2021'!A:D,4,FALSE),0),0)</f>
        <v>0</v>
      </c>
      <c r="N27" s="69"/>
      <c r="O27" s="81"/>
      <c r="P27" s="69"/>
      <c r="Q27" s="69"/>
      <c r="R27" s="69"/>
    </row>
    <row r="28" spans="1:18" s="70" customFormat="1" ht="12" customHeight="1">
      <c r="A28" s="539" t="s">
        <v>3</v>
      </c>
      <c r="B28" s="539" t="s">
        <v>17</v>
      </c>
      <c r="C28" s="546">
        <v>1111411302</v>
      </c>
      <c r="D28" s="539" t="s">
        <v>63</v>
      </c>
      <c r="E28" s="68" t="s">
        <v>145</v>
      </c>
      <c r="F28" s="68" t="s">
        <v>210</v>
      </c>
      <c r="G28" s="81">
        <f>IF(F28="I",IFERROR(VLOOKUP(C28,'BG 032022'!B:D,3,FALSE),0),0)</f>
        <v>0</v>
      </c>
      <c r="H28" s="69"/>
      <c r="I28" s="69">
        <f>IF(F28="I",IFERROR(VLOOKUP(C28,'BG 032022'!B:F,5,FALSE),0),0)</f>
        <v>0</v>
      </c>
      <c r="J28" s="69"/>
      <c r="K28" s="81">
        <f>IF(F28="I",IFERROR(VLOOKUP(C28,'BG 2021'!A:C,3,FALSE),0),0)</f>
        <v>0</v>
      </c>
      <c r="L28" s="69"/>
      <c r="M28" s="69">
        <f>IF(F28="I",IFERROR(VLOOKUP(C28,'BG 2021'!A:D,4,FALSE),0),0)</f>
        <v>0</v>
      </c>
      <c r="N28" s="69"/>
      <c r="O28" s="81"/>
      <c r="P28" s="69"/>
      <c r="Q28" s="69"/>
      <c r="R28" s="69"/>
    </row>
    <row r="29" spans="1:18" s="70" customFormat="1" ht="12" customHeight="1">
      <c r="A29" s="539" t="s">
        <v>3</v>
      </c>
      <c r="B29" s="539"/>
      <c r="C29" s="546">
        <v>1111412</v>
      </c>
      <c r="D29" s="539" t="s">
        <v>482</v>
      </c>
      <c r="E29" s="68" t="s">
        <v>6</v>
      </c>
      <c r="F29" s="68" t="s">
        <v>209</v>
      </c>
      <c r="G29" s="81">
        <f>IF(F29="I",IFERROR(VLOOKUP(C29,'BG 032022'!B:D,3,FALSE),0),0)</f>
        <v>0</v>
      </c>
      <c r="H29" s="69"/>
      <c r="I29" s="69">
        <f>IF(F29="I",IFERROR(VLOOKUP(C29,'BG 032022'!B:F,5,FALSE),0),0)</f>
        <v>0</v>
      </c>
      <c r="J29" s="69"/>
      <c r="K29" s="81">
        <f>IF(F29="I",IFERROR(VLOOKUP(C29,'BG 2021'!A:C,3,FALSE),0),0)</f>
        <v>0</v>
      </c>
      <c r="L29" s="69"/>
      <c r="M29" s="69">
        <f>IF(F29="I",IFERROR(VLOOKUP(C29,'BG 2021'!A:D,4,FALSE),0),0)</f>
        <v>0</v>
      </c>
      <c r="N29" s="69"/>
      <c r="O29" s="81"/>
      <c r="P29" s="69"/>
      <c r="Q29" s="69"/>
      <c r="R29" s="69"/>
    </row>
    <row r="30" spans="1:18" s="70" customFormat="1" ht="12" customHeight="1">
      <c r="A30" s="539" t="s">
        <v>3</v>
      </c>
      <c r="B30" s="539"/>
      <c r="C30" s="546">
        <v>11114121</v>
      </c>
      <c r="D30" s="539" t="s">
        <v>483</v>
      </c>
      <c r="E30" s="68" t="s">
        <v>6</v>
      </c>
      <c r="F30" s="68" t="s">
        <v>209</v>
      </c>
      <c r="G30" s="81">
        <f>IF(F30="I",IFERROR(VLOOKUP(C30,'BG 032022'!B:D,3,FALSE),0),0)</f>
        <v>0</v>
      </c>
      <c r="H30" s="69"/>
      <c r="I30" s="69">
        <f>IF(F30="I",IFERROR(VLOOKUP(C30,'BG 032022'!B:F,5,FALSE),0),0)</f>
        <v>0</v>
      </c>
      <c r="J30" s="69"/>
      <c r="K30" s="81">
        <f>IF(F30="I",IFERROR(VLOOKUP(C30,'BG 2021'!A:C,3,FALSE),0),0)</f>
        <v>0</v>
      </c>
      <c r="L30" s="69"/>
      <c r="M30" s="69">
        <f>IF(F30="I",IFERROR(VLOOKUP(C30,'BG 2021'!A:D,4,FALSE),0),0)</f>
        <v>0</v>
      </c>
      <c r="N30" s="69"/>
      <c r="O30" s="81"/>
      <c r="P30" s="69"/>
      <c r="Q30" s="69"/>
      <c r="R30" s="69"/>
    </row>
    <row r="31" spans="1:18" s="70" customFormat="1" ht="12" customHeight="1">
      <c r="A31" s="539" t="s">
        <v>3</v>
      </c>
      <c r="B31" s="539" t="s">
        <v>17</v>
      </c>
      <c r="C31" s="546">
        <v>1111412101</v>
      </c>
      <c r="D31" s="539" t="s">
        <v>64</v>
      </c>
      <c r="E31" s="68" t="s">
        <v>6</v>
      </c>
      <c r="F31" s="68" t="s">
        <v>210</v>
      </c>
      <c r="G31" s="81">
        <f>IF(F31="I",IFERROR(VLOOKUP(C31,'BG 032022'!B:D,3,FALSE),0),0)</f>
        <v>0</v>
      </c>
      <c r="H31" s="69"/>
      <c r="I31" s="69">
        <f>IF(F31="I",IFERROR(VLOOKUP(C31,'BG 032022'!B:F,5,FALSE),0),0)</f>
        <v>0</v>
      </c>
      <c r="J31" s="69"/>
      <c r="K31" s="81">
        <f>IF(F31="I",IFERROR(VLOOKUP(C31,'BG 2021'!A:C,3,FALSE),0),0)</f>
        <v>0</v>
      </c>
      <c r="L31" s="69"/>
      <c r="M31" s="69">
        <f>IF(F31="I",IFERROR(VLOOKUP(C31,'BG 2021'!A:D,4,FALSE),0),0)</f>
        <v>0</v>
      </c>
      <c r="N31" s="69"/>
      <c r="O31" s="81"/>
      <c r="P31" s="69"/>
      <c r="Q31" s="69"/>
      <c r="R31" s="69"/>
    </row>
    <row r="32" spans="1:18" s="70" customFormat="1" ht="12" customHeight="1">
      <c r="A32" s="539" t="s">
        <v>3</v>
      </c>
      <c r="B32" s="539" t="s">
        <v>17</v>
      </c>
      <c r="C32" s="546">
        <v>1111412102</v>
      </c>
      <c r="D32" s="539" t="s">
        <v>63</v>
      </c>
      <c r="E32" s="68" t="s">
        <v>145</v>
      </c>
      <c r="F32" s="68" t="s">
        <v>210</v>
      </c>
      <c r="G32" s="81">
        <f>IF(F32="I",IFERROR(VLOOKUP(C32,'BG 032022'!B:D,3,FALSE),0),0)</f>
        <v>0</v>
      </c>
      <c r="H32" s="69"/>
      <c r="I32" s="69">
        <f>IF(F32="I",IFERROR(VLOOKUP(C32,'BG 032022'!B:F,5,FALSE),0),0)</f>
        <v>0</v>
      </c>
      <c r="J32" s="69"/>
      <c r="K32" s="81">
        <f>IF(F32="I",IFERROR(VLOOKUP(C32,'BG 2021'!A:C,3,FALSE),0),0)</f>
        <v>0</v>
      </c>
      <c r="L32" s="69"/>
      <c r="M32" s="69">
        <f>IF(F32="I",IFERROR(VLOOKUP(C32,'BG 2021'!A:D,4,FALSE),0),0)</f>
        <v>0</v>
      </c>
      <c r="N32" s="69"/>
      <c r="O32" s="81"/>
      <c r="P32" s="69"/>
      <c r="Q32" s="69"/>
      <c r="R32" s="69"/>
    </row>
    <row r="33" spans="1:18" s="70" customFormat="1" ht="12" customHeight="1">
      <c r="A33" s="539" t="s">
        <v>3</v>
      </c>
      <c r="B33" s="539"/>
      <c r="C33" s="546">
        <v>11114122</v>
      </c>
      <c r="D33" s="539" t="s">
        <v>484</v>
      </c>
      <c r="E33" s="68" t="s">
        <v>145</v>
      </c>
      <c r="F33" s="68" t="s">
        <v>209</v>
      </c>
      <c r="G33" s="81">
        <f>IF(F33="I",IFERROR(VLOOKUP(C33,'BG 032022'!B:D,3,FALSE),0),0)</f>
        <v>0</v>
      </c>
      <c r="H33" s="69"/>
      <c r="I33" s="69">
        <f>IF(F33="I",IFERROR(VLOOKUP(C33,'BG 032022'!B:F,5,FALSE),0),0)</f>
        <v>0</v>
      </c>
      <c r="J33" s="69"/>
      <c r="K33" s="81">
        <f>IF(F33="I",IFERROR(VLOOKUP(C33,'BG 2021'!A:C,3,FALSE),0),0)</f>
        <v>0</v>
      </c>
      <c r="L33" s="69"/>
      <c r="M33" s="69">
        <f>IF(F33="I",IFERROR(VLOOKUP(C33,'BG 2021'!A:D,4,FALSE),0),0)</f>
        <v>0</v>
      </c>
      <c r="N33" s="69"/>
      <c r="O33" s="81"/>
      <c r="P33" s="69"/>
      <c r="Q33" s="69"/>
      <c r="R33" s="69"/>
    </row>
    <row r="34" spans="1:18" s="833" customFormat="1" ht="12" customHeight="1">
      <c r="A34" s="828" t="s">
        <v>3</v>
      </c>
      <c r="B34" s="828" t="s">
        <v>17</v>
      </c>
      <c r="C34" s="829">
        <v>1111412201</v>
      </c>
      <c r="D34" s="828" t="s">
        <v>64</v>
      </c>
      <c r="E34" s="830" t="s">
        <v>6</v>
      </c>
      <c r="F34" s="830" t="s">
        <v>210</v>
      </c>
      <c r="G34" s="831">
        <f>IF(F34="I",IFERROR(VLOOKUP(C34,'BG 032022'!B:D,3,FALSE),0),0)</f>
        <v>7067000</v>
      </c>
      <c r="H34" s="832"/>
      <c r="I34" s="832">
        <f>IF(F34="I",IFERROR(VLOOKUP(C34,'BG 032022'!B:F,5,FALSE),0),0)</f>
        <v>1021.0200000000002</v>
      </c>
      <c r="J34" s="832"/>
      <c r="K34" s="831">
        <f>IF(F34="I",IFERROR(VLOOKUP(C34,'BG 2021'!A:C,3,FALSE),0),0)</f>
        <v>7067000</v>
      </c>
      <c r="L34" s="832"/>
      <c r="M34" s="832">
        <f>IF(F34="I",IFERROR(VLOOKUP(C34,'BG 2021'!A:D,4,FALSE),0),0)</f>
        <v>1028.5499999998137</v>
      </c>
      <c r="N34" s="832"/>
      <c r="O34" s="831"/>
      <c r="P34" s="832"/>
      <c r="Q34" s="832"/>
      <c r="R34" s="832"/>
    </row>
    <row r="35" spans="1:18" s="833" customFormat="1" ht="12" customHeight="1">
      <c r="A35" s="828" t="s">
        <v>3</v>
      </c>
      <c r="B35" s="828" t="s">
        <v>17</v>
      </c>
      <c r="C35" s="829">
        <v>1111412202</v>
      </c>
      <c r="D35" s="828" t="s">
        <v>63</v>
      </c>
      <c r="E35" s="830" t="s">
        <v>145</v>
      </c>
      <c r="F35" s="830" t="s">
        <v>210</v>
      </c>
      <c r="G35" s="831">
        <f>IF(F35="I",IFERROR(VLOOKUP(C35,'BG 032022'!B:D,3,FALSE),0),0)</f>
        <v>35438182</v>
      </c>
      <c r="H35" s="832"/>
      <c r="I35" s="832">
        <f>IF(F35="I",IFERROR(VLOOKUP(C35,'BG 032022'!B:F,5,FALSE),0),0)</f>
        <v>5120</v>
      </c>
      <c r="J35" s="832"/>
      <c r="K35" s="831">
        <f>IF(F35="I",IFERROR(VLOOKUP(C35,'BG 2021'!A:C,3,FALSE),0),0)</f>
        <v>35178547</v>
      </c>
      <c r="L35" s="832"/>
      <c r="M35" s="832">
        <f>IF(F35="I",IFERROR(VLOOKUP(C35,'BG 2021'!A:D,4,FALSE),0),0)</f>
        <v>5120</v>
      </c>
      <c r="N35" s="832"/>
      <c r="O35" s="831"/>
      <c r="P35" s="832"/>
      <c r="Q35" s="832"/>
      <c r="R35" s="832"/>
    </row>
    <row r="36" spans="1:18" s="70" customFormat="1" ht="12" customHeight="1">
      <c r="A36" s="539" t="s">
        <v>3</v>
      </c>
      <c r="B36" s="539"/>
      <c r="C36" s="546">
        <v>11114123</v>
      </c>
      <c r="D36" s="539" t="s">
        <v>1130</v>
      </c>
      <c r="E36" s="68" t="s">
        <v>6</v>
      </c>
      <c r="F36" s="68" t="s">
        <v>209</v>
      </c>
      <c r="G36" s="81">
        <f>IF(F36="I",IFERROR(VLOOKUP(C36,'BG 032022'!B:D,3,FALSE),0),0)</f>
        <v>0</v>
      </c>
      <c r="H36" s="69"/>
      <c r="I36" s="69">
        <f>IF(F36="I",IFERROR(VLOOKUP(C36,'BG 032022'!B:F,5,FALSE),0),0)</f>
        <v>0</v>
      </c>
      <c r="J36" s="69"/>
      <c r="K36" s="81">
        <f>IF(F36="I",IFERROR(VLOOKUP(C36,'BG 2021'!A:C,3,FALSE),0),0)</f>
        <v>0</v>
      </c>
      <c r="L36" s="69"/>
      <c r="M36" s="69">
        <f>IF(F36="I",IFERROR(VLOOKUP(C36,'BG 2021'!A:D,4,FALSE),0),0)</f>
        <v>0</v>
      </c>
      <c r="N36" s="69"/>
      <c r="O36" s="81"/>
      <c r="P36" s="69"/>
      <c r="Q36" s="69"/>
      <c r="R36" s="69"/>
    </row>
    <row r="37" spans="1:18" s="833" customFormat="1" ht="12" customHeight="1">
      <c r="A37" s="828" t="s">
        <v>3</v>
      </c>
      <c r="B37" s="828" t="s">
        <v>17</v>
      </c>
      <c r="C37" s="829">
        <v>1111412301</v>
      </c>
      <c r="D37" s="828" t="s">
        <v>64</v>
      </c>
      <c r="E37" s="830" t="s">
        <v>6</v>
      </c>
      <c r="F37" s="830" t="s">
        <v>210</v>
      </c>
      <c r="G37" s="831">
        <f>IF(F37="I",IFERROR(VLOOKUP(C37,'BG 032022'!B:D,3,FALSE),0),0)</f>
        <v>11350000</v>
      </c>
      <c r="H37" s="832"/>
      <c r="I37" s="832">
        <f>IF(F37="I",IFERROR(VLOOKUP(C37,'BG 032022'!B:F,5,FALSE),0),0)</f>
        <v>1639.81</v>
      </c>
      <c r="J37" s="832"/>
      <c r="K37" s="831">
        <f>IF(F37="I",IFERROR(VLOOKUP(C37,'BG 2021'!A:C,3,FALSE),0),0)</f>
        <v>11050000</v>
      </c>
      <c r="L37" s="832"/>
      <c r="M37" s="832">
        <f>IF(F37="I",IFERROR(VLOOKUP(C37,'BG 2021'!A:D,4,FALSE),0),0)</f>
        <v>1608.25</v>
      </c>
      <c r="N37" s="832"/>
      <c r="O37" s="831"/>
      <c r="P37" s="832"/>
      <c r="Q37" s="832"/>
      <c r="R37" s="832"/>
    </row>
    <row r="38" spans="1:18" s="833" customFormat="1" ht="12" customHeight="1">
      <c r="A38" s="828" t="s">
        <v>3</v>
      </c>
      <c r="B38" s="828" t="s">
        <v>17</v>
      </c>
      <c r="C38" s="829">
        <v>1111412302</v>
      </c>
      <c r="D38" s="828" t="s">
        <v>63</v>
      </c>
      <c r="E38" s="830" t="s">
        <v>145</v>
      </c>
      <c r="F38" s="830" t="s">
        <v>210</v>
      </c>
      <c r="G38" s="831">
        <f>IF(F38="I",IFERROR(VLOOKUP(C38,'BG 032022'!B:D,3,FALSE),0),0)</f>
        <v>37985302</v>
      </c>
      <c r="H38" s="832"/>
      <c r="I38" s="832">
        <f>IF(F38="I",IFERROR(VLOOKUP(C38,'BG 032022'!B:F,5,FALSE),0),0)</f>
        <v>5488</v>
      </c>
      <c r="J38" s="832"/>
      <c r="K38" s="831">
        <f>IF(F38="I",IFERROR(VLOOKUP(C38,'BG 2021'!A:C,3,FALSE),0),0)</f>
        <v>34422757</v>
      </c>
      <c r="L38" s="832"/>
      <c r="M38" s="832">
        <f>IF(F38="I",IFERROR(VLOOKUP(C38,'BG 2021'!A:D,4,FALSE),0),0)</f>
        <v>5010</v>
      </c>
      <c r="N38" s="832"/>
      <c r="O38" s="831"/>
      <c r="P38" s="832"/>
      <c r="Q38" s="832"/>
      <c r="R38" s="832"/>
    </row>
    <row r="39" spans="1:18" s="70" customFormat="1" ht="12" customHeight="1">
      <c r="A39" s="539" t="s">
        <v>3</v>
      </c>
      <c r="B39" s="539"/>
      <c r="C39" s="546">
        <v>111142</v>
      </c>
      <c r="D39" s="539" t="s">
        <v>485</v>
      </c>
      <c r="E39" s="68" t="s">
        <v>145</v>
      </c>
      <c r="F39" s="68" t="s">
        <v>209</v>
      </c>
      <c r="G39" s="81">
        <f>IF(F39="I",IFERROR(VLOOKUP(C39,'BG 032022'!B:D,3,FALSE),0),0)</f>
        <v>0</v>
      </c>
      <c r="H39" s="69"/>
      <c r="I39" s="69">
        <f>IF(F39="I",IFERROR(VLOOKUP(C39,'BG 032022'!B:F,5,FALSE),0),0)</f>
        <v>0</v>
      </c>
      <c r="J39" s="69"/>
      <c r="K39" s="81">
        <f>IF(F39="I",IFERROR(VLOOKUP(C39,'BG 2021'!A:C,3,FALSE),0),0)</f>
        <v>0</v>
      </c>
      <c r="L39" s="69"/>
      <c r="M39" s="69">
        <f>IF(F39="I",IFERROR(VLOOKUP(C39,'BG 2021'!A:D,4,FALSE),0),0)</f>
        <v>0</v>
      </c>
      <c r="N39" s="69"/>
      <c r="O39" s="81"/>
      <c r="P39" s="69"/>
      <c r="Q39" s="69"/>
      <c r="R39" s="69"/>
    </row>
    <row r="40" spans="1:18" s="70" customFormat="1" ht="12" customHeight="1">
      <c r="A40" s="539" t="s">
        <v>3</v>
      </c>
      <c r="B40" s="539"/>
      <c r="C40" s="546">
        <v>1111421</v>
      </c>
      <c r="D40" s="539" t="s">
        <v>1288</v>
      </c>
      <c r="E40" s="68" t="s">
        <v>145</v>
      </c>
      <c r="F40" s="68" t="s">
        <v>209</v>
      </c>
      <c r="G40" s="81">
        <f>IF(F40="I",IFERROR(VLOOKUP(C40,'BG 032022'!B:D,3,FALSE),0),0)</f>
        <v>0</v>
      </c>
      <c r="H40" s="69"/>
      <c r="I40" s="69">
        <f>IF(F40="I",IFERROR(VLOOKUP(C40,'BG 032022'!B:F,5,FALSE),0),0)</f>
        <v>0</v>
      </c>
      <c r="J40" s="69"/>
      <c r="K40" s="81">
        <f>IF(F40="I",IFERROR(VLOOKUP(C40,'BG 2021'!A:C,3,FALSE),0),0)</f>
        <v>0</v>
      </c>
      <c r="L40" s="69"/>
      <c r="M40" s="69">
        <f>IF(F40="I",IFERROR(VLOOKUP(C40,'BG 2021'!A:D,4,FALSE),0),0)</f>
        <v>0</v>
      </c>
      <c r="N40" s="69"/>
      <c r="O40" s="81"/>
      <c r="P40" s="69"/>
      <c r="Q40" s="69"/>
      <c r="R40" s="69"/>
    </row>
    <row r="41" spans="1:18" s="70" customFormat="1" ht="12" customHeight="1">
      <c r="A41" s="539" t="s">
        <v>3</v>
      </c>
      <c r="B41" s="539"/>
      <c r="C41" s="546">
        <v>11114211</v>
      </c>
      <c r="D41" s="539" t="s">
        <v>360</v>
      </c>
      <c r="E41" s="68" t="s">
        <v>145</v>
      </c>
      <c r="F41" s="68" t="s">
        <v>209</v>
      </c>
      <c r="G41" s="81">
        <f>IF(F41="I",IFERROR(VLOOKUP(C41,'BG 032022'!B:D,3,FALSE),0),0)</f>
        <v>0</v>
      </c>
      <c r="H41" s="69"/>
      <c r="I41" s="69">
        <f>IF(F41="I",IFERROR(VLOOKUP(C41,'BG 032022'!B:F,5,FALSE),0),0)</f>
        <v>0</v>
      </c>
      <c r="J41" s="69"/>
      <c r="K41" s="81">
        <f>IF(F41="I",IFERROR(VLOOKUP(C41,'BG 2021'!A:C,3,FALSE),0),0)</f>
        <v>0</v>
      </c>
      <c r="L41" s="69"/>
      <c r="M41" s="69">
        <f>IF(F41="I",IFERROR(VLOOKUP(C41,'BG 2021'!A:D,4,FALSE),0),0)</f>
        <v>0</v>
      </c>
      <c r="N41" s="69"/>
      <c r="O41" s="81"/>
      <c r="P41" s="69"/>
      <c r="Q41" s="69"/>
      <c r="R41" s="69"/>
    </row>
    <row r="42" spans="1:18" s="833" customFormat="1" ht="12" customHeight="1">
      <c r="A42" s="828" t="s">
        <v>3</v>
      </c>
      <c r="B42" s="828" t="s">
        <v>17</v>
      </c>
      <c r="C42" s="829">
        <v>1111421101</v>
      </c>
      <c r="D42" s="828" t="s">
        <v>63</v>
      </c>
      <c r="E42" s="830" t="s">
        <v>145</v>
      </c>
      <c r="F42" s="830" t="s">
        <v>210</v>
      </c>
      <c r="G42" s="831">
        <f>IF(F42="I",IFERROR(VLOOKUP(C42,'BG 032022'!B:D,3,FALSE),0),0)</f>
        <v>53488468</v>
      </c>
      <c r="H42" s="832"/>
      <c r="I42" s="832">
        <f>IF(F42="I",IFERROR(VLOOKUP(C42,'BG 032022'!B:F,5,FALSE),0),0)</f>
        <v>7727.8500000000931</v>
      </c>
      <c r="J42" s="832"/>
      <c r="K42" s="831">
        <f>IF(F42="I",IFERROR(VLOOKUP(C42,'BG 2021'!A:C,3,FALSE),0),0)</f>
        <v>50676140</v>
      </c>
      <c r="L42" s="832"/>
      <c r="M42" s="832">
        <f>IF(F42="I",IFERROR(VLOOKUP(C42,'BG 2021'!A:D,4,FALSE),0),0)</f>
        <v>7375.570000000298</v>
      </c>
      <c r="N42" s="832"/>
      <c r="O42" s="831"/>
      <c r="P42" s="832"/>
      <c r="Q42" s="832"/>
      <c r="R42" s="832"/>
    </row>
    <row r="43" spans="1:18" s="70" customFormat="1" ht="12" customHeight="1">
      <c r="A43" s="539" t="s">
        <v>3</v>
      </c>
      <c r="B43" s="539"/>
      <c r="C43" s="546">
        <v>112</v>
      </c>
      <c r="D43" s="539" t="s">
        <v>362</v>
      </c>
      <c r="E43" s="68" t="s">
        <v>6</v>
      </c>
      <c r="F43" s="68" t="s">
        <v>209</v>
      </c>
      <c r="G43" s="81">
        <f>IF(F43="I",IFERROR(VLOOKUP(C43,'BG 032022'!B:D,3,FALSE),0),0)</f>
        <v>0</v>
      </c>
      <c r="H43" s="69"/>
      <c r="I43" s="69">
        <f>IF(F43="I",IFERROR(VLOOKUP(C43,'BG 032022'!B:F,5,FALSE),0),0)</f>
        <v>0</v>
      </c>
      <c r="J43" s="69"/>
      <c r="K43" s="81">
        <f>IF(F43="I",IFERROR(VLOOKUP(C43,'BG 2021'!A:C,3,FALSE),0),0)</f>
        <v>0</v>
      </c>
      <c r="L43" s="69"/>
      <c r="M43" s="69">
        <f>IF(F43="I",IFERROR(VLOOKUP(C43,'BG 2021'!A:D,4,FALSE),0),0)</f>
        <v>0</v>
      </c>
      <c r="N43" s="69"/>
      <c r="O43" s="81"/>
      <c r="P43" s="69"/>
      <c r="Q43" s="69"/>
      <c r="R43" s="69"/>
    </row>
    <row r="44" spans="1:18" s="70" customFormat="1" ht="12" customHeight="1">
      <c r="A44" s="539" t="s">
        <v>3</v>
      </c>
      <c r="B44" s="539"/>
      <c r="C44" s="546">
        <v>11201</v>
      </c>
      <c r="D44" s="539" t="s">
        <v>234</v>
      </c>
      <c r="E44" s="68" t="s">
        <v>6</v>
      </c>
      <c r="F44" s="68" t="s">
        <v>209</v>
      </c>
      <c r="G44" s="81">
        <f>IF(F44="I",IFERROR(VLOOKUP(C44,'BG 032022'!B:D,3,FALSE),0),0)</f>
        <v>0</v>
      </c>
      <c r="H44" s="69"/>
      <c r="I44" s="69">
        <f>IF(F44="I",IFERROR(VLOOKUP(C44,'BG 032022'!B:F,5,FALSE),0),0)</f>
        <v>0</v>
      </c>
      <c r="J44" s="69"/>
      <c r="K44" s="81">
        <f>IF(F44="I",IFERROR(VLOOKUP(C44,'BG 2021'!A:C,3,FALSE),0),0)</f>
        <v>0</v>
      </c>
      <c r="L44" s="69"/>
      <c r="M44" s="69">
        <f>IF(F44="I",IFERROR(VLOOKUP(C44,'BG 2021'!A:D,4,FALSE),0),0)</f>
        <v>0</v>
      </c>
      <c r="N44" s="69"/>
      <c r="O44" s="81"/>
      <c r="P44" s="69"/>
      <c r="Q44" s="69"/>
      <c r="R44" s="69"/>
    </row>
    <row r="45" spans="1:18" s="70" customFormat="1" ht="12" customHeight="1">
      <c r="A45" s="539" t="s">
        <v>3</v>
      </c>
      <c r="B45" s="539"/>
      <c r="C45" s="546">
        <v>112011</v>
      </c>
      <c r="D45" s="539" t="s">
        <v>486</v>
      </c>
      <c r="E45" s="68" t="s">
        <v>6</v>
      </c>
      <c r="F45" s="68" t="s">
        <v>209</v>
      </c>
      <c r="G45" s="81">
        <f>IF(F45="I",IFERROR(VLOOKUP(C45,'BG 032022'!B:D,3,FALSE),0),0)</f>
        <v>0</v>
      </c>
      <c r="H45" s="69"/>
      <c r="I45" s="69">
        <f>IF(F45="I",IFERROR(VLOOKUP(C45,'BG 032022'!B:F,5,FALSE),0),0)</f>
        <v>0</v>
      </c>
      <c r="J45" s="69"/>
      <c r="K45" s="81">
        <f>IF(F45="I",IFERROR(VLOOKUP(C45,'BG 2021'!A:C,3,FALSE),0),0)</f>
        <v>0</v>
      </c>
      <c r="L45" s="69"/>
      <c r="M45" s="69">
        <f>IF(F45="I",IFERROR(VLOOKUP(C45,'BG 2021'!A:D,4,FALSE),0),0)</f>
        <v>0</v>
      </c>
      <c r="N45" s="69"/>
      <c r="O45" s="81"/>
      <c r="P45" s="69"/>
      <c r="Q45" s="69"/>
      <c r="R45" s="69"/>
    </row>
    <row r="46" spans="1:18" s="70" customFormat="1" ht="12" customHeight="1">
      <c r="A46" s="539" t="s">
        <v>3</v>
      </c>
      <c r="B46" s="539"/>
      <c r="C46" s="546">
        <v>1120111</v>
      </c>
      <c r="D46" s="539" t="s">
        <v>487</v>
      </c>
      <c r="E46" s="68" t="s">
        <v>6</v>
      </c>
      <c r="F46" s="68" t="s">
        <v>209</v>
      </c>
      <c r="G46" s="81">
        <f>IF(F46="I",IFERROR(VLOOKUP(C46,'BG 032022'!B:D,3,FALSE),0),0)</f>
        <v>0</v>
      </c>
      <c r="H46" s="69"/>
      <c r="I46" s="69">
        <f>IF(F46="I",IFERROR(VLOOKUP(C46,'BG 032022'!B:F,5,FALSE),0),0)</f>
        <v>0</v>
      </c>
      <c r="J46" s="69"/>
      <c r="K46" s="81">
        <f>IF(F46="I",IFERROR(VLOOKUP(C46,'BG 2021'!A:C,3,FALSE),0),0)</f>
        <v>0</v>
      </c>
      <c r="L46" s="69"/>
      <c r="M46" s="69">
        <f>IF(F46="I",IFERROR(VLOOKUP(C46,'BG 2021'!A:D,4,FALSE),0),0)</f>
        <v>0</v>
      </c>
      <c r="N46" s="69"/>
      <c r="O46" s="81"/>
      <c r="P46" s="69"/>
      <c r="Q46" s="69"/>
      <c r="R46" s="69"/>
    </row>
    <row r="47" spans="1:18" s="70" customFormat="1" ht="12" customHeight="1">
      <c r="A47" s="539" t="s">
        <v>3</v>
      </c>
      <c r="B47" s="539"/>
      <c r="C47" s="546">
        <v>11201111</v>
      </c>
      <c r="D47" s="539" t="s">
        <v>488</v>
      </c>
      <c r="E47" s="68" t="s">
        <v>6</v>
      </c>
      <c r="F47" s="68" t="s">
        <v>209</v>
      </c>
      <c r="G47" s="81">
        <f>IF(F47="I",IFERROR(VLOOKUP(C47,'BG 032022'!B:D,3,FALSE),0),0)</f>
        <v>0</v>
      </c>
      <c r="H47" s="69"/>
      <c r="I47" s="69">
        <f>IF(F47="I",IFERROR(VLOOKUP(C47,'BG 032022'!B:F,5,FALSE),0),0)</f>
        <v>0</v>
      </c>
      <c r="J47" s="69"/>
      <c r="K47" s="81">
        <f>IF(F47="I",IFERROR(VLOOKUP(C47,'BG 2021'!A:C,3,FALSE),0),0)</f>
        <v>0</v>
      </c>
      <c r="L47" s="69"/>
      <c r="M47" s="69">
        <f>IF(F47="I",IFERROR(VLOOKUP(C47,'BG 2021'!A:D,4,FALSE),0),0)</f>
        <v>0</v>
      </c>
      <c r="N47" s="69"/>
      <c r="O47" s="81"/>
      <c r="P47" s="69"/>
      <c r="Q47" s="69"/>
      <c r="R47" s="69"/>
    </row>
    <row r="48" spans="1:18" s="70" customFormat="1" ht="12" customHeight="1">
      <c r="A48" s="539" t="s">
        <v>3</v>
      </c>
      <c r="B48" s="539"/>
      <c r="C48" s="546">
        <v>1120111101</v>
      </c>
      <c r="D48" s="539" t="s">
        <v>489</v>
      </c>
      <c r="E48" s="68" t="s">
        <v>6</v>
      </c>
      <c r="F48" s="68" t="s">
        <v>210</v>
      </c>
      <c r="G48" s="81">
        <f>IF(F48="I",IFERROR(VLOOKUP(C48,'BG 032022'!B:D,3,FALSE),0),0)</f>
        <v>0</v>
      </c>
      <c r="H48" s="69"/>
      <c r="I48" s="69">
        <f>IF(F48="I",IFERROR(VLOOKUP(C48,'BG 032022'!B:F,5,FALSE),0),0)</f>
        <v>0</v>
      </c>
      <c r="J48" s="69"/>
      <c r="K48" s="81">
        <f>IF(F48="I",IFERROR(VLOOKUP(C48,'BG 2021'!A:C,3,FALSE),0),0)</f>
        <v>0</v>
      </c>
      <c r="L48" s="69"/>
      <c r="M48" s="69">
        <f>IF(F48="I",IFERROR(VLOOKUP(C48,'BG 2021'!A:D,4,FALSE),0),0)</f>
        <v>0</v>
      </c>
      <c r="N48" s="69"/>
      <c r="O48" s="81"/>
      <c r="P48" s="69"/>
      <c r="Q48" s="69"/>
      <c r="R48" s="69"/>
    </row>
    <row r="49" spans="1:18" s="70" customFormat="1" ht="12" customHeight="1">
      <c r="A49" s="539" t="s">
        <v>3</v>
      </c>
      <c r="B49" s="539"/>
      <c r="C49" s="546">
        <v>1120111102</v>
      </c>
      <c r="D49" s="539" t="s">
        <v>490</v>
      </c>
      <c r="E49" s="68" t="s">
        <v>145</v>
      </c>
      <c r="F49" s="68" t="s">
        <v>210</v>
      </c>
      <c r="G49" s="81">
        <f>IF(F49="I",IFERROR(VLOOKUP(C49,'BG 032022'!B:D,3,FALSE),0),0)</f>
        <v>0</v>
      </c>
      <c r="H49" s="69"/>
      <c r="I49" s="69">
        <f>IF(F49="I",IFERROR(VLOOKUP(C49,'BG 032022'!B:F,5,FALSE),0),0)</f>
        <v>0</v>
      </c>
      <c r="J49" s="69"/>
      <c r="K49" s="81">
        <f>IF(F49="I",IFERROR(VLOOKUP(C49,'BG 2021'!A:C,3,FALSE),0),0)</f>
        <v>0</v>
      </c>
      <c r="L49" s="69"/>
      <c r="M49" s="69">
        <f>IF(F49="I",IFERROR(VLOOKUP(C49,'BG 2021'!A:D,4,FALSE),0),0)</f>
        <v>0</v>
      </c>
      <c r="N49" s="69"/>
      <c r="O49" s="81"/>
      <c r="P49" s="69"/>
      <c r="Q49" s="69"/>
      <c r="R49" s="69"/>
    </row>
    <row r="50" spans="1:18" s="70" customFormat="1" ht="12" customHeight="1">
      <c r="A50" s="539" t="s">
        <v>3</v>
      </c>
      <c r="B50" s="539"/>
      <c r="C50" s="546">
        <v>11201112</v>
      </c>
      <c r="D50" s="539" t="s">
        <v>383</v>
      </c>
      <c r="E50" s="68" t="s">
        <v>6</v>
      </c>
      <c r="F50" s="68" t="s">
        <v>209</v>
      </c>
      <c r="G50" s="81">
        <f>IF(F50="I",IFERROR(VLOOKUP(C50,'BG 032022'!B:D,3,FALSE),0),0)</f>
        <v>0</v>
      </c>
      <c r="H50" s="69"/>
      <c r="I50" s="69">
        <f>IF(F50="I",IFERROR(VLOOKUP(C50,'BG 032022'!B:F,5,FALSE),0),0)</f>
        <v>0</v>
      </c>
      <c r="J50" s="69"/>
      <c r="K50" s="81">
        <f>IF(F50="I",IFERROR(VLOOKUP(C50,'BG 2021'!A:C,3,FALSE),0),0)</f>
        <v>0</v>
      </c>
      <c r="L50" s="69"/>
      <c r="M50" s="69">
        <f>IF(F50="I",IFERROR(VLOOKUP(C50,'BG 2021'!A:D,4,FALSE),0),0)</f>
        <v>0</v>
      </c>
      <c r="N50" s="69"/>
      <c r="O50" s="81"/>
      <c r="P50" s="69"/>
      <c r="Q50" s="69"/>
      <c r="R50" s="69"/>
    </row>
    <row r="51" spans="1:18" s="70" customFormat="1" ht="12" customHeight="1">
      <c r="A51" s="539" t="s">
        <v>3</v>
      </c>
      <c r="B51" s="539"/>
      <c r="C51" s="546">
        <v>1120111201</v>
      </c>
      <c r="D51" s="539" t="s">
        <v>491</v>
      </c>
      <c r="E51" s="68" t="s">
        <v>6</v>
      </c>
      <c r="F51" s="68" t="s">
        <v>210</v>
      </c>
      <c r="G51" s="81">
        <f>IF(F51="I",IFERROR(VLOOKUP(C51,'BG 032022'!B:D,3,FALSE),0),0)</f>
        <v>0</v>
      </c>
      <c r="H51" s="69"/>
      <c r="I51" s="69">
        <f>IF(F51="I",IFERROR(VLOOKUP(C51,'BG 032022'!B:F,5,FALSE),0),0)</f>
        <v>0</v>
      </c>
      <c r="J51" s="69"/>
      <c r="K51" s="81">
        <f>IF(F51="I",IFERROR(VLOOKUP(C51,'BG 2021'!A:C,3,FALSE),0),0)</f>
        <v>0</v>
      </c>
      <c r="L51" s="69"/>
      <c r="M51" s="69">
        <f>IF(F51="I",IFERROR(VLOOKUP(C51,'BG 2021'!A:D,4,FALSE),0),0)</f>
        <v>0</v>
      </c>
      <c r="N51" s="69"/>
      <c r="O51" s="81"/>
      <c r="P51" s="69"/>
      <c r="Q51" s="69"/>
      <c r="R51" s="69"/>
    </row>
    <row r="52" spans="1:18" s="70" customFormat="1" ht="12" customHeight="1">
      <c r="A52" s="539" t="s">
        <v>3</v>
      </c>
      <c r="B52" s="539"/>
      <c r="C52" s="546">
        <v>1120111202</v>
      </c>
      <c r="D52" s="539" t="s">
        <v>492</v>
      </c>
      <c r="E52" s="68" t="s">
        <v>145</v>
      </c>
      <c r="F52" s="68" t="s">
        <v>210</v>
      </c>
      <c r="G52" s="81">
        <f>IF(F52="I",IFERROR(VLOOKUP(C52,'BG 032022'!B:D,3,FALSE),0),0)</f>
        <v>0</v>
      </c>
      <c r="H52" s="69"/>
      <c r="I52" s="69">
        <f>IF(F52="I",IFERROR(VLOOKUP(C52,'BG 032022'!B:F,5,FALSE),0),0)</f>
        <v>0</v>
      </c>
      <c r="J52" s="69"/>
      <c r="K52" s="81">
        <f>IF(F52="I",IFERROR(VLOOKUP(C52,'BG 2021'!A:C,3,FALSE),0),0)</f>
        <v>0</v>
      </c>
      <c r="L52" s="69"/>
      <c r="M52" s="69">
        <f>IF(F52="I",IFERROR(VLOOKUP(C52,'BG 2021'!A:D,4,FALSE),0),0)</f>
        <v>0</v>
      </c>
      <c r="N52" s="69"/>
      <c r="O52" s="81"/>
      <c r="P52" s="69"/>
      <c r="Q52" s="69"/>
      <c r="R52" s="69"/>
    </row>
    <row r="53" spans="1:18" s="70" customFormat="1" ht="12" customHeight="1">
      <c r="A53" s="539" t="s">
        <v>3</v>
      </c>
      <c r="B53" s="539"/>
      <c r="C53" s="546">
        <v>1120112</v>
      </c>
      <c r="D53" s="539" t="s">
        <v>493</v>
      </c>
      <c r="E53" s="68" t="s">
        <v>6</v>
      </c>
      <c r="F53" s="68" t="s">
        <v>209</v>
      </c>
      <c r="G53" s="81">
        <f>IF(F53="I",IFERROR(VLOOKUP(C53,'BG 032022'!B:D,3,FALSE),0),0)</f>
        <v>0</v>
      </c>
      <c r="H53" s="69"/>
      <c r="I53" s="69">
        <f>IF(F53="I",IFERROR(VLOOKUP(C53,'BG 032022'!B:F,5,FALSE),0),0)</f>
        <v>0</v>
      </c>
      <c r="J53" s="69"/>
      <c r="K53" s="81">
        <f>IF(F53="I",IFERROR(VLOOKUP(C53,'BG 2021'!A:C,3,FALSE),0),0)</f>
        <v>0</v>
      </c>
      <c r="L53" s="69"/>
      <c r="M53" s="69">
        <f>IF(F53="I",IFERROR(VLOOKUP(C53,'BG 2021'!A:D,4,FALSE),0),0)</f>
        <v>0</v>
      </c>
      <c r="N53" s="69"/>
      <c r="O53" s="81"/>
      <c r="P53" s="69"/>
      <c r="Q53" s="69"/>
      <c r="R53" s="69"/>
    </row>
    <row r="54" spans="1:18" s="70" customFormat="1" ht="12" customHeight="1">
      <c r="A54" s="539" t="s">
        <v>3</v>
      </c>
      <c r="B54" s="539"/>
      <c r="C54" s="546">
        <v>11201121</v>
      </c>
      <c r="D54" s="539" t="s">
        <v>488</v>
      </c>
      <c r="E54" s="68" t="s">
        <v>6</v>
      </c>
      <c r="F54" s="68" t="s">
        <v>209</v>
      </c>
      <c r="G54" s="81">
        <f>IF(F54="I",IFERROR(VLOOKUP(C54,'BG 032022'!B:D,3,FALSE),0),0)</f>
        <v>0</v>
      </c>
      <c r="H54" s="69"/>
      <c r="I54" s="69">
        <f>IF(F54="I",IFERROR(VLOOKUP(C54,'BG 032022'!B:F,5,FALSE),0),0)</f>
        <v>0</v>
      </c>
      <c r="J54" s="69"/>
      <c r="K54" s="81">
        <f>IF(F54="I",IFERROR(VLOOKUP(C54,'BG 2021'!A:C,3,FALSE),0),0)</f>
        <v>0</v>
      </c>
      <c r="L54" s="69"/>
      <c r="M54" s="69">
        <f>IF(F54="I",IFERROR(VLOOKUP(C54,'BG 2021'!A:D,4,FALSE),0),0)</f>
        <v>0</v>
      </c>
      <c r="N54" s="69"/>
      <c r="O54" s="81"/>
      <c r="P54" s="69"/>
      <c r="Q54" s="69"/>
      <c r="R54" s="69"/>
    </row>
    <row r="55" spans="1:18" s="70" customFormat="1" ht="12" customHeight="1">
      <c r="A55" s="539" t="s">
        <v>3</v>
      </c>
      <c r="B55" s="539" t="s">
        <v>979</v>
      </c>
      <c r="C55" s="546">
        <v>1120112101</v>
      </c>
      <c r="D55" s="539" t="s">
        <v>489</v>
      </c>
      <c r="E55" s="68" t="s">
        <v>6</v>
      </c>
      <c r="F55" s="68" t="s">
        <v>210</v>
      </c>
      <c r="G55" s="81">
        <f>IF(F55="I",IFERROR(VLOOKUP(C55,'BG 032022'!B:D,3,FALSE),0),0)</f>
        <v>0</v>
      </c>
      <c r="H55" s="69"/>
      <c r="I55" s="69">
        <f>IF(F55="I",IFERROR(VLOOKUP(C55,'BG 032022'!B:F,5,FALSE),0),0)</f>
        <v>0</v>
      </c>
      <c r="J55" s="69"/>
      <c r="K55" s="81">
        <f>IF(F55="I",IFERROR(VLOOKUP(C55,'BG 2021'!A:C,3,FALSE),0),0)</f>
        <v>167700000</v>
      </c>
      <c r="L55" s="69"/>
      <c r="M55" s="69">
        <f>IF(F55="I",IFERROR(VLOOKUP(C55,'BG 2021'!A:D,4,FALSE),0),0)</f>
        <v>24407.599999997765</v>
      </c>
      <c r="N55" s="69"/>
      <c r="O55" s="81"/>
      <c r="P55" s="69"/>
      <c r="Q55" s="69"/>
      <c r="R55" s="69"/>
    </row>
    <row r="56" spans="1:18" s="833" customFormat="1" ht="12" customHeight="1">
      <c r="A56" s="828" t="s">
        <v>3</v>
      </c>
      <c r="B56" s="828" t="s">
        <v>979</v>
      </c>
      <c r="C56" s="829">
        <v>1120112102</v>
      </c>
      <c r="D56" s="828" t="s">
        <v>490</v>
      </c>
      <c r="E56" s="830" t="s">
        <v>145</v>
      </c>
      <c r="F56" s="830" t="s">
        <v>210</v>
      </c>
      <c r="G56" s="831">
        <f>IF(F56="I",IFERROR(VLOOKUP(C56,'BG 032022'!B:D,3,FALSE),0),0)</f>
        <v>134555941</v>
      </c>
      <c r="H56" s="832"/>
      <c r="I56" s="832">
        <f>IF(F56="I",IFERROR(VLOOKUP(C56,'BG 032022'!B:F,5,FALSE),0),0)</f>
        <v>19440.229999999981</v>
      </c>
      <c r="J56" s="832"/>
      <c r="K56" s="831">
        <f>IF(F56="I",IFERROR(VLOOKUP(C56,'BG 2021'!A:C,3,FALSE),0),0)</f>
        <v>455049417</v>
      </c>
      <c r="L56" s="832"/>
      <c r="M56" s="832">
        <f>IF(F56="I",IFERROR(VLOOKUP(C56,'BG 2021'!A:D,4,FALSE),0),0)</f>
        <v>66229.370000001043</v>
      </c>
      <c r="N56" s="832"/>
      <c r="O56" s="831"/>
      <c r="P56" s="832"/>
      <c r="Q56" s="832"/>
      <c r="R56" s="832"/>
    </row>
    <row r="57" spans="1:18" s="70" customFormat="1" ht="12" customHeight="1">
      <c r="A57" s="539" t="s">
        <v>3</v>
      </c>
      <c r="B57" s="539"/>
      <c r="C57" s="546">
        <v>11201122</v>
      </c>
      <c r="D57" s="539" t="s">
        <v>383</v>
      </c>
      <c r="E57" s="68" t="s">
        <v>6</v>
      </c>
      <c r="F57" s="68" t="s">
        <v>209</v>
      </c>
      <c r="G57" s="81">
        <f>IF(F57="I",IFERROR(VLOOKUP(C57,'BG 032022'!B:D,3,FALSE),0),0)</f>
        <v>0</v>
      </c>
      <c r="H57" s="69"/>
      <c r="I57" s="69">
        <f>IF(F57="I",IFERROR(VLOOKUP(C57,'BG 032022'!B:F,5,FALSE),0),0)</f>
        <v>0</v>
      </c>
      <c r="J57" s="69"/>
      <c r="K57" s="81">
        <f>IF(F57="I",IFERROR(VLOOKUP(C57,'BG 2021'!A:C,3,FALSE),0),0)</f>
        <v>0</v>
      </c>
      <c r="L57" s="69"/>
      <c r="M57" s="69">
        <f>IF(F57="I",IFERROR(VLOOKUP(C57,'BG 2021'!A:D,4,FALSE),0),0)</f>
        <v>0</v>
      </c>
      <c r="N57" s="69"/>
      <c r="O57" s="81"/>
      <c r="P57" s="69"/>
      <c r="Q57" s="69"/>
      <c r="R57" s="69"/>
    </row>
    <row r="58" spans="1:18" s="70" customFormat="1" ht="12" customHeight="1">
      <c r="A58" s="539" t="s">
        <v>3</v>
      </c>
      <c r="B58" s="539"/>
      <c r="C58" s="546">
        <v>1120112201</v>
      </c>
      <c r="D58" s="539" t="s">
        <v>491</v>
      </c>
      <c r="E58" s="68" t="s">
        <v>6</v>
      </c>
      <c r="F58" s="68" t="s">
        <v>210</v>
      </c>
      <c r="G58" s="81">
        <f>IF(F58="I",IFERROR(VLOOKUP(C58,'BG 032022'!B:D,3,FALSE),0),0)</f>
        <v>0</v>
      </c>
      <c r="H58" s="69"/>
      <c r="I58" s="69">
        <f>IF(F58="I",IFERROR(VLOOKUP(C58,'BG 032022'!B:F,5,FALSE),0),0)</f>
        <v>0</v>
      </c>
      <c r="J58" s="69"/>
      <c r="K58" s="81">
        <f>IF(F58="I",IFERROR(VLOOKUP(C58,'BG 2021'!A:C,3,FALSE),0),0)</f>
        <v>0</v>
      </c>
      <c r="L58" s="69"/>
      <c r="M58" s="69">
        <f>IF(F58="I",IFERROR(VLOOKUP(C58,'BG 2021'!A:D,4,FALSE),0),0)</f>
        <v>0</v>
      </c>
      <c r="N58" s="69"/>
      <c r="O58" s="81"/>
      <c r="P58" s="69"/>
      <c r="Q58" s="69"/>
      <c r="R58" s="69"/>
    </row>
    <row r="59" spans="1:18" s="70" customFormat="1" ht="12" customHeight="1">
      <c r="A59" s="539" t="s">
        <v>3</v>
      </c>
      <c r="B59" s="539"/>
      <c r="C59" s="546">
        <v>1120112202</v>
      </c>
      <c r="D59" s="539" t="s">
        <v>492</v>
      </c>
      <c r="E59" s="68" t="s">
        <v>145</v>
      </c>
      <c r="F59" s="68" t="s">
        <v>210</v>
      </c>
      <c r="G59" s="81">
        <f>IF(F59="I",IFERROR(VLOOKUP(C59,'BG 032022'!B:D,3,FALSE),0),0)</f>
        <v>0</v>
      </c>
      <c r="H59" s="69"/>
      <c r="I59" s="69">
        <f>IF(F59="I",IFERROR(VLOOKUP(C59,'BG 032022'!B:F,5,FALSE),0),0)</f>
        <v>0</v>
      </c>
      <c r="J59" s="69"/>
      <c r="K59" s="81">
        <f>IF(F59="I",IFERROR(VLOOKUP(C59,'BG 2021'!A:C,3,FALSE),0),0)</f>
        <v>0</v>
      </c>
      <c r="L59" s="69"/>
      <c r="M59" s="69">
        <f>IF(F59="I",IFERROR(VLOOKUP(C59,'BG 2021'!A:D,4,FALSE),0),0)</f>
        <v>0</v>
      </c>
      <c r="N59" s="69"/>
      <c r="O59" s="81"/>
      <c r="P59" s="69"/>
      <c r="Q59" s="69"/>
      <c r="R59" s="69"/>
    </row>
    <row r="60" spans="1:18" s="70" customFormat="1" ht="12" customHeight="1">
      <c r="A60" s="539" t="s">
        <v>3</v>
      </c>
      <c r="B60" s="539"/>
      <c r="C60" s="546">
        <v>112012</v>
      </c>
      <c r="D60" s="539" t="s">
        <v>494</v>
      </c>
      <c r="E60" s="68" t="s">
        <v>145</v>
      </c>
      <c r="F60" s="68" t="s">
        <v>209</v>
      </c>
      <c r="G60" s="81">
        <f>IF(F60="I",IFERROR(VLOOKUP(C60,'BG 032022'!B:D,3,FALSE),0),0)</f>
        <v>0</v>
      </c>
      <c r="H60" s="69"/>
      <c r="I60" s="69">
        <f>IF(F60="I",IFERROR(VLOOKUP(C60,'BG 032022'!B:F,5,FALSE),0),0)</f>
        <v>0</v>
      </c>
      <c r="J60" s="69"/>
      <c r="K60" s="81">
        <f>IF(F60="I",IFERROR(VLOOKUP(C60,'BG 2021'!A:C,3,FALSE),0),0)</f>
        <v>0</v>
      </c>
      <c r="L60" s="69"/>
      <c r="M60" s="69">
        <f>IF(F60="I",IFERROR(VLOOKUP(C60,'BG 2021'!A:D,4,FALSE),0),0)</f>
        <v>0</v>
      </c>
      <c r="N60" s="69"/>
      <c r="O60" s="81"/>
      <c r="P60" s="69"/>
      <c r="Q60" s="69"/>
      <c r="R60" s="69"/>
    </row>
    <row r="61" spans="1:18" s="70" customFormat="1" ht="12" customHeight="1">
      <c r="A61" s="539" t="s">
        <v>3</v>
      </c>
      <c r="B61" s="539"/>
      <c r="C61" s="546">
        <v>1120121</v>
      </c>
      <c r="D61" s="539" t="s">
        <v>487</v>
      </c>
      <c r="E61" s="68" t="s">
        <v>6</v>
      </c>
      <c r="F61" s="68" t="s">
        <v>209</v>
      </c>
      <c r="G61" s="81">
        <f>IF(F61="I",IFERROR(VLOOKUP(C61,'BG 032022'!B:D,3,FALSE),0),0)</f>
        <v>0</v>
      </c>
      <c r="H61" s="69"/>
      <c r="I61" s="69">
        <f>IF(F61="I",IFERROR(VLOOKUP(C61,'BG 032022'!B:F,5,FALSE),0),0)</f>
        <v>0</v>
      </c>
      <c r="J61" s="69"/>
      <c r="K61" s="81">
        <f>IF(F61="I",IFERROR(VLOOKUP(C61,'BG 2021'!A:C,3,FALSE),0),0)</f>
        <v>0</v>
      </c>
      <c r="L61" s="69"/>
      <c r="M61" s="69">
        <f>IF(F61="I",IFERROR(VLOOKUP(C61,'BG 2021'!A:D,4,FALSE),0),0)</f>
        <v>0</v>
      </c>
      <c r="N61" s="69"/>
      <c r="O61" s="81"/>
      <c r="P61" s="69"/>
      <c r="Q61" s="69"/>
      <c r="R61" s="69"/>
    </row>
    <row r="62" spans="1:18" s="70" customFormat="1" ht="12" customHeight="1">
      <c r="A62" s="539" t="s">
        <v>3</v>
      </c>
      <c r="B62" s="539"/>
      <c r="C62" s="546">
        <v>11201211</v>
      </c>
      <c r="D62" s="539" t="s">
        <v>488</v>
      </c>
      <c r="E62" s="68" t="s">
        <v>6</v>
      </c>
      <c r="F62" s="68" t="s">
        <v>209</v>
      </c>
      <c r="G62" s="81">
        <f>IF(F62="I",IFERROR(VLOOKUP(C62,'BG 032022'!B:D,3,FALSE),0),0)</f>
        <v>0</v>
      </c>
      <c r="H62" s="69"/>
      <c r="I62" s="69">
        <f>IF(F62="I",IFERROR(VLOOKUP(C62,'BG 032022'!B:F,5,FALSE),0),0)</f>
        <v>0</v>
      </c>
      <c r="J62" s="69"/>
      <c r="K62" s="81">
        <f>IF(F62="I",IFERROR(VLOOKUP(C62,'BG 2021'!A:C,3,FALSE),0),0)</f>
        <v>0</v>
      </c>
      <c r="L62" s="69"/>
      <c r="M62" s="69">
        <f>IF(F62="I",IFERROR(VLOOKUP(C62,'BG 2021'!A:D,4,FALSE),0),0)</f>
        <v>0</v>
      </c>
      <c r="N62" s="69"/>
      <c r="O62" s="81"/>
      <c r="P62" s="69"/>
      <c r="Q62" s="69"/>
      <c r="R62" s="69"/>
    </row>
    <row r="63" spans="1:18" s="70" customFormat="1" ht="12" customHeight="1">
      <c r="A63" s="539" t="s">
        <v>3</v>
      </c>
      <c r="B63" s="539"/>
      <c r="C63" s="546">
        <v>1120121101</v>
      </c>
      <c r="D63" s="539" t="s">
        <v>489</v>
      </c>
      <c r="E63" s="68" t="s">
        <v>6</v>
      </c>
      <c r="F63" s="68" t="s">
        <v>210</v>
      </c>
      <c r="G63" s="81">
        <f>IF(F63="I",IFERROR(VLOOKUP(C63,'BG 032022'!B:D,3,FALSE),0),0)</f>
        <v>0</v>
      </c>
      <c r="H63" s="69"/>
      <c r="I63" s="69">
        <f>IF(F63="I",IFERROR(VLOOKUP(C63,'BG 032022'!B:F,5,FALSE),0),0)</f>
        <v>0</v>
      </c>
      <c r="J63" s="69"/>
      <c r="K63" s="81">
        <f>IF(F63="I",IFERROR(VLOOKUP(C63,'BG 2021'!A:C,3,FALSE),0),0)</f>
        <v>0</v>
      </c>
      <c r="L63" s="69"/>
      <c r="M63" s="69">
        <f>IF(F63="I",IFERROR(VLOOKUP(C63,'BG 2021'!A:D,4,FALSE),0),0)</f>
        <v>0</v>
      </c>
      <c r="N63" s="69"/>
      <c r="O63" s="81"/>
      <c r="P63" s="69"/>
      <c r="Q63" s="69"/>
      <c r="R63" s="69"/>
    </row>
    <row r="64" spans="1:18" s="70" customFormat="1" ht="12" customHeight="1">
      <c r="A64" s="539" t="s">
        <v>3</v>
      </c>
      <c r="B64" s="539"/>
      <c r="C64" s="546">
        <v>1120121102</v>
      </c>
      <c r="D64" s="539" t="s">
        <v>490</v>
      </c>
      <c r="E64" s="68" t="s">
        <v>145</v>
      </c>
      <c r="F64" s="68" t="s">
        <v>210</v>
      </c>
      <c r="G64" s="81">
        <f>IF(F64="I",IFERROR(VLOOKUP(C64,'BG 032022'!B:D,3,FALSE),0),0)</f>
        <v>0</v>
      </c>
      <c r="H64" s="69"/>
      <c r="I64" s="69">
        <f>IF(F64="I",IFERROR(VLOOKUP(C64,'BG 032022'!B:F,5,FALSE),0),0)</f>
        <v>0</v>
      </c>
      <c r="J64" s="69"/>
      <c r="K64" s="81">
        <f>IF(F64="I",IFERROR(VLOOKUP(C64,'BG 2021'!A:C,3,FALSE),0),0)</f>
        <v>0</v>
      </c>
      <c r="L64" s="69"/>
      <c r="M64" s="69">
        <f>IF(F64="I",IFERROR(VLOOKUP(C64,'BG 2021'!A:D,4,FALSE),0),0)</f>
        <v>0</v>
      </c>
      <c r="N64" s="69"/>
      <c r="O64" s="81"/>
      <c r="P64" s="69"/>
      <c r="Q64" s="69"/>
      <c r="R64" s="69"/>
    </row>
    <row r="65" spans="1:18" s="70" customFormat="1" ht="12" customHeight="1">
      <c r="A65" s="539" t="s">
        <v>3</v>
      </c>
      <c r="B65" s="539"/>
      <c r="C65" s="546">
        <v>11201212</v>
      </c>
      <c r="D65" s="539" t="s">
        <v>383</v>
      </c>
      <c r="E65" s="68" t="s">
        <v>6</v>
      </c>
      <c r="F65" s="68" t="s">
        <v>209</v>
      </c>
      <c r="G65" s="81">
        <f>IF(F65="I",IFERROR(VLOOKUP(C65,'BG 032022'!B:D,3,FALSE),0),0)</f>
        <v>0</v>
      </c>
      <c r="H65" s="69"/>
      <c r="I65" s="69">
        <f>IF(F65="I",IFERROR(VLOOKUP(C65,'BG 032022'!B:F,5,FALSE),0),0)</f>
        <v>0</v>
      </c>
      <c r="J65" s="69"/>
      <c r="K65" s="81">
        <f>IF(F65="I",IFERROR(VLOOKUP(C65,'BG 2021'!A:C,3,FALSE),0),0)</f>
        <v>0</v>
      </c>
      <c r="L65" s="69"/>
      <c r="M65" s="69">
        <f>IF(F65="I",IFERROR(VLOOKUP(C65,'BG 2021'!A:D,4,FALSE),0),0)</f>
        <v>0</v>
      </c>
      <c r="N65" s="69"/>
      <c r="O65" s="81"/>
      <c r="P65" s="69"/>
      <c r="Q65" s="69"/>
      <c r="R65" s="69"/>
    </row>
    <row r="66" spans="1:18" s="70" customFormat="1" ht="12" customHeight="1">
      <c r="A66" s="539" t="s">
        <v>3</v>
      </c>
      <c r="B66" s="539"/>
      <c r="C66" s="546">
        <v>1120121201</v>
      </c>
      <c r="D66" s="539" t="s">
        <v>491</v>
      </c>
      <c r="E66" s="68" t="s">
        <v>6</v>
      </c>
      <c r="F66" s="68" t="s">
        <v>210</v>
      </c>
      <c r="G66" s="81">
        <f>IF(F66="I",IFERROR(VLOOKUP(C66,'BG 032022'!B:D,3,FALSE),0),0)</f>
        <v>0</v>
      </c>
      <c r="H66" s="69"/>
      <c r="I66" s="69">
        <f>IF(F66="I",IFERROR(VLOOKUP(C66,'BG 032022'!B:F,5,FALSE),0),0)</f>
        <v>0</v>
      </c>
      <c r="J66" s="69"/>
      <c r="K66" s="81">
        <f>IF(F66="I",IFERROR(VLOOKUP(C66,'BG 2021'!A:C,3,FALSE),0),0)</f>
        <v>0</v>
      </c>
      <c r="L66" s="69"/>
      <c r="M66" s="69">
        <f>IF(F66="I",IFERROR(VLOOKUP(C66,'BG 2021'!A:D,4,FALSE),0),0)</f>
        <v>0</v>
      </c>
      <c r="N66" s="69"/>
      <c r="O66" s="81"/>
      <c r="P66" s="69"/>
      <c r="Q66" s="69"/>
      <c r="R66" s="69"/>
    </row>
    <row r="67" spans="1:18" s="70" customFormat="1" ht="12" customHeight="1">
      <c r="A67" s="539" t="s">
        <v>3</v>
      </c>
      <c r="B67" s="539"/>
      <c r="C67" s="546">
        <v>1120121202</v>
      </c>
      <c r="D67" s="539" t="s">
        <v>492</v>
      </c>
      <c r="E67" s="68" t="s">
        <v>145</v>
      </c>
      <c r="F67" s="68" t="s">
        <v>210</v>
      </c>
      <c r="G67" s="81">
        <f>IF(F67="I",IFERROR(VLOOKUP(C67,'BG 032022'!B:D,3,FALSE),0),0)</f>
        <v>0</v>
      </c>
      <c r="H67" s="69"/>
      <c r="I67" s="69">
        <f>IF(F67="I",IFERROR(VLOOKUP(C67,'BG 032022'!B:F,5,FALSE),0),0)</f>
        <v>0</v>
      </c>
      <c r="J67" s="69"/>
      <c r="K67" s="81">
        <f>IF(F67="I",IFERROR(VLOOKUP(C67,'BG 2021'!A:C,3,FALSE),0),0)</f>
        <v>0</v>
      </c>
      <c r="L67" s="69"/>
      <c r="M67" s="69">
        <f>IF(F67="I",IFERROR(VLOOKUP(C67,'BG 2021'!A:D,4,FALSE),0),0)</f>
        <v>0</v>
      </c>
      <c r="N67" s="69"/>
      <c r="O67" s="81"/>
      <c r="P67" s="69"/>
      <c r="Q67" s="69"/>
      <c r="R67" s="69"/>
    </row>
    <row r="68" spans="1:18" s="70" customFormat="1" ht="12" customHeight="1">
      <c r="A68" s="539" t="s">
        <v>3</v>
      </c>
      <c r="B68" s="539"/>
      <c r="C68" s="546">
        <v>11202</v>
      </c>
      <c r="D68" s="539" t="s">
        <v>236</v>
      </c>
      <c r="E68" s="68" t="s">
        <v>6</v>
      </c>
      <c r="F68" s="68" t="s">
        <v>209</v>
      </c>
      <c r="G68" s="81">
        <f>IF(F68="I",IFERROR(VLOOKUP(C68,'BG 032022'!B:D,3,FALSE),0),0)</f>
        <v>0</v>
      </c>
      <c r="H68" s="69"/>
      <c r="I68" s="69">
        <f>IF(F68="I",IFERROR(VLOOKUP(C68,'BG 032022'!B:F,5,FALSE),0),0)</f>
        <v>0</v>
      </c>
      <c r="J68" s="69"/>
      <c r="K68" s="81">
        <f>IF(F68="I",IFERROR(VLOOKUP(C68,'BG 2021'!A:C,3,FALSE),0),0)</f>
        <v>0</v>
      </c>
      <c r="L68" s="69"/>
      <c r="M68" s="69">
        <f>IF(F68="I",IFERROR(VLOOKUP(C68,'BG 2021'!A:D,4,FALSE),0),0)</f>
        <v>0</v>
      </c>
      <c r="N68" s="69"/>
      <c r="O68" s="81"/>
      <c r="P68" s="69"/>
      <c r="Q68" s="69"/>
      <c r="R68" s="69"/>
    </row>
    <row r="69" spans="1:18" s="70" customFormat="1" ht="12" customHeight="1">
      <c r="A69" s="539" t="s">
        <v>3</v>
      </c>
      <c r="B69" s="539"/>
      <c r="C69" s="546">
        <v>112021</v>
      </c>
      <c r="D69" s="539" t="s">
        <v>236</v>
      </c>
      <c r="E69" s="68" t="s">
        <v>6</v>
      </c>
      <c r="F69" s="68" t="s">
        <v>209</v>
      </c>
      <c r="G69" s="81">
        <f>IF(F69="I",IFERROR(VLOOKUP(C69,'BG 032022'!B:D,3,FALSE),0),0)</f>
        <v>0</v>
      </c>
      <c r="H69" s="69"/>
      <c r="I69" s="69">
        <f>IF(F69="I",IFERROR(VLOOKUP(C69,'BG 032022'!B:F,5,FALSE),0),0)</f>
        <v>0</v>
      </c>
      <c r="J69" s="69"/>
      <c r="K69" s="81">
        <f>IF(F69="I",IFERROR(VLOOKUP(C69,'BG 2021'!A:C,3,FALSE),0),0)</f>
        <v>0</v>
      </c>
      <c r="L69" s="69"/>
      <c r="M69" s="69">
        <f>IF(F69="I",IFERROR(VLOOKUP(C69,'BG 2021'!A:D,4,FALSE),0),0)</f>
        <v>0</v>
      </c>
      <c r="N69" s="69"/>
      <c r="O69" s="81"/>
      <c r="P69" s="69"/>
      <c r="Q69" s="69"/>
      <c r="R69" s="69"/>
    </row>
    <row r="70" spans="1:18" s="70" customFormat="1" ht="12" customHeight="1">
      <c r="A70" s="539" t="s">
        <v>3</v>
      </c>
      <c r="B70" s="539"/>
      <c r="C70" s="546">
        <v>1120211</v>
      </c>
      <c r="D70" s="539" t="s">
        <v>236</v>
      </c>
      <c r="E70" s="68" t="s">
        <v>6</v>
      </c>
      <c r="F70" s="68" t="s">
        <v>209</v>
      </c>
      <c r="G70" s="81">
        <f>IF(F70="I",IFERROR(VLOOKUP(C70,'BG 032022'!B:D,3,FALSE),0),0)</f>
        <v>0</v>
      </c>
      <c r="H70" s="69"/>
      <c r="I70" s="69">
        <f>IF(F70="I",IFERROR(VLOOKUP(C70,'BG 032022'!B:F,5,FALSE),0),0)</f>
        <v>0</v>
      </c>
      <c r="J70" s="69"/>
      <c r="K70" s="81">
        <f>IF(F70="I",IFERROR(VLOOKUP(C70,'BG 2021'!A:C,3,FALSE),0),0)</f>
        <v>0</v>
      </c>
      <c r="L70" s="69"/>
      <c r="M70" s="69">
        <f>IF(F70="I",IFERROR(VLOOKUP(C70,'BG 2021'!A:D,4,FALSE),0),0)</f>
        <v>0</v>
      </c>
      <c r="N70" s="69"/>
      <c r="O70" s="81"/>
      <c r="P70" s="69"/>
      <c r="Q70" s="69"/>
      <c r="R70" s="69"/>
    </row>
    <row r="71" spans="1:18" s="70" customFormat="1" ht="12" customHeight="1">
      <c r="A71" s="539" t="s">
        <v>3</v>
      </c>
      <c r="B71" s="539"/>
      <c r="C71" s="546">
        <v>11202111</v>
      </c>
      <c r="D71" s="539" t="s">
        <v>495</v>
      </c>
      <c r="E71" s="68" t="s">
        <v>6</v>
      </c>
      <c r="F71" s="68" t="s">
        <v>209</v>
      </c>
      <c r="G71" s="81">
        <f>IF(F71="I",IFERROR(VLOOKUP(C71,'BG 032022'!B:D,3,FALSE),0),0)</f>
        <v>0</v>
      </c>
      <c r="H71" s="69"/>
      <c r="I71" s="69">
        <f>IF(F71="I",IFERROR(VLOOKUP(C71,'BG 032022'!B:F,5,FALSE),0),0)</f>
        <v>0</v>
      </c>
      <c r="J71" s="69"/>
      <c r="K71" s="81">
        <f>IF(F71="I",IFERROR(VLOOKUP(C71,'BG 2021'!A:C,3,FALSE),0),0)</f>
        <v>0</v>
      </c>
      <c r="L71" s="69"/>
      <c r="M71" s="69">
        <f>IF(F71="I",IFERROR(VLOOKUP(C71,'BG 2021'!A:D,4,FALSE),0),0)</f>
        <v>0</v>
      </c>
      <c r="N71" s="69"/>
      <c r="O71" s="81"/>
      <c r="P71" s="69"/>
      <c r="Q71" s="69"/>
      <c r="R71" s="69"/>
    </row>
    <row r="72" spans="1:18" s="70" customFormat="1" ht="12" customHeight="1">
      <c r="A72" s="539" t="s">
        <v>3</v>
      </c>
      <c r="B72" s="539"/>
      <c r="C72" s="546">
        <v>1120211101</v>
      </c>
      <c r="D72" s="539" t="s">
        <v>496</v>
      </c>
      <c r="E72" s="68" t="s">
        <v>6</v>
      </c>
      <c r="F72" s="68" t="s">
        <v>210</v>
      </c>
      <c r="G72" s="81">
        <f>IF(F72="I",IFERROR(VLOOKUP(C72,'BG 032022'!B:D,3,FALSE),0),0)</f>
        <v>0</v>
      </c>
      <c r="H72" s="69"/>
      <c r="I72" s="69">
        <f>IF(F72="I",IFERROR(VLOOKUP(C72,'BG 032022'!B:F,5,FALSE),0),0)</f>
        <v>0</v>
      </c>
      <c r="J72" s="69"/>
      <c r="K72" s="81">
        <f>IF(F72="I",IFERROR(VLOOKUP(C72,'BG 2021'!A:C,3,FALSE),0),0)</f>
        <v>0</v>
      </c>
      <c r="L72" s="69"/>
      <c r="M72" s="69">
        <f>IF(F72="I",IFERROR(VLOOKUP(C72,'BG 2021'!A:D,4,FALSE),0),0)</f>
        <v>0</v>
      </c>
      <c r="N72" s="69"/>
      <c r="O72" s="81"/>
      <c r="P72" s="69"/>
      <c r="Q72" s="69"/>
      <c r="R72" s="69"/>
    </row>
    <row r="73" spans="1:18" s="70" customFormat="1" ht="12" customHeight="1">
      <c r="A73" s="539" t="s">
        <v>3</v>
      </c>
      <c r="B73" s="539"/>
      <c r="C73" s="546">
        <v>1120211102</v>
      </c>
      <c r="D73" s="539" t="s">
        <v>497</v>
      </c>
      <c r="E73" s="68" t="s">
        <v>6</v>
      </c>
      <c r="F73" s="68" t="s">
        <v>210</v>
      </c>
      <c r="G73" s="81">
        <f>IF(F73="I",IFERROR(VLOOKUP(C73,'BG 032022'!B:D,3,FALSE),0),0)</f>
        <v>0</v>
      </c>
      <c r="H73" s="69"/>
      <c r="I73" s="69">
        <f>IF(F73="I",IFERROR(VLOOKUP(C73,'BG 032022'!B:F,5,FALSE),0),0)</f>
        <v>0</v>
      </c>
      <c r="J73" s="69"/>
      <c r="K73" s="81">
        <f>IF(F73="I",IFERROR(VLOOKUP(C73,'BG 2021'!A:C,3,FALSE),0),0)</f>
        <v>0</v>
      </c>
      <c r="L73" s="69"/>
      <c r="M73" s="69">
        <f>IF(F73="I",IFERROR(VLOOKUP(C73,'BG 2021'!A:D,4,FALSE),0),0)</f>
        <v>0</v>
      </c>
      <c r="N73" s="69"/>
      <c r="O73" s="81"/>
      <c r="P73" s="69"/>
      <c r="Q73" s="69"/>
      <c r="R73" s="69"/>
    </row>
    <row r="74" spans="1:18" s="70" customFormat="1" ht="12" customHeight="1">
      <c r="A74" s="539" t="s">
        <v>3</v>
      </c>
      <c r="B74" s="539"/>
      <c r="C74" s="546">
        <v>1120211103</v>
      </c>
      <c r="D74" s="539" t="s">
        <v>116</v>
      </c>
      <c r="E74" s="68" t="s">
        <v>6</v>
      </c>
      <c r="F74" s="68" t="s">
        <v>210</v>
      </c>
      <c r="G74" s="81">
        <f>IF(F74="I",IFERROR(VLOOKUP(C74,'BG 032022'!B:D,3,FALSE),0),0)</f>
        <v>0</v>
      </c>
      <c r="H74" s="69"/>
      <c r="I74" s="69">
        <f>IF(F74="I",IFERROR(VLOOKUP(C74,'BG 032022'!B:F,5,FALSE),0),0)</f>
        <v>0</v>
      </c>
      <c r="J74" s="69"/>
      <c r="K74" s="81">
        <f>IF(F74="I",IFERROR(VLOOKUP(C74,'BG 2021'!A:C,3,FALSE),0),0)</f>
        <v>0</v>
      </c>
      <c r="L74" s="69"/>
      <c r="M74" s="69">
        <f>IF(F74="I",IFERROR(VLOOKUP(C74,'BG 2021'!A:D,4,FALSE),0),0)</f>
        <v>0</v>
      </c>
      <c r="N74" s="69"/>
      <c r="O74" s="81"/>
      <c r="P74" s="69"/>
      <c r="Q74" s="69"/>
      <c r="R74" s="69"/>
    </row>
    <row r="75" spans="1:18" s="70" customFormat="1" ht="12" customHeight="1">
      <c r="A75" s="539" t="s">
        <v>3</v>
      </c>
      <c r="B75" s="539"/>
      <c r="C75" s="546">
        <v>1120211104</v>
      </c>
      <c r="D75" s="539" t="s">
        <v>498</v>
      </c>
      <c r="E75" s="68" t="s">
        <v>6</v>
      </c>
      <c r="F75" s="68" t="s">
        <v>210</v>
      </c>
      <c r="G75" s="81">
        <f>IF(F75="I",IFERROR(VLOOKUP(C75,'BG 032022'!B:D,3,FALSE),0),0)</f>
        <v>0</v>
      </c>
      <c r="H75" s="69"/>
      <c r="I75" s="69">
        <f>IF(F75="I",IFERROR(VLOOKUP(C75,'BG 032022'!B:F,5,FALSE),0),0)</f>
        <v>0</v>
      </c>
      <c r="J75" s="69"/>
      <c r="K75" s="81">
        <f>IF(F75="I",IFERROR(VLOOKUP(C75,'BG 2021'!A:C,3,FALSE),0),0)</f>
        <v>0</v>
      </c>
      <c r="L75" s="69"/>
      <c r="M75" s="69">
        <f>IF(F75="I",IFERROR(VLOOKUP(C75,'BG 2021'!A:D,4,FALSE),0),0)</f>
        <v>0</v>
      </c>
      <c r="N75" s="69"/>
      <c r="O75" s="81"/>
      <c r="P75" s="69"/>
      <c r="Q75" s="69"/>
      <c r="R75" s="69"/>
    </row>
    <row r="76" spans="1:18" s="70" customFormat="1" ht="12" customHeight="1">
      <c r="A76" s="539" t="s">
        <v>3</v>
      </c>
      <c r="B76" s="539"/>
      <c r="C76" s="546">
        <v>11202112</v>
      </c>
      <c r="D76" s="539" t="s">
        <v>499</v>
      </c>
      <c r="E76" s="68" t="s">
        <v>6</v>
      </c>
      <c r="F76" s="68" t="s">
        <v>209</v>
      </c>
      <c r="G76" s="81">
        <f>IF(F76="I",IFERROR(VLOOKUP(C76,'BG 032022'!B:D,3,FALSE),0),0)</f>
        <v>0</v>
      </c>
      <c r="H76" s="69"/>
      <c r="I76" s="69">
        <f>IF(F76="I",IFERROR(VLOOKUP(C76,'BG 032022'!B:F,5,FALSE),0),0)</f>
        <v>0</v>
      </c>
      <c r="J76" s="69"/>
      <c r="K76" s="81">
        <f>IF(F76="I",IFERROR(VLOOKUP(C76,'BG 2021'!A:C,3,FALSE),0),0)</f>
        <v>0</v>
      </c>
      <c r="L76" s="69"/>
      <c r="M76" s="69">
        <f>IF(F76="I",IFERROR(VLOOKUP(C76,'BG 2021'!A:D,4,FALSE),0),0)</f>
        <v>0</v>
      </c>
      <c r="N76" s="69"/>
      <c r="O76" s="81"/>
      <c r="P76" s="69"/>
      <c r="Q76" s="69"/>
      <c r="R76" s="69"/>
    </row>
    <row r="77" spans="1:18" s="70" customFormat="1" ht="12" customHeight="1">
      <c r="A77" s="539" t="s">
        <v>3</v>
      </c>
      <c r="B77" s="539"/>
      <c r="C77" s="546">
        <v>1120211201</v>
      </c>
      <c r="D77" s="539" t="s">
        <v>500</v>
      </c>
      <c r="E77" s="68" t="s">
        <v>6</v>
      </c>
      <c r="F77" s="68" t="s">
        <v>210</v>
      </c>
      <c r="G77" s="81">
        <f>IF(F77="I",IFERROR(VLOOKUP(C77,'BG 032022'!B:D,3,FALSE),0),0)</f>
        <v>0</v>
      </c>
      <c r="H77" s="69"/>
      <c r="I77" s="69">
        <f>IF(F77="I",IFERROR(VLOOKUP(C77,'BG 032022'!B:F,5,FALSE),0),0)</f>
        <v>0</v>
      </c>
      <c r="J77" s="69"/>
      <c r="K77" s="81">
        <f>IF(F77="I",IFERROR(VLOOKUP(C77,'BG 2021'!A:C,3,FALSE),0),0)</f>
        <v>0</v>
      </c>
      <c r="L77" s="69"/>
      <c r="M77" s="69">
        <f>IF(F77="I",IFERROR(VLOOKUP(C77,'BG 2021'!A:D,4,FALSE),0),0)</f>
        <v>0</v>
      </c>
      <c r="N77" s="69"/>
      <c r="O77" s="81"/>
      <c r="P77" s="69"/>
      <c r="Q77" s="69"/>
      <c r="R77" s="69"/>
    </row>
    <row r="78" spans="1:18" s="70" customFormat="1" ht="12" customHeight="1">
      <c r="A78" s="539" t="s">
        <v>3</v>
      </c>
      <c r="B78" s="539"/>
      <c r="C78" s="546">
        <v>1120211202</v>
      </c>
      <c r="D78" s="539" t="s">
        <v>501</v>
      </c>
      <c r="E78" s="68" t="s">
        <v>145</v>
      </c>
      <c r="F78" s="68" t="s">
        <v>210</v>
      </c>
      <c r="G78" s="81">
        <f>IF(F78="I",IFERROR(VLOOKUP(C78,'BG 032022'!B:D,3,FALSE),0),0)</f>
        <v>0</v>
      </c>
      <c r="H78" s="69"/>
      <c r="I78" s="69">
        <f>IF(F78="I",IFERROR(VLOOKUP(C78,'BG 032022'!B:F,5,FALSE),0),0)</f>
        <v>0</v>
      </c>
      <c r="J78" s="69"/>
      <c r="K78" s="81">
        <f>IF(F78="I",IFERROR(VLOOKUP(C78,'BG 2021'!A:C,3,FALSE),0),0)</f>
        <v>0</v>
      </c>
      <c r="L78" s="69"/>
      <c r="M78" s="69">
        <f>IF(F78="I",IFERROR(VLOOKUP(C78,'BG 2021'!A:D,4,FALSE),0),0)</f>
        <v>0</v>
      </c>
      <c r="N78" s="69"/>
      <c r="O78" s="81"/>
      <c r="P78" s="69"/>
      <c r="Q78" s="69"/>
      <c r="R78" s="69"/>
    </row>
    <row r="79" spans="1:18" s="70" customFormat="1" ht="12" customHeight="1">
      <c r="A79" s="539" t="s">
        <v>3</v>
      </c>
      <c r="B79" s="539"/>
      <c r="C79" s="546">
        <v>11202113</v>
      </c>
      <c r="D79" s="539" t="s">
        <v>126</v>
      </c>
      <c r="E79" s="68" t="s">
        <v>6</v>
      </c>
      <c r="F79" s="68" t="s">
        <v>209</v>
      </c>
      <c r="G79" s="81">
        <f>IF(F79="I",IFERROR(VLOOKUP(C79,'BG 032022'!B:D,3,FALSE),0),0)</f>
        <v>0</v>
      </c>
      <c r="H79" s="69"/>
      <c r="I79" s="69">
        <f>IF(F79="I",IFERROR(VLOOKUP(C79,'BG 032022'!B:F,5,FALSE),0),0)</f>
        <v>0</v>
      </c>
      <c r="J79" s="69"/>
      <c r="K79" s="81">
        <f>IF(F79="I",IFERROR(VLOOKUP(C79,'BG 2021'!A:C,3,FALSE),0),0)</f>
        <v>0</v>
      </c>
      <c r="L79" s="69"/>
      <c r="M79" s="69">
        <f>IF(F79="I",IFERROR(VLOOKUP(C79,'BG 2021'!A:D,4,FALSE),0),0)</f>
        <v>0</v>
      </c>
      <c r="N79" s="69"/>
      <c r="O79" s="81"/>
      <c r="P79" s="69"/>
      <c r="Q79" s="69"/>
      <c r="R79" s="69"/>
    </row>
    <row r="80" spans="1:18" s="70" customFormat="1" ht="12" customHeight="1">
      <c r="A80" s="539" t="s">
        <v>3</v>
      </c>
      <c r="B80" s="539"/>
      <c r="C80" s="546">
        <v>1120211301</v>
      </c>
      <c r="D80" s="539" t="s">
        <v>502</v>
      </c>
      <c r="E80" s="68" t="s">
        <v>6</v>
      </c>
      <c r="F80" s="68" t="s">
        <v>210</v>
      </c>
      <c r="G80" s="81">
        <f>IF(F80="I",IFERROR(VLOOKUP(C80,'BG 032022'!B:D,3,FALSE),0),0)</f>
        <v>0</v>
      </c>
      <c r="H80" s="69"/>
      <c r="I80" s="69">
        <f>IF(F80="I",IFERROR(VLOOKUP(C80,'BG 032022'!B:F,5,FALSE),0),0)</f>
        <v>0</v>
      </c>
      <c r="J80" s="69"/>
      <c r="K80" s="81">
        <f>IF(F80="I",IFERROR(VLOOKUP(C80,'BG 2021'!A:C,3,FALSE),0),0)</f>
        <v>0</v>
      </c>
      <c r="L80" s="69"/>
      <c r="M80" s="69">
        <f>IF(F80="I",IFERROR(VLOOKUP(C80,'BG 2021'!A:D,4,FALSE),0),0)</f>
        <v>0</v>
      </c>
      <c r="N80" s="69"/>
      <c r="O80" s="81"/>
      <c r="P80" s="69"/>
      <c r="Q80" s="69"/>
      <c r="R80" s="69"/>
    </row>
    <row r="81" spans="1:18" s="70" customFormat="1" ht="12" customHeight="1">
      <c r="A81" s="539" t="s">
        <v>3</v>
      </c>
      <c r="B81" s="539"/>
      <c r="C81" s="546">
        <v>1120211302</v>
      </c>
      <c r="D81" s="539" t="s">
        <v>503</v>
      </c>
      <c r="E81" s="68" t="s">
        <v>145</v>
      </c>
      <c r="F81" s="68" t="s">
        <v>210</v>
      </c>
      <c r="G81" s="81">
        <f>IF(F81="I",IFERROR(VLOOKUP(C81,'BG 032022'!B:D,3,FALSE),0),0)</f>
        <v>0</v>
      </c>
      <c r="H81" s="69"/>
      <c r="I81" s="69">
        <f>IF(F81="I",IFERROR(VLOOKUP(C81,'BG 032022'!B:F,5,FALSE),0),0)</f>
        <v>0</v>
      </c>
      <c r="J81" s="69"/>
      <c r="K81" s="81">
        <f>IF(F81="I",IFERROR(VLOOKUP(C81,'BG 2021'!A:C,3,FALSE),0),0)</f>
        <v>0</v>
      </c>
      <c r="L81" s="69"/>
      <c r="M81" s="69">
        <f>IF(F81="I",IFERROR(VLOOKUP(C81,'BG 2021'!A:D,4,FALSE),0),0)</f>
        <v>0</v>
      </c>
      <c r="N81" s="69"/>
      <c r="O81" s="81"/>
      <c r="P81" s="69"/>
      <c r="Q81" s="69"/>
      <c r="R81" s="69"/>
    </row>
    <row r="82" spans="1:18" s="70" customFormat="1" ht="12" customHeight="1">
      <c r="A82" s="539" t="s">
        <v>3</v>
      </c>
      <c r="B82" s="539"/>
      <c r="C82" s="546">
        <v>11202114</v>
      </c>
      <c r="D82" s="539" t="s">
        <v>504</v>
      </c>
      <c r="E82" s="68" t="s">
        <v>6</v>
      </c>
      <c r="F82" s="68" t="s">
        <v>209</v>
      </c>
      <c r="G82" s="81">
        <f>IF(F82="I",IFERROR(VLOOKUP(C82,'BG 032022'!B:D,3,FALSE),0),0)</f>
        <v>0</v>
      </c>
      <c r="H82" s="69"/>
      <c r="I82" s="69">
        <f>IF(F82="I",IFERROR(VLOOKUP(C82,'BG 032022'!B:F,5,FALSE),0),0)</f>
        <v>0</v>
      </c>
      <c r="J82" s="69"/>
      <c r="K82" s="81">
        <f>IF(F82="I",IFERROR(VLOOKUP(C82,'BG 2021'!A:C,3,FALSE),0),0)</f>
        <v>0</v>
      </c>
      <c r="L82" s="69"/>
      <c r="M82" s="69">
        <f>IF(F82="I",IFERROR(VLOOKUP(C82,'BG 2021'!A:D,4,FALSE),0),0)</f>
        <v>0</v>
      </c>
      <c r="N82" s="69"/>
      <c r="O82" s="81"/>
      <c r="P82" s="69"/>
      <c r="Q82" s="69"/>
      <c r="R82" s="69"/>
    </row>
    <row r="83" spans="1:18" s="70" customFormat="1" ht="12" customHeight="1">
      <c r="A83" s="539" t="s">
        <v>3</v>
      </c>
      <c r="B83" s="539"/>
      <c r="C83" s="546">
        <v>1120211401</v>
      </c>
      <c r="D83" s="539" t="s">
        <v>505</v>
      </c>
      <c r="E83" s="68" t="s">
        <v>6</v>
      </c>
      <c r="F83" s="68" t="s">
        <v>210</v>
      </c>
      <c r="G83" s="81">
        <f>IF(F83="I",IFERROR(VLOOKUP(C83,'BG 032022'!B:D,3,FALSE),0),0)</f>
        <v>0</v>
      </c>
      <c r="H83" s="69"/>
      <c r="I83" s="69">
        <f>IF(F83="I",IFERROR(VLOOKUP(C83,'BG 032022'!B:F,5,FALSE),0),0)</f>
        <v>0</v>
      </c>
      <c r="J83" s="69"/>
      <c r="K83" s="81">
        <f>IF(F83="I",IFERROR(VLOOKUP(C83,'BG 2021'!A:C,3,FALSE),0),0)</f>
        <v>0</v>
      </c>
      <c r="L83" s="69"/>
      <c r="M83" s="69">
        <f>IF(F83="I",IFERROR(VLOOKUP(C83,'BG 2021'!A:D,4,FALSE),0),0)</f>
        <v>0</v>
      </c>
      <c r="N83" s="69"/>
      <c r="O83" s="81"/>
      <c r="P83" s="69"/>
      <c r="Q83" s="69"/>
      <c r="R83" s="69"/>
    </row>
    <row r="84" spans="1:18" s="70" customFormat="1" ht="12" customHeight="1">
      <c r="A84" s="539" t="s">
        <v>3</v>
      </c>
      <c r="B84" s="539"/>
      <c r="C84" s="546">
        <v>1120211402</v>
      </c>
      <c r="D84" s="539" t="s">
        <v>377</v>
      </c>
      <c r="E84" s="68" t="s">
        <v>6</v>
      </c>
      <c r="F84" s="68" t="s">
        <v>210</v>
      </c>
      <c r="G84" s="81">
        <f>IF(F84="I",IFERROR(VLOOKUP(C84,'BG 032022'!B:D,3,FALSE),0),0)</f>
        <v>0</v>
      </c>
      <c r="H84" s="69"/>
      <c r="I84" s="69">
        <f>IF(F84="I",IFERROR(VLOOKUP(C84,'BG 032022'!B:F,5,FALSE),0),0)</f>
        <v>0</v>
      </c>
      <c r="J84" s="69"/>
      <c r="K84" s="81">
        <f>IF(F84="I",IFERROR(VLOOKUP(C84,'BG 2021'!A:C,3,FALSE),0),0)</f>
        <v>0</v>
      </c>
      <c r="L84" s="69"/>
      <c r="M84" s="69">
        <f>IF(F84="I",IFERROR(VLOOKUP(C84,'BG 2021'!A:D,4,FALSE),0),0)</f>
        <v>0</v>
      </c>
      <c r="N84" s="69"/>
      <c r="O84" s="81"/>
      <c r="P84" s="69"/>
      <c r="Q84" s="69"/>
      <c r="R84" s="69"/>
    </row>
    <row r="85" spans="1:18" s="70" customFormat="1" ht="12" customHeight="1">
      <c r="A85" s="539" t="s">
        <v>3</v>
      </c>
      <c r="B85" s="539"/>
      <c r="C85" s="546">
        <v>11203</v>
      </c>
      <c r="D85" s="539" t="s">
        <v>506</v>
      </c>
      <c r="E85" s="68" t="s">
        <v>6</v>
      </c>
      <c r="F85" s="68" t="s">
        <v>209</v>
      </c>
      <c r="G85" s="81">
        <f>IF(F85="I",IFERROR(VLOOKUP(C85,'BG 032022'!B:D,3,FALSE),0),0)</f>
        <v>0</v>
      </c>
      <c r="H85" s="69"/>
      <c r="I85" s="69">
        <f>IF(F85="I",IFERROR(VLOOKUP(C85,'BG 032022'!B:F,5,FALSE),0),0)</f>
        <v>0</v>
      </c>
      <c r="J85" s="69"/>
      <c r="K85" s="81">
        <f>IF(F85="I",IFERROR(VLOOKUP(C85,'BG 2021'!A:C,3,FALSE),0),0)</f>
        <v>0</v>
      </c>
      <c r="L85" s="69"/>
      <c r="M85" s="69">
        <f>IF(F85="I",IFERROR(VLOOKUP(C85,'BG 2021'!A:D,4,FALSE),0),0)</f>
        <v>0</v>
      </c>
      <c r="N85" s="69"/>
      <c r="O85" s="81"/>
      <c r="P85" s="69"/>
      <c r="Q85" s="69"/>
      <c r="R85" s="69"/>
    </row>
    <row r="86" spans="1:18" s="70" customFormat="1" ht="12" customHeight="1">
      <c r="A86" s="539" t="s">
        <v>3</v>
      </c>
      <c r="B86" s="539"/>
      <c r="C86" s="546">
        <v>112031</v>
      </c>
      <c r="D86" s="539" t="s">
        <v>506</v>
      </c>
      <c r="E86" s="68" t="s">
        <v>6</v>
      </c>
      <c r="F86" s="68" t="s">
        <v>209</v>
      </c>
      <c r="G86" s="81">
        <f>IF(F86="I",IFERROR(VLOOKUP(C86,'BG 032022'!B:D,3,FALSE),0),0)</f>
        <v>0</v>
      </c>
      <c r="H86" s="69"/>
      <c r="I86" s="69">
        <f>IF(F86="I",IFERROR(VLOOKUP(C86,'BG 032022'!B:F,5,FALSE),0),0)</f>
        <v>0</v>
      </c>
      <c r="J86" s="69"/>
      <c r="K86" s="81">
        <f>IF(F86="I",IFERROR(VLOOKUP(C86,'BG 2021'!A:C,3,FALSE),0),0)</f>
        <v>0</v>
      </c>
      <c r="L86" s="69"/>
      <c r="M86" s="69">
        <f>IF(F86="I",IFERROR(VLOOKUP(C86,'BG 2021'!A:D,4,FALSE),0),0)</f>
        <v>0</v>
      </c>
      <c r="N86" s="69"/>
      <c r="O86" s="81"/>
      <c r="P86" s="69"/>
      <c r="Q86" s="69"/>
      <c r="R86" s="69"/>
    </row>
    <row r="87" spans="1:18" s="70" customFormat="1" ht="12" customHeight="1">
      <c r="A87" s="539" t="s">
        <v>3</v>
      </c>
      <c r="B87" s="539"/>
      <c r="C87" s="546">
        <v>1120311</v>
      </c>
      <c r="D87" s="539" t="s">
        <v>507</v>
      </c>
      <c r="E87" s="68" t="s">
        <v>6</v>
      </c>
      <c r="F87" s="68" t="s">
        <v>209</v>
      </c>
      <c r="G87" s="81">
        <f>IF(F87="I",IFERROR(VLOOKUP(C87,'BG 032022'!B:D,3,FALSE),0),0)</f>
        <v>0</v>
      </c>
      <c r="H87" s="69"/>
      <c r="I87" s="69">
        <f>IF(F87="I",IFERROR(VLOOKUP(C87,'BG 032022'!B:F,5,FALSE),0),0)</f>
        <v>0</v>
      </c>
      <c r="J87" s="69"/>
      <c r="K87" s="81">
        <f>IF(F87="I",IFERROR(VLOOKUP(C87,'BG 2021'!A:C,3,FALSE),0),0)</f>
        <v>0</v>
      </c>
      <c r="L87" s="69"/>
      <c r="M87" s="69">
        <f>IF(F87="I",IFERROR(VLOOKUP(C87,'BG 2021'!A:D,4,FALSE),0),0)</f>
        <v>0</v>
      </c>
      <c r="N87" s="69"/>
      <c r="O87" s="81"/>
      <c r="P87" s="69"/>
      <c r="Q87" s="69"/>
      <c r="R87" s="69"/>
    </row>
    <row r="88" spans="1:18" s="70" customFormat="1" ht="12" customHeight="1">
      <c r="A88" s="539" t="s">
        <v>3</v>
      </c>
      <c r="B88" s="539"/>
      <c r="C88" s="546">
        <v>11203111</v>
      </c>
      <c r="D88" s="539" t="s">
        <v>508</v>
      </c>
      <c r="E88" s="68" t="s">
        <v>6</v>
      </c>
      <c r="F88" s="68" t="s">
        <v>209</v>
      </c>
      <c r="G88" s="81">
        <f>IF(F88="I",IFERROR(VLOOKUP(C88,'BG 032022'!B:D,3,FALSE),0),0)</f>
        <v>0</v>
      </c>
      <c r="H88" s="69"/>
      <c r="I88" s="69">
        <f>IF(F88="I",IFERROR(VLOOKUP(C88,'BG 032022'!B:F,5,FALSE),0),0)</f>
        <v>0</v>
      </c>
      <c r="J88" s="69"/>
      <c r="K88" s="81">
        <f>IF(F88="I",IFERROR(VLOOKUP(C88,'BG 2021'!A:C,3,FALSE),0),0)</f>
        <v>0</v>
      </c>
      <c r="L88" s="69"/>
      <c r="M88" s="69">
        <f>IF(F88="I",IFERROR(VLOOKUP(C88,'BG 2021'!A:D,4,FALSE),0),0)</f>
        <v>0</v>
      </c>
      <c r="N88" s="69"/>
      <c r="O88" s="81"/>
      <c r="P88" s="69"/>
      <c r="Q88" s="69"/>
      <c r="R88" s="69"/>
    </row>
    <row r="89" spans="1:18" s="833" customFormat="1" ht="12" customHeight="1">
      <c r="A89" s="828" t="s">
        <v>3</v>
      </c>
      <c r="B89" s="828" t="s">
        <v>1577</v>
      </c>
      <c r="C89" s="829">
        <v>1120311101</v>
      </c>
      <c r="D89" s="828" t="s">
        <v>508</v>
      </c>
      <c r="E89" s="830" t="s">
        <v>6</v>
      </c>
      <c r="F89" s="830" t="s">
        <v>210</v>
      </c>
      <c r="G89" s="831">
        <f>IF(F89="I",IFERROR(VLOOKUP(C89,'BG 032022'!B:D,3,FALSE),0),0)</f>
        <v>1870000</v>
      </c>
      <c r="H89" s="832"/>
      <c r="I89" s="832">
        <f>IF(F89="I",IFERROR(VLOOKUP(C89,'BG 032022'!B:F,5,FALSE),0),0)</f>
        <v>270.17000000015832</v>
      </c>
      <c r="J89" s="832"/>
      <c r="K89" s="831">
        <f>IF(F89="I",IFERROR(VLOOKUP(C89,'BG 2021'!A:C,3,FALSE),0),0)</f>
        <v>0</v>
      </c>
      <c r="L89" s="832"/>
      <c r="M89" s="832">
        <f>IF(F89="I",IFERROR(VLOOKUP(C89,'BG 2021'!A:D,4,FALSE),0),0)</f>
        <v>0</v>
      </c>
      <c r="N89" s="832"/>
      <c r="O89" s="831"/>
      <c r="P89" s="832"/>
      <c r="Q89" s="832"/>
      <c r="R89" s="832"/>
    </row>
    <row r="90" spans="1:18" s="833" customFormat="1" ht="12" customHeight="1">
      <c r="A90" s="828" t="s">
        <v>3</v>
      </c>
      <c r="B90" s="828" t="s">
        <v>1577</v>
      </c>
      <c r="C90" s="829">
        <v>1120311102</v>
      </c>
      <c r="D90" s="828" t="s">
        <v>508</v>
      </c>
      <c r="E90" s="830" t="s">
        <v>145</v>
      </c>
      <c r="F90" s="830" t="s">
        <v>210</v>
      </c>
      <c r="G90" s="831">
        <f>IF(F90="I",IFERROR(VLOOKUP(C90,'BG 032022'!B:D,3,FALSE),0),0)</f>
        <v>4301725</v>
      </c>
      <c r="H90" s="832"/>
      <c r="I90" s="832">
        <f>IF(F90="I",IFERROR(VLOOKUP(C90,'BG 032022'!B:F,5,FALSE),0),0)</f>
        <v>621.5</v>
      </c>
      <c r="J90" s="832"/>
      <c r="K90" s="831">
        <f>IF(F90="I",IFERROR(VLOOKUP(C90,'BG 2021'!A:C,3,FALSE),0),0)</f>
        <v>0</v>
      </c>
      <c r="L90" s="832"/>
      <c r="M90" s="832">
        <f>IF(F90="I",IFERROR(VLOOKUP(C90,'BG 2021'!A:D,4,FALSE),0),0)</f>
        <v>0</v>
      </c>
      <c r="N90" s="832"/>
      <c r="O90" s="831"/>
      <c r="P90" s="832"/>
      <c r="Q90" s="832"/>
      <c r="R90" s="832"/>
    </row>
    <row r="91" spans="1:18" s="833" customFormat="1" ht="12" customHeight="1">
      <c r="A91" s="828" t="s">
        <v>3</v>
      </c>
      <c r="B91" s="828" t="s">
        <v>1577</v>
      </c>
      <c r="C91" s="829">
        <v>1120311103</v>
      </c>
      <c r="D91" s="828" t="s">
        <v>1511</v>
      </c>
      <c r="E91" s="830" t="s">
        <v>6</v>
      </c>
      <c r="F91" s="830" t="s">
        <v>210</v>
      </c>
      <c r="G91" s="831">
        <f>IF(F91="I",IFERROR(VLOOKUP(C91,'BG 032022'!B:D,3,FALSE),0),0)</f>
        <v>3979652</v>
      </c>
      <c r="H91" s="832"/>
      <c r="I91" s="832">
        <f>IF(F91="I",IFERROR(VLOOKUP(C91,'BG 032022'!B:F,5,FALSE),0),0)</f>
        <v>574.97</v>
      </c>
      <c r="J91" s="832"/>
      <c r="K91" s="831">
        <f>IF(F91="I",IFERROR(VLOOKUP(C91,'BG 2021'!A:C,3,FALSE),0),0)</f>
        <v>0</v>
      </c>
      <c r="L91" s="832"/>
      <c r="M91" s="832">
        <f>IF(F91="I",IFERROR(VLOOKUP(C91,'BG 2021'!A:D,4,FALSE),0),0)</f>
        <v>0</v>
      </c>
      <c r="N91" s="832"/>
      <c r="O91" s="831"/>
      <c r="P91" s="832"/>
      <c r="Q91" s="832"/>
      <c r="R91" s="832"/>
    </row>
    <row r="92" spans="1:18" s="833" customFormat="1" ht="12" customHeight="1">
      <c r="A92" s="828" t="s">
        <v>3</v>
      </c>
      <c r="B92" s="828" t="s">
        <v>1577</v>
      </c>
      <c r="C92" s="829">
        <v>1120311105</v>
      </c>
      <c r="D92" s="828" t="s">
        <v>1512</v>
      </c>
      <c r="E92" s="830" t="s">
        <v>6</v>
      </c>
      <c r="F92" s="830" t="s">
        <v>210</v>
      </c>
      <c r="G92" s="831">
        <f>IF(F92="I",IFERROR(VLOOKUP(C92,'BG 032022'!B:D,3,FALSE),0),0)</f>
        <v>7417804</v>
      </c>
      <c r="H92" s="832"/>
      <c r="I92" s="832">
        <f>IF(F92="I",IFERROR(VLOOKUP(C92,'BG 032022'!B:F,5,FALSE),0),0)</f>
        <v>1071.6999999999998</v>
      </c>
      <c r="J92" s="832"/>
      <c r="K92" s="831">
        <f>IF(F92="I",IFERROR(VLOOKUP(C92,'BG 2021'!A:C,3,FALSE),0),0)</f>
        <v>0</v>
      </c>
      <c r="L92" s="832"/>
      <c r="M92" s="832">
        <f>IF(F92="I",IFERROR(VLOOKUP(C92,'BG 2021'!A:D,4,FALSE),0),0)</f>
        <v>0</v>
      </c>
      <c r="N92" s="832"/>
      <c r="O92" s="831"/>
      <c r="P92" s="832"/>
      <c r="Q92" s="832"/>
      <c r="R92" s="832"/>
    </row>
    <row r="93" spans="1:18" s="70" customFormat="1" ht="12" customHeight="1">
      <c r="A93" s="539" t="s">
        <v>3</v>
      </c>
      <c r="B93" s="539"/>
      <c r="C93" s="546">
        <v>11203112</v>
      </c>
      <c r="D93" s="539" t="s">
        <v>509</v>
      </c>
      <c r="E93" s="68" t="s">
        <v>6</v>
      </c>
      <c r="F93" s="68" t="s">
        <v>209</v>
      </c>
      <c r="G93" s="81">
        <f>IF(F93="I",IFERROR(VLOOKUP(C93,'BG 032022'!B:D,3,FALSE),0),0)</f>
        <v>0</v>
      </c>
      <c r="H93" s="69"/>
      <c r="I93" s="69">
        <f>IF(F93="I",IFERROR(VLOOKUP(C93,'BG 032022'!B:F,5,FALSE),0),0)</f>
        <v>0</v>
      </c>
      <c r="J93" s="69"/>
      <c r="K93" s="81">
        <f>IF(F93="I",IFERROR(VLOOKUP(C93,'BG 2021'!A:C,3,FALSE),0),0)</f>
        <v>0</v>
      </c>
      <c r="L93" s="69"/>
      <c r="M93" s="69">
        <f>IF(F93="I",IFERROR(VLOOKUP(C93,'BG 2021'!A:D,4,FALSE),0),0)</f>
        <v>0</v>
      </c>
      <c r="N93" s="69"/>
      <c r="O93" s="81"/>
      <c r="P93" s="69"/>
      <c r="Q93" s="69"/>
      <c r="R93" s="69"/>
    </row>
    <row r="94" spans="1:18" s="70" customFormat="1" ht="12" customHeight="1">
      <c r="A94" s="539" t="s">
        <v>3</v>
      </c>
      <c r="B94" s="539"/>
      <c r="C94" s="546">
        <v>1120311201</v>
      </c>
      <c r="D94" s="539" t="s">
        <v>114</v>
      </c>
      <c r="E94" s="68" t="s">
        <v>6</v>
      </c>
      <c r="F94" s="68" t="s">
        <v>210</v>
      </c>
      <c r="G94" s="81">
        <f>IF(F94="I",IFERROR(VLOOKUP(C94,'BG 032022'!B:D,3,FALSE),0),0)</f>
        <v>0</v>
      </c>
      <c r="H94" s="69"/>
      <c r="I94" s="69">
        <f>IF(F94="I",IFERROR(VLOOKUP(C94,'BG 032022'!B:F,5,FALSE),0),0)</f>
        <v>0</v>
      </c>
      <c r="J94" s="69"/>
      <c r="K94" s="81">
        <f>IF(F94="I",IFERROR(VLOOKUP(C94,'BG 2021'!A:C,3,FALSE),0),0)</f>
        <v>0</v>
      </c>
      <c r="L94" s="69"/>
      <c r="M94" s="69">
        <f>IF(F94="I",IFERROR(VLOOKUP(C94,'BG 2021'!A:D,4,FALSE),0),0)</f>
        <v>0</v>
      </c>
      <c r="N94" s="69"/>
      <c r="O94" s="81"/>
      <c r="P94" s="69"/>
      <c r="Q94" s="69"/>
      <c r="R94" s="69"/>
    </row>
    <row r="95" spans="1:18" s="70" customFormat="1" ht="12" customHeight="1">
      <c r="A95" s="539" t="s">
        <v>3</v>
      </c>
      <c r="B95" s="539"/>
      <c r="C95" s="546">
        <v>1120311202</v>
      </c>
      <c r="D95" s="539" t="s">
        <v>510</v>
      </c>
      <c r="E95" s="68" t="s">
        <v>6</v>
      </c>
      <c r="F95" s="68" t="s">
        <v>210</v>
      </c>
      <c r="G95" s="81">
        <f>IF(F95="I",IFERROR(VLOOKUP(C95,'BG 032022'!B:D,3,FALSE),0),0)</f>
        <v>0</v>
      </c>
      <c r="H95" s="69"/>
      <c r="I95" s="69">
        <f>IF(F95="I",IFERROR(VLOOKUP(C95,'BG 032022'!B:F,5,FALSE),0),0)</f>
        <v>0</v>
      </c>
      <c r="J95" s="69"/>
      <c r="K95" s="81">
        <f>IF(F95="I",IFERROR(VLOOKUP(C95,'BG 2021'!A:C,3,FALSE),0),0)</f>
        <v>0</v>
      </c>
      <c r="L95" s="69"/>
      <c r="M95" s="69">
        <f>IF(F95="I",IFERROR(VLOOKUP(C95,'BG 2021'!A:D,4,FALSE),0),0)</f>
        <v>0</v>
      </c>
      <c r="N95" s="69"/>
      <c r="O95" s="81"/>
      <c r="P95" s="69"/>
      <c r="Q95" s="69"/>
      <c r="R95" s="69"/>
    </row>
    <row r="96" spans="1:18" s="70" customFormat="1" ht="12" customHeight="1">
      <c r="A96" s="539" t="s">
        <v>3</v>
      </c>
      <c r="B96" s="539"/>
      <c r="C96" s="546">
        <v>1120312</v>
      </c>
      <c r="D96" s="539" t="s">
        <v>118</v>
      </c>
      <c r="E96" s="68" t="s">
        <v>6</v>
      </c>
      <c r="F96" s="68" t="s">
        <v>209</v>
      </c>
      <c r="G96" s="81">
        <f>IF(F96="I",IFERROR(VLOOKUP(C96,'BG 032022'!B:D,3,FALSE),0),0)</f>
        <v>0</v>
      </c>
      <c r="H96" s="69"/>
      <c r="I96" s="69">
        <f>IF(F96="I",IFERROR(VLOOKUP(C96,'BG 032022'!B:F,5,FALSE),0),0)</f>
        <v>0</v>
      </c>
      <c r="J96" s="69"/>
      <c r="K96" s="81">
        <f>IF(F96="I",IFERROR(VLOOKUP(C96,'BG 2021'!A:C,3,FALSE),0),0)</f>
        <v>0</v>
      </c>
      <c r="L96" s="69"/>
      <c r="M96" s="69">
        <f>IF(F96="I",IFERROR(VLOOKUP(C96,'BG 2021'!A:D,4,FALSE),0),0)</f>
        <v>0</v>
      </c>
      <c r="N96" s="69"/>
      <c r="O96" s="81"/>
      <c r="P96" s="69"/>
      <c r="Q96" s="69"/>
      <c r="R96" s="69"/>
    </row>
    <row r="97" spans="1:18" s="70" customFormat="1" ht="12" customHeight="1">
      <c r="A97" s="539" t="s">
        <v>3</v>
      </c>
      <c r="B97" s="539"/>
      <c r="C97" s="546">
        <v>11203121</v>
      </c>
      <c r="D97" s="539" t="s">
        <v>118</v>
      </c>
      <c r="E97" s="68" t="s">
        <v>6</v>
      </c>
      <c r="F97" s="68" t="s">
        <v>209</v>
      </c>
      <c r="G97" s="81">
        <f>IF(F97="I",IFERROR(VLOOKUP(C97,'BG 032022'!B:D,3,FALSE),0),0)</f>
        <v>0</v>
      </c>
      <c r="H97" s="69"/>
      <c r="I97" s="69">
        <f>IF(F97="I",IFERROR(VLOOKUP(C97,'BG 032022'!B:F,5,FALSE),0),0)</f>
        <v>0</v>
      </c>
      <c r="J97" s="69"/>
      <c r="K97" s="81">
        <f>IF(F97="I",IFERROR(VLOOKUP(C97,'BG 2021'!A:C,3,FALSE),0),0)</f>
        <v>0</v>
      </c>
      <c r="L97" s="69"/>
      <c r="M97" s="69">
        <f>IF(F97="I",IFERROR(VLOOKUP(C97,'BG 2021'!A:D,4,FALSE),0),0)</f>
        <v>0</v>
      </c>
      <c r="N97" s="69"/>
      <c r="O97" s="81"/>
      <c r="P97" s="69"/>
      <c r="Q97" s="69"/>
      <c r="R97" s="69"/>
    </row>
    <row r="98" spans="1:18" s="70" customFormat="1" ht="12" customHeight="1">
      <c r="A98" s="539" t="s">
        <v>3</v>
      </c>
      <c r="B98" s="539"/>
      <c r="C98" s="546">
        <v>1120312101</v>
      </c>
      <c r="D98" s="539" t="s">
        <v>511</v>
      </c>
      <c r="E98" s="68" t="s">
        <v>6</v>
      </c>
      <c r="F98" s="68" t="s">
        <v>210</v>
      </c>
      <c r="G98" s="81">
        <f>IF(F98="I",IFERROR(VLOOKUP(C98,'BG 032022'!B:D,3,FALSE),0),0)</f>
        <v>0</v>
      </c>
      <c r="H98" s="69"/>
      <c r="I98" s="69">
        <f>IF(F98="I",IFERROR(VLOOKUP(C98,'BG 032022'!B:F,5,FALSE),0),0)</f>
        <v>0</v>
      </c>
      <c r="J98" s="69"/>
      <c r="K98" s="81">
        <f>IF(F98="I",IFERROR(VLOOKUP(C98,'BG 2021'!A:C,3,FALSE),0),0)</f>
        <v>0</v>
      </c>
      <c r="L98" s="69"/>
      <c r="M98" s="69">
        <f>IF(F98="I",IFERROR(VLOOKUP(C98,'BG 2021'!A:D,4,FALSE),0),0)</f>
        <v>0</v>
      </c>
      <c r="N98" s="69"/>
      <c r="O98" s="81"/>
      <c r="P98" s="69"/>
      <c r="Q98" s="69"/>
      <c r="R98" s="69"/>
    </row>
    <row r="99" spans="1:18" s="70" customFormat="1" ht="12" customHeight="1">
      <c r="A99" s="539" t="s">
        <v>3</v>
      </c>
      <c r="B99" s="539"/>
      <c r="C99" s="546">
        <v>1120312102</v>
      </c>
      <c r="D99" s="539" t="s">
        <v>512</v>
      </c>
      <c r="E99" s="68" t="s">
        <v>6</v>
      </c>
      <c r="F99" s="68" t="s">
        <v>210</v>
      </c>
      <c r="G99" s="81">
        <f>IF(F99="I",IFERROR(VLOOKUP(C99,'BG 032022'!B:D,3,FALSE),0),0)</f>
        <v>0</v>
      </c>
      <c r="H99" s="69"/>
      <c r="I99" s="69">
        <f>IF(F99="I",IFERROR(VLOOKUP(C99,'BG 032022'!B:F,5,FALSE),0),0)</f>
        <v>0</v>
      </c>
      <c r="J99" s="69"/>
      <c r="K99" s="81">
        <f>IF(F99="I",IFERROR(VLOOKUP(C99,'BG 2021'!A:C,3,FALSE),0),0)</f>
        <v>0</v>
      </c>
      <c r="L99" s="69"/>
      <c r="M99" s="69">
        <f>IF(F99="I",IFERROR(VLOOKUP(C99,'BG 2021'!A:D,4,FALSE),0),0)</f>
        <v>0</v>
      </c>
      <c r="N99" s="69"/>
      <c r="O99" s="81"/>
      <c r="P99" s="69"/>
      <c r="Q99" s="69"/>
      <c r="R99" s="69"/>
    </row>
    <row r="100" spans="1:18" s="70" customFormat="1" ht="12" customHeight="1">
      <c r="A100" s="539" t="s">
        <v>3</v>
      </c>
      <c r="B100" s="539"/>
      <c r="C100" s="546">
        <v>11204</v>
      </c>
      <c r="D100" s="539" t="s">
        <v>513</v>
      </c>
      <c r="E100" s="68" t="s">
        <v>6</v>
      </c>
      <c r="F100" s="68" t="s">
        <v>209</v>
      </c>
      <c r="G100" s="81">
        <f>IF(F100="I",IFERROR(VLOOKUP(C100,'BG 032022'!B:D,3,FALSE),0),0)</f>
        <v>0</v>
      </c>
      <c r="H100" s="69"/>
      <c r="I100" s="69">
        <f>IF(F100="I",IFERROR(VLOOKUP(C100,'BG 032022'!B:F,5,FALSE),0),0)</f>
        <v>0</v>
      </c>
      <c r="J100" s="69"/>
      <c r="K100" s="81">
        <f>IF(F100="I",IFERROR(VLOOKUP(C100,'BG 2021'!A:C,3,FALSE),0),0)</f>
        <v>0</v>
      </c>
      <c r="L100" s="69"/>
      <c r="M100" s="69">
        <f>IF(F100="I",IFERROR(VLOOKUP(C100,'BG 2021'!A:D,4,FALSE),0),0)</f>
        <v>0</v>
      </c>
      <c r="N100" s="69"/>
      <c r="O100" s="81"/>
      <c r="P100" s="69"/>
      <c r="Q100" s="69"/>
      <c r="R100" s="69"/>
    </row>
    <row r="101" spans="1:18" s="70" customFormat="1" ht="12" customHeight="1">
      <c r="A101" s="539" t="s">
        <v>3</v>
      </c>
      <c r="B101" s="539"/>
      <c r="C101" s="546">
        <v>11210</v>
      </c>
      <c r="D101" s="539" t="s">
        <v>514</v>
      </c>
      <c r="E101" s="68" t="s">
        <v>6</v>
      </c>
      <c r="F101" s="68" t="s">
        <v>209</v>
      </c>
      <c r="G101" s="81">
        <f>IF(F101="I",IFERROR(VLOOKUP(C101,'BG 032022'!B:D,3,FALSE),0),0)</f>
        <v>0</v>
      </c>
      <c r="H101" s="69"/>
      <c r="I101" s="69">
        <f>IF(F101="I",IFERROR(VLOOKUP(C101,'BG 032022'!B:F,5,FALSE),0),0)</f>
        <v>0</v>
      </c>
      <c r="J101" s="69"/>
      <c r="K101" s="81">
        <f>IF(F101="I",IFERROR(VLOOKUP(C101,'BG 2021'!A:C,3,FALSE),0),0)</f>
        <v>0</v>
      </c>
      <c r="L101" s="69"/>
      <c r="M101" s="69">
        <f>IF(F101="I",IFERROR(VLOOKUP(C101,'BG 2021'!A:D,4,FALSE),0),0)</f>
        <v>0</v>
      </c>
      <c r="N101" s="69"/>
      <c r="O101" s="81"/>
      <c r="P101" s="69"/>
      <c r="Q101" s="69"/>
      <c r="R101" s="69"/>
    </row>
    <row r="102" spans="1:18" s="70" customFormat="1" ht="12" customHeight="1">
      <c r="A102" s="539" t="s">
        <v>3</v>
      </c>
      <c r="B102" s="539"/>
      <c r="C102" s="546">
        <v>112101</v>
      </c>
      <c r="D102" s="539" t="s">
        <v>514</v>
      </c>
      <c r="E102" s="68" t="s">
        <v>6</v>
      </c>
      <c r="F102" s="68" t="s">
        <v>209</v>
      </c>
      <c r="G102" s="81">
        <f>IF(F102="I",IFERROR(VLOOKUP(C102,'BG 032022'!B:D,3,FALSE),0),0)</f>
        <v>0</v>
      </c>
      <c r="H102" s="69"/>
      <c r="I102" s="69">
        <f>IF(F102="I",IFERROR(VLOOKUP(C102,'BG 032022'!B:F,5,FALSE),0),0)</f>
        <v>0</v>
      </c>
      <c r="J102" s="69"/>
      <c r="K102" s="81">
        <f>IF(F102="I",IFERROR(VLOOKUP(C102,'BG 2021'!A:C,3,FALSE),0),0)</f>
        <v>0</v>
      </c>
      <c r="L102" s="69"/>
      <c r="M102" s="69">
        <f>IF(F102="I",IFERROR(VLOOKUP(C102,'BG 2021'!A:D,4,FALSE),0),0)</f>
        <v>0</v>
      </c>
      <c r="N102" s="69"/>
      <c r="O102" s="81"/>
      <c r="P102" s="69"/>
      <c r="Q102" s="69"/>
      <c r="R102" s="69"/>
    </row>
    <row r="103" spans="1:18" s="70" customFormat="1" ht="12" customHeight="1">
      <c r="A103" s="539" t="s">
        <v>3</v>
      </c>
      <c r="B103" s="539"/>
      <c r="C103" s="546">
        <v>1121011</v>
      </c>
      <c r="D103" s="539" t="s">
        <v>514</v>
      </c>
      <c r="E103" s="68" t="s">
        <v>6</v>
      </c>
      <c r="F103" s="68" t="s">
        <v>209</v>
      </c>
      <c r="G103" s="81">
        <f>IF(F103="I",IFERROR(VLOOKUP(C103,'BG 032022'!B:D,3,FALSE),0),0)</f>
        <v>0</v>
      </c>
      <c r="H103" s="69"/>
      <c r="I103" s="69">
        <f>IF(F103="I",IFERROR(VLOOKUP(C103,'BG 032022'!B:F,5,FALSE),0),0)</f>
        <v>0</v>
      </c>
      <c r="J103" s="69"/>
      <c r="K103" s="81">
        <f>IF(F103="I",IFERROR(VLOOKUP(C103,'BG 2021'!A:C,3,FALSE),0),0)</f>
        <v>0</v>
      </c>
      <c r="L103" s="69"/>
      <c r="M103" s="69">
        <f>IF(F103="I",IFERROR(VLOOKUP(C103,'BG 2021'!A:D,4,FALSE),0),0)</f>
        <v>0</v>
      </c>
      <c r="N103" s="69"/>
      <c r="O103" s="81"/>
      <c r="P103" s="69"/>
      <c r="Q103" s="69"/>
      <c r="R103" s="69"/>
    </row>
    <row r="104" spans="1:18" s="70" customFormat="1" ht="12" customHeight="1">
      <c r="A104" s="539" t="s">
        <v>3</v>
      </c>
      <c r="B104" s="539"/>
      <c r="C104" s="546">
        <v>11210111</v>
      </c>
      <c r="D104" s="539" t="s">
        <v>515</v>
      </c>
      <c r="E104" s="68" t="s">
        <v>6</v>
      </c>
      <c r="F104" s="68" t="s">
        <v>209</v>
      </c>
      <c r="G104" s="81">
        <f>IF(F104="I",IFERROR(VLOOKUP(C104,'BG 032022'!B:D,3,FALSE),0),0)</f>
        <v>0</v>
      </c>
      <c r="H104" s="69"/>
      <c r="I104" s="69">
        <f>IF(F104="I",IFERROR(VLOOKUP(C104,'BG 032022'!B:F,5,FALSE),0),0)</f>
        <v>0</v>
      </c>
      <c r="J104" s="69"/>
      <c r="K104" s="81">
        <f>IF(F104="I",IFERROR(VLOOKUP(C104,'BG 2021'!A:C,3,FALSE),0),0)</f>
        <v>0</v>
      </c>
      <c r="L104" s="69"/>
      <c r="M104" s="69">
        <f>IF(F104="I",IFERROR(VLOOKUP(C104,'BG 2021'!A:D,4,FALSE),0),0)</f>
        <v>0</v>
      </c>
      <c r="N104" s="69"/>
      <c r="O104" s="81"/>
      <c r="P104" s="69"/>
      <c r="Q104" s="69"/>
      <c r="R104" s="69"/>
    </row>
    <row r="105" spans="1:18" s="70" customFormat="1" ht="12" customHeight="1">
      <c r="A105" s="539" t="s">
        <v>3</v>
      </c>
      <c r="B105" s="539"/>
      <c r="C105" s="546">
        <v>1121011101</v>
      </c>
      <c r="D105" s="539" t="s">
        <v>516</v>
      </c>
      <c r="E105" s="68" t="s">
        <v>6</v>
      </c>
      <c r="F105" s="68" t="s">
        <v>210</v>
      </c>
      <c r="G105" s="81">
        <f>IF(F105="I",IFERROR(VLOOKUP(C105,'BG 032022'!B:D,3,FALSE),0),0)</f>
        <v>0</v>
      </c>
      <c r="H105" s="69"/>
      <c r="I105" s="69">
        <f>IF(F105="I",IFERROR(VLOOKUP(C105,'BG 032022'!B:F,5,FALSE),0),0)</f>
        <v>0</v>
      </c>
      <c r="J105" s="69"/>
      <c r="K105" s="81">
        <f>IF(F105="I",IFERROR(VLOOKUP(C105,'BG 2021'!A:C,3,FALSE),0),0)</f>
        <v>0</v>
      </c>
      <c r="L105" s="69"/>
      <c r="M105" s="69">
        <f>IF(F105="I",IFERROR(VLOOKUP(C105,'BG 2021'!A:D,4,FALSE),0),0)</f>
        <v>0</v>
      </c>
      <c r="N105" s="69"/>
      <c r="O105" s="81"/>
      <c r="P105" s="69"/>
      <c r="Q105" s="69"/>
      <c r="R105" s="69"/>
    </row>
    <row r="106" spans="1:18" s="70" customFormat="1" ht="12" customHeight="1">
      <c r="A106" s="539" t="s">
        <v>3</v>
      </c>
      <c r="B106" s="539"/>
      <c r="C106" s="546">
        <v>1121011102</v>
      </c>
      <c r="D106" s="539" t="s">
        <v>115</v>
      </c>
      <c r="E106" s="68" t="s">
        <v>6</v>
      </c>
      <c r="F106" s="68" t="s">
        <v>210</v>
      </c>
      <c r="G106" s="81">
        <f>IF(F106="I",IFERROR(VLOOKUP(C106,'BG 032022'!B:D,3,FALSE),0),0)</f>
        <v>0</v>
      </c>
      <c r="H106" s="69"/>
      <c r="I106" s="69">
        <f>IF(F106="I",IFERROR(VLOOKUP(C106,'BG 032022'!B:F,5,FALSE),0),0)</f>
        <v>0</v>
      </c>
      <c r="J106" s="69"/>
      <c r="K106" s="81">
        <f>IF(F106="I",IFERROR(VLOOKUP(C106,'BG 2021'!A:C,3,FALSE),0),0)</f>
        <v>0</v>
      </c>
      <c r="L106" s="69"/>
      <c r="M106" s="69">
        <f>IF(F106="I",IFERROR(VLOOKUP(C106,'BG 2021'!A:D,4,FALSE),0),0)</f>
        <v>0</v>
      </c>
      <c r="N106" s="69"/>
      <c r="O106" s="81"/>
      <c r="P106" s="69"/>
      <c r="Q106" s="69"/>
      <c r="R106" s="69"/>
    </row>
    <row r="107" spans="1:18" s="70" customFormat="1" ht="12" customHeight="1">
      <c r="A107" s="539" t="s">
        <v>3</v>
      </c>
      <c r="B107" s="539"/>
      <c r="C107" s="546">
        <v>1121011103</v>
      </c>
      <c r="D107" s="539" t="s">
        <v>517</v>
      </c>
      <c r="E107" s="68" t="s">
        <v>6</v>
      </c>
      <c r="F107" s="68" t="s">
        <v>210</v>
      </c>
      <c r="G107" s="81">
        <f>IF(F107="I",IFERROR(VLOOKUP(C107,'BG 032022'!B:D,3,FALSE),0),0)</f>
        <v>0</v>
      </c>
      <c r="H107" s="69"/>
      <c r="I107" s="69">
        <f>IF(F107="I",IFERROR(VLOOKUP(C107,'BG 032022'!B:F,5,FALSE),0),0)</f>
        <v>0</v>
      </c>
      <c r="J107" s="69"/>
      <c r="K107" s="81">
        <f>IF(F107="I",IFERROR(VLOOKUP(C107,'BG 2021'!A:C,3,FALSE),0),0)</f>
        <v>0</v>
      </c>
      <c r="L107" s="69"/>
      <c r="M107" s="69">
        <f>IF(F107="I",IFERROR(VLOOKUP(C107,'BG 2021'!A:D,4,FALSE),0),0)</f>
        <v>0</v>
      </c>
      <c r="N107" s="69"/>
      <c r="O107" s="81"/>
      <c r="P107" s="69"/>
      <c r="Q107" s="69"/>
      <c r="R107" s="69"/>
    </row>
    <row r="108" spans="1:18" s="70" customFormat="1" ht="12" customHeight="1">
      <c r="A108" s="539" t="s">
        <v>3</v>
      </c>
      <c r="B108" s="539"/>
      <c r="C108" s="546">
        <v>11211</v>
      </c>
      <c r="D108" s="539" t="s">
        <v>363</v>
      </c>
      <c r="E108" s="68" t="s">
        <v>6</v>
      </c>
      <c r="F108" s="68" t="s">
        <v>209</v>
      </c>
      <c r="G108" s="81">
        <f>IF(F108="I",IFERROR(VLOOKUP(C108,'BG 032022'!B:D,3,FALSE),0),0)</f>
        <v>0</v>
      </c>
      <c r="H108" s="69"/>
      <c r="I108" s="69">
        <f>IF(F108="I",IFERROR(VLOOKUP(C108,'BG 032022'!B:F,5,FALSE),0),0)</f>
        <v>0</v>
      </c>
      <c r="J108" s="69"/>
      <c r="K108" s="81">
        <f>IF(F108="I",IFERROR(VLOOKUP(C108,'BG 2021'!A:C,3,FALSE),0),0)</f>
        <v>0</v>
      </c>
      <c r="L108" s="69"/>
      <c r="M108" s="69">
        <f>IF(F108="I",IFERROR(VLOOKUP(C108,'BG 2021'!A:D,4,FALSE),0),0)</f>
        <v>0</v>
      </c>
      <c r="N108" s="69"/>
      <c r="O108" s="81"/>
      <c r="P108" s="69"/>
      <c r="Q108" s="69"/>
      <c r="R108" s="69"/>
    </row>
    <row r="109" spans="1:18" s="70" customFormat="1" ht="12" customHeight="1">
      <c r="A109" s="539" t="s">
        <v>3</v>
      </c>
      <c r="B109" s="539"/>
      <c r="C109" s="546">
        <v>112111</v>
      </c>
      <c r="D109" s="539" t="s">
        <v>363</v>
      </c>
      <c r="E109" s="68" t="s">
        <v>6</v>
      </c>
      <c r="F109" s="68" t="s">
        <v>209</v>
      </c>
      <c r="G109" s="81">
        <f>IF(F109="I",IFERROR(VLOOKUP(C109,'BG 032022'!B:D,3,FALSE),0),0)</f>
        <v>0</v>
      </c>
      <c r="H109" s="69"/>
      <c r="I109" s="69">
        <f>IF(F109="I",IFERROR(VLOOKUP(C109,'BG 032022'!B:F,5,FALSE),0),0)</f>
        <v>0</v>
      </c>
      <c r="J109" s="69"/>
      <c r="K109" s="81">
        <f>IF(F109="I",IFERROR(VLOOKUP(C109,'BG 2021'!A:C,3,FALSE),0),0)</f>
        <v>0</v>
      </c>
      <c r="L109" s="69"/>
      <c r="M109" s="69">
        <f>IF(F109="I",IFERROR(VLOOKUP(C109,'BG 2021'!A:D,4,FALSE),0),0)</f>
        <v>0</v>
      </c>
      <c r="N109" s="69"/>
      <c r="O109" s="81"/>
      <c r="P109" s="69"/>
      <c r="Q109" s="69"/>
      <c r="R109" s="69"/>
    </row>
    <row r="110" spans="1:18" s="70" customFormat="1" ht="12" customHeight="1">
      <c r="A110" s="539" t="s">
        <v>3</v>
      </c>
      <c r="B110" s="539"/>
      <c r="C110" s="546">
        <v>1121111</v>
      </c>
      <c r="D110" s="539" t="s">
        <v>363</v>
      </c>
      <c r="E110" s="68" t="s">
        <v>6</v>
      </c>
      <c r="F110" s="68" t="s">
        <v>209</v>
      </c>
      <c r="G110" s="81">
        <f>IF(F110="I",IFERROR(VLOOKUP(C110,'BG 032022'!B:D,3,FALSE),0),0)</f>
        <v>0</v>
      </c>
      <c r="H110" s="69"/>
      <c r="I110" s="69">
        <f>IF(F110="I",IFERROR(VLOOKUP(C110,'BG 032022'!B:F,5,FALSE),0),0)</f>
        <v>0</v>
      </c>
      <c r="J110" s="69"/>
      <c r="K110" s="81">
        <f>IF(F110="I",IFERROR(VLOOKUP(C110,'BG 2021'!A:C,3,FALSE),0),0)</f>
        <v>0</v>
      </c>
      <c r="L110" s="69"/>
      <c r="M110" s="69">
        <f>IF(F110="I",IFERROR(VLOOKUP(C110,'BG 2021'!A:D,4,FALSE),0),0)</f>
        <v>0</v>
      </c>
      <c r="N110" s="69"/>
      <c r="O110" s="81"/>
      <c r="P110" s="69"/>
      <c r="Q110" s="69"/>
      <c r="R110" s="69"/>
    </row>
    <row r="111" spans="1:18" s="70" customFormat="1" ht="12" customHeight="1">
      <c r="A111" s="539" t="s">
        <v>3</v>
      </c>
      <c r="B111" s="539"/>
      <c r="C111" s="546">
        <v>11211111</v>
      </c>
      <c r="D111" s="539" t="s">
        <v>363</v>
      </c>
      <c r="E111" s="68" t="s">
        <v>6</v>
      </c>
      <c r="F111" s="68" t="s">
        <v>209</v>
      </c>
      <c r="G111" s="81">
        <f>IF(F111="I",IFERROR(VLOOKUP(C111,'BG 032022'!B:D,3,FALSE),0),0)</f>
        <v>0</v>
      </c>
      <c r="H111" s="69"/>
      <c r="I111" s="69">
        <f>IF(F111="I",IFERROR(VLOOKUP(C111,'BG 032022'!B:F,5,FALSE),0),0)</f>
        <v>0</v>
      </c>
      <c r="J111" s="69"/>
      <c r="K111" s="81">
        <f>IF(F111="I",IFERROR(VLOOKUP(C111,'BG 2021'!A:C,3,FALSE),0),0)</f>
        <v>0</v>
      </c>
      <c r="L111" s="69"/>
      <c r="M111" s="69">
        <f>IF(F111="I",IFERROR(VLOOKUP(C111,'BG 2021'!A:D,4,FALSE),0),0)</f>
        <v>0</v>
      </c>
      <c r="N111" s="69"/>
      <c r="O111" s="81"/>
      <c r="P111" s="69"/>
      <c r="Q111" s="69"/>
      <c r="R111" s="69"/>
    </row>
    <row r="112" spans="1:18" s="833" customFormat="1" ht="12" customHeight="1">
      <c r="A112" s="828" t="s">
        <v>3</v>
      </c>
      <c r="B112" s="828" t="s">
        <v>1177</v>
      </c>
      <c r="C112" s="829">
        <v>1121111101</v>
      </c>
      <c r="D112" s="828" t="s">
        <v>299</v>
      </c>
      <c r="E112" s="830" t="s">
        <v>6</v>
      </c>
      <c r="F112" s="830" t="s">
        <v>210</v>
      </c>
      <c r="G112" s="831">
        <f>IF(F112="I",IFERROR(VLOOKUP(C112,'BG 032022'!B:D,3,FALSE),0),0)</f>
        <v>5577480</v>
      </c>
      <c r="H112" s="832"/>
      <c r="I112" s="832">
        <f>IF(F112="I",IFERROR(VLOOKUP(C112,'BG 032022'!B:F,5,FALSE),0),0)</f>
        <v>805.82</v>
      </c>
      <c r="J112" s="832"/>
      <c r="K112" s="831">
        <f>IF(F112="I",IFERROR(VLOOKUP(C112,'BG 2021'!A:C,3,FALSE),0),0)</f>
        <v>5577480</v>
      </c>
      <c r="L112" s="832"/>
      <c r="M112" s="832">
        <f>IF(F112="I",IFERROR(VLOOKUP(C112,'BG 2021'!A:D,4,FALSE),0),0)</f>
        <v>811.7600000000001</v>
      </c>
      <c r="N112" s="832"/>
      <c r="O112" s="831"/>
      <c r="P112" s="832"/>
      <c r="Q112" s="832"/>
      <c r="R112" s="832"/>
    </row>
    <row r="113" spans="1:18" s="833" customFormat="1" ht="12" customHeight="1">
      <c r="A113" s="828" t="s">
        <v>3</v>
      </c>
      <c r="B113" s="828" t="s">
        <v>1177</v>
      </c>
      <c r="C113" s="829">
        <v>1121111102</v>
      </c>
      <c r="D113" s="828" t="s">
        <v>300</v>
      </c>
      <c r="E113" s="830" t="s">
        <v>6</v>
      </c>
      <c r="F113" s="830" t="s">
        <v>210</v>
      </c>
      <c r="G113" s="831">
        <f>IF(F113="I",IFERROR(VLOOKUP(C113,'BG 032022'!B:D,3,FALSE),0),0)</f>
        <v>8140723</v>
      </c>
      <c r="H113" s="832"/>
      <c r="I113" s="832">
        <f>IF(F113="I",IFERROR(VLOOKUP(C113,'BG 032022'!B:F,5,FALSE),0),0)</f>
        <v>1176.1499999999978</v>
      </c>
      <c r="J113" s="832"/>
      <c r="K113" s="831">
        <f>IF(F113="I",IFERROR(VLOOKUP(C113,'BG 2021'!A:C,3,FALSE),0),0)</f>
        <v>12367076</v>
      </c>
      <c r="L113" s="832"/>
      <c r="M113" s="832">
        <f>IF(F113="I",IFERROR(VLOOKUP(C113,'BG 2021'!A:D,4,FALSE),0),0)</f>
        <v>1799.9400000000023</v>
      </c>
      <c r="N113" s="832"/>
      <c r="O113" s="831"/>
      <c r="P113" s="832"/>
      <c r="Q113" s="832"/>
      <c r="R113" s="832"/>
    </row>
    <row r="114" spans="1:18" s="70" customFormat="1" ht="12" customHeight="1">
      <c r="A114" s="539" t="s">
        <v>3</v>
      </c>
      <c r="B114" s="539"/>
      <c r="C114" s="546">
        <v>1121111103</v>
      </c>
      <c r="D114" s="539" t="s">
        <v>518</v>
      </c>
      <c r="E114" s="68" t="s">
        <v>6</v>
      </c>
      <c r="F114" s="68" t="s">
        <v>210</v>
      </c>
      <c r="G114" s="81">
        <f>IF(F114="I",IFERROR(VLOOKUP(C114,'BG 032022'!B:D,3,FALSE),0),0)</f>
        <v>0</v>
      </c>
      <c r="H114" s="69"/>
      <c r="I114" s="69">
        <f>IF(F114="I",IFERROR(VLOOKUP(C114,'BG 032022'!B:F,5,FALSE),0),0)</f>
        <v>0</v>
      </c>
      <c r="J114" s="69"/>
      <c r="K114" s="81">
        <f>IF(F114="I",IFERROR(VLOOKUP(C114,'BG 2021'!A:C,3,FALSE),0),0)</f>
        <v>0</v>
      </c>
      <c r="L114" s="69"/>
      <c r="M114" s="69">
        <f>IF(F114="I",IFERROR(VLOOKUP(C114,'BG 2021'!A:D,4,FALSE),0),0)</f>
        <v>0</v>
      </c>
      <c r="N114" s="69"/>
      <c r="O114" s="81"/>
      <c r="P114" s="69"/>
      <c r="Q114" s="69"/>
      <c r="R114" s="69"/>
    </row>
    <row r="115" spans="1:18" s="833" customFormat="1" ht="12" customHeight="1">
      <c r="A115" s="828" t="s">
        <v>3</v>
      </c>
      <c r="B115" s="828" t="s">
        <v>1177</v>
      </c>
      <c r="C115" s="829">
        <v>1121111104</v>
      </c>
      <c r="D115" s="828" t="s">
        <v>119</v>
      </c>
      <c r="E115" s="830" t="s">
        <v>6</v>
      </c>
      <c r="F115" s="830" t="s">
        <v>210</v>
      </c>
      <c r="G115" s="831">
        <f>IF(F115="I",IFERROR(VLOOKUP(C115,'BG 032022'!B:D,3,FALSE),0),0)</f>
        <v>4720970</v>
      </c>
      <c r="H115" s="832"/>
      <c r="I115" s="832">
        <f>IF(F115="I",IFERROR(VLOOKUP(C115,'BG 032022'!B:F,5,FALSE),0),0)</f>
        <v>682.07</v>
      </c>
      <c r="J115" s="832"/>
      <c r="K115" s="831">
        <f>IF(F115="I",IFERROR(VLOOKUP(C115,'BG 2021'!A:C,3,FALSE),0),0)</f>
        <v>0</v>
      </c>
      <c r="L115" s="832"/>
      <c r="M115" s="832">
        <f>IF(F115="I",IFERROR(VLOOKUP(C115,'BG 2021'!A:D,4,FALSE),0),0)</f>
        <v>0</v>
      </c>
      <c r="N115" s="832"/>
      <c r="O115" s="831"/>
      <c r="P115" s="832"/>
      <c r="Q115" s="832"/>
      <c r="R115" s="832"/>
    </row>
    <row r="116" spans="1:18" s="833" customFormat="1" ht="12" customHeight="1">
      <c r="A116" s="828" t="s">
        <v>3</v>
      </c>
      <c r="B116" s="828" t="s">
        <v>1177</v>
      </c>
      <c r="C116" s="829">
        <v>1121111105</v>
      </c>
      <c r="D116" s="828" t="s">
        <v>519</v>
      </c>
      <c r="E116" s="830" t="s">
        <v>6</v>
      </c>
      <c r="F116" s="830" t="s">
        <v>210</v>
      </c>
      <c r="G116" s="831">
        <f>IF(F116="I",IFERROR(VLOOKUP(C116,'BG 032022'!B:D,3,FALSE),0),0)</f>
        <v>1112549</v>
      </c>
      <c r="H116" s="832"/>
      <c r="I116" s="832">
        <f>IF(F116="I",IFERROR(VLOOKUP(C116,'BG 032022'!B:F,5,FALSE),0),0)</f>
        <v>160.74</v>
      </c>
      <c r="J116" s="832"/>
      <c r="K116" s="831">
        <f>IF(F116="I",IFERROR(VLOOKUP(C116,'BG 2021'!A:C,3,FALSE),0),0)</f>
        <v>1112549</v>
      </c>
      <c r="L116" s="832"/>
      <c r="M116" s="832">
        <f>IF(F116="I",IFERROR(VLOOKUP(C116,'BG 2021'!A:D,4,FALSE),0),0)</f>
        <v>161.91999999999999</v>
      </c>
      <c r="N116" s="832"/>
      <c r="O116" s="831"/>
      <c r="P116" s="832"/>
      <c r="Q116" s="832"/>
      <c r="R116" s="832"/>
    </row>
    <row r="117" spans="1:18" s="70" customFormat="1" ht="12" customHeight="1">
      <c r="A117" s="539" t="s">
        <v>3</v>
      </c>
      <c r="B117" s="539"/>
      <c r="C117" s="546">
        <v>1121111106</v>
      </c>
      <c r="D117" s="539" t="s">
        <v>520</v>
      </c>
      <c r="E117" s="68" t="s">
        <v>6</v>
      </c>
      <c r="F117" s="68" t="s">
        <v>210</v>
      </c>
      <c r="G117" s="81">
        <f>IF(F117="I",IFERROR(VLOOKUP(C117,'BG 032022'!B:D,3,FALSE),0),0)</f>
        <v>0</v>
      </c>
      <c r="H117" s="69"/>
      <c r="I117" s="69">
        <f>IF(F117="I",IFERROR(VLOOKUP(C117,'BG 032022'!B:F,5,FALSE),0),0)</f>
        <v>0</v>
      </c>
      <c r="J117" s="69"/>
      <c r="K117" s="81">
        <f>IF(F117="I",IFERROR(VLOOKUP(C117,'BG 2021'!A:C,3,FALSE),0),0)</f>
        <v>0</v>
      </c>
      <c r="L117" s="69"/>
      <c r="M117" s="69">
        <f>IF(F117="I",IFERROR(VLOOKUP(C117,'BG 2021'!A:D,4,FALSE),0),0)</f>
        <v>0</v>
      </c>
      <c r="N117" s="69"/>
      <c r="O117" s="81"/>
      <c r="P117" s="69"/>
      <c r="Q117" s="69"/>
      <c r="R117" s="69"/>
    </row>
    <row r="118" spans="1:18" s="70" customFormat="1" ht="12" customHeight="1">
      <c r="A118" s="539" t="s">
        <v>3</v>
      </c>
      <c r="B118" s="539"/>
      <c r="C118" s="546">
        <v>11212</v>
      </c>
      <c r="D118" s="539" t="s">
        <v>364</v>
      </c>
      <c r="E118" s="68" t="s">
        <v>6</v>
      </c>
      <c r="F118" s="68" t="s">
        <v>209</v>
      </c>
      <c r="G118" s="81">
        <f>IF(F118="I",IFERROR(VLOOKUP(C118,'BG 032022'!B:D,3,FALSE),0),0)</f>
        <v>0</v>
      </c>
      <c r="H118" s="69"/>
      <c r="I118" s="69">
        <f>IF(F118="I",IFERROR(VLOOKUP(C118,'BG 032022'!B:F,5,FALSE),0),0)</f>
        <v>0</v>
      </c>
      <c r="J118" s="69"/>
      <c r="K118" s="81">
        <f>IF(F118="I",IFERROR(VLOOKUP(C118,'BG 2021'!A:C,3,FALSE),0),0)</f>
        <v>0</v>
      </c>
      <c r="L118" s="69"/>
      <c r="M118" s="69">
        <f>IF(F118="I",IFERROR(VLOOKUP(C118,'BG 2021'!A:D,4,FALSE),0),0)</f>
        <v>0</v>
      </c>
      <c r="N118" s="69"/>
      <c r="O118" s="81"/>
      <c r="P118" s="69"/>
      <c r="Q118" s="69"/>
      <c r="R118" s="69"/>
    </row>
    <row r="119" spans="1:18" s="70" customFormat="1" ht="12" customHeight="1">
      <c r="A119" s="539" t="s">
        <v>3</v>
      </c>
      <c r="B119" s="539"/>
      <c r="C119" s="546">
        <v>112121</v>
      </c>
      <c r="D119" s="539" t="s">
        <v>364</v>
      </c>
      <c r="E119" s="68" t="s">
        <v>6</v>
      </c>
      <c r="F119" s="68" t="s">
        <v>209</v>
      </c>
      <c r="G119" s="81">
        <f>IF(F119="I",IFERROR(VLOOKUP(C119,'BG 032022'!B:D,3,FALSE),0),0)</f>
        <v>0</v>
      </c>
      <c r="H119" s="69"/>
      <c r="I119" s="69">
        <f>IF(F119="I",IFERROR(VLOOKUP(C119,'BG 032022'!B:F,5,FALSE),0),0)</f>
        <v>0</v>
      </c>
      <c r="J119" s="69"/>
      <c r="K119" s="81">
        <f>IF(F119="I",IFERROR(VLOOKUP(C119,'BG 2021'!A:C,3,FALSE),0),0)</f>
        <v>0</v>
      </c>
      <c r="L119" s="69"/>
      <c r="M119" s="69">
        <f>IF(F119="I",IFERROR(VLOOKUP(C119,'BG 2021'!A:D,4,FALSE),0),0)</f>
        <v>0</v>
      </c>
      <c r="N119" s="69"/>
      <c r="O119" s="81"/>
      <c r="P119" s="69"/>
      <c r="Q119" s="69"/>
      <c r="R119" s="69"/>
    </row>
    <row r="120" spans="1:18" s="70" customFormat="1" ht="12" customHeight="1">
      <c r="A120" s="539" t="s">
        <v>3</v>
      </c>
      <c r="B120" s="539"/>
      <c r="C120" s="546">
        <v>1121211</v>
      </c>
      <c r="D120" s="539" t="s">
        <v>364</v>
      </c>
      <c r="E120" s="68" t="s">
        <v>6</v>
      </c>
      <c r="F120" s="68" t="s">
        <v>209</v>
      </c>
      <c r="G120" s="81">
        <f>IF(F120="I",IFERROR(VLOOKUP(C120,'BG 032022'!B:D,3,FALSE),0),0)</f>
        <v>0</v>
      </c>
      <c r="H120" s="69"/>
      <c r="I120" s="69">
        <f>IF(F120="I",IFERROR(VLOOKUP(C120,'BG 032022'!B:F,5,FALSE),0),0)</f>
        <v>0</v>
      </c>
      <c r="J120" s="69"/>
      <c r="K120" s="81">
        <f>IF(F120="I",IFERROR(VLOOKUP(C120,'BG 2021'!A:C,3,FALSE),0),0)</f>
        <v>0</v>
      </c>
      <c r="L120" s="69"/>
      <c r="M120" s="69">
        <f>IF(F120="I",IFERROR(VLOOKUP(C120,'BG 2021'!A:D,4,FALSE),0),0)</f>
        <v>0</v>
      </c>
      <c r="N120" s="69"/>
      <c r="O120" s="81"/>
      <c r="P120" s="69"/>
      <c r="Q120" s="69"/>
      <c r="R120" s="69"/>
    </row>
    <row r="121" spans="1:18" s="70" customFormat="1" ht="12" customHeight="1">
      <c r="A121" s="539" t="s">
        <v>3</v>
      </c>
      <c r="B121" s="539"/>
      <c r="C121" s="546">
        <v>11212111</v>
      </c>
      <c r="D121" s="539" t="s">
        <v>365</v>
      </c>
      <c r="E121" s="68" t="s">
        <v>6</v>
      </c>
      <c r="F121" s="68" t="s">
        <v>209</v>
      </c>
      <c r="G121" s="81">
        <f>IF(F121="I",IFERROR(VLOOKUP(C121,'BG 032022'!B:D,3,FALSE),0),0)</f>
        <v>0</v>
      </c>
      <c r="H121" s="69"/>
      <c r="I121" s="69">
        <f>IF(F121="I",IFERROR(VLOOKUP(C121,'BG 032022'!B:F,5,FALSE),0),0)</f>
        <v>0</v>
      </c>
      <c r="J121" s="69"/>
      <c r="K121" s="81">
        <f>IF(F121="I",IFERROR(VLOOKUP(C121,'BG 2021'!A:C,3,FALSE),0),0)</f>
        <v>0</v>
      </c>
      <c r="L121" s="69"/>
      <c r="M121" s="69">
        <f>IF(F121="I",IFERROR(VLOOKUP(C121,'BG 2021'!A:D,4,FALSE),0),0)</f>
        <v>0</v>
      </c>
      <c r="N121" s="69"/>
      <c r="O121" s="81"/>
      <c r="P121" s="69"/>
      <c r="Q121" s="69"/>
      <c r="R121" s="69"/>
    </row>
    <row r="122" spans="1:18" s="70" customFormat="1" ht="12" customHeight="1">
      <c r="A122" s="539" t="s">
        <v>3</v>
      </c>
      <c r="B122" s="539" t="s">
        <v>1177</v>
      </c>
      <c r="C122" s="546">
        <v>1121211101</v>
      </c>
      <c r="D122" s="539" t="s">
        <v>301</v>
      </c>
      <c r="E122" s="68" t="s">
        <v>6</v>
      </c>
      <c r="F122" s="68" t="s">
        <v>210</v>
      </c>
      <c r="G122" s="81">
        <f>IF(F122="I",IFERROR(VLOOKUP(C122,'BG 032022'!B:D,3,FALSE),0),0)</f>
        <v>0</v>
      </c>
      <c r="H122" s="69"/>
      <c r="I122" s="69">
        <f>IF(F122="I",IFERROR(VLOOKUP(C122,'BG 032022'!B:F,5,FALSE),0),0)</f>
        <v>0</v>
      </c>
      <c r="J122" s="69"/>
      <c r="K122" s="81">
        <f>IF(F122="I",IFERROR(VLOOKUP(C122,'BG 2021'!A:C,3,FALSE),0),0)</f>
        <v>0</v>
      </c>
      <c r="L122" s="69"/>
      <c r="M122" s="69">
        <f>IF(F122="I",IFERROR(VLOOKUP(C122,'BG 2021'!A:D,4,FALSE),0),0)</f>
        <v>0</v>
      </c>
      <c r="N122" s="69"/>
      <c r="O122" s="81"/>
      <c r="P122" s="69"/>
      <c r="Q122" s="69"/>
      <c r="R122" s="69"/>
    </row>
    <row r="123" spans="1:18" s="70" customFormat="1" ht="12" customHeight="1">
      <c r="A123" s="539" t="s">
        <v>3</v>
      </c>
      <c r="B123" s="539"/>
      <c r="C123" s="546">
        <v>1121211102</v>
      </c>
      <c r="D123" s="539" t="s">
        <v>521</v>
      </c>
      <c r="E123" s="68" t="s">
        <v>145</v>
      </c>
      <c r="F123" s="68" t="s">
        <v>210</v>
      </c>
      <c r="G123" s="81">
        <f>IF(F123="I",IFERROR(VLOOKUP(C123,'BG 032022'!B:D,3,FALSE),0),0)</f>
        <v>0</v>
      </c>
      <c r="H123" s="69"/>
      <c r="I123" s="69">
        <f>IF(F123="I",IFERROR(VLOOKUP(C123,'BG 032022'!B:F,5,FALSE),0),0)</f>
        <v>0</v>
      </c>
      <c r="J123" s="69"/>
      <c r="K123" s="81">
        <f>IF(F123="I",IFERROR(VLOOKUP(C123,'BG 2021'!A:C,3,FALSE),0),0)</f>
        <v>0</v>
      </c>
      <c r="L123" s="69"/>
      <c r="M123" s="69">
        <f>IF(F123="I",IFERROR(VLOOKUP(C123,'BG 2021'!A:D,4,FALSE),0),0)</f>
        <v>0</v>
      </c>
      <c r="N123" s="69"/>
      <c r="O123" s="81"/>
      <c r="P123" s="69"/>
      <c r="Q123" s="69"/>
      <c r="R123" s="69"/>
    </row>
    <row r="124" spans="1:18" s="70" customFormat="1" ht="12" customHeight="1">
      <c r="A124" s="539" t="s">
        <v>3</v>
      </c>
      <c r="B124" s="539"/>
      <c r="C124" s="546">
        <v>11212112</v>
      </c>
      <c r="D124" s="539" t="s">
        <v>522</v>
      </c>
      <c r="E124" s="68" t="s">
        <v>6</v>
      </c>
      <c r="F124" s="68" t="s">
        <v>209</v>
      </c>
      <c r="G124" s="81">
        <f>IF(F124="I",IFERROR(VLOOKUP(C124,'BG 032022'!B:D,3,FALSE),0),0)</f>
        <v>0</v>
      </c>
      <c r="H124" s="69"/>
      <c r="I124" s="69">
        <f>IF(F124="I",IFERROR(VLOOKUP(C124,'BG 032022'!B:F,5,FALSE),0),0)</f>
        <v>0</v>
      </c>
      <c r="J124" s="69"/>
      <c r="K124" s="81">
        <f>IF(F124="I",IFERROR(VLOOKUP(C124,'BG 2021'!A:C,3,FALSE),0),0)</f>
        <v>0</v>
      </c>
      <c r="L124" s="69"/>
      <c r="M124" s="69">
        <f>IF(F124="I",IFERROR(VLOOKUP(C124,'BG 2021'!A:D,4,FALSE),0),0)</f>
        <v>0</v>
      </c>
      <c r="N124" s="69"/>
      <c r="O124" s="81"/>
      <c r="P124" s="69"/>
      <c r="Q124" s="69"/>
      <c r="R124" s="69"/>
    </row>
    <row r="125" spans="1:18" s="70" customFormat="1" ht="12" customHeight="1">
      <c r="A125" s="539" t="s">
        <v>3</v>
      </c>
      <c r="B125" s="539"/>
      <c r="C125" s="546">
        <v>1121211201</v>
      </c>
      <c r="D125" s="539" t="s">
        <v>523</v>
      </c>
      <c r="E125" s="68" t="s">
        <v>6</v>
      </c>
      <c r="F125" s="68" t="s">
        <v>210</v>
      </c>
      <c r="G125" s="81">
        <f>IF(F125="I",IFERROR(VLOOKUP(C125,'BG 032022'!B:D,3,FALSE),0),0)</f>
        <v>0</v>
      </c>
      <c r="H125" s="69"/>
      <c r="I125" s="69">
        <f>IF(F125="I",IFERROR(VLOOKUP(C125,'BG 032022'!B:F,5,FALSE),0),0)</f>
        <v>0</v>
      </c>
      <c r="J125" s="69"/>
      <c r="K125" s="81">
        <f>IF(F125="I",IFERROR(VLOOKUP(C125,'BG 2021'!A:C,3,FALSE),0),0)</f>
        <v>0</v>
      </c>
      <c r="L125" s="69"/>
      <c r="M125" s="69">
        <f>IF(F125="I",IFERROR(VLOOKUP(C125,'BG 2021'!A:D,4,FALSE),0),0)</f>
        <v>0</v>
      </c>
      <c r="N125" s="69"/>
      <c r="O125" s="81"/>
      <c r="P125" s="69"/>
      <c r="Q125" s="69"/>
      <c r="R125" s="69"/>
    </row>
    <row r="126" spans="1:18" s="70" customFormat="1" ht="12" customHeight="1">
      <c r="A126" s="539" t="s">
        <v>3</v>
      </c>
      <c r="B126" s="539"/>
      <c r="C126" s="546">
        <v>1121211202</v>
      </c>
      <c r="D126" s="539" t="s">
        <v>524</v>
      </c>
      <c r="E126" s="68" t="s">
        <v>145</v>
      </c>
      <c r="F126" s="68" t="s">
        <v>210</v>
      </c>
      <c r="G126" s="81">
        <f>IF(F126="I",IFERROR(VLOOKUP(C126,'BG 032022'!B:D,3,FALSE),0),0)</f>
        <v>0</v>
      </c>
      <c r="H126" s="69"/>
      <c r="I126" s="69">
        <f>IF(F126="I",IFERROR(VLOOKUP(C126,'BG 032022'!B:F,5,FALSE),0),0)</f>
        <v>0</v>
      </c>
      <c r="J126" s="69"/>
      <c r="K126" s="81">
        <f>IF(F126="I",IFERROR(VLOOKUP(C126,'BG 2021'!A:C,3,FALSE),0),0)</f>
        <v>0</v>
      </c>
      <c r="L126" s="69"/>
      <c r="M126" s="69">
        <f>IF(F126="I",IFERROR(VLOOKUP(C126,'BG 2021'!A:D,4,FALSE),0),0)</f>
        <v>0</v>
      </c>
      <c r="N126" s="69"/>
      <c r="O126" s="81"/>
      <c r="P126" s="69"/>
      <c r="Q126" s="69"/>
      <c r="R126" s="69"/>
    </row>
    <row r="127" spans="1:18" s="70" customFormat="1" ht="12" customHeight="1">
      <c r="A127" s="539" t="s">
        <v>3</v>
      </c>
      <c r="B127" s="539"/>
      <c r="C127" s="546">
        <v>11250</v>
      </c>
      <c r="D127" s="539" t="s">
        <v>525</v>
      </c>
      <c r="E127" s="68" t="s">
        <v>6</v>
      </c>
      <c r="F127" s="68" t="s">
        <v>209</v>
      </c>
      <c r="G127" s="81">
        <f>IF(F127="I",IFERROR(VLOOKUP(C127,'BG 032022'!B:D,3,FALSE),0),0)</f>
        <v>0</v>
      </c>
      <c r="H127" s="69"/>
      <c r="I127" s="69">
        <f>IF(F127="I",IFERROR(VLOOKUP(C127,'BG 032022'!B:F,5,FALSE),0),0)</f>
        <v>0</v>
      </c>
      <c r="J127" s="69"/>
      <c r="K127" s="81">
        <f>IF(F127="I",IFERROR(VLOOKUP(C127,'BG 2021'!A:C,3,FALSE),0),0)</f>
        <v>0</v>
      </c>
      <c r="L127" s="69"/>
      <c r="M127" s="69">
        <f>IF(F127="I",IFERROR(VLOOKUP(C127,'BG 2021'!A:D,4,FALSE),0),0)</f>
        <v>0</v>
      </c>
      <c r="N127" s="69"/>
      <c r="O127" s="81"/>
      <c r="P127" s="69"/>
      <c r="Q127" s="69"/>
      <c r="R127" s="69"/>
    </row>
    <row r="128" spans="1:18" s="70" customFormat="1" ht="12" customHeight="1">
      <c r="A128" s="539" t="s">
        <v>3</v>
      </c>
      <c r="B128" s="539"/>
      <c r="C128" s="546">
        <v>112501</v>
      </c>
      <c r="D128" s="539" t="s">
        <v>526</v>
      </c>
      <c r="E128" s="68" t="s">
        <v>6</v>
      </c>
      <c r="F128" s="68" t="s">
        <v>209</v>
      </c>
      <c r="G128" s="81">
        <f>IF(F128="I",IFERROR(VLOOKUP(C128,'BG 032022'!B:D,3,FALSE),0),0)</f>
        <v>0</v>
      </c>
      <c r="H128" s="69"/>
      <c r="I128" s="69">
        <f>IF(F128="I",IFERROR(VLOOKUP(C128,'BG 032022'!B:F,5,FALSE),0),0)</f>
        <v>0</v>
      </c>
      <c r="J128" s="69"/>
      <c r="K128" s="81">
        <f>IF(F128="I",IFERROR(VLOOKUP(C128,'BG 2021'!A:C,3,FALSE),0),0)</f>
        <v>0</v>
      </c>
      <c r="L128" s="69"/>
      <c r="M128" s="69">
        <f>IF(F128="I",IFERROR(VLOOKUP(C128,'BG 2021'!A:D,4,FALSE),0),0)</f>
        <v>0</v>
      </c>
      <c r="N128" s="69"/>
      <c r="O128" s="81"/>
      <c r="P128" s="69"/>
      <c r="Q128" s="69"/>
      <c r="R128" s="69"/>
    </row>
    <row r="129" spans="1:18" s="70" customFormat="1" ht="12" customHeight="1">
      <c r="A129" s="539" t="s">
        <v>3</v>
      </c>
      <c r="B129" s="539"/>
      <c r="C129" s="546">
        <v>1125011</v>
      </c>
      <c r="D129" s="539" t="s">
        <v>526</v>
      </c>
      <c r="E129" s="68" t="s">
        <v>6</v>
      </c>
      <c r="F129" s="68" t="s">
        <v>209</v>
      </c>
      <c r="G129" s="81">
        <f>IF(F129="I",IFERROR(VLOOKUP(C129,'BG 032022'!B:D,3,FALSE),0),0)</f>
        <v>0</v>
      </c>
      <c r="H129" s="69"/>
      <c r="I129" s="69">
        <f>IF(F129="I",IFERROR(VLOOKUP(C129,'BG 032022'!B:F,5,FALSE),0),0)</f>
        <v>0</v>
      </c>
      <c r="J129" s="69"/>
      <c r="K129" s="81">
        <f>IF(F129="I",IFERROR(VLOOKUP(C129,'BG 2021'!A:C,3,FALSE),0),0)</f>
        <v>0</v>
      </c>
      <c r="L129" s="69"/>
      <c r="M129" s="69">
        <f>IF(F129="I",IFERROR(VLOOKUP(C129,'BG 2021'!A:D,4,FALSE),0),0)</f>
        <v>0</v>
      </c>
      <c r="N129" s="69"/>
      <c r="O129" s="81"/>
      <c r="P129" s="69"/>
      <c r="Q129" s="69"/>
      <c r="R129" s="69"/>
    </row>
    <row r="130" spans="1:18" s="70" customFormat="1" ht="12" customHeight="1">
      <c r="A130" s="539" t="s">
        <v>3</v>
      </c>
      <c r="B130" s="539"/>
      <c r="C130" s="546">
        <v>11250111</v>
      </c>
      <c r="D130" s="539" t="s">
        <v>526</v>
      </c>
      <c r="E130" s="68" t="s">
        <v>6</v>
      </c>
      <c r="F130" s="68" t="s">
        <v>209</v>
      </c>
      <c r="G130" s="81">
        <f>IF(F130="I",IFERROR(VLOOKUP(C130,'BG 032022'!B:D,3,FALSE),0),0)</f>
        <v>0</v>
      </c>
      <c r="H130" s="69"/>
      <c r="I130" s="69">
        <f>IF(F130="I",IFERROR(VLOOKUP(C130,'BG 032022'!B:F,5,FALSE),0),0)</f>
        <v>0</v>
      </c>
      <c r="J130" s="69"/>
      <c r="K130" s="81">
        <f>IF(F130="I",IFERROR(VLOOKUP(C130,'BG 2021'!A:C,3,FALSE),0),0)</f>
        <v>0</v>
      </c>
      <c r="L130" s="69"/>
      <c r="M130" s="69">
        <f>IF(F130="I",IFERROR(VLOOKUP(C130,'BG 2021'!A:D,4,FALSE),0),0)</f>
        <v>0</v>
      </c>
      <c r="N130" s="69"/>
      <c r="O130" s="81"/>
      <c r="P130" s="69"/>
      <c r="Q130" s="69"/>
      <c r="R130" s="69"/>
    </row>
    <row r="131" spans="1:18" s="70" customFormat="1" ht="12" customHeight="1">
      <c r="A131" s="539" t="s">
        <v>3</v>
      </c>
      <c r="B131" s="539"/>
      <c r="C131" s="546">
        <v>1125011101</v>
      </c>
      <c r="D131" s="539" t="s">
        <v>527</v>
      </c>
      <c r="E131" s="68" t="s">
        <v>6</v>
      </c>
      <c r="F131" s="68" t="s">
        <v>210</v>
      </c>
      <c r="G131" s="81">
        <f>IF(F131="I",IFERROR(VLOOKUP(C131,'BG 032022'!B:D,3,FALSE),0),0)</f>
        <v>0</v>
      </c>
      <c r="H131" s="69"/>
      <c r="I131" s="69">
        <f>IF(F131="I",IFERROR(VLOOKUP(C131,'BG 032022'!B:F,5,FALSE),0),0)</f>
        <v>0</v>
      </c>
      <c r="J131" s="69"/>
      <c r="K131" s="81">
        <f>IF(F131="I",IFERROR(VLOOKUP(C131,'BG 2021'!A:C,3,FALSE),0),0)</f>
        <v>0</v>
      </c>
      <c r="L131" s="69"/>
      <c r="M131" s="69">
        <f>IF(F131="I",IFERROR(VLOOKUP(C131,'BG 2021'!A:D,4,FALSE),0),0)</f>
        <v>0</v>
      </c>
      <c r="N131" s="69"/>
      <c r="O131" s="81"/>
      <c r="P131" s="69"/>
      <c r="Q131" s="69"/>
      <c r="R131" s="69"/>
    </row>
    <row r="132" spans="1:18" s="70" customFormat="1" ht="12" customHeight="1">
      <c r="A132" s="539" t="s">
        <v>3</v>
      </c>
      <c r="B132" s="539"/>
      <c r="C132" s="546">
        <v>1125011102</v>
      </c>
      <c r="D132" s="539" t="s">
        <v>528</v>
      </c>
      <c r="E132" s="68" t="s">
        <v>6</v>
      </c>
      <c r="F132" s="68" t="s">
        <v>210</v>
      </c>
      <c r="G132" s="81">
        <f>IF(F132="I",IFERROR(VLOOKUP(C132,'BG 032022'!B:D,3,FALSE),0),0)</f>
        <v>0</v>
      </c>
      <c r="H132" s="69"/>
      <c r="I132" s="69">
        <f>IF(F132="I",IFERROR(VLOOKUP(C132,'BG 032022'!B:F,5,FALSE),0),0)</f>
        <v>0</v>
      </c>
      <c r="J132" s="69"/>
      <c r="K132" s="81">
        <f>IF(F132="I",IFERROR(VLOOKUP(C132,'BG 2021'!A:C,3,FALSE),0),0)</f>
        <v>0</v>
      </c>
      <c r="L132" s="69"/>
      <c r="M132" s="69">
        <f>IF(F132="I",IFERROR(VLOOKUP(C132,'BG 2021'!A:D,4,FALSE),0),0)</f>
        <v>0</v>
      </c>
      <c r="N132" s="69"/>
      <c r="O132" s="81"/>
      <c r="P132" s="69"/>
      <c r="Q132" s="69"/>
      <c r="R132" s="69"/>
    </row>
    <row r="133" spans="1:18" s="70" customFormat="1" ht="12" customHeight="1">
      <c r="A133" s="539" t="s">
        <v>3</v>
      </c>
      <c r="B133" s="539"/>
      <c r="C133" s="546">
        <v>113</v>
      </c>
      <c r="D133" s="539" t="s">
        <v>529</v>
      </c>
      <c r="E133" s="68" t="s">
        <v>6</v>
      </c>
      <c r="F133" s="68" t="s">
        <v>209</v>
      </c>
      <c r="G133" s="81">
        <f>IF(F133="I",IFERROR(VLOOKUP(C133,'BG 032022'!B:D,3,FALSE),0),0)</f>
        <v>0</v>
      </c>
      <c r="H133" s="69"/>
      <c r="I133" s="69">
        <f>IF(F133="I",IFERROR(VLOOKUP(C133,'BG 032022'!B:F,5,FALSE),0),0)</f>
        <v>0</v>
      </c>
      <c r="J133" s="69"/>
      <c r="K133" s="81">
        <f>IF(F133="I",IFERROR(VLOOKUP(C133,'BG 2021'!A:C,3,FALSE),0),0)</f>
        <v>0</v>
      </c>
      <c r="L133" s="69"/>
      <c r="M133" s="69">
        <f>IF(F133="I",IFERROR(VLOOKUP(C133,'BG 2021'!A:D,4,FALSE),0),0)</f>
        <v>0</v>
      </c>
      <c r="N133" s="69"/>
      <c r="O133" s="81"/>
      <c r="P133" s="69"/>
      <c r="Q133" s="69"/>
      <c r="R133" s="69"/>
    </row>
    <row r="134" spans="1:18" s="70" customFormat="1" ht="12" customHeight="1">
      <c r="A134" s="539" t="s">
        <v>3</v>
      </c>
      <c r="B134" s="539"/>
      <c r="C134" s="546">
        <v>11301</v>
      </c>
      <c r="D134" s="539" t="s">
        <v>234</v>
      </c>
      <c r="E134" s="68" t="s">
        <v>6</v>
      </c>
      <c r="F134" s="68" t="s">
        <v>209</v>
      </c>
      <c r="G134" s="81">
        <f>IF(F134="I",IFERROR(VLOOKUP(C134,'BG 032022'!B:D,3,FALSE),0),0)</f>
        <v>0</v>
      </c>
      <c r="H134" s="69"/>
      <c r="I134" s="69">
        <f>IF(F134="I",IFERROR(VLOOKUP(C134,'BG 032022'!B:F,5,FALSE),0),0)</f>
        <v>0</v>
      </c>
      <c r="J134" s="69"/>
      <c r="K134" s="81">
        <f>IF(F134="I",IFERROR(VLOOKUP(C134,'BG 2021'!A:C,3,FALSE),0),0)</f>
        <v>0</v>
      </c>
      <c r="L134" s="69"/>
      <c r="M134" s="69">
        <f>IF(F134="I",IFERROR(VLOOKUP(C134,'BG 2021'!A:D,4,FALSE),0),0)</f>
        <v>0</v>
      </c>
      <c r="N134" s="69"/>
      <c r="O134" s="81"/>
      <c r="P134" s="69"/>
      <c r="Q134" s="69"/>
      <c r="R134" s="69"/>
    </row>
    <row r="135" spans="1:18" s="70" customFormat="1" ht="12" customHeight="1">
      <c r="A135" s="539" t="s">
        <v>3</v>
      </c>
      <c r="B135" s="539"/>
      <c r="C135" s="546">
        <v>113011</v>
      </c>
      <c r="D135" s="539" t="s">
        <v>486</v>
      </c>
      <c r="E135" s="68" t="s">
        <v>6</v>
      </c>
      <c r="F135" s="68" t="s">
        <v>209</v>
      </c>
      <c r="G135" s="81">
        <f>IF(F135="I",IFERROR(VLOOKUP(C135,'BG 032022'!B:D,3,FALSE),0),0)</f>
        <v>0</v>
      </c>
      <c r="H135" s="69"/>
      <c r="I135" s="69">
        <f>IF(F135="I",IFERROR(VLOOKUP(C135,'BG 032022'!B:F,5,FALSE),0),0)</f>
        <v>0</v>
      </c>
      <c r="J135" s="69"/>
      <c r="K135" s="81">
        <f>IF(F135="I",IFERROR(VLOOKUP(C135,'BG 2021'!A:C,3,FALSE),0),0)</f>
        <v>0</v>
      </c>
      <c r="L135" s="69"/>
      <c r="M135" s="69">
        <f>IF(F135="I",IFERROR(VLOOKUP(C135,'BG 2021'!A:D,4,FALSE),0),0)</f>
        <v>0</v>
      </c>
      <c r="N135" s="69"/>
      <c r="O135" s="81"/>
      <c r="P135" s="69"/>
      <c r="Q135" s="69"/>
      <c r="R135" s="69"/>
    </row>
    <row r="136" spans="1:18" s="70" customFormat="1" ht="12" customHeight="1">
      <c r="A136" s="539" t="s">
        <v>3</v>
      </c>
      <c r="B136" s="539"/>
      <c r="C136" s="546">
        <v>1130111</v>
      </c>
      <c r="D136" s="539" t="s">
        <v>234</v>
      </c>
      <c r="E136" s="68" t="s">
        <v>6</v>
      </c>
      <c r="F136" s="68" t="s">
        <v>209</v>
      </c>
      <c r="G136" s="81">
        <f>IF(F136="I",IFERROR(VLOOKUP(C136,'BG 032022'!B:D,3,FALSE),0),0)</f>
        <v>0</v>
      </c>
      <c r="H136" s="69"/>
      <c r="I136" s="69">
        <f>IF(F136="I",IFERROR(VLOOKUP(C136,'BG 032022'!B:F,5,FALSE),0),0)</f>
        <v>0</v>
      </c>
      <c r="J136" s="69"/>
      <c r="K136" s="81">
        <f>IF(F136="I",IFERROR(VLOOKUP(C136,'BG 2021'!A:C,3,FALSE),0),0)</f>
        <v>0</v>
      </c>
      <c r="L136" s="69"/>
      <c r="M136" s="69">
        <f>IF(F136="I",IFERROR(VLOOKUP(C136,'BG 2021'!A:D,4,FALSE),0),0)</f>
        <v>0</v>
      </c>
      <c r="N136" s="69"/>
      <c r="O136" s="81"/>
      <c r="P136" s="69"/>
      <c r="Q136" s="69"/>
      <c r="R136" s="69"/>
    </row>
    <row r="137" spans="1:18" s="70" customFormat="1" ht="12" customHeight="1">
      <c r="A137" s="539" t="s">
        <v>3</v>
      </c>
      <c r="B137" s="539"/>
      <c r="C137" s="546">
        <v>11301111</v>
      </c>
      <c r="D137" s="539" t="s">
        <v>234</v>
      </c>
      <c r="E137" s="68" t="s">
        <v>6</v>
      </c>
      <c r="F137" s="68" t="s">
        <v>209</v>
      </c>
      <c r="G137" s="81">
        <f>IF(F137="I",IFERROR(VLOOKUP(C137,'BG 032022'!B:D,3,FALSE),0),0)</f>
        <v>0</v>
      </c>
      <c r="H137" s="69"/>
      <c r="I137" s="69">
        <f>IF(F137="I",IFERROR(VLOOKUP(C137,'BG 032022'!B:F,5,FALSE),0),0)</f>
        <v>0</v>
      </c>
      <c r="J137" s="69"/>
      <c r="K137" s="81">
        <f>IF(F137="I",IFERROR(VLOOKUP(C137,'BG 2021'!A:C,3,FALSE),0),0)</f>
        <v>0</v>
      </c>
      <c r="L137" s="69"/>
      <c r="M137" s="69">
        <f>IF(F137="I",IFERROR(VLOOKUP(C137,'BG 2021'!A:D,4,FALSE),0),0)</f>
        <v>0</v>
      </c>
      <c r="N137" s="69"/>
      <c r="O137" s="81"/>
      <c r="P137" s="69"/>
      <c r="Q137" s="69"/>
      <c r="R137" s="69"/>
    </row>
    <row r="138" spans="1:18" s="70" customFormat="1" ht="12" customHeight="1">
      <c r="A138" s="539" t="s">
        <v>3</v>
      </c>
      <c r="B138" s="539"/>
      <c r="C138" s="546">
        <v>1130111101</v>
      </c>
      <c r="D138" s="539" t="s">
        <v>488</v>
      </c>
      <c r="E138" s="68" t="s">
        <v>6</v>
      </c>
      <c r="F138" s="68" t="s">
        <v>210</v>
      </c>
      <c r="G138" s="81">
        <f>IF(F138="I",IFERROR(VLOOKUP(C138,'BG 032022'!B:D,3,FALSE),0),0)</f>
        <v>0</v>
      </c>
      <c r="H138" s="69"/>
      <c r="I138" s="69">
        <f>IF(F138="I",IFERROR(VLOOKUP(C138,'BG 032022'!B:F,5,FALSE),0),0)</f>
        <v>0</v>
      </c>
      <c r="J138" s="69"/>
      <c r="K138" s="81">
        <f>IF(F138="I",IFERROR(VLOOKUP(C138,'BG 2021'!A:C,3,FALSE),0),0)</f>
        <v>0</v>
      </c>
      <c r="L138" s="69"/>
      <c r="M138" s="69">
        <f>IF(F138="I",IFERROR(VLOOKUP(C138,'BG 2021'!A:D,4,FALSE),0),0)</f>
        <v>0</v>
      </c>
      <c r="N138" s="69"/>
      <c r="O138" s="81"/>
      <c r="P138" s="69"/>
      <c r="Q138" s="69"/>
      <c r="R138" s="69"/>
    </row>
    <row r="139" spans="1:18" s="70" customFormat="1" ht="12" customHeight="1">
      <c r="A139" s="539" t="s">
        <v>3</v>
      </c>
      <c r="B139" s="539"/>
      <c r="C139" s="546">
        <v>11302</v>
      </c>
      <c r="D139" s="539" t="s">
        <v>530</v>
      </c>
      <c r="E139" s="68" t="s">
        <v>6</v>
      </c>
      <c r="F139" s="68" t="s">
        <v>209</v>
      </c>
      <c r="G139" s="81">
        <f>IF(F139="I",IFERROR(VLOOKUP(C139,'BG 032022'!B:D,3,FALSE),0),0)</f>
        <v>0</v>
      </c>
      <c r="H139" s="69"/>
      <c r="I139" s="69">
        <f>IF(F139="I",IFERROR(VLOOKUP(C139,'BG 032022'!B:F,5,FALSE),0),0)</f>
        <v>0</v>
      </c>
      <c r="J139" s="69"/>
      <c r="K139" s="81">
        <f>IF(F139="I",IFERROR(VLOOKUP(C139,'BG 2021'!A:C,3,FALSE),0),0)</f>
        <v>0</v>
      </c>
      <c r="L139" s="69"/>
      <c r="M139" s="69">
        <f>IF(F139="I",IFERROR(VLOOKUP(C139,'BG 2021'!A:D,4,FALSE),0),0)</f>
        <v>0</v>
      </c>
      <c r="N139" s="69"/>
      <c r="O139" s="81"/>
      <c r="P139" s="69"/>
      <c r="Q139" s="69"/>
      <c r="R139" s="69"/>
    </row>
    <row r="140" spans="1:18" s="70" customFormat="1" ht="12" customHeight="1">
      <c r="A140" s="539" t="s">
        <v>3</v>
      </c>
      <c r="B140" s="539"/>
      <c r="C140" s="546">
        <v>113021</v>
      </c>
      <c r="D140" s="539" t="s">
        <v>531</v>
      </c>
      <c r="E140" s="68" t="s">
        <v>6</v>
      </c>
      <c r="F140" s="68" t="s">
        <v>209</v>
      </c>
      <c r="G140" s="81">
        <f>IF(F140="I",IFERROR(VLOOKUP(C140,'BG 032022'!B:D,3,FALSE),0),0)</f>
        <v>0</v>
      </c>
      <c r="H140" s="69"/>
      <c r="I140" s="69">
        <f>IF(F140="I",IFERROR(VLOOKUP(C140,'BG 032022'!B:F,5,FALSE),0),0)</f>
        <v>0</v>
      </c>
      <c r="J140" s="69"/>
      <c r="K140" s="81">
        <f>IF(F140="I",IFERROR(VLOOKUP(C140,'BG 2021'!A:C,3,FALSE),0),0)</f>
        <v>0</v>
      </c>
      <c r="L140" s="69"/>
      <c r="M140" s="69">
        <f>IF(F140="I",IFERROR(VLOOKUP(C140,'BG 2021'!A:D,4,FALSE),0),0)</f>
        <v>0</v>
      </c>
      <c r="N140" s="69"/>
      <c r="O140" s="81"/>
      <c r="P140" s="69"/>
      <c r="Q140" s="69"/>
      <c r="R140" s="69"/>
    </row>
    <row r="141" spans="1:18" s="70" customFormat="1" ht="12" customHeight="1">
      <c r="A141" s="539" t="s">
        <v>3</v>
      </c>
      <c r="B141" s="539"/>
      <c r="C141" s="546">
        <v>1130211</v>
      </c>
      <c r="D141" s="539" t="s">
        <v>530</v>
      </c>
      <c r="E141" s="68" t="s">
        <v>6</v>
      </c>
      <c r="F141" s="68" t="s">
        <v>209</v>
      </c>
      <c r="G141" s="81">
        <f>IF(F141="I",IFERROR(VLOOKUP(C141,'BG 032022'!B:D,3,FALSE),0),0)</f>
        <v>0</v>
      </c>
      <c r="H141" s="69"/>
      <c r="I141" s="69">
        <f>IF(F141="I",IFERROR(VLOOKUP(C141,'BG 032022'!B:F,5,FALSE),0),0)</f>
        <v>0</v>
      </c>
      <c r="J141" s="69"/>
      <c r="K141" s="81">
        <f>IF(F141="I",IFERROR(VLOOKUP(C141,'BG 2021'!A:C,3,FALSE),0),0)</f>
        <v>0</v>
      </c>
      <c r="L141" s="69"/>
      <c r="M141" s="69">
        <f>IF(F141="I",IFERROR(VLOOKUP(C141,'BG 2021'!A:D,4,FALSE),0),0)</f>
        <v>0</v>
      </c>
      <c r="N141" s="69"/>
      <c r="O141" s="81"/>
      <c r="P141" s="69"/>
      <c r="Q141" s="69"/>
      <c r="R141" s="69"/>
    </row>
    <row r="142" spans="1:18" s="70" customFormat="1" ht="12" customHeight="1">
      <c r="A142" s="539" t="s">
        <v>3</v>
      </c>
      <c r="B142" s="539"/>
      <c r="C142" s="546">
        <v>11302111</v>
      </c>
      <c r="D142" s="539" t="s">
        <v>495</v>
      </c>
      <c r="E142" s="68" t="s">
        <v>6</v>
      </c>
      <c r="F142" s="68" t="s">
        <v>209</v>
      </c>
      <c r="G142" s="81">
        <f>IF(F142="I",IFERROR(VLOOKUP(C142,'BG 032022'!B:D,3,FALSE),0),0)</f>
        <v>0</v>
      </c>
      <c r="H142" s="69"/>
      <c r="I142" s="69">
        <f>IF(F142="I",IFERROR(VLOOKUP(C142,'BG 032022'!B:F,5,FALSE),0),0)</f>
        <v>0</v>
      </c>
      <c r="J142" s="69"/>
      <c r="K142" s="81">
        <f>IF(F142="I",IFERROR(VLOOKUP(C142,'BG 2021'!A:C,3,FALSE),0),0)</f>
        <v>0</v>
      </c>
      <c r="L142" s="69"/>
      <c r="M142" s="69">
        <f>IF(F142="I",IFERROR(VLOOKUP(C142,'BG 2021'!A:D,4,FALSE),0),0)</f>
        <v>0</v>
      </c>
      <c r="N142" s="69"/>
      <c r="O142" s="81"/>
      <c r="P142" s="69"/>
      <c r="Q142" s="69"/>
      <c r="R142" s="69"/>
    </row>
    <row r="143" spans="1:18" s="70" customFormat="1" ht="12" customHeight="1">
      <c r="A143" s="539" t="s">
        <v>3</v>
      </c>
      <c r="B143" s="539"/>
      <c r="C143" s="546">
        <v>1130211101</v>
      </c>
      <c r="D143" s="539" t="s">
        <v>496</v>
      </c>
      <c r="E143" s="68" t="s">
        <v>6</v>
      </c>
      <c r="F143" s="68" t="s">
        <v>210</v>
      </c>
      <c r="G143" s="81">
        <f>IF(F143="I",IFERROR(VLOOKUP(C143,'BG 032022'!B:D,3,FALSE),0),0)</f>
        <v>0</v>
      </c>
      <c r="H143" s="69"/>
      <c r="I143" s="69">
        <f>IF(F143="I",IFERROR(VLOOKUP(C143,'BG 032022'!B:F,5,FALSE),0),0)</f>
        <v>0</v>
      </c>
      <c r="J143" s="69"/>
      <c r="K143" s="81">
        <f>IF(F143="I",IFERROR(VLOOKUP(C143,'BG 2021'!A:C,3,FALSE),0),0)</f>
        <v>0</v>
      </c>
      <c r="L143" s="69"/>
      <c r="M143" s="69">
        <f>IF(F143="I",IFERROR(VLOOKUP(C143,'BG 2021'!A:D,4,FALSE),0),0)</f>
        <v>0</v>
      </c>
      <c r="N143" s="69"/>
      <c r="O143" s="81"/>
      <c r="P143" s="69"/>
      <c r="Q143" s="69"/>
      <c r="R143" s="69"/>
    </row>
    <row r="144" spans="1:18" s="70" customFormat="1" ht="12" customHeight="1">
      <c r="A144" s="539" t="s">
        <v>3</v>
      </c>
      <c r="B144" s="539"/>
      <c r="C144" s="546">
        <v>1130211102</v>
      </c>
      <c r="D144" s="539" t="s">
        <v>497</v>
      </c>
      <c r="E144" s="68" t="s">
        <v>6</v>
      </c>
      <c r="F144" s="68" t="s">
        <v>210</v>
      </c>
      <c r="G144" s="81">
        <f>IF(F144="I",IFERROR(VLOOKUP(C144,'BG 032022'!B:D,3,FALSE),0),0)</f>
        <v>0</v>
      </c>
      <c r="H144" s="69"/>
      <c r="I144" s="69">
        <f>IF(F144="I",IFERROR(VLOOKUP(C144,'BG 032022'!B:F,5,FALSE),0),0)</f>
        <v>0</v>
      </c>
      <c r="J144" s="69"/>
      <c r="K144" s="81">
        <f>IF(F144="I",IFERROR(VLOOKUP(C144,'BG 2021'!A:C,3,FALSE),0),0)</f>
        <v>0</v>
      </c>
      <c r="L144" s="69"/>
      <c r="M144" s="69">
        <f>IF(F144="I",IFERROR(VLOOKUP(C144,'BG 2021'!A:D,4,FALSE),0),0)</f>
        <v>0</v>
      </c>
      <c r="N144" s="69"/>
      <c r="O144" s="81"/>
      <c r="P144" s="69"/>
      <c r="Q144" s="69"/>
      <c r="R144" s="69"/>
    </row>
    <row r="145" spans="1:18" s="70" customFormat="1" ht="12" customHeight="1">
      <c r="A145" s="539" t="s">
        <v>3</v>
      </c>
      <c r="B145" s="539"/>
      <c r="C145" s="546">
        <v>1130211103</v>
      </c>
      <c r="D145" s="539" t="s">
        <v>116</v>
      </c>
      <c r="E145" s="68" t="s">
        <v>6</v>
      </c>
      <c r="F145" s="68" t="s">
        <v>210</v>
      </c>
      <c r="G145" s="81">
        <f>IF(F145="I",IFERROR(VLOOKUP(C145,'BG 032022'!B:D,3,FALSE),0),0)</f>
        <v>0</v>
      </c>
      <c r="H145" s="69"/>
      <c r="I145" s="69">
        <f>IF(F145="I",IFERROR(VLOOKUP(C145,'BG 032022'!B:F,5,FALSE),0),0)</f>
        <v>0</v>
      </c>
      <c r="J145" s="69"/>
      <c r="K145" s="81">
        <f>IF(F145="I",IFERROR(VLOOKUP(C145,'BG 2021'!A:C,3,FALSE),0),0)</f>
        <v>0</v>
      </c>
      <c r="L145" s="69"/>
      <c r="M145" s="69">
        <f>IF(F145="I",IFERROR(VLOOKUP(C145,'BG 2021'!A:D,4,FALSE),0),0)</f>
        <v>0</v>
      </c>
      <c r="N145" s="69"/>
      <c r="O145" s="81"/>
      <c r="P145" s="69"/>
      <c r="Q145" s="69"/>
      <c r="R145" s="69"/>
    </row>
    <row r="146" spans="1:18" s="70" customFormat="1" ht="12" customHeight="1">
      <c r="A146" s="539" t="s">
        <v>3</v>
      </c>
      <c r="B146" s="539"/>
      <c r="C146" s="546">
        <v>1130211104</v>
      </c>
      <c r="D146" s="539" t="s">
        <v>498</v>
      </c>
      <c r="E146" s="68" t="s">
        <v>6</v>
      </c>
      <c r="F146" s="68" t="s">
        <v>210</v>
      </c>
      <c r="G146" s="81">
        <f>IF(F146="I",IFERROR(VLOOKUP(C146,'BG 032022'!B:D,3,FALSE),0),0)</f>
        <v>0</v>
      </c>
      <c r="H146" s="69"/>
      <c r="I146" s="69">
        <f>IF(F146="I",IFERROR(VLOOKUP(C146,'BG 032022'!B:F,5,FALSE),0),0)</f>
        <v>0</v>
      </c>
      <c r="J146" s="69"/>
      <c r="K146" s="81">
        <f>IF(F146="I",IFERROR(VLOOKUP(C146,'BG 2021'!A:C,3,FALSE),0),0)</f>
        <v>0</v>
      </c>
      <c r="L146" s="69"/>
      <c r="M146" s="69">
        <f>IF(F146="I",IFERROR(VLOOKUP(C146,'BG 2021'!A:D,4,FALSE),0),0)</f>
        <v>0</v>
      </c>
      <c r="N146" s="69"/>
      <c r="O146" s="81"/>
      <c r="P146" s="69"/>
      <c r="Q146" s="69"/>
      <c r="R146" s="69"/>
    </row>
    <row r="147" spans="1:18" s="70" customFormat="1" ht="12" customHeight="1">
      <c r="A147" s="539" t="s">
        <v>3</v>
      </c>
      <c r="B147" s="539"/>
      <c r="C147" s="546">
        <v>11302112</v>
      </c>
      <c r="D147" s="539" t="s">
        <v>504</v>
      </c>
      <c r="E147" s="68" t="s">
        <v>6</v>
      </c>
      <c r="F147" s="68" t="s">
        <v>209</v>
      </c>
      <c r="G147" s="81">
        <f>IF(F147="I",IFERROR(VLOOKUP(C147,'BG 032022'!B:D,3,FALSE),0),0)</f>
        <v>0</v>
      </c>
      <c r="H147" s="69"/>
      <c r="I147" s="69">
        <f>IF(F147="I",IFERROR(VLOOKUP(C147,'BG 032022'!B:F,5,FALSE),0),0)</f>
        <v>0</v>
      </c>
      <c r="J147" s="69"/>
      <c r="K147" s="81">
        <f>IF(F147="I",IFERROR(VLOOKUP(C147,'BG 2021'!A:C,3,FALSE),0),0)</f>
        <v>0</v>
      </c>
      <c r="L147" s="69"/>
      <c r="M147" s="69">
        <f>IF(F147="I",IFERROR(VLOOKUP(C147,'BG 2021'!A:D,4,FALSE),0),0)</f>
        <v>0</v>
      </c>
      <c r="N147" s="69"/>
      <c r="O147" s="81"/>
      <c r="P147" s="69"/>
      <c r="Q147" s="69"/>
      <c r="R147" s="69"/>
    </row>
    <row r="148" spans="1:18" s="70" customFormat="1" ht="12" customHeight="1">
      <c r="A148" s="539" t="s">
        <v>3</v>
      </c>
      <c r="B148" s="539"/>
      <c r="C148" s="546">
        <v>1130211201</v>
      </c>
      <c r="D148" s="539" t="s">
        <v>505</v>
      </c>
      <c r="E148" s="68" t="s">
        <v>6</v>
      </c>
      <c r="F148" s="68" t="s">
        <v>210</v>
      </c>
      <c r="G148" s="81">
        <f>IF(F148="I",IFERROR(VLOOKUP(C148,'BG 032022'!B:D,3,FALSE),0),0)</f>
        <v>0</v>
      </c>
      <c r="H148" s="69"/>
      <c r="I148" s="69">
        <f>IF(F148="I",IFERROR(VLOOKUP(C148,'BG 032022'!B:F,5,FALSE),0),0)</f>
        <v>0</v>
      </c>
      <c r="J148" s="69"/>
      <c r="K148" s="81">
        <f>IF(F148="I",IFERROR(VLOOKUP(C148,'BG 2021'!A:C,3,FALSE),0),0)</f>
        <v>0</v>
      </c>
      <c r="L148" s="69"/>
      <c r="M148" s="69">
        <f>IF(F148="I",IFERROR(VLOOKUP(C148,'BG 2021'!A:D,4,FALSE),0),0)</f>
        <v>0</v>
      </c>
      <c r="N148" s="69"/>
      <c r="O148" s="81"/>
      <c r="P148" s="69"/>
      <c r="Q148" s="69"/>
      <c r="R148" s="69"/>
    </row>
    <row r="149" spans="1:18" s="70" customFormat="1" ht="12" customHeight="1">
      <c r="A149" s="539" t="s">
        <v>3</v>
      </c>
      <c r="B149" s="539"/>
      <c r="C149" s="546">
        <v>1130211202</v>
      </c>
      <c r="D149" s="539" t="s">
        <v>377</v>
      </c>
      <c r="E149" s="68" t="s">
        <v>6</v>
      </c>
      <c r="F149" s="68" t="s">
        <v>210</v>
      </c>
      <c r="G149" s="81">
        <f>IF(F149="I",IFERROR(VLOOKUP(C149,'BG 032022'!B:D,3,FALSE),0),0)</f>
        <v>0</v>
      </c>
      <c r="H149" s="69"/>
      <c r="I149" s="69">
        <f>IF(F149="I",IFERROR(VLOOKUP(C149,'BG 032022'!B:F,5,FALSE),0),0)</f>
        <v>0</v>
      </c>
      <c r="J149" s="69"/>
      <c r="K149" s="81">
        <f>IF(F149="I",IFERROR(VLOOKUP(C149,'BG 2021'!A:C,3,FALSE),0),0)</f>
        <v>0</v>
      </c>
      <c r="L149" s="69"/>
      <c r="M149" s="69">
        <f>IF(F149="I",IFERROR(VLOOKUP(C149,'BG 2021'!A:D,4,FALSE),0),0)</f>
        <v>0</v>
      </c>
      <c r="N149" s="69"/>
      <c r="O149" s="81"/>
      <c r="P149" s="69"/>
      <c r="Q149" s="69"/>
      <c r="R149" s="69"/>
    </row>
    <row r="150" spans="1:18" s="70" customFormat="1" ht="12" customHeight="1">
      <c r="A150" s="539" t="s">
        <v>3</v>
      </c>
      <c r="B150" s="539"/>
      <c r="C150" s="546">
        <v>11303</v>
      </c>
      <c r="D150" s="539" t="s">
        <v>237</v>
      </c>
      <c r="E150" s="68" t="s">
        <v>6</v>
      </c>
      <c r="F150" s="68" t="s">
        <v>209</v>
      </c>
      <c r="G150" s="81">
        <f>IF(F150="I",IFERROR(VLOOKUP(C150,'BG 032022'!B:D,3,FALSE),0),0)</f>
        <v>0</v>
      </c>
      <c r="H150" s="69"/>
      <c r="I150" s="69">
        <f>IF(F150="I",IFERROR(VLOOKUP(C150,'BG 032022'!B:F,5,FALSE),0),0)</f>
        <v>0</v>
      </c>
      <c r="J150" s="69"/>
      <c r="K150" s="81">
        <f>IF(F150="I",IFERROR(VLOOKUP(C150,'BG 2021'!A:C,3,FALSE),0),0)</f>
        <v>0</v>
      </c>
      <c r="L150" s="69"/>
      <c r="M150" s="69">
        <f>IF(F150="I",IFERROR(VLOOKUP(C150,'BG 2021'!A:D,4,FALSE),0),0)</f>
        <v>0</v>
      </c>
      <c r="N150" s="69"/>
      <c r="O150" s="81"/>
      <c r="P150" s="69"/>
      <c r="Q150" s="69"/>
      <c r="R150" s="69"/>
    </row>
    <row r="151" spans="1:18" s="70" customFormat="1" ht="12" customHeight="1">
      <c r="A151" s="539" t="s">
        <v>3</v>
      </c>
      <c r="B151" s="539"/>
      <c r="C151" s="546">
        <v>1130301</v>
      </c>
      <c r="D151" s="539" t="s">
        <v>508</v>
      </c>
      <c r="E151" s="68" t="s">
        <v>6</v>
      </c>
      <c r="F151" s="68" t="s">
        <v>209</v>
      </c>
      <c r="G151" s="81">
        <f>IF(F151="I",IFERROR(VLOOKUP(C151,'BG 032022'!B:D,3,FALSE),0),0)</f>
        <v>0</v>
      </c>
      <c r="H151" s="69"/>
      <c r="I151" s="69">
        <f>IF(F151="I",IFERROR(VLOOKUP(C151,'BG 032022'!B:F,5,FALSE),0),0)</f>
        <v>0</v>
      </c>
      <c r="J151" s="69"/>
      <c r="K151" s="81">
        <f>IF(F151="I",IFERROR(VLOOKUP(C151,'BG 2021'!A:C,3,FALSE),0),0)</f>
        <v>0</v>
      </c>
      <c r="L151" s="69"/>
      <c r="M151" s="69">
        <f>IF(F151="I",IFERROR(VLOOKUP(C151,'BG 2021'!A:D,4,FALSE),0),0)</f>
        <v>0</v>
      </c>
      <c r="N151" s="69"/>
      <c r="O151" s="81"/>
      <c r="P151" s="69"/>
      <c r="Q151" s="69"/>
      <c r="R151" s="69"/>
    </row>
    <row r="152" spans="1:18" s="70" customFormat="1" ht="12" customHeight="1">
      <c r="A152" s="539" t="s">
        <v>3</v>
      </c>
      <c r="B152" s="539"/>
      <c r="C152" s="546">
        <v>11304</v>
      </c>
      <c r="D152" s="539" t="s">
        <v>513</v>
      </c>
      <c r="E152" s="68" t="s">
        <v>6</v>
      </c>
      <c r="F152" s="68" t="s">
        <v>209</v>
      </c>
      <c r="G152" s="81">
        <f>IF(F152="I",IFERROR(VLOOKUP(C152,'BG 032022'!B:D,3,FALSE),0),0)</f>
        <v>0</v>
      </c>
      <c r="H152" s="69"/>
      <c r="I152" s="69">
        <f>IF(F152="I",IFERROR(VLOOKUP(C152,'BG 032022'!B:F,5,FALSE),0),0)</f>
        <v>0</v>
      </c>
      <c r="J152" s="69"/>
      <c r="K152" s="81">
        <f>IF(F152="I",IFERROR(VLOOKUP(C152,'BG 2021'!A:C,3,FALSE),0),0)</f>
        <v>0</v>
      </c>
      <c r="L152" s="69"/>
      <c r="M152" s="69">
        <f>IF(F152="I",IFERROR(VLOOKUP(C152,'BG 2021'!A:D,4,FALSE),0),0)</f>
        <v>0</v>
      </c>
      <c r="N152" s="69"/>
      <c r="O152" s="81"/>
      <c r="P152" s="69"/>
      <c r="Q152" s="69"/>
      <c r="R152" s="69"/>
    </row>
    <row r="153" spans="1:18" s="70" customFormat="1" ht="12" customHeight="1">
      <c r="A153" s="539" t="s">
        <v>3</v>
      </c>
      <c r="B153" s="539"/>
      <c r="C153" s="546">
        <v>11350</v>
      </c>
      <c r="D153" s="539" t="s">
        <v>526</v>
      </c>
      <c r="E153" s="68" t="s">
        <v>6</v>
      </c>
      <c r="F153" s="68" t="s">
        <v>209</v>
      </c>
      <c r="G153" s="81">
        <f>IF(F153="I",IFERROR(VLOOKUP(C153,'BG 032022'!B:D,3,FALSE),0),0)</f>
        <v>0</v>
      </c>
      <c r="H153" s="69"/>
      <c r="I153" s="69">
        <f>IF(F153="I",IFERROR(VLOOKUP(C153,'BG 032022'!B:F,5,FALSE),0),0)</f>
        <v>0</v>
      </c>
      <c r="J153" s="69"/>
      <c r="K153" s="81">
        <f>IF(F153="I",IFERROR(VLOOKUP(C153,'BG 2021'!A:C,3,FALSE),0),0)</f>
        <v>0</v>
      </c>
      <c r="L153" s="69"/>
      <c r="M153" s="69">
        <f>IF(F153="I",IFERROR(VLOOKUP(C153,'BG 2021'!A:D,4,FALSE),0),0)</f>
        <v>0</v>
      </c>
      <c r="N153" s="69"/>
      <c r="O153" s="81"/>
      <c r="P153" s="69"/>
      <c r="Q153" s="69"/>
      <c r="R153" s="69"/>
    </row>
    <row r="154" spans="1:18" s="70" customFormat="1" ht="12" customHeight="1">
      <c r="A154" s="539" t="s">
        <v>3</v>
      </c>
      <c r="B154" s="539"/>
      <c r="C154" s="546">
        <v>1135001</v>
      </c>
      <c r="D154" s="539" t="s">
        <v>527</v>
      </c>
      <c r="E154" s="68" t="s">
        <v>6</v>
      </c>
      <c r="F154" s="68" t="s">
        <v>209</v>
      </c>
      <c r="G154" s="81">
        <f>IF(F154="I",IFERROR(VLOOKUP(C154,'BG 032022'!B:D,3,FALSE),0),0)</f>
        <v>0</v>
      </c>
      <c r="H154" s="69"/>
      <c r="I154" s="69">
        <f>IF(F154="I",IFERROR(VLOOKUP(C154,'BG 032022'!B:F,5,FALSE),0),0)</f>
        <v>0</v>
      </c>
      <c r="J154" s="69"/>
      <c r="K154" s="81">
        <f>IF(F154="I",IFERROR(VLOOKUP(C154,'BG 2021'!A:C,3,FALSE),0),0)</f>
        <v>0</v>
      </c>
      <c r="L154" s="69"/>
      <c r="M154" s="69">
        <f>IF(F154="I",IFERROR(VLOOKUP(C154,'BG 2021'!A:D,4,FALSE),0),0)</f>
        <v>0</v>
      </c>
      <c r="N154" s="69"/>
      <c r="O154" s="81"/>
      <c r="P154" s="69"/>
      <c r="Q154" s="69"/>
      <c r="R154" s="69"/>
    </row>
    <row r="155" spans="1:18" s="70" customFormat="1" ht="12" customHeight="1">
      <c r="A155" s="539" t="s">
        <v>3</v>
      </c>
      <c r="B155" s="539"/>
      <c r="C155" s="546">
        <v>1135002</v>
      </c>
      <c r="D155" s="539" t="s">
        <v>528</v>
      </c>
      <c r="E155" s="68" t="s">
        <v>6</v>
      </c>
      <c r="F155" s="68" t="s">
        <v>209</v>
      </c>
      <c r="G155" s="81">
        <f>IF(F155="I",IFERROR(VLOOKUP(C155,'BG 032022'!B:D,3,FALSE),0),0)</f>
        <v>0</v>
      </c>
      <c r="H155" s="69"/>
      <c r="I155" s="69">
        <f>IF(F155="I",IFERROR(VLOOKUP(C155,'BG 032022'!B:F,5,FALSE),0),0)</f>
        <v>0</v>
      </c>
      <c r="J155" s="69"/>
      <c r="K155" s="81">
        <f>IF(F155="I",IFERROR(VLOOKUP(C155,'BG 2021'!A:C,3,FALSE),0),0)</f>
        <v>0</v>
      </c>
      <c r="L155" s="69"/>
      <c r="M155" s="69">
        <f>IF(F155="I",IFERROR(VLOOKUP(C155,'BG 2021'!A:D,4,FALSE),0),0)</f>
        <v>0</v>
      </c>
      <c r="N155" s="69"/>
      <c r="O155" s="81"/>
      <c r="P155" s="69"/>
      <c r="Q155" s="69"/>
      <c r="R155" s="69"/>
    </row>
    <row r="156" spans="1:18" s="70" customFormat="1" ht="12" customHeight="1">
      <c r="A156" s="539" t="s">
        <v>3</v>
      </c>
      <c r="B156" s="539"/>
      <c r="C156" s="546">
        <v>114</v>
      </c>
      <c r="D156" s="539" t="s">
        <v>171</v>
      </c>
      <c r="E156" s="68" t="s">
        <v>6</v>
      </c>
      <c r="F156" s="68" t="s">
        <v>209</v>
      </c>
      <c r="G156" s="81">
        <f>IF(F156="I",IFERROR(VLOOKUP(C156,'BG 032022'!B:D,3,FALSE),0),0)</f>
        <v>0</v>
      </c>
      <c r="H156" s="69"/>
      <c r="I156" s="69">
        <f>IF(F156="I",IFERROR(VLOOKUP(C156,'BG 032022'!B:F,5,FALSE),0),0)</f>
        <v>0</v>
      </c>
      <c r="J156" s="69"/>
      <c r="K156" s="81">
        <f>IF(F156="I",IFERROR(VLOOKUP(C156,'BG 2021'!A:C,3,FALSE),0),0)</f>
        <v>0</v>
      </c>
      <c r="L156" s="69"/>
      <c r="M156" s="69">
        <f>IF(F156="I",IFERROR(VLOOKUP(C156,'BG 2021'!A:D,4,FALSE),0),0)</f>
        <v>0</v>
      </c>
      <c r="N156" s="69"/>
      <c r="O156" s="81"/>
      <c r="P156" s="69"/>
      <c r="Q156" s="69"/>
      <c r="R156" s="69"/>
    </row>
    <row r="157" spans="1:18" s="70" customFormat="1" ht="12" customHeight="1">
      <c r="A157" s="539" t="s">
        <v>3</v>
      </c>
      <c r="B157" s="539"/>
      <c r="C157" s="546">
        <v>11401</v>
      </c>
      <c r="D157" s="539" t="s">
        <v>71</v>
      </c>
      <c r="E157" s="68" t="s">
        <v>6</v>
      </c>
      <c r="F157" s="68" t="s">
        <v>209</v>
      </c>
      <c r="G157" s="81">
        <f>IF(F157="I",IFERROR(VLOOKUP(C157,'BG 032022'!B:D,3,FALSE),0),0)</f>
        <v>0</v>
      </c>
      <c r="H157" s="69"/>
      <c r="I157" s="69">
        <f>IF(F157="I",IFERROR(VLOOKUP(C157,'BG 032022'!B:F,5,FALSE),0),0)</f>
        <v>0</v>
      </c>
      <c r="J157" s="69"/>
      <c r="K157" s="81">
        <f>IF(F157="I",IFERROR(VLOOKUP(C157,'BG 2021'!A:C,3,FALSE),0),0)</f>
        <v>0</v>
      </c>
      <c r="L157" s="69"/>
      <c r="M157" s="69">
        <f>IF(F157="I",IFERROR(VLOOKUP(C157,'BG 2021'!A:D,4,FALSE),0),0)</f>
        <v>0</v>
      </c>
      <c r="N157" s="69"/>
      <c r="O157" s="81"/>
      <c r="P157" s="69"/>
      <c r="Q157" s="69"/>
      <c r="R157" s="69"/>
    </row>
    <row r="158" spans="1:18" s="70" customFormat="1" ht="12" customHeight="1">
      <c r="A158" s="539" t="s">
        <v>3</v>
      </c>
      <c r="B158" s="539"/>
      <c r="C158" s="546">
        <v>114011</v>
      </c>
      <c r="D158" s="539" t="s">
        <v>532</v>
      </c>
      <c r="E158" s="68" t="s">
        <v>6</v>
      </c>
      <c r="F158" s="68" t="s">
        <v>209</v>
      </c>
      <c r="G158" s="81">
        <f>IF(F158="I",IFERROR(VLOOKUP(C158,'BG 032022'!B:D,3,FALSE),0),0)</f>
        <v>0</v>
      </c>
      <c r="H158" s="69"/>
      <c r="I158" s="69">
        <f>IF(F158="I",IFERROR(VLOOKUP(C158,'BG 032022'!B:F,5,FALSE),0),0)</f>
        <v>0</v>
      </c>
      <c r="J158" s="69"/>
      <c r="K158" s="81">
        <f>IF(F158="I",IFERROR(VLOOKUP(C158,'BG 2021'!A:C,3,FALSE),0),0)</f>
        <v>0</v>
      </c>
      <c r="L158" s="69"/>
      <c r="M158" s="69">
        <f>IF(F158="I",IFERROR(VLOOKUP(C158,'BG 2021'!A:D,4,FALSE),0),0)</f>
        <v>0</v>
      </c>
      <c r="N158" s="69"/>
      <c r="O158" s="81"/>
      <c r="P158" s="69"/>
      <c r="Q158" s="69"/>
      <c r="R158" s="69"/>
    </row>
    <row r="159" spans="1:18" s="70" customFormat="1" ht="12" customHeight="1">
      <c r="A159" s="539" t="s">
        <v>3</v>
      </c>
      <c r="B159" s="539"/>
      <c r="C159" s="546">
        <v>1140111</v>
      </c>
      <c r="D159" s="539" t="s">
        <v>368</v>
      </c>
      <c r="E159" s="68" t="s">
        <v>6</v>
      </c>
      <c r="F159" s="68" t="s">
        <v>209</v>
      </c>
      <c r="G159" s="81">
        <f>IF(F159="I",IFERROR(VLOOKUP(C159,'BG 032022'!B:D,3,FALSE),0),0)</f>
        <v>0</v>
      </c>
      <c r="H159" s="69"/>
      <c r="I159" s="69">
        <f>IF(F159="I",IFERROR(VLOOKUP(C159,'BG 032022'!B:F,5,FALSE),0),0)</f>
        <v>0</v>
      </c>
      <c r="J159" s="69"/>
      <c r="K159" s="81">
        <f>IF(F159="I",IFERROR(VLOOKUP(C159,'BG 2021'!A:C,3,FALSE),0),0)</f>
        <v>0</v>
      </c>
      <c r="L159" s="69"/>
      <c r="M159" s="69">
        <f>IF(F159="I",IFERROR(VLOOKUP(C159,'BG 2021'!A:D,4,FALSE),0),0)</f>
        <v>0</v>
      </c>
      <c r="N159" s="69"/>
      <c r="O159" s="81"/>
      <c r="P159" s="69"/>
      <c r="Q159" s="69"/>
      <c r="R159" s="69"/>
    </row>
    <row r="160" spans="1:18" s="70" customFormat="1" ht="12" customHeight="1">
      <c r="A160" s="539" t="s">
        <v>3</v>
      </c>
      <c r="B160" s="539"/>
      <c r="C160" s="546">
        <v>1140112</v>
      </c>
      <c r="D160" s="539" t="s">
        <v>369</v>
      </c>
      <c r="E160" s="68" t="s">
        <v>6</v>
      </c>
      <c r="F160" s="68" t="s">
        <v>209</v>
      </c>
      <c r="G160" s="81">
        <f>IF(F160="I",IFERROR(VLOOKUP(C160,'BG 032022'!B:D,3,FALSE),0),0)</f>
        <v>0</v>
      </c>
      <c r="H160" s="69"/>
      <c r="I160" s="69">
        <f>IF(F160="I",IFERROR(VLOOKUP(C160,'BG 032022'!B:F,5,FALSE),0),0)</f>
        <v>0</v>
      </c>
      <c r="J160" s="69"/>
      <c r="K160" s="81">
        <f>IF(F160="I",IFERROR(VLOOKUP(C160,'BG 2021'!A:C,3,FALSE),0),0)</f>
        <v>0</v>
      </c>
      <c r="L160" s="69"/>
      <c r="M160" s="69">
        <f>IF(F160="I",IFERROR(VLOOKUP(C160,'BG 2021'!A:D,4,FALSE),0),0)</f>
        <v>0</v>
      </c>
      <c r="N160" s="69"/>
      <c r="O160" s="81"/>
      <c r="P160" s="69"/>
      <c r="Q160" s="69"/>
      <c r="R160" s="69"/>
    </row>
    <row r="161" spans="1:18" s="70" customFormat="1" ht="12" customHeight="1">
      <c r="A161" s="539" t="s">
        <v>3</v>
      </c>
      <c r="B161" s="539"/>
      <c r="C161" s="546">
        <v>1140113</v>
      </c>
      <c r="D161" s="539" t="s">
        <v>371</v>
      </c>
      <c r="E161" s="68" t="s">
        <v>6</v>
      </c>
      <c r="F161" s="68" t="s">
        <v>209</v>
      </c>
      <c r="G161" s="81">
        <f>IF(F161="I",IFERROR(VLOOKUP(C161,'BG 032022'!B:D,3,FALSE),0),0)</f>
        <v>0</v>
      </c>
      <c r="H161" s="69"/>
      <c r="I161" s="69">
        <f>IF(F161="I",IFERROR(VLOOKUP(C161,'BG 032022'!B:F,5,FALSE),0),0)</f>
        <v>0</v>
      </c>
      <c r="J161" s="69"/>
      <c r="K161" s="81">
        <f>IF(F161="I",IFERROR(VLOOKUP(C161,'BG 2021'!A:C,3,FALSE),0),0)</f>
        <v>0</v>
      </c>
      <c r="L161" s="69"/>
      <c r="M161" s="69">
        <f>IF(F161="I",IFERROR(VLOOKUP(C161,'BG 2021'!A:D,4,FALSE),0),0)</f>
        <v>0</v>
      </c>
      <c r="N161" s="69"/>
      <c r="O161" s="81"/>
      <c r="P161" s="69"/>
      <c r="Q161" s="69"/>
      <c r="R161" s="69"/>
    </row>
    <row r="162" spans="1:18" s="70" customFormat="1" ht="12" customHeight="1">
      <c r="A162" s="539" t="s">
        <v>3</v>
      </c>
      <c r="B162" s="539"/>
      <c r="C162" s="546">
        <v>1140114</v>
      </c>
      <c r="D162" s="539" t="s">
        <v>533</v>
      </c>
      <c r="E162" s="68" t="s">
        <v>6</v>
      </c>
      <c r="F162" s="68" t="s">
        <v>209</v>
      </c>
      <c r="G162" s="81">
        <f>IF(F162="I",IFERROR(VLOOKUP(C162,'BG 032022'!B:D,3,FALSE),0),0)</f>
        <v>0</v>
      </c>
      <c r="H162" s="69"/>
      <c r="I162" s="69">
        <f>IF(F162="I",IFERROR(VLOOKUP(C162,'BG 032022'!B:F,5,FALSE),0),0)</f>
        <v>0</v>
      </c>
      <c r="J162" s="69"/>
      <c r="K162" s="81">
        <f>IF(F162="I",IFERROR(VLOOKUP(C162,'BG 2021'!A:C,3,FALSE),0),0)</f>
        <v>0</v>
      </c>
      <c r="L162" s="69"/>
      <c r="M162" s="69">
        <f>IF(F162="I",IFERROR(VLOOKUP(C162,'BG 2021'!A:D,4,FALSE),0),0)</f>
        <v>0</v>
      </c>
      <c r="N162" s="69"/>
      <c r="O162" s="81"/>
      <c r="P162" s="69"/>
      <c r="Q162" s="69"/>
      <c r="R162" s="69"/>
    </row>
    <row r="163" spans="1:18" s="70" customFormat="1" ht="12" customHeight="1">
      <c r="A163" s="539" t="s">
        <v>3</v>
      </c>
      <c r="B163" s="539"/>
      <c r="C163" s="546">
        <v>1140115</v>
      </c>
      <c r="D163" s="539" t="s">
        <v>534</v>
      </c>
      <c r="E163" s="68" t="s">
        <v>6</v>
      </c>
      <c r="F163" s="68" t="s">
        <v>209</v>
      </c>
      <c r="G163" s="81">
        <f>IF(F163="I",IFERROR(VLOOKUP(C163,'BG 032022'!B:D,3,FALSE),0),0)</f>
        <v>0</v>
      </c>
      <c r="H163" s="69"/>
      <c r="I163" s="69">
        <f>IF(F163="I",IFERROR(VLOOKUP(C163,'BG 032022'!B:F,5,FALSE),0),0)</f>
        <v>0</v>
      </c>
      <c r="J163" s="69"/>
      <c r="K163" s="81">
        <f>IF(F163="I",IFERROR(VLOOKUP(C163,'BG 2021'!A:C,3,FALSE),0),0)</f>
        <v>0</v>
      </c>
      <c r="L163" s="69"/>
      <c r="M163" s="69">
        <f>IF(F163="I",IFERROR(VLOOKUP(C163,'BG 2021'!A:D,4,FALSE),0),0)</f>
        <v>0</v>
      </c>
      <c r="N163" s="69"/>
      <c r="O163" s="81"/>
      <c r="P163" s="69"/>
      <c r="Q163" s="69"/>
      <c r="R163" s="69"/>
    </row>
    <row r="164" spans="1:18" s="70" customFormat="1" ht="12" customHeight="1">
      <c r="A164" s="539" t="s">
        <v>3</v>
      </c>
      <c r="B164" s="539"/>
      <c r="C164" s="546">
        <v>1140116</v>
      </c>
      <c r="D164" s="539" t="s">
        <v>535</v>
      </c>
      <c r="E164" s="68" t="s">
        <v>6</v>
      </c>
      <c r="F164" s="68" t="s">
        <v>209</v>
      </c>
      <c r="G164" s="81">
        <f>IF(F164="I",IFERROR(VLOOKUP(C164,'BG 032022'!B:D,3,FALSE),0),0)</f>
        <v>0</v>
      </c>
      <c r="H164" s="69"/>
      <c r="I164" s="69">
        <f>IF(F164="I",IFERROR(VLOOKUP(C164,'BG 032022'!B:F,5,FALSE),0),0)</f>
        <v>0</v>
      </c>
      <c r="J164" s="69"/>
      <c r="K164" s="81">
        <f>IF(F164="I",IFERROR(VLOOKUP(C164,'BG 2021'!A:C,3,FALSE),0),0)</f>
        <v>0</v>
      </c>
      <c r="L164" s="69"/>
      <c r="M164" s="69">
        <f>IF(F164="I",IFERROR(VLOOKUP(C164,'BG 2021'!A:D,4,FALSE),0),0)</f>
        <v>0</v>
      </c>
      <c r="N164" s="69"/>
      <c r="O164" s="81"/>
      <c r="P164" s="69"/>
      <c r="Q164" s="69"/>
      <c r="R164" s="69"/>
    </row>
    <row r="165" spans="1:18" s="70" customFormat="1" ht="12" customHeight="1">
      <c r="A165" s="539" t="s">
        <v>3</v>
      </c>
      <c r="B165" s="539"/>
      <c r="C165" s="546">
        <v>114012</v>
      </c>
      <c r="D165" s="539" t="s">
        <v>536</v>
      </c>
      <c r="E165" s="68" t="s">
        <v>145</v>
      </c>
      <c r="F165" s="68" t="s">
        <v>209</v>
      </c>
      <c r="G165" s="81">
        <f>IF(F165="I",IFERROR(VLOOKUP(C165,'BG 032022'!B:D,3,FALSE),0),0)</f>
        <v>0</v>
      </c>
      <c r="H165" s="69"/>
      <c r="I165" s="69">
        <f>IF(F165="I",IFERROR(VLOOKUP(C165,'BG 032022'!B:F,5,FALSE),0),0)</f>
        <v>0</v>
      </c>
      <c r="J165" s="69"/>
      <c r="K165" s="81">
        <f>IF(F165="I",IFERROR(VLOOKUP(C165,'BG 2021'!A:C,3,FALSE),0),0)</f>
        <v>0</v>
      </c>
      <c r="L165" s="69"/>
      <c r="M165" s="69">
        <f>IF(F165="I",IFERROR(VLOOKUP(C165,'BG 2021'!A:D,4,FALSE),0),0)</f>
        <v>0</v>
      </c>
      <c r="N165" s="69"/>
      <c r="O165" s="81"/>
      <c r="P165" s="69"/>
      <c r="Q165" s="69"/>
      <c r="R165" s="69"/>
    </row>
    <row r="166" spans="1:18" s="70" customFormat="1" ht="12" customHeight="1">
      <c r="A166" s="539" t="s">
        <v>3</v>
      </c>
      <c r="B166" s="539"/>
      <c r="C166" s="546">
        <v>1140121</v>
      </c>
      <c r="D166" s="539" t="s">
        <v>368</v>
      </c>
      <c r="E166" s="68" t="s">
        <v>6</v>
      </c>
      <c r="F166" s="68" t="s">
        <v>209</v>
      </c>
      <c r="G166" s="81">
        <f>IF(F166="I",IFERROR(VLOOKUP(C166,'BG 032022'!B:D,3,FALSE),0),0)</f>
        <v>0</v>
      </c>
      <c r="H166" s="69"/>
      <c r="I166" s="69">
        <f>IF(F166="I",IFERROR(VLOOKUP(C166,'BG 032022'!B:F,5,FALSE),0),0)</f>
        <v>0</v>
      </c>
      <c r="J166" s="69"/>
      <c r="K166" s="81">
        <f>IF(F166="I",IFERROR(VLOOKUP(C166,'BG 2021'!A:C,3,FALSE),0),0)</f>
        <v>0</v>
      </c>
      <c r="L166" s="69"/>
      <c r="M166" s="69">
        <f>IF(F166="I",IFERROR(VLOOKUP(C166,'BG 2021'!A:D,4,FALSE),0),0)</f>
        <v>0</v>
      </c>
      <c r="N166" s="69"/>
      <c r="O166" s="81"/>
      <c r="P166" s="69"/>
      <c r="Q166" s="69"/>
      <c r="R166" s="69"/>
    </row>
    <row r="167" spans="1:18" s="70" customFormat="1" ht="12" customHeight="1">
      <c r="A167" s="539" t="s">
        <v>3</v>
      </c>
      <c r="B167" s="539"/>
      <c r="C167" s="546">
        <v>1140122</v>
      </c>
      <c r="D167" s="539" t="s">
        <v>369</v>
      </c>
      <c r="E167" s="68" t="s">
        <v>6</v>
      </c>
      <c r="F167" s="68" t="s">
        <v>209</v>
      </c>
      <c r="G167" s="81">
        <f>IF(F167="I",IFERROR(VLOOKUP(C167,'BG 032022'!B:D,3,FALSE),0),0)</f>
        <v>0</v>
      </c>
      <c r="H167" s="69"/>
      <c r="I167" s="69">
        <f>IF(F167="I",IFERROR(VLOOKUP(C167,'BG 032022'!B:F,5,FALSE),0),0)</f>
        <v>0</v>
      </c>
      <c r="J167" s="69"/>
      <c r="K167" s="81">
        <f>IF(F167="I",IFERROR(VLOOKUP(C167,'BG 2021'!A:C,3,FALSE),0),0)</f>
        <v>0</v>
      </c>
      <c r="L167" s="69"/>
      <c r="M167" s="69">
        <f>IF(F167="I",IFERROR(VLOOKUP(C167,'BG 2021'!A:D,4,FALSE),0),0)</f>
        <v>0</v>
      </c>
      <c r="N167" s="69"/>
      <c r="O167" s="81"/>
      <c r="P167" s="69"/>
      <c r="Q167" s="69"/>
      <c r="R167" s="69"/>
    </row>
    <row r="168" spans="1:18" s="70" customFormat="1" ht="12" customHeight="1">
      <c r="A168" s="539" t="s">
        <v>3</v>
      </c>
      <c r="B168" s="539"/>
      <c r="C168" s="546">
        <v>1140123</v>
      </c>
      <c r="D168" s="539" t="s">
        <v>371</v>
      </c>
      <c r="E168" s="68" t="s">
        <v>6</v>
      </c>
      <c r="F168" s="68" t="s">
        <v>209</v>
      </c>
      <c r="G168" s="81">
        <f>IF(F168="I",IFERROR(VLOOKUP(C168,'BG 032022'!B:D,3,FALSE),0),0)</f>
        <v>0</v>
      </c>
      <c r="H168" s="69"/>
      <c r="I168" s="69">
        <f>IF(F168="I",IFERROR(VLOOKUP(C168,'BG 032022'!B:F,5,FALSE),0),0)</f>
        <v>0</v>
      </c>
      <c r="J168" s="69"/>
      <c r="K168" s="81">
        <f>IF(F168="I",IFERROR(VLOOKUP(C168,'BG 2021'!A:C,3,FALSE),0),0)</f>
        <v>0</v>
      </c>
      <c r="L168" s="69"/>
      <c r="M168" s="69">
        <f>IF(F168="I",IFERROR(VLOOKUP(C168,'BG 2021'!A:D,4,FALSE),0),0)</f>
        <v>0</v>
      </c>
      <c r="N168" s="69"/>
      <c r="O168" s="81"/>
      <c r="P168" s="69"/>
      <c r="Q168" s="69"/>
      <c r="R168" s="69"/>
    </row>
    <row r="169" spans="1:18" s="70" customFormat="1" ht="12" customHeight="1">
      <c r="A169" s="539" t="s">
        <v>3</v>
      </c>
      <c r="B169" s="539"/>
      <c r="C169" s="546">
        <v>1140124</v>
      </c>
      <c r="D169" s="539" t="s">
        <v>533</v>
      </c>
      <c r="E169" s="68" t="s">
        <v>6</v>
      </c>
      <c r="F169" s="68" t="s">
        <v>209</v>
      </c>
      <c r="G169" s="81">
        <f>IF(F169="I",IFERROR(VLOOKUP(C169,'BG 032022'!B:D,3,FALSE),0),0)</f>
        <v>0</v>
      </c>
      <c r="H169" s="69"/>
      <c r="I169" s="69">
        <f>IF(F169="I",IFERROR(VLOOKUP(C169,'BG 032022'!B:F,5,FALSE),0),0)</f>
        <v>0</v>
      </c>
      <c r="J169" s="69"/>
      <c r="K169" s="81">
        <f>IF(F169="I",IFERROR(VLOOKUP(C169,'BG 2021'!A:C,3,FALSE),0),0)</f>
        <v>0</v>
      </c>
      <c r="L169" s="69"/>
      <c r="M169" s="69">
        <f>IF(F169="I",IFERROR(VLOOKUP(C169,'BG 2021'!A:D,4,FALSE),0),0)</f>
        <v>0</v>
      </c>
      <c r="N169" s="69"/>
      <c r="O169" s="81"/>
      <c r="P169" s="69"/>
      <c r="Q169" s="69"/>
      <c r="R169" s="69"/>
    </row>
    <row r="170" spans="1:18" s="70" customFormat="1" ht="12" customHeight="1">
      <c r="A170" s="539" t="s">
        <v>3</v>
      </c>
      <c r="B170" s="539"/>
      <c r="C170" s="546">
        <v>1140125</v>
      </c>
      <c r="D170" s="539" t="s">
        <v>534</v>
      </c>
      <c r="E170" s="68" t="s">
        <v>6</v>
      </c>
      <c r="F170" s="68" t="s">
        <v>209</v>
      </c>
      <c r="G170" s="81">
        <f>IF(F170="I",IFERROR(VLOOKUP(C170,'BG 032022'!B:D,3,FALSE),0),0)</f>
        <v>0</v>
      </c>
      <c r="H170" s="69"/>
      <c r="I170" s="69">
        <f>IF(F170="I",IFERROR(VLOOKUP(C170,'BG 032022'!B:F,5,FALSE),0),0)</f>
        <v>0</v>
      </c>
      <c r="J170" s="69"/>
      <c r="K170" s="81">
        <f>IF(F170="I",IFERROR(VLOOKUP(C170,'BG 2021'!A:C,3,FALSE),0),0)</f>
        <v>0</v>
      </c>
      <c r="L170" s="69"/>
      <c r="M170" s="69">
        <f>IF(F170="I",IFERROR(VLOOKUP(C170,'BG 2021'!A:D,4,FALSE),0),0)</f>
        <v>0</v>
      </c>
      <c r="N170" s="69"/>
      <c r="O170" s="81"/>
      <c r="P170" s="69"/>
      <c r="Q170" s="69"/>
      <c r="R170" s="69"/>
    </row>
    <row r="171" spans="1:18" s="70" customFormat="1" ht="12" customHeight="1">
      <c r="A171" s="539" t="s">
        <v>3</v>
      </c>
      <c r="B171" s="539"/>
      <c r="C171" s="546">
        <v>1140126</v>
      </c>
      <c r="D171" s="539" t="s">
        <v>535</v>
      </c>
      <c r="E171" s="68" t="s">
        <v>6</v>
      </c>
      <c r="F171" s="68" t="s">
        <v>209</v>
      </c>
      <c r="G171" s="81">
        <f>IF(F171="I",IFERROR(VLOOKUP(C171,'BG 032022'!B:D,3,FALSE),0),0)</f>
        <v>0</v>
      </c>
      <c r="H171" s="69"/>
      <c r="I171" s="69">
        <f>IF(F171="I",IFERROR(VLOOKUP(C171,'BG 032022'!B:F,5,FALSE),0),0)</f>
        <v>0</v>
      </c>
      <c r="J171" s="69"/>
      <c r="K171" s="81">
        <f>IF(F171="I",IFERROR(VLOOKUP(C171,'BG 2021'!A:C,3,FALSE),0),0)</f>
        <v>0</v>
      </c>
      <c r="L171" s="69"/>
      <c r="M171" s="69">
        <f>IF(F171="I",IFERROR(VLOOKUP(C171,'BG 2021'!A:D,4,FALSE),0),0)</f>
        <v>0</v>
      </c>
      <c r="N171" s="69"/>
      <c r="O171" s="81"/>
      <c r="P171" s="69"/>
      <c r="Q171" s="69"/>
      <c r="R171" s="69"/>
    </row>
    <row r="172" spans="1:18" s="70" customFormat="1" ht="12" customHeight="1">
      <c r="A172" s="539" t="s">
        <v>3</v>
      </c>
      <c r="B172" s="539"/>
      <c r="C172" s="546">
        <v>11402</v>
      </c>
      <c r="D172" s="539" t="s">
        <v>366</v>
      </c>
      <c r="E172" s="68" t="s">
        <v>6</v>
      </c>
      <c r="F172" s="68" t="s">
        <v>209</v>
      </c>
      <c r="G172" s="81">
        <f>IF(F172="I",IFERROR(VLOOKUP(C172,'BG 032022'!B:D,3,FALSE),0),0)</f>
        <v>0</v>
      </c>
      <c r="H172" s="69"/>
      <c r="I172" s="69">
        <f>IF(F172="I",IFERROR(VLOOKUP(C172,'BG 032022'!B:F,5,FALSE),0),0)</f>
        <v>0</v>
      </c>
      <c r="J172" s="69"/>
      <c r="K172" s="81">
        <f>IF(F172="I",IFERROR(VLOOKUP(C172,'BG 2021'!A:C,3,FALSE),0),0)</f>
        <v>0</v>
      </c>
      <c r="L172" s="69"/>
      <c r="M172" s="69">
        <f>IF(F172="I",IFERROR(VLOOKUP(C172,'BG 2021'!A:D,4,FALSE),0),0)</f>
        <v>0</v>
      </c>
      <c r="N172" s="69"/>
      <c r="O172" s="81"/>
      <c r="P172" s="69"/>
      <c r="Q172" s="69"/>
      <c r="R172" s="69"/>
    </row>
    <row r="173" spans="1:18" s="70" customFormat="1" ht="12" customHeight="1">
      <c r="A173" s="539" t="s">
        <v>3</v>
      </c>
      <c r="B173" s="539"/>
      <c r="C173" s="546">
        <v>114021</v>
      </c>
      <c r="D173" s="539" t="s">
        <v>367</v>
      </c>
      <c r="E173" s="68" t="s">
        <v>6</v>
      </c>
      <c r="F173" s="68" t="s">
        <v>209</v>
      </c>
      <c r="G173" s="81">
        <f>IF(F173="I",IFERROR(VLOOKUP(C173,'BG 032022'!B:D,3,FALSE),0),0)</f>
        <v>0</v>
      </c>
      <c r="H173" s="69"/>
      <c r="I173" s="69">
        <f>IF(F173="I",IFERROR(VLOOKUP(C173,'BG 032022'!B:F,5,FALSE),0),0)</f>
        <v>0</v>
      </c>
      <c r="J173" s="69"/>
      <c r="K173" s="81">
        <f>IF(F173="I",IFERROR(VLOOKUP(C173,'BG 2021'!A:C,3,FALSE),0),0)</f>
        <v>0</v>
      </c>
      <c r="L173" s="69"/>
      <c r="M173" s="69">
        <f>IF(F173="I",IFERROR(VLOOKUP(C173,'BG 2021'!A:D,4,FALSE),0),0)</f>
        <v>0</v>
      </c>
      <c r="N173" s="69"/>
      <c r="O173" s="81"/>
      <c r="P173" s="69"/>
      <c r="Q173" s="69"/>
      <c r="R173" s="69"/>
    </row>
    <row r="174" spans="1:18" s="70" customFormat="1" ht="12" customHeight="1">
      <c r="A174" s="539" t="s">
        <v>3</v>
      </c>
      <c r="B174" s="539"/>
      <c r="C174" s="546">
        <v>1140211</v>
      </c>
      <c r="D174" s="539" t="s">
        <v>537</v>
      </c>
      <c r="E174" s="68" t="s">
        <v>6</v>
      </c>
      <c r="F174" s="68" t="s">
        <v>209</v>
      </c>
      <c r="G174" s="81">
        <f>IF(F174="I",IFERROR(VLOOKUP(C174,'BG 032022'!B:D,3,FALSE),0),0)</f>
        <v>0</v>
      </c>
      <c r="H174" s="69"/>
      <c r="I174" s="69">
        <f>IF(F174="I",IFERROR(VLOOKUP(C174,'BG 032022'!B:F,5,FALSE),0),0)</f>
        <v>0</v>
      </c>
      <c r="J174" s="69"/>
      <c r="K174" s="81">
        <f>IF(F174="I",IFERROR(VLOOKUP(C174,'BG 2021'!A:C,3,FALSE),0),0)</f>
        <v>0</v>
      </c>
      <c r="L174" s="69"/>
      <c r="M174" s="69">
        <f>IF(F174="I",IFERROR(VLOOKUP(C174,'BG 2021'!A:D,4,FALSE),0),0)</f>
        <v>0</v>
      </c>
      <c r="N174" s="69"/>
      <c r="O174" s="81"/>
      <c r="P174" s="69"/>
      <c r="Q174" s="69"/>
      <c r="R174" s="69"/>
    </row>
    <row r="175" spans="1:18" s="70" customFormat="1" ht="12" customHeight="1">
      <c r="A175" s="539" t="s">
        <v>3</v>
      </c>
      <c r="B175" s="539"/>
      <c r="C175" s="546">
        <v>11402111</v>
      </c>
      <c r="D175" s="539" t="s">
        <v>538</v>
      </c>
      <c r="E175" s="68" t="s">
        <v>6</v>
      </c>
      <c r="F175" s="68" t="s">
        <v>209</v>
      </c>
      <c r="G175" s="81">
        <f>IF(F175="I",IFERROR(VLOOKUP(C175,'BG 032022'!B:D,3,FALSE),0),0)</f>
        <v>0</v>
      </c>
      <c r="H175" s="69"/>
      <c r="I175" s="69">
        <f>IF(F175="I",IFERROR(VLOOKUP(C175,'BG 032022'!B:F,5,FALSE),0),0)</f>
        <v>0</v>
      </c>
      <c r="J175" s="69"/>
      <c r="K175" s="81">
        <f>IF(F175="I",IFERROR(VLOOKUP(C175,'BG 2021'!A:C,3,FALSE),0),0)</f>
        <v>0</v>
      </c>
      <c r="L175" s="69"/>
      <c r="M175" s="69">
        <f>IF(F175="I",IFERROR(VLOOKUP(C175,'BG 2021'!A:D,4,FALSE),0),0)</f>
        <v>0</v>
      </c>
      <c r="N175" s="69"/>
      <c r="O175" s="81"/>
      <c r="P175" s="69"/>
      <c r="Q175" s="69"/>
      <c r="R175" s="69"/>
    </row>
    <row r="176" spans="1:18" s="833" customFormat="1" ht="12" customHeight="1">
      <c r="A176" s="828" t="s">
        <v>3</v>
      </c>
      <c r="B176" s="828" t="s">
        <v>72</v>
      </c>
      <c r="C176" s="829">
        <v>1140211101</v>
      </c>
      <c r="D176" s="828" t="s">
        <v>321</v>
      </c>
      <c r="E176" s="830" t="s">
        <v>6</v>
      </c>
      <c r="F176" s="830" t="s">
        <v>210</v>
      </c>
      <c r="G176" s="831">
        <f>IF(F176="I",IFERROR(VLOOKUP(C176,'BG 032022'!B:D,3,FALSE),0),0)</f>
        <v>1524000000</v>
      </c>
      <c r="H176" s="832"/>
      <c r="I176" s="832">
        <f>IF(F176="I",IFERROR(VLOOKUP(C176,'BG 032022'!B:F,5,FALSE),0),0)</f>
        <v>220182.85000000009</v>
      </c>
      <c r="J176" s="832"/>
      <c r="K176" s="831">
        <f>IF(F176="I",IFERROR(VLOOKUP(C176,'BG 2021'!A:C,3,FALSE),0),0)</f>
        <v>7002000000</v>
      </c>
      <c r="L176" s="832"/>
      <c r="M176" s="832">
        <f>IF(F176="I",IFERROR(VLOOKUP(C176,'BG 2021'!A:D,4,FALSE),0),0)</f>
        <v>1019093.8199999998</v>
      </c>
      <c r="N176" s="832"/>
      <c r="O176" s="831"/>
      <c r="P176" s="832"/>
      <c r="Q176" s="832"/>
      <c r="R176" s="832"/>
    </row>
    <row r="177" spans="1:18" s="70" customFormat="1" ht="12" customHeight="1">
      <c r="A177" s="539" t="s">
        <v>3</v>
      </c>
      <c r="B177" s="539"/>
      <c r="C177" s="546">
        <v>1140211102</v>
      </c>
      <c r="D177" s="539" t="s">
        <v>539</v>
      </c>
      <c r="E177" s="68" t="s">
        <v>145</v>
      </c>
      <c r="F177" s="68" t="s">
        <v>210</v>
      </c>
      <c r="G177" s="81">
        <f>IF(F177="I",IFERROR(VLOOKUP(C177,'BG 032022'!B:D,3,FALSE),0),0)</f>
        <v>0</v>
      </c>
      <c r="H177" s="69"/>
      <c r="I177" s="69">
        <f>IF(F177="I",IFERROR(VLOOKUP(C177,'BG 032022'!B:F,5,FALSE),0),0)</f>
        <v>0</v>
      </c>
      <c r="J177" s="69"/>
      <c r="K177" s="81">
        <f>IF(F177="I",IFERROR(VLOOKUP(C177,'BG 2021'!A:C,3,FALSE),0),0)</f>
        <v>0</v>
      </c>
      <c r="L177" s="69"/>
      <c r="M177" s="69">
        <f>IF(F177="I",IFERROR(VLOOKUP(C177,'BG 2021'!A:D,4,FALSE),0),0)</f>
        <v>0</v>
      </c>
      <c r="N177" s="69"/>
      <c r="O177" s="81"/>
      <c r="P177" s="69"/>
      <c r="Q177" s="69"/>
      <c r="R177" s="69"/>
    </row>
    <row r="178" spans="1:18" s="70" customFormat="1" ht="12" customHeight="1">
      <c r="A178" s="539" t="s">
        <v>3</v>
      </c>
      <c r="B178" s="539"/>
      <c r="C178" s="546">
        <v>1140212</v>
      </c>
      <c r="D178" s="539" t="s">
        <v>368</v>
      </c>
      <c r="E178" s="68" t="s">
        <v>6</v>
      </c>
      <c r="F178" s="68" t="s">
        <v>209</v>
      </c>
      <c r="G178" s="81">
        <f>IF(F178="I",IFERROR(VLOOKUP(C178,'BG 032022'!B:D,3,FALSE),0),0)</f>
        <v>0</v>
      </c>
      <c r="H178" s="69"/>
      <c r="I178" s="69">
        <f>IF(F178="I",IFERROR(VLOOKUP(C178,'BG 032022'!B:F,5,FALSE),0),0)</f>
        <v>0</v>
      </c>
      <c r="J178" s="69"/>
      <c r="K178" s="81">
        <f>IF(F178="I",IFERROR(VLOOKUP(C178,'BG 2021'!A:C,3,FALSE),0),0)</f>
        <v>0</v>
      </c>
      <c r="L178" s="69"/>
      <c r="M178" s="69">
        <f>IF(F178="I",IFERROR(VLOOKUP(C178,'BG 2021'!A:D,4,FALSE),0),0)</f>
        <v>0</v>
      </c>
      <c r="N178" s="69"/>
      <c r="O178" s="81"/>
      <c r="P178" s="69"/>
      <c r="Q178" s="69"/>
      <c r="R178" s="69"/>
    </row>
    <row r="179" spans="1:18" s="70" customFormat="1" ht="12" customHeight="1">
      <c r="A179" s="539" t="s">
        <v>3</v>
      </c>
      <c r="B179" s="539"/>
      <c r="C179" s="546">
        <v>11402121</v>
      </c>
      <c r="D179" s="539" t="s">
        <v>540</v>
      </c>
      <c r="E179" s="68" t="s">
        <v>6</v>
      </c>
      <c r="F179" s="68" t="s">
        <v>209</v>
      </c>
      <c r="G179" s="81">
        <f>IF(F179="I",IFERROR(VLOOKUP(C179,'BG 032022'!B:D,3,FALSE),0),0)</f>
        <v>0</v>
      </c>
      <c r="H179" s="69"/>
      <c r="I179" s="69">
        <f>IF(F179="I",IFERROR(VLOOKUP(C179,'BG 032022'!B:F,5,FALSE),0),0)</f>
        <v>0</v>
      </c>
      <c r="J179" s="69"/>
      <c r="K179" s="81">
        <f>IF(F179="I",IFERROR(VLOOKUP(C179,'BG 2021'!A:C,3,FALSE),0),0)</f>
        <v>0</v>
      </c>
      <c r="L179" s="69"/>
      <c r="M179" s="69">
        <f>IF(F179="I",IFERROR(VLOOKUP(C179,'BG 2021'!A:D,4,FALSE),0),0)</f>
        <v>0</v>
      </c>
      <c r="N179" s="69"/>
      <c r="O179" s="81"/>
      <c r="P179" s="69"/>
      <c r="Q179" s="69"/>
      <c r="R179" s="69"/>
    </row>
    <row r="180" spans="1:18" s="70" customFormat="1" ht="12" customHeight="1">
      <c r="A180" s="539" t="s">
        <v>3</v>
      </c>
      <c r="B180" s="539"/>
      <c r="C180" s="546">
        <v>1140212101</v>
      </c>
      <c r="D180" s="539" t="s">
        <v>541</v>
      </c>
      <c r="E180" s="68" t="s">
        <v>6</v>
      </c>
      <c r="F180" s="68" t="s">
        <v>210</v>
      </c>
      <c r="G180" s="81">
        <f>IF(F180="I",IFERROR(VLOOKUP(C180,'BG 032022'!B:D,3,FALSE),0),0)</f>
        <v>0</v>
      </c>
      <c r="H180" s="69"/>
      <c r="I180" s="69">
        <f>IF(F180="I",IFERROR(VLOOKUP(C180,'BG 032022'!B:F,5,FALSE),0),0)</f>
        <v>0</v>
      </c>
      <c r="J180" s="69"/>
      <c r="K180" s="81">
        <f>IF(F180="I",IFERROR(VLOOKUP(C180,'BG 2021'!A:C,3,FALSE),0),0)</f>
        <v>0</v>
      </c>
      <c r="L180" s="69"/>
      <c r="M180" s="69">
        <f>IF(F180="I",IFERROR(VLOOKUP(C180,'BG 2021'!A:D,4,FALSE),0),0)</f>
        <v>0</v>
      </c>
      <c r="N180" s="69"/>
      <c r="O180" s="81"/>
      <c r="P180" s="69"/>
      <c r="Q180" s="69"/>
      <c r="R180" s="69"/>
    </row>
    <row r="181" spans="1:18" s="833" customFormat="1" ht="12" customHeight="1">
      <c r="A181" s="828" t="s">
        <v>3</v>
      </c>
      <c r="B181" s="828" t="s">
        <v>72</v>
      </c>
      <c r="C181" s="829">
        <v>1140212102</v>
      </c>
      <c r="D181" s="828" t="s">
        <v>542</v>
      </c>
      <c r="E181" s="830" t="s">
        <v>145</v>
      </c>
      <c r="F181" s="830" t="s">
        <v>210</v>
      </c>
      <c r="G181" s="831">
        <f>IF(F181="I",IFERROR(VLOOKUP(C181,'BG 032022'!B:D,3,FALSE),0),0)</f>
        <v>103822800</v>
      </c>
      <c r="H181" s="832"/>
      <c r="I181" s="832">
        <f>IF(F181="I",IFERROR(VLOOKUP(C181,'BG 032022'!B:F,5,FALSE),0),0)</f>
        <v>15000</v>
      </c>
      <c r="J181" s="832"/>
      <c r="K181" s="831">
        <f>IF(F181="I",IFERROR(VLOOKUP(C181,'BG 2021'!A:C,3,FALSE),0),0)</f>
        <v>0</v>
      </c>
      <c r="L181" s="832"/>
      <c r="M181" s="832">
        <f>IF(F181="I",IFERROR(VLOOKUP(C181,'BG 2021'!A:D,4,FALSE),0),0)</f>
        <v>0</v>
      </c>
      <c r="N181" s="832"/>
      <c r="O181" s="831"/>
      <c r="P181" s="832"/>
      <c r="Q181" s="832"/>
      <c r="R181" s="832"/>
    </row>
    <row r="182" spans="1:18" s="70" customFormat="1" ht="12" customHeight="1">
      <c r="A182" s="539" t="s">
        <v>3</v>
      </c>
      <c r="B182" s="539"/>
      <c r="C182" s="546">
        <v>11402122</v>
      </c>
      <c r="D182" s="539" t="s">
        <v>543</v>
      </c>
      <c r="E182" s="68" t="s">
        <v>6</v>
      </c>
      <c r="F182" s="68" t="s">
        <v>209</v>
      </c>
      <c r="G182" s="81">
        <f>IF(F182="I",IFERROR(VLOOKUP(C182,'BG 032022'!B:D,3,FALSE),0),0)</f>
        <v>0</v>
      </c>
      <c r="H182" s="69"/>
      <c r="I182" s="69">
        <f>IF(F182="I",IFERROR(VLOOKUP(C182,'BG 032022'!B:F,5,FALSE),0),0)</f>
        <v>0</v>
      </c>
      <c r="J182" s="69"/>
      <c r="K182" s="81">
        <f>IF(F182="I",IFERROR(VLOOKUP(C182,'BG 2021'!A:C,3,FALSE),0),0)</f>
        <v>0</v>
      </c>
      <c r="L182" s="69"/>
      <c r="M182" s="69">
        <f>IF(F182="I",IFERROR(VLOOKUP(C182,'BG 2021'!A:D,4,FALSE),0),0)</f>
        <v>0</v>
      </c>
      <c r="N182" s="69"/>
      <c r="O182" s="81"/>
      <c r="P182" s="69"/>
      <c r="Q182" s="69"/>
      <c r="R182" s="69"/>
    </row>
    <row r="183" spans="1:18" s="70" customFormat="1" ht="12" customHeight="1">
      <c r="A183" s="539" t="s">
        <v>3</v>
      </c>
      <c r="B183" s="539" t="s">
        <v>72</v>
      </c>
      <c r="C183" s="546">
        <v>1140212201</v>
      </c>
      <c r="D183" s="539" t="s">
        <v>544</v>
      </c>
      <c r="E183" s="68" t="s">
        <v>6</v>
      </c>
      <c r="F183" s="68" t="s">
        <v>210</v>
      </c>
      <c r="G183" s="81">
        <f>IF(F183="I",IFERROR(VLOOKUP(C183,'BG 032022'!B:D,3,FALSE),0),0)</f>
        <v>0</v>
      </c>
      <c r="H183" s="69"/>
      <c r="I183" s="69">
        <f>IF(F183="I",IFERROR(VLOOKUP(C183,'BG 032022'!B:F,5,FALSE),0),0)</f>
        <v>0</v>
      </c>
      <c r="J183" s="69"/>
      <c r="K183" s="81">
        <f>IF(F183="I",IFERROR(VLOOKUP(C183,'BG 2021'!A:C,3,FALSE),0),0)</f>
        <v>0</v>
      </c>
      <c r="L183" s="69"/>
      <c r="M183" s="69">
        <f>IF(F183="I",IFERROR(VLOOKUP(C183,'BG 2021'!A:D,4,FALSE),0),0)</f>
        <v>0</v>
      </c>
      <c r="N183" s="69"/>
      <c r="O183" s="81"/>
      <c r="P183" s="69"/>
      <c r="Q183" s="69"/>
      <c r="R183" s="69"/>
    </row>
    <row r="184" spans="1:18" s="833" customFormat="1" ht="12" customHeight="1">
      <c r="A184" s="828" t="s">
        <v>3</v>
      </c>
      <c r="B184" s="828" t="s">
        <v>72</v>
      </c>
      <c r="C184" s="829">
        <v>1140212202</v>
      </c>
      <c r="D184" s="828" t="s">
        <v>545</v>
      </c>
      <c r="E184" s="830" t="s">
        <v>145</v>
      </c>
      <c r="F184" s="830" t="s">
        <v>210</v>
      </c>
      <c r="G184" s="831">
        <f>IF(F184="I",IFERROR(VLOOKUP(C184,'BG 032022'!B:D,3,FALSE),0),0)</f>
        <v>124587360</v>
      </c>
      <c r="H184" s="832"/>
      <c r="I184" s="832">
        <f>IF(F184="I",IFERROR(VLOOKUP(C184,'BG 032022'!B:F,5,FALSE),0),0)</f>
        <v>18000</v>
      </c>
      <c r="J184" s="832"/>
      <c r="K184" s="831">
        <f>IF(F184="I",IFERROR(VLOOKUP(C184,'BG 2021'!A:C,3,FALSE),0),0)</f>
        <v>0</v>
      </c>
      <c r="L184" s="832"/>
      <c r="M184" s="832">
        <f>IF(F184="I",IFERROR(VLOOKUP(C184,'BG 2021'!A:D,4,FALSE),0),0)</f>
        <v>0</v>
      </c>
      <c r="N184" s="832"/>
      <c r="O184" s="831"/>
      <c r="P184" s="832"/>
      <c r="Q184" s="832"/>
      <c r="R184" s="832"/>
    </row>
    <row r="185" spans="1:18" s="70" customFormat="1" ht="12" customHeight="1">
      <c r="A185" s="539" t="s">
        <v>3</v>
      </c>
      <c r="B185" s="539"/>
      <c r="C185" s="546">
        <v>11402123</v>
      </c>
      <c r="D185" s="539" t="s">
        <v>61</v>
      </c>
      <c r="E185" s="68" t="s">
        <v>6</v>
      </c>
      <c r="F185" s="68" t="s">
        <v>209</v>
      </c>
      <c r="G185" s="81">
        <f>IF(F185="I",IFERROR(VLOOKUP(C185,'BG 032022'!B:D,3,FALSE),0),0)</f>
        <v>0</v>
      </c>
      <c r="H185" s="69"/>
      <c r="I185" s="69">
        <f>IF(F185="I",IFERROR(VLOOKUP(C185,'BG 032022'!B:F,5,FALSE),0),0)</f>
        <v>0</v>
      </c>
      <c r="J185" s="69"/>
      <c r="K185" s="81">
        <f>IF(F185="I",IFERROR(VLOOKUP(C185,'BG 2021'!A:C,3,FALSE),0),0)</f>
        <v>0</v>
      </c>
      <c r="L185" s="69"/>
      <c r="M185" s="69">
        <f>IF(F185="I",IFERROR(VLOOKUP(C185,'BG 2021'!A:D,4,FALSE),0),0)</f>
        <v>0</v>
      </c>
      <c r="N185" s="69"/>
      <c r="O185" s="81"/>
      <c r="P185" s="69"/>
      <c r="Q185" s="69"/>
      <c r="R185" s="69"/>
    </row>
    <row r="186" spans="1:18" s="833" customFormat="1" ht="12" customHeight="1">
      <c r="A186" s="828" t="s">
        <v>3</v>
      </c>
      <c r="B186" s="828" t="s">
        <v>72</v>
      </c>
      <c r="C186" s="829">
        <v>1140212301</v>
      </c>
      <c r="D186" s="828" t="s">
        <v>302</v>
      </c>
      <c r="E186" s="830" t="s">
        <v>6</v>
      </c>
      <c r="F186" s="830" t="s">
        <v>210</v>
      </c>
      <c r="G186" s="831">
        <f>IF(F186="I",IFERROR(VLOOKUP(C186,'BG 032022'!B:D,3,FALSE),0),0)</f>
        <v>1565000000</v>
      </c>
      <c r="H186" s="832"/>
      <c r="I186" s="832">
        <f>IF(F186="I",IFERROR(VLOOKUP(C186,'BG 032022'!B:F,5,FALSE),0),0)</f>
        <v>226106.40000000014</v>
      </c>
      <c r="J186" s="832"/>
      <c r="K186" s="831">
        <f>IF(F186="I",IFERROR(VLOOKUP(C186,'BG 2021'!A:C,3,FALSE),0),0)</f>
        <v>4031299544</v>
      </c>
      <c r="L186" s="832"/>
      <c r="M186" s="832">
        <f>IF(F186="I",IFERROR(VLOOKUP(C186,'BG 2021'!A:D,4,FALSE),0),0)</f>
        <v>586728.43000000156</v>
      </c>
      <c r="N186" s="832"/>
      <c r="O186" s="831"/>
      <c r="P186" s="832"/>
      <c r="Q186" s="832"/>
      <c r="R186" s="832"/>
    </row>
    <row r="187" spans="1:18" s="833" customFormat="1" ht="12" customHeight="1">
      <c r="A187" s="828" t="s">
        <v>3</v>
      </c>
      <c r="B187" s="828" t="s">
        <v>72</v>
      </c>
      <c r="C187" s="829">
        <v>1140212302</v>
      </c>
      <c r="D187" s="828" t="s">
        <v>303</v>
      </c>
      <c r="E187" s="830" t="s">
        <v>145</v>
      </c>
      <c r="F187" s="830" t="s">
        <v>210</v>
      </c>
      <c r="G187" s="831">
        <f>IF(F187="I",IFERROR(VLOOKUP(C187,'BG 032022'!B:D,3,FALSE),0),0)</f>
        <v>2076456000</v>
      </c>
      <c r="H187" s="832"/>
      <c r="I187" s="832">
        <f>IF(F187="I",IFERROR(VLOOKUP(C187,'BG 032022'!B:F,5,FALSE),0),0)</f>
        <v>300000</v>
      </c>
      <c r="J187" s="832"/>
      <c r="K187" s="831">
        <f>IF(F187="I",IFERROR(VLOOKUP(C187,'BG 2021'!A:C,3,FALSE),0),0)</f>
        <v>2404783500</v>
      </c>
      <c r="L187" s="832"/>
      <c r="M187" s="832">
        <f>IF(F187="I",IFERROR(VLOOKUP(C187,'BG 2021'!A:D,4,FALSE),0),0)</f>
        <v>350000</v>
      </c>
      <c r="N187" s="832"/>
      <c r="O187" s="831"/>
      <c r="P187" s="832"/>
      <c r="Q187" s="832"/>
      <c r="R187" s="832"/>
    </row>
    <row r="188" spans="1:18" s="70" customFormat="1" ht="12" customHeight="1">
      <c r="A188" s="539" t="s">
        <v>3</v>
      </c>
      <c r="B188" s="539"/>
      <c r="C188" s="546">
        <v>1140213</v>
      </c>
      <c r="D188" s="539" t="s">
        <v>369</v>
      </c>
      <c r="E188" s="68" t="s">
        <v>6</v>
      </c>
      <c r="F188" s="68" t="s">
        <v>209</v>
      </c>
      <c r="G188" s="81">
        <f>IF(F188="I",IFERROR(VLOOKUP(C188,'BG 032022'!B:D,3,FALSE),0),0)</f>
        <v>0</v>
      </c>
      <c r="H188" s="69"/>
      <c r="I188" s="69">
        <f>IF(F188="I",IFERROR(VLOOKUP(C188,'BG 032022'!B:F,5,FALSE),0),0)</f>
        <v>0</v>
      </c>
      <c r="J188" s="69"/>
      <c r="K188" s="81">
        <f>IF(F188="I",IFERROR(VLOOKUP(C188,'BG 2021'!A:C,3,FALSE),0),0)</f>
        <v>0</v>
      </c>
      <c r="L188" s="69"/>
      <c r="M188" s="69">
        <f>IF(F188="I",IFERROR(VLOOKUP(C188,'BG 2021'!A:D,4,FALSE),0),0)</f>
        <v>0</v>
      </c>
      <c r="N188" s="69"/>
      <c r="O188" s="81"/>
      <c r="P188" s="69"/>
      <c r="Q188" s="69"/>
      <c r="R188" s="69"/>
    </row>
    <row r="189" spans="1:18" s="70" customFormat="1" ht="12" customHeight="1">
      <c r="A189" s="539" t="s">
        <v>3</v>
      </c>
      <c r="B189" s="539"/>
      <c r="C189" s="546">
        <v>11402131</v>
      </c>
      <c r="D189" s="539" t="s">
        <v>370</v>
      </c>
      <c r="E189" s="68" t="s">
        <v>6</v>
      </c>
      <c r="F189" s="68" t="s">
        <v>209</v>
      </c>
      <c r="G189" s="81">
        <f>IF(F189="I",IFERROR(VLOOKUP(C189,'BG 032022'!B:D,3,FALSE),0),0)</f>
        <v>0</v>
      </c>
      <c r="H189" s="69"/>
      <c r="I189" s="69">
        <f>IF(F189="I",IFERROR(VLOOKUP(C189,'BG 032022'!B:F,5,FALSE),0),0)</f>
        <v>0</v>
      </c>
      <c r="J189" s="69"/>
      <c r="K189" s="81">
        <f>IF(F189="I",IFERROR(VLOOKUP(C189,'BG 2021'!A:C,3,FALSE),0),0)</f>
        <v>0</v>
      </c>
      <c r="L189" s="69"/>
      <c r="M189" s="69">
        <f>IF(F189="I",IFERROR(VLOOKUP(C189,'BG 2021'!A:D,4,FALSE),0),0)</f>
        <v>0</v>
      </c>
      <c r="N189" s="69"/>
      <c r="O189" s="81"/>
      <c r="P189" s="69"/>
      <c r="Q189" s="69"/>
      <c r="R189" s="69"/>
    </row>
    <row r="190" spans="1:18" s="833" customFormat="1" ht="12" customHeight="1">
      <c r="A190" s="828" t="s">
        <v>3</v>
      </c>
      <c r="B190" s="828" t="s">
        <v>72</v>
      </c>
      <c r="C190" s="829">
        <v>1140213101</v>
      </c>
      <c r="D190" s="828" t="s">
        <v>304</v>
      </c>
      <c r="E190" s="830" t="s">
        <v>6</v>
      </c>
      <c r="F190" s="830" t="s">
        <v>210</v>
      </c>
      <c r="G190" s="831">
        <f>IF(F190="I",IFERROR(VLOOKUP(C190,'BG 032022'!B:D,3,FALSE),0),0)</f>
        <v>4875705396</v>
      </c>
      <c r="H190" s="832"/>
      <c r="I190" s="832">
        <f>IF(F190="I",IFERROR(VLOOKUP(C190,'BG 032022'!B:F,5,FALSE),0),0)</f>
        <v>704426.97</v>
      </c>
      <c r="J190" s="832"/>
      <c r="K190" s="831">
        <f>IF(F190="I",IFERROR(VLOOKUP(C190,'BG 2021'!A:C,3,FALSE),0),0)</f>
        <v>5168000000</v>
      </c>
      <c r="L190" s="832"/>
      <c r="M190" s="832">
        <f>IF(F190="I",IFERROR(VLOOKUP(C190,'BG 2021'!A:D,4,FALSE),0),0)</f>
        <v>752167.5</v>
      </c>
      <c r="N190" s="832"/>
      <c r="O190" s="831"/>
      <c r="P190" s="832"/>
      <c r="Q190" s="832"/>
      <c r="R190" s="832"/>
    </row>
    <row r="191" spans="1:18" s="833" customFormat="1" ht="12" customHeight="1">
      <c r="A191" s="828" t="s">
        <v>3</v>
      </c>
      <c r="B191" s="828" t="s">
        <v>72</v>
      </c>
      <c r="C191" s="829">
        <v>1140213102</v>
      </c>
      <c r="D191" s="828" t="s">
        <v>305</v>
      </c>
      <c r="E191" s="830" t="s">
        <v>145</v>
      </c>
      <c r="F191" s="830" t="s">
        <v>210</v>
      </c>
      <c r="G191" s="831">
        <f>IF(F191="I",IFERROR(VLOOKUP(C191,'BG 032022'!B:D,3,FALSE),0),0)</f>
        <v>4720476640</v>
      </c>
      <c r="H191" s="832"/>
      <c r="I191" s="832">
        <f>IF(F191="I",IFERROR(VLOOKUP(C191,'BG 032022'!B:F,5,FALSE),0),0)</f>
        <v>682000</v>
      </c>
      <c r="J191" s="832"/>
      <c r="K191" s="831">
        <f>IF(F191="I",IFERROR(VLOOKUP(C191,'BG 2021'!A:C,3,FALSE),0),0)</f>
        <v>7764015300</v>
      </c>
      <c r="L191" s="832"/>
      <c r="M191" s="832">
        <f>IF(F191="I",IFERROR(VLOOKUP(C191,'BG 2021'!A:D,4,FALSE),0),0)</f>
        <v>1130000</v>
      </c>
      <c r="N191" s="832"/>
      <c r="O191" s="831"/>
      <c r="P191" s="832"/>
      <c r="Q191" s="832"/>
      <c r="R191" s="832"/>
    </row>
    <row r="192" spans="1:18" s="70" customFormat="1" ht="12" customHeight="1">
      <c r="A192" s="539" t="s">
        <v>3</v>
      </c>
      <c r="B192" s="539"/>
      <c r="C192" s="546">
        <v>11402132</v>
      </c>
      <c r="D192" s="539" t="s">
        <v>546</v>
      </c>
      <c r="E192" s="68" t="s">
        <v>6</v>
      </c>
      <c r="F192" s="68" t="s">
        <v>209</v>
      </c>
      <c r="G192" s="81">
        <f>IF(F192="I",IFERROR(VLOOKUP(C192,'BG 032022'!B:D,3,FALSE),0),0)</f>
        <v>0</v>
      </c>
      <c r="H192" s="69"/>
      <c r="I192" s="69">
        <f>IF(F192="I",IFERROR(VLOOKUP(C192,'BG 032022'!B:F,5,FALSE),0),0)</f>
        <v>0</v>
      </c>
      <c r="J192" s="69"/>
      <c r="K192" s="81">
        <f>IF(F192="I",IFERROR(VLOOKUP(C192,'BG 2021'!A:C,3,FALSE),0),0)</f>
        <v>0</v>
      </c>
      <c r="L192" s="69"/>
      <c r="M192" s="69">
        <f>IF(F192="I",IFERROR(VLOOKUP(C192,'BG 2021'!A:D,4,FALSE),0),0)</f>
        <v>0</v>
      </c>
      <c r="N192" s="69"/>
      <c r="O192" s="81"/>
      <c r="P192" s="69"/>
      <c r="Q192" s="69"/>
      <c r="R192" s="69"/>
    </row>
    <row r="193" spans="1:18" s="70" customFormat="1" ht="12" customHeight="1">
      <c r="A193" s="539" t="s">
        <v>3</v>
      </c>
      <c r="B193" s="539"/>
      <c r="C193" s="546">
        <v>1140213201</v>
      </c>
      <c r="D193" s="539" t="s">
        <v>547</v>
      </c>
      <c r="E193" s="68" t="s">
        <v>6</v>
      </c>
      <c r="F193" s="68" t="s">
        <v>210</v>
      </c>
      <c r="G193" s="81">
        <f>IF(F193="I",IFERROR(VLOOKUP(C193,'BG 032022'!B:D,3,FALSE),0),0)</f>
        <v>0</v>
      </c>
      <c r="H193" s="69"/>
      <c r="I193" s="69">
        <f>IF(F193="I",IFERROR(VLOOKUP(C193,'BG 032022'!B:F,5,FALSE),0),0)</f>
        <v>0</v>
      </c>
      <c r="J193" s="69"/>
      <c r="K193" s="81">
        <f>IF(F193="I",IFERROR(VLOOKUP(C193,'BG 2021'!A:C,3,FALSE),0),0)</f>
        <v>0</v>
      </c>
      <c r="L193" s="69"/>
      <c r="M193" s="69">
        <f>IF(F193="I",IFERROR(VLOOKUP(C193,'BG 2021'!A:D,4,FALSE),0),0)</f>
        <v>0</v>
      </c>
      <c r="N193" s="69"/>
      <c r="O193" s="81"/>
      <c r="P193" s="69"/>
      <c r="Q193" s="69"/>
      <c r="R193" s="69"/>
    </row>
    <row r="194" spans="1:18" s="70" customFormat="1" ht="12" customHeight="1">
      <c r="A194" s="539" t="s">
        <v>3</v>
      </c>
      <c r="B194" s="539"/>
      <c r="C194" s="546">
        <v>1140213202</v>
      </c>
      <c r="D194" s="539" t="s">
        <v>548</v>
      </c>
      <c r="E194" s="68" t="s">
        <v>145</v>
      </c>
      <c r="F194" s="68" t="s">
        <v>210</v>
      </c>
      <c r="G194" s="81">
        <f>IF(F194="I",IFERROR(VLOOKUP(C194,'BG 032022'!B:D,3,FALSE),0),0)</f>
        <v>0</v>
      </c>
      <c r="H194" s="69"/>
      <c r="I194" s="69">
        <f>IF(F194="I",IFERROR(VLOOKUP(C194,'BG 032022'!B:F,5,FALSE),0),0)</f>
        <v>0</v>
      </c>
      <c r="J194" s="69"/>
      <c r="K194" s="81">
        <f>IF(F194="I",IFERROR(VLOOKUP(C194,'BG 2021'!A:C,3,FALSE),0),0)</f>
        <v>0</v>
      </c>
      <c r="L194" s="69"/>
      <c r="M194" s="69">
        <f>IF(F194="I",IFERROR(VLOOKUP(C194,'BG 2021'!A:D,4,FALSE),0),0)</f>
        <v>0</v>
      </c>
      <c r="N194" s="69"/>
      <c r="O194" s="81"/>
      <c r="P194" s="69"/>
      <c r="Q194" s="69"/>
      <c r="R194" s="69"/>
    </row>
    <row r="195" spans="1:18" s="70" customFormat="1" ht="12" customHeight="1">
      <c r="A195" s="539" t="s">
        <v>3</v>
      </c>
      <c r="B195" s="539"/>
      <c r="C195" s="546">
        <v>11402133</v>
      </c>
      <c r="D195" s="539" t="s">
        <v>549</v>
      </c>
      <c r="E195" s="68" t="s">
        <v>6</v>
      </c>
      <c r="F195" s="68" t="s">
        <v>209</v>
      </c>
      <c r="G195" s="81">
        <f>IF(F195="I",IFERROR(VLOOKUP(C195,'BG 032022'!B:D,3,FALSE),0),0)</f>
        <v>0</v>
      </c>
      <c r="H195" s="69"/>
      <c r="I195" s="69">
        <f>IF(F195="I",IFERROR(VLOOKUP(C195,'BG 032022'!B:F,5,FALSE),0),0)</f>
        <v>0</v>
      </c>
      <c r="J195" s="69"/>
      <c r="K195" s="81">
        <f>IF(F195="I",IFERROR(VLOOKUP(C195,'BG 2021'!A:C,3,FALSE),0),0)</f>
        <v>0</v>
      </c>
      <c r="L195" s="69"/>
      <c r="M195" s="69">
        <f>IF(F195="I",IFERROR(VLOOKUP(C195,'BG 2021'!A:D,4,FALSE),0),0)</f>
        <v>0</v>
      </c>
      <c r="N195" s="69"/>
      <c r="O195" s="81"/>
      <c r="P195" s="69"/>
      <c r="Q195" s="69"/>
      <c r="R195" s="69"/>
    </row>
    <row r="196" spans="1:18" s="70" customFormat="1" ht="12" customHeight="1">
      <c r="A196" s="539" t="s">
        <v>3</v>
      </c>
      <c r="B196" s="539"/>
      <c r="C196" s="546">
        <v>1140213301</v>
      </c>
      <c r="D196" s="539" t="s">
        <v>550</v>
      </c>
      <c r="E196" s="68" t="s">
        <v>6</v>
      </c>
      <c r="F196" s="68" t="s">
        <v>210</v>
      </c>
      <c r="G196" s="81">
        <f>IF(F196="I",IFERROR(VLOOKUP(C196,'BG 032022'!B:D,3,FALSE),0),0)</f>
        <v>0</v>
      </c>
      <c r="H196" s="69"/>
      <c r="I196" s="69">
        <f>IF(F196="I",IFERROR(VLOOKUP(C196,'BG 032022'!B:F,5,FALSE),0),0)</f>
        <v>0</v>
      </c>
      <c r="J196" s="69"/>
      <c r="K196" s="81">
        <f>IF(F196="I",IFERROR(VLOOKUP(C196,'BG 2021'!A:C,3,FALSE),0),0)</f>
        <v>0</v>
      </c>
      <c r="L196" s="69"/>
      <c r="M196" s="69">
        <f>IF(F196="I",IFERROR(VLOOKUP(C196,'BG 2021'!A:D,4,FALSE),0),0)</f>
        <v>0</v>
      </c>
      <c r="N196" s="69"/>
      <c r="O196" s="81"/>
      <c r="P196" s="69"/>
      <c r="Q196" s="69"/>
      <c r="R196" s="69"/>
    </row>
    <row r="197" spans="1:18" s="70" customFormat="1" ht="12" customHeight="1">
      <c r="A197" s="539" t="s">
        <v>3</v>
      </c>
      <c r="B197" s="539"/>
      <c r="C197" s="546">
        <v>1140213302</v>
      </c>
      <c r="D197" s="539" t="s">
        <v>551</v>
      </c>
      <c r="E197" s="68" t="s">
        <v>145</v>
      </c>
      <c r="F197" s="68" t="s">
        <v>210</v>
      </c>
      <c r="G197" s="81">
        <f>IF(F197="I",IFERROR(VLOOKUP(C197,'BG 032022'!B:D,3,FALSE),0),0)</f>
        <v>0</v>
      </c>
      <c r="H197" s="69"/>
      <c r="I197" s="69">
        <f>IF(F197="I",IFERROR(VLOOKUP(C197,'BG 032022'!B:F,5,FALSE),0),0)</f>
        <v>0</v>
      </c>
      <c r="J197" s="69"/>
      <c r="K197" s="81">
        <f>IF(F197="I",IFERROR(VLOOKUP(C197,'BG 2021'!A:C,3,FALSE),0),0)</f>
        <v>0</v>
      </c>
      <c r="L197" s="69"/>
      <c r="M197" s="69">
        <f>IF(F197="I",IFERROR(VLOOKUP(C197,'BG 2021'!A:D,4,FALSE),0),0)</f>
        <v>0</v>
      </c>
      <c r="N197" s="69"/>
      <c r="O197" s="81"/>
      <c r="P197" s="69"/>
      <c r="Q197" s="69"/>
      <c r="R197" s="69"/>
    </row>
    <row r="198" spans="1:18" s="70" customFormat="1" ht="12" customHeight="1">
      <c r="A198" s="539" t="s">
        <v>3</v>
      </c>
      <c r="B198" s="539"/>
      <c r="C198" s="546">
        <v>1140214</v>
      </c>
      <c r="D198" s="539" t="s">
        <v>371</v>
      </c>
      <c r="E198" s="68" t="s">
        <v>6</v>
      </c>
      <c r="F198" s="68" t="s">
        <v>209</v>
      </c>
      <c r="G198" s="81">
        <f>IF(F198="I",IFERROR(VLOOKUP(C198,'BG 032022'!B:D,3,FALSE),0),0)</f>
        <v>0</v>
      </c>
      <c r="H198" s="69"/>
      <c r="I198" s="69">
        <f>IF(F198="I",IFERROR(VLOOKUP(C198,'BG 032022'!B:F,5,FALSE),0),0)</f>
        <v>0</v>
      </c>
      <c r="J198" s="69"/>
      <c r="K198" s="81">
        <f>IF(F198="I",IFERROR(VLOOKUP(C198,'BG 2021'!A:C,3,FALSE),0),0)</f>
        <v>0</v>
      </c>
      <c r="L198" s="69"/>
      <c r="M198" s="69">
        <f>IF(F198="I",IFERROR(VLOOKUP(C198,'BG 2021'!A:D,4,FALSE),0),0)</f>
        <v>0</v>
      </c>
      <c r="N198" s="69"/>
      <c r="O198" s="81"/>
      <c r="P198" s="69"/>
      <c r="Q198" s="69"/>
      <c r="R198" s="69"/>
    </row>
    <row r="199" spans="1:18" s="70" customFormat="1" ht="12" customHeight="1">
      <c r="A199" s="539" t="s">
        <v>3</v>
      </c>
      <c r="B199" s="539"/>
      <c r="C199" s="546">
        <v>11402141</v>
      </c>
      <c r="D199" s="539" t="s">
        <v>540</v>
      </c>
      <c r="E199" s="68" t="s">
        <v>6</v>
      </c>
      <c r="F199" s="68" t="s">
        <v>209</v>
      </c>
      <c r="G199" s="81">
        <f>IF(F199="I",IFERROR(VLOOKUP(C199,'BG 032022'!B:D,3,FALSE),0),0)</f>
        <v>0</v>
      </c>
      <c r="H199" s="69"/>
      <c r="I199" s="69">
        <f>IF(F199="I",IFERROR(VLOOKUP(C199,'BG 032022'!B:F,5,FALSE),0),0)</f>
        <v>0</v>
      </c>
      <c r="J199" s="69"/>
      <c r="K199" s="81">
        <f>IF(F199="I",IFERROR(VLOOKUP(C199,'BG 2021'!A:C,3,FALSE),0),0)</f>
        <v>0</v>
      </c>
      <c r="L199" s="69"/>
      <c r="M199" s="69">
        <f>IF(F199="I",IFERROR(VLOOKUP(C199,'BG 2021'!A:D,4,FALSE),0),0)</f>
        <v>0</v>
      </c>
      <c r="N199" s="69"/>
      <c r="O199" s="81"/>
      <c r="P199" s="69"/>
      <c r="Q199" s="69"/>
      <c r="R199" s="69"/>
    </row>
    <row r="200" spans="1:18" s="833" customFormat="1" ht="12" customHeight="1">
      <c r="A200" s="828" t="s">
        <v>3</v>
      </c>
      <c r="B200" s="828" t="s">
        <v>72</v>
      </c>
      <c r="C200" s="829">
        <v>1140214101</v>
      </c>
      <c r="D200" s="828" t="s">
        <v>552</v>
      </c>
      <c r="E200" s="830" t="s">
        <v>6</v>
      </c>
      <c r="F200" s="830" t="s">
        <v>210</v>
      </c>
      <c r="G200" s="831">
        <f>IF(F200="I",IFERROR(VLOOKUP(C200,'BG 032022'!B:D,3,FALSE),0),0)</f>
        <v>2149000000</v>
      </c>
      <c r="H200" s="832"/>
      <c r="I200" s="832">
        <f>IF(F200="I",IFERROR(VLOOKUP(C200,'BG 032022'!B:F,5,FALSE),0),0)</f>
        <v>310480.93000000005</v>
      </c>
      <c r="J200" s="832"/>
      <c r="K200" s="831">
        <f>IF(F200="I",IFERROR(VLOOKUP(C200,'BG 2021'!A:C,3,FALSE),0),0)</f>
        <v>1500000000</v>
      </c>
      <c r="L200" s="832"/>
      <c r="M200" s="832">
        <f>IF(F200="I",IFERROR(VLOOKUP(C200,'BG 2021'!A:D,4,FALSE),0),0)</f>
        <v>218314.87000000008</v>
      </c>
      <c r="N200" s="832"/>
      <c r="O200" s="831"/>
      <c r="P200" s="832"/>
      <c r="Q200" s="832"/>
      <c r="R200" s="832"/>
    </row>
    <row r="201" spans="1:18" s="70" customFormat="1" ht="12" customHeight="1">
      <c r="A201" s="539" t="s">
        <v>3</v>
      </c>
      <c r="B201" s="539"/>
      <c r="C201" s="546">
        <v>1140214102</v>
      </c>
      <c r="D201" s="539" t="s">
        <v>553</v>
      </c>
      <c r="E201" s="68" t="s">
        <v>145</v>
      </c>
      <c r="F201" s="68" t="s">
        <v>210</v>
      </c>
      <c r="G201" s="81">
        <f>IF(F201="I",IFERROR(VLOOKUP(C201,'BG 032022'!B:D,3,FALSE),0),0)</f>
        <v>0</v>
      </c>
      <c r="H201" s="69"/>
      <c r="I201" s="69">
        <f>IF(F201="I",IFERROR(VLOOKUP(C201,'BG 032022'!B:F,5,FALSE),0),0)</f>
        <v>0</v>
      </c>
      <c r="J201" s="69"/>
      <c r="K201" s="81">
        <f>IF(F201="I",IFERROR(VLOOKUP(C201,'BG 2021'!A:C,3,FALSE),0),0)</f>
        <v>0</v>
      </c>
      <c r="L201" s="69"/>
      <c r="M201" s="69">
        <f>IF(F201="I",IFERROR(VLOOKUP(C201,'BG 2021'!A:D,4,FALSE),0),0)</f>
        <v>0</v>
      </c>
      <c r="N201" s="69"/>
      <c r="O201" s="81"/>
      <c r="P201" s="69"/>
      <c r="Q201" s="69"/>
      <c r="R201" s="69"/>
    </row>
    <row r="202" spans="1:18" s="70" customFormat="1" ht="12" customHeight="1">
      <c r="A202" s="539" t="s">
        <v>3</v>
      </c>
      <c r="B202" s="539"/>
      <c r="C202" s="546">
        <v>11402142</v>
      </c>
      <c r="D202" s="539" t="s">
        <v>543</v>
      </c>
      <c r="E202" s="68" t="s">
        <v>6</v>
      </c>
      <c r="F202" s="68" t="s">
        <v>209</v>
      </c>
      <c r="G202" s="81">
        <f>IF(F202="I",IFERROR(VLOOKUP(C202,'BG 032022'!B:D,3,FALSE),0),0)</f>
        <v>0</v>
      </c>
      <c r="H202" s="69"/>
      <c r="I202" s="69">
        <f>IF(F202="I",IFERROR(VLOOKUP(C202,'BG 032022'!B:F,5,FALSE),0),0)</f>
        <v>0</v>
      </c>
      <c r="J202" s="69"/>
      <c r="K202" s="81">
        <f>IF(F202="I",IFERROR(VLOOKUP(C202,'BG 2021'!A:C,3,FALSE),0),0)</f>
        <v>0</v>
      </c>
      <c r="L202" s="69"/>
      <c r="M202" s="69">
        <f>IF(F202="I",IFERROR(VLOOKUP(C202,'BG 2021'!A:D,4,FALSE),0),0)</f>
        <v>0</v>
      </c>
      <c r="N202" s="69"/>
      <c r="O202" s="81"/>
      <c r="P202" s="69"/>
      <c r="Q202" s="69"/>
      <c r="R202" s="69"/>
    </row>
    <row r="203" spans="1:18" s="70" customFormat="1" ht="12" customHeight="1">
      <c r="A203" s="539" t="s">
        <v>3</v>
      </c>
      <c r="B203" s="539"/>
      <c r="C203" s="546">
        <v>1140214201</v>
      </c>
      <c r="D203" s="539" t="s">
        <v>554</v>
      </c>
      <c r="E203" s="68" t="s">
        <v>6</v>
      </c>
      <c r="F203" s="68" t="s">
        <v>210</v>
      </c>
      <c r="G203" s="81">
        <f>IF(F203="I",IFERROR(VLOOKUP(C203,'BG 032022'!B:D,3,FALSE),0),0)</f>
        <v>0</v>
      </c>
      <c r="H203" s="69"/>
      <c r="I203" s="69">
        <f>IF(F203="I",IFERROR(VLOOKUP(C203,'BG 032022'!B:F,5,FALSE),0),0)</f>
        <v>0</v>
      </c>
      <c r="J203" s="69"/>
      <c r="K203" s="81">
        <f>IF(F203="I",IFERROR(VLOOKUP(C203,'BG 2021'!A:C,3,FALSE),0),0)</f>
        <v>0</v>
      </c>
      <c r="L203" s="69"/>
      <c r="M203" s="69">
        <f>IF(F203="I",IFERROR(VLOOKUP(C203,'BG 2021'!A:D,4,FALSE),0),0)</f>
        <v>0</v>
      </c>
      <c r="N203" s="69"/>
      <c r="O203" s="81"/>
      <c r="P203" s="69"/>
      <c r="Q203" s="69"/>
      <c r="R203" s="69"/>
    </row>
    <row r="204" spans="1:18" s="70" customFormat="1" ht="12" customHeight="1">
      <c r="A204" s="539" t="s">
        <v>3</v>
      </c>
      <c r="B204" s="539"/>
      <c r="C204" s="546">
        <v>1140214202</v>
      </c>
      <c r="D204" s="539" t="s">
        <v>555</v>
      </c>
      <c r="E204" s="68" t="s">
        <v>145</v>
      </c>
      <c r="F204" s="68" t="s">
        <v>210</v>
      </c>
      <c r="G204" s="81">
        <f>IF(F204="I",IFERROR(VLOOKUP(C204,'BG 032022'!B:D,3,FALSE),0),0)</f>
        <v>0</v>
      </c>
      <c r="H204" s="69"/>
      <c r="I204" s="69">
        <f>IF(F204="I",IFERROR(VLOOKUP(C204,'BG 032022'!B:F,5,FALSE),0),0)</f>
        <v>0</v>
      </c>
      <c r="J204" s="69"/>
      <c r="K204" s="81">
        <f>IF(F204="I",IFERROR(VLOOKUP(C204,'BG 2021'!A:C,3,FALSE),0),0)</f>
        <v>0</v>
      </c>
      <c r="L204" s="69"/>
      <c r="M204" s="69">
        <f>IF(F204="I",IFERROR(VLOOKUP(C204,'BG 2021'!A:D,4,FALSE),0),0)</f>
        <v>0</v>
      </c>
      <c r="N204" s="69"/>
      <c r="O204" s="81"/>
      <c r="P204" s="69"/>
      <c r="Q204" s="69"/>
      <c r="R204" s="69"/>
    </row>
    <row r="205" spans="1:18" s="70" customFormat="1" ht="12" customHeight="1">
      <c r="A205" s="539" t="s">
        <v>3</v>
      </c>
      <c r="B205" s="539"/>
      <c r="C205" s="546">
        <v>11402143</v>
      </c>
      <c r="D205" s="539" t="s">
        <v>61</v>
      </c>
      <c r="E205" s="68" t="s">
        <v>6</v>
      </c>
      <c r="F205" s="68" t="s">
        <v>209</v>
      </c>
      <c r="G205" s="81">
        <f>IF(F205="I",IFERROR(VLOOKUP(C205,'BG 032022'!B:D,3,FALSE),0),0)</f>
        <v>0</v>
      </c>
      <c r="H205" s="69"/>
      <c r="I205" s="69">
        <f>IF(F205="I",IFERROR(VLOOKUP(C205,'BG 032022'!B:F,5,FALSE),0),0)</f>
        <v>0</v>
      </c>
      <c r="J205" s="69"/>
      <c r="K205" s="81">
        <f>IF(F205="I",IFERROR(VLOOKUP(C205,'BG 2021'!A:C,3,FALSE),0),0)</f>
        <v>0</v>
      </c>
      <c r="L205" s="69"/>
      <c r="M205" s="69">
        <f>IF(F205="I",IFERROR(VLOOKUP(C205,'BG 2021'!A:D,4,FALSE),0),0)</f>
        <v>0</v>
      </c>
      <c r="N205" s="69"/>
      <c r="O205" s="81"/>
      <c r="P205" s="69"/>
      <c r="Q205" s="69"/>
      <c r="R205" s="69"/>
    </row>
    <row r="206" spans="1:18" s="70" customFormat="1" ht="12" customHeight="1">
      <c r="A206" s="539" t="s">
        <v>3</v>
      </c>
      <c r="B206" s="539" t="s">
        <v>72</v>
      </c>
      <c r="C206" s="546">
        <v>1140214301</v>
      </c>
      <c r="D206" s="539" t="s">
        <v>556</v>
      </c>
      <c r="E206" s="68" t="s">
        <v>6</v>
      </c>
      <c r="F206" s="68" t="s">
        <v>210</v>
      </c>
      <c r="G206" s="81">
        <f>IF(F206="I",IFERROR(VLOOKUP(C206,'BG 032022'!B:D,3,FALSE),0),0)</f>
        <v>0</v>
      </c>
      <c r="H206" s="69"/>
      <c r="I206" s="69">
        <f>IF(F206="I",IFERROR(VLOOKUP(C206,'BG 032022'!B:F,5,FALSE),0),0)</f>
        <v>0</v>
      </c>
      <c r="J206" s="69"/>
      <c r="K206" s="81">
        <f>IF(F206="I",IFERROR(VLOOKUP(C206,'BG 2021'!A:C,3,FALSE),0),0)</f>
        <v>214200000</v>
      </c>
      <c r="L206" s="69"/>
      <c r="M206" s="69">
        <f>IF(F206="I",IFERROR(VLOOKUP(C206,'BG 2021'!A:D,4,FALSE),0),0)</f>
        <v>31175.360000000332</v>
      </c>
      <c r="N206" s="69"/>
      <c r="O206" s="81"/>
      <c r="P206" s="69"/>
      <c r="Q206" s="69"/>
      <c r="R206" s="69"/>
    </row>
    <row r="207" spans="1:18" s="70" customFormat="1" ht="12" customHeight="1">
      <c r="A207" s="539" t="s">
        <v>3</v>
      </c>
      <c r="B207" s="539" t="s">
        <v>72</v>
      </c>
      <c r="C207" s="546">
        <v>1140214302</v>
      </c>
      <c r="D207" s="539" t="s">
        <v>306</v>
      </c>
      <c r="E207" s="68" t="s">
        <v>145</v>
      </c>
      <c r="F207" s="68" t="s">
        <v>210</v>
      </c>
      <c r="G207" s="81">
        <f>IF(F207="I",IFERROR(VLOOKUP(C207,'BG 032022'!B:D,3,FALSE),0),0)</f>
        <v>0</v>
      </c>
      <c r="H207" s="69"/>
      <c r="I207" s="69">
        <f>IF(F207="I",IFERROR(VLOOKUP(C207,'BG 032022'!B:F,5,FALSE),0),0)</f>
        <v>0</v>
      </c>
      <c r="J207" s="69"/>
      <c r="K207" s="81">
        <f>IF(F207="I",IFERROR(VLOOKUP(C207,'BG 2021'!A:C,3,FALSE),0),0)</f>
        <v>0</v>
      </c>
      <c r="L207" s="69"/>
      <c r="M207" s="69">
        <f>IF(F207="I",IFERROR(VLOOKUP(C207,'BG 2021'!A:D,4,FALSE),0),0)</f>
        <v>0</v>
      </c>
      <c r="N207" s="69"/>
      <c r="O207" s="81"/>
      <c r="P207" s="69"/>
      <c r="Q207" s="69"/>
      <c r="R207" s="69"/>
    </row>
    <row r="208" spans="1:18" s="70" customFormat="1" ht="12" customHeight="1">
      <c r="A208" s="539" t="s">
        <v>3</v>
      </c>
      <c r="B208" s="539"/>
      <c r="C208" s="546">
        <v>11402144</v>
      </c>
      <c r="D208" s="539" t="s">
        <v>370</v>
      </c>
      <c r="E208" s="68" t="s">
        <v>6</v>
      </c>
      <c r="F208" s="68" t="s">
        <v>209</v>
      </c>
      <c r="G208" s="81">
        <f>IF(F208="I",IFERROR(VLOOKUP(C208,'BG 032022'!B:D,3,FALSE),0),0)</f>
        <v>0</v>
      </c>
      <c r="H208" s="69"/>
      <c r="I208" s="69">
        <f>IF(F208="I",IFERROR(VLOOKUP(C208,'BG 032022'!B:F,5,FALSE),0),0)</f>
        <v>0</v>
      </c>
      <c r="J208" s="69"/>
      <c r="K208" s="81">
        <f>IF(F208="I",IFERROR(VLOOKUP(C208,'BG 2021'!A:C,3,FALSE),0),0)</f>
        <v>0</v>
      </c>
      <c r="L208" s="69"/>
      <c r="M208" s="69">
        <f>IF(F208="I",IFERROR(VLOOKUP(C208,'BG 2021'!A:D,4,FALSE),0),0)</f>
        <v>0</v>
      </c>
      <c r="N208" s="69"/>
      <c r="O208" s="81"/>
      <c r="P208" s="69"/>
      <c r="Q208" s="69"/>
      <c r="R208" s="69"/>
    </row>
    <row r="209" spans="1:18" s="70" customFormat="1" ht="12" customHeight="1">
      <c r="A209" s="539" t="s">
        <v>3</v>
      </c>
      <c r="B209" s="539"/>
      <c r="C209" s="546">
        <v>1140214401</v>
      </c>
      <c r="D209" s="539" t="s">
        <v>304</v>
      </c>
      <c r="E209" s="68" t="s">
        <v>6</v>
      </c>
      <c r="F209" s="68" t="s">
        <v>210</v>
      </c>
      <c r="G209" s="81">
        <f>IF(F209="I",IFERROR(VLOOKUP(C209,'BG 032022'!B:D,3,FALSE),0),0)</f>
        <v>0</v>
      </c>
      <c r="H209" s="69"/>
      <c r="I209" s="69">
        <f>IF(F209="I",IFERROR(VLOOKUP(C209,'BG 032022'!B:F,5,FALSE),0),0)</f>
        <v>0</v>
      </c>
      <c r="J209" s="69"/>
      <c r="K209" s="81">
        <f>IF(F209="I",IFERROR(VLOOKUP(C209,'BG 2021'!A:C,3,FALSE),0),0)</f>
        <v>0</v>
      </c>
      <c r="L209" s="69"/>
      <c r="M209" s="69">
        <f>IF(F209="I",IFERROR(VLOOKUP(C209,'BG 2021'!A:D,4,FALSE),0),0)</f>
        <v>0</v>
      </c>
      <c r="N209" s="69"/>
      <c r="O209" s="81"/>
      <c r="P209" s="69"/>
      <c r="Q209" s="69"/>
      <c r="R209" s="69"/>
    </row>
    <row r="210" spans="1:18" s="70" customFormat="1" ht="12" customHeight="1">
      <c r="A210" s="539" t="s">
        <v>3</v>
      </c>
      <c r="B210" s="539"/>
      <c r="C210" s="546">
        <v>1140214402</v>
      </c>
      <c r="D210" s="539" t="s">
        <v>305</v>
      </c>
      <c r="E210" s="68" t="s">
        <v>145</v>
      </c>
      <c r="F210" s="68" t="s">
        <v>210</v>
      </c>
      <c r="G210" s="81">
        <f>IF(F210="I",IFERROR(VLOOKUP(C210,'BG 032022'!B:D,3,FALSE),0),0)</f>
        <v>0</v>
      </c>
      <c r="H210" s="69"/>
      <c r="I210" s="69">
        <f>IF(F210="I",IFERROR(VLOOKUP(C210,'BG 032022'!B:F,5,FALSE),0),0)</f>
        <v>0</v>
      </c>
      <c r="J210" s="69"/>
      <c r="K210" s="81">
        <f>IF(F210="I",IFERROR(VLOOKUP(C210,'BG 2021'!A:C,3,FALSE),0),0)</f>
        <v>0</v>
      </c>
      <c r="L210" s="69"/>
      <c r="M210" s="69">
        <f>IF(F210="I",IFERROR(VLOOKUP(C210,'BG 2021'!A:D,4,FALSE),0),0)</f>
        <v>0</v>
      </c>
      <c r="N210" s="69"/>
      <c r="O210" s="81"/>
      <c r="P210" s="69"/>
      <c r="Q210" s="69"/>
      <c r="R210" s="69"/>
    </row>
    <row r="211" spans="1:18" s="70" customFormat="1" ht="12" customHeight="1">
      <c r="A211" s="539" t="s">
        <v>3</v>
      </c>
      <c r="B211" s="539"/>
      <c r="C211" s="546">
        <v>11402145</v>
      </c>
      <c r="D211" s="539" t="s">
        <v>546</v>
      </c>
      <c r="E211" s="68" t="s">
        <v>6</v>
      </c>
      <c r="F211" s="68" t="s">
        <v>209</v>
      </c>
      <c r="G211" s="81">
        <f>IF(F211="I",IFERROR(VLOOKUP(C211,'BG 032022'!B:D,3,FALSE),0),0)</f>
        <v>0</v>
      </c>
      <c r="H211" s="69"/>
      <c r="I211" s="69">
        <f>IF(F211="I",IFERROR(VLOOKUP(C211,'BG 032022'!B:F,5,FALSE),0),0)</f>
        <v>0</v>
      </c>
      <c r="J211" s="69"/>
      <c r="K211" s="81">
        <f>IF(F211="I",IFERROR(VLOOKUP(C211,'BG 2021'!A:C,3,FALSE),0),0)</f>
        <v>0</v>
      </c>
      <c r="L211" s="69"/>
      <c r="M211" s="69">
        <f>IF(F211="I",IFERROR(VLOOKUP(C211,'BG 2021'!A:D,4,FALSE),0),0)</f>
        <v>0</v>
      </c>
      <c r="N211" s="69"/>
      <c r="O211" s="81"/>
      <c r="P211" s="69"/>
      <c r="Q211" s="69"/>
      <c r="R211" s="69"/>
    </row>
    <row r="212" spans="1:18" s="70" customFormat="1" ht="12" customHeight="1">
      <c r="A212" s="539" t="s">
        <v>3</v>
      </c>
      <c r="B212" s="539"/>
      <c r="C212" s="546">
        <v>1140214501</v>
      </c>
      <c r="D212" s="539" t="s">
        <v>547</v>
      </c>
      <c r="E212" s="68" t="s">
        <v>6</v>
      </c>
      <c r="F212" s="68" t="s">
        <v>210</v>
      </c>
      <c r="G212" s="81">
        <f>IF(F212="I",IFERROR(VLOOKUP(C212,'BG 032022'!B:D,3,FALSE),0),0)</f>
        <v>0</v>
      </c>
      <c r="H212" s="69"/>
      <c r="I212" s="69">
        <f>IF(F212="I",IFERROR(VLOOKUP(C212,'BG 032022'!B:F,5,FALSE),0),0)</f>
        <v>0</v>
      </c>
      <c r="J212" s="69"/>
      <c r="K212" s="81">
        <f>IF(F212="I",IFERROR(VLOOKUP(C212,'BG 2021'!A:C,3,FALSE),0),0)</f>
        <v>0</v>
      </c>
      <c r="L212" s="69"/>
      <c r="M212" s="69">
        <f>IF(F212="I",IFERROR(VLOOKUP(C212,'BG 2021'!A:D,4,FALSE),0),0)</f>
        <v>0</v>
      </c>
      <c r="N212" s="69"/>
      <c r="O212" s="81"/>
      <c r="P212" s="69"/>
      <c r="Q212" s="69"/>
      <c r="R212" s="69"/>
    </row>
    <row r="213" spans="1:18" s="70" customFormat="1" ht="12" customHeight="1">
      <c r="A213" s="539" t="s">
        <v>3</v>
      </c>
      <c r="B213" s="539"/>
      <c r="C213" s="546">
        <v>1140214502</v>
      </c>
      <c r="D213" s="539" t="s">
        <v>548</v>
      </c>
      <c r="E213" s="68" t="s">
        <v>145</v>
      </c>
      <c r="F213" s="68" t="s">
        <v>210</v>
      </c>
      <c r="G213" s="81">
        <f>IF(F213="I",IFERROR(VLOOKUP(C213,'BG 032022'!B:D,3,FALSE),0),0)</f>
        <v>0</v>
      </c>
      <c r="H213" s="69"/>
      <c r="I213" s="69">
        <f>IF(F213="I",IFERROR(VLOOKUP(C213,'BG 032022'!B:F,5,FALSE),0),0)</f>
        <v>0</v>
      </c>
      <c r="J213" s="69"/>
      <c r="K213" s="81">
        <f>IF(F213="I",IFERROR(VLOOKUP(C213,'BG 2021'!A:C,3,FALSE),0),0)</f>
        <v>0</v>
      </c>
      <c r="L213" s="69"/>
      <c r="M213" s="69">
        <f>IF(F213="I",IFERROR(VLOOKUP(C213,'BG 2021'!A:D,4,FALSE),0),0)</f>
        <v>0</v>
      </c>
      <c r="N213" s="69"/>
      <c r="O213" s="81"/>
      <c r="P213" s="69"/>
      <c r="Q213" s="69"/>
      <c r="R213" s="69"/>
    </row>
    <row r="214" spans="1:18" s="70" customFormat="1" ht="12" customHeight="1">
      <c r="A214" s="539" t="s">
        <v>3</v>
      </c>
      <c r="B214" s="539"/>
      <c r="C214" s="546">
        <v>11402146</v>
      </c>
      <c r="D214" s="539" t="s">
        <v>549</v>
      </c>
      <c r="E214" s="68" t="s">
        <v>6</v>
      </c>
      <c r="F214" s="68" t="s">
        <v>209</v>
      </c>
      <c r="G214" s="81">
        <f>IF(F214="I",IFERROR(VLOOKUP(C214,'BG 032022'!B:D,3,FALSE),0),0)</f>
        <v>0</v>
      </c>
      <c r="H214" s="69"/>
      <c r="I214" s="69">
        <f>IF(F214="I",IFERROR(VLOOKUP(C214,'BG 032022'!B:F,5,FALSE),0),0)</f>
        <v>0</v>
      </c>
      <c r="J214" s="69"/>
      <c r="K214" s="81">
        <f>IF(F214="I",IFERROR(VLOOKUP(C214,'BG 2021'!A:C,3,FALSE),0),0)</f>
        <v>0</v>
      </c>
      <c r="L214" s="69"/>
      <c r="M214" s="69">
        <f>IF(F214="I",IFERROR(VLOOKUP(C214,'BG 2021'!A:D,4,FALSE),0),0)</f>
        <v>0</v>
      </c>
      <c r="N214" s="69"/>
      <c r="O214" s="81"/>
      <c r="P214" s="69"/>
      <c r="Q214" s="69"/>
      <c r="R214" s="69"/>
    </row>
    <row r="215" spans="1:18" s="70" customFormat="1" ht="12" customHeight="1">
      <c r="A215" s="539" t="s">
        <v>3</v>
      </c>
      <c r="B215" s="539"/>
      <c r="C215" s="546">
        <v>1140214601</v>
      </c>
      <c r="D215" s="539" t="s">
        <v>550</v>
      </c>
      <c r="E215" s="68" t="s">
        <v>6</v>
      </c>
      <c r="F215" s="68" t="s">
        <v>210</v>
      </c>
      <c r="G215" s="81">
        <f>IF(F215="I",IFERROR(VLOOKUP(C215,'BG 032022'!B:D,3,FALSE),0),0)</f>
        <v>0</v>
      </c>
      <c r="H215" s="69"/>
      <c r="I215" s="69">
        <f>IF(F215="I",IFERROR(VLOOKUP(C215,'BG 032022'!B:F,5,FALSE),0),0)</f>
        <v>0</v>
      </c>
      <c r="J215" s="69"/>
      <c r="K215" s="81">
        <f>IF(F215="I",IFERROR(VLOOKUP(C215,'BG 2021'!A:C,3,FALSE),0),0)</f>
        <v>0</v>
      </c>
      <c r="L215" s="69"/>
      <c r="M215" s="69">
        <f>IF(F215="I",IFERROR(VLOOKUP(C215,'BG 2021'!A:D,4,FALSE),0),0)</f>
        <v>0</v>
      </c>
      <c r="N215" s="69"/>
      <c r="O215" s="81"/>
      <c r="P215" s="69"/>
      <c r="Q215" s="69"/>
      <c r="R215" s="69"/>
    </row>
    <row r="216" spans="1:18" s="70" customFormat="1" ht="12" customHeight="1">
      <c r="A216" s="539" t="s">
        <v>3</v>
      </c>
      <c r="B216" s="539"/>
      <c r="C216" s="546">
        <v>1140214602</v>
      </c>
      <c r="D216" s="539" t="s">
        <v>551</v>
      </c>
      <c r="E216" s="68" t="s">
        <v>145</v>
      </c>
      <c r="F216" s="68" t="s">
        <v>210</v>
      </c>
      <c r="G216" s="81">
        <f>IF(F216="I",IFERROR(VLOOKUP(C216,'BG 032022'!B:D,3,FALSE),0),0)</f>
        <v>0</v>
      </c>
      <c r="H216" s="69"/>
      <c r="I216" s="69">
        <f>IF(F216="I",IFERROR(VLOOKUP(C216,'BG 032022'!B:F,5,FALSE),0),0)</f>
        <v>0</v>
      </c>
      <c r="J216" s="69"/>
      <c r="K216" s="81">
        <f>IF(F216="I",IFERROR(VLOOKUP(C216,'BG 2021'!A:C,3,FALSE),0),0)</f>
        <v>0</v>
      </c>
      <c r="L216" s="69"/>
      <c r="M216" s="69">
        <f>IF(F216="I",IFERROR(VLOOKUP(C216,'BG 2021'!A:D,4,FALSE),0),0)</f>
        <v>0</v>
      </c>
      <c r="N216" s="69"/>
      <c r="O216" s="81"/>
      <c r="P216" s="69"/>
      <c r="Q216" s="69"/>
      <c r="R216" s="69"/>
    </row>
    <row r="217" spans="1:18" s="70" customFormat="1" ht="12" customHeight="1">
      <c r="A217" s="539" t="s">
        <v>3</v>
      </c>
      <c r="B217" s="539"/>
      <c r="C217" s="546">
        <v>1140215</v>
      </c>
      <c r="D217" s="539" t="s">
        <v>557</v>
      </c>
      <c r="E217" s="68" t="s">
        <v>6</v>
      </c>
      <c r="F217" s="68" t="s">
        <v>209</v>
      </c>
      <c r="G217" s="81">
        <f>IF(F217="I",IFERROR(VLOOKUP(C217,'BG 032022'!B:D,3,FALSE),0),0)</f>
        <v>0</v>
      </c>
      <c r="H217" s="69"/>
      <c r="I217" s="69">
        <f>IF(F217="I",IFERROR(VLOOKUP(C217,'BG 032022'!B:F,5,FALSE),0),0)</f>
        <v>0</v>
      </c>
      <c r="J217" s="69"/>
      <c r="K217" s="81">
        <f>IF(F217="I",IFERROR(VLOOKUP(C217,'BG 2021'!A:C,3,FALSE),0),0)</f>
        <v>0</v>
      </c>
      <c r="L217" s="69"/>
      <c r="M217" s="69">
        <f>IF(F217="I",IFERROR(VLOOKUP(C217,'BG 2021'!A:D,4,FALSE),0),0)</f>
        <v>0</v>
      </c>
      <c r="N217" s="69"/>
      <c r="O217" s="81"/>
      <c r="P217" s="69"/>
      <c r="Q217" s="69"/>
      <c r="R217" s="69"/>
    </row>
    <row r="218" spans="1:18" s="70" customFormat="1" ht="12" customHeight="1">
      <c r="A218" s="539" t="s">
        <v>3</v>
      </c>
      <c r="B218" s="539"/>
      <c r="C218" s="546">
        <v>11402151</v>
      </c>
      <c r="D218" s="539" t="s">
        <v>558</v>
      </c>
      <c r="E218" s="68" t="s">
        <v>6</v>
      </c>
      <c r="F218" s="68" t="s">
        <v>209</v>
      </c>
      <c r="G218" s="81">
        <f>IF(F218="I",IFERROR(VLOOKUP(C218,'BG 032022'!B:D,3,FALSE),0),0)</f>
        <v>0</v>
      </c>
      <c r="H218" s="69"/>
      <c r="I218" s="69">
        <f>IF(F218="I",IFERROR(VLOOKUP(C218,'BG 032022'!B:F,5,FALSE),0),0)</f>
        <v>0</v>
      </c>
      <c r="J218" s="69"/>
      <c r="K218" s="81">
        <f>IF(F218="I",IFERROR(VLOOKUP(C218,'BG 2021'!A:C,3,FALSE),0),0)</f>
        <v>0</v>
      </c>
      <c r="L218" s="69"/>
      <c r="M218" s="69">
        <f>IF(F218="I",IFERROR(VLOOKUP(C218,'BG 2021'!A:D,4,FALSE),0),0)</f>
        <v>0</v>
      </c>
      <c r="N218" s="69"/>
      <c r="O218" s="81"/>
      <c r="P218" s="69"/>
      <c r="Q218" s="69"/>
      <c r="R218" s="69"/>
    </row>
    <row r="219" spans="1:18" s="70" customFormat="1" ht="12" customHeight="1">
      <c r="A219" s="539" t="s">
        <v>3</v>
      </c>
      <c r="B219" s="539"/>
      <c r="C219" s="546">
        <v>1140215101</v>
      </c>
      <c r="D219" s="539" t="s">
        <v>559</v>
      </c>
      <c r="E219" s="68" t="s">
        <v>6</v>
      </c>
      <c r="F219" s="68" t="s">
        <v>210</v>
      </c>
      <c r="G219" s="81">
        <f>IF(F219="I",IFERROR(VLOOKUP(C219,'BG 032022'!B:D,3,FALSE),0),0)</f>
        <v>0</v>
      </c>
      <c r="H219" s="69"/>
      <c r="I219" s="69">
        <f>IF(F219="I",IFERROR(VLOOKUP(C219,'BG 032022'!B:F,5,FALSE),0),0)</f>
        <v>0</v>
      </c>
      <c r="J219" s="69"/>
      <c r="K219" s="81">
        <f>IF(F219="I",IFERROR(VLOOKUP(C219,'BG 2021'!A:C,3,FALSE),0),0)</f>
        <v>0</v>
      </c>
      <c r="L219" s="69"/>
      <c r="M219" s="69">
        <f>IF(F219="I",IFERROR(VLOOKUP(C219,'BG 2021'!A:D,4,FALSE),0),0)</f>
        <v>0</v>
      </c>
      <c r="N219" s="69"/>
      <c r="O219" s="81"/>
      <c r="P219" s="69"/>
      <c r="Q219" s="69"/>
      <c r="R219" s="69"/>
    </row>
    <row r="220" spans="1:18" s="70" customFormat="1" ht="12" customHeight="1">
      <c r="A220" s="539" t="s">
        <v>3</v>
      </c>
      <c r="B220" s="539"/>
      <c r="C220" s="546">
        <v>1140215102</v>
      </c>
      <c r="D220" s="539" t="s">
        <v>560</v>
      </c>
      <c r="E220" s="68" t="s">
        <v>145</v>
      </c>
      <c r="F220" s="68" t="s">
        <v>210</v>
      </c>
      <c r="G220" s="81">
        <f>IF(F220="I",IFERROR(VLOOKUP(C220,'BG 032022'!B:D,3,FALSE),0),0)</f>
        <v>0</v>
      </c>
      <c r="H220" s="69"/>
      <c r="I220" s="69">
        <f>IF(F220="I",IFERROR(VLOOKUP(C220,'BG 032022'!B:F,5,FALSE),0),0)</f>
        <v>0</v>
      </c>
      <c r="J220" s="69"/>
      <c r="K220" s="81">
        <f>IF(F220="I",IFERROR(VLOOKUP(C220,'BG 2021'!A:C,3,FALSE),0),0)</f>
        <v>0</v>
      </c>
      <c r="L220" s="69"/>
      <c r="M220" s="69">
        <f>IF(F220="I",IFERROR(VLOOKUP(C220,'BG 2021'!A:D,4,FALSE),0),0)</f>
        <v>0</v>
      </c>
      <c r="N220" s="69"/>
      <c r="O220" s="81"/>
      <c r="P220" s="69"/>
      <c r="Q220" s="69"/>
      <c r="R220" s="69"/>
    </row>
    <row r="221" spans="1:18" s="70" customFormat="1" ht="12" customHeight="1">
      <c r="A221" s="539" t="s">
        <v>3</v>
      </c>
      <c r="B221" s="539"/>
      <c r="C221" s="546">
        <v>11402152</v>
      </c>
      <c r="D221" s="539" t="s">
        <v>533</v>
      </c>
      <c r="E221" s="68" t="s">
        <v>6</v>
      </c>
      <c r="F221" s="68" t="s">
        <v>209</v>
      </c>
      <c r="G221" s="81">
        <f>IF(F221="I",IFERROR(VLOOKUP(C221,'BG 032022'!B:D,3,FALSE),0),0)</f>
        <v>0</v>
      </c>
      <c r="H221" s="69"/>
      <c r="I221" s="69">
        <f>IF(F221="I",IFERROR(VLOOKUP(C221,'BG 032022'!B:F,5,FALSE),0),0)</f>
        <v>0</v>
      </c>
      <c r="J221" s="69"/>
      <c r="K221" s="81">
        <f>IF(F221="I",IFERROR(VLOOKUP(C221,'BG 2021'!A:C,3,FALSE),0),0)</f>
        <v>0</v>
      </c>
      <c r="L221" s="69"/>
      <c r="M221" s="69">
        <f>IF(F221="I",IFERROR(VLOOKUP(C221,'BG 2021'!A:D,4,FALSE),0),0)</f>
        <v>0</v>
      </c>
      <c r="N221" s="69"/>
      <c r="O221" s="81"/>
      <c r="P221" s="69"/>
      <c r="Q221" s="69"/>
      <c r="R221" s="69"/>
    </row>
    <row r="222" spans="1:18" s="70" customFormat="1" ht="12" customHeight="1">
      <c r="A222" s="539" t="s">
        <v>3</v>
      </c>
      <c r="B222" s="539"/>
      <c r="C222" s="546">
        <v>1140215201</v>
      </c>
      <c r="D222" s="539" t="s">
        <v>561</v>
      </c>
      <c r="E222" s="68" t="s">
        <v>6</v>
      </c>
      <c r="F222" s="68" t="s">
        <v>210</v>
      </c>
      <c r="G222" s="81">
        <f>IF(F222="I",IFERROR(VLOOKUP(C222,'BG 032022'!B:D,3,FALSE),0),0)</f>
        <v>0</v>
      </c>
      <c r="H222" s="69"/>
      <c r="I222" s="69">
        <f>IF(F222="I",IFERROR(VLOOKUP(C222,'BG 032022'!B:F,5,FALSE),0),0)</f>
        <v>0</v>
      </c>
      <c r="J222" s="69"/>
      <c r="K222" s="81">
        <f>IF(F222="I",IFERROR(VLOOKUP(C222,'BG 2021'!A:C,3,FALSE),0),0)</f>
        <v>0</v>
      </c>
      <c r="L222" s="69"/>
      <c r="M222" s="69">
        <f>IF(F222="I",IFERROR(VLOOKUP(C222,'BG 2021'!A:D,4,FALSE),0),0)</f>
        <v>0</v>
      </c>
      <c r="N222" s="69"/>
      <c r="O222" s="81"/>
      <c r="P222" s="69"/>
      <c r="Q222" s="69"/>
      <c r="R222" s="69"/>
    </row>
    <row r="223" spans="1:18" s="70" customFormat="1" ht="12" customHeight="1">
      <c r="A223" s="539" t="s">
        <v>3</v>
      </c>
      <c r="B223" s="539"/>
      <c r="C223" s="546">
        <v>1140215202</v>
      </c>
      <c r="D223" s="539" t="s">
        <v>562</v>
      </c>
      <c r="E223" s="68" t="s">
        <v>145</v>
      </c>
      <c r="F223" s="68" t="s">
        <v>210</v>
      </c>
      <c r="G223" s="81">
        <f>IF(F223="I",IFERROR(VLOOKUP(C223,'BG 032022'!B:D,3,FALSE),0),0)</f>
        <v>0</v>
      </c>
      <c r="H223" s="69"/>
      <c r="I223" s="69">
        <f>IF(F223="I",IFERROR(VLOOKUP(C223,'BG 032022'!B:F,5,FALSE),0),0)</f>
        <v>0</v>
      </c>
      <c r="J223" s="69"/>
      <c r="K223" s="81">
        <f>IF(F223="I",IFERROR(VLOOKUP(C223,'BG 2021'!A:C,3,FALSE),0),0)</f>
        <v>0</v>
      </c>
      <c r="L223" s="69"/>
      <c r="M223" s="69">
        <f>IF(F223="I",IFERROR(VLOOKUP(C223,'BG 2021'!A:D,4,FALSE),0),0)</f>
        <v>0</v>
      </c>
      <c r="N223" s="69"/>
      <c r="O223" s="81"/>
      <c r="P223" s="69"/>
      <c r="Q223" s="69"/>
      <c r="R223" s="69"/>
    </row>
    <row r="224" spans="1:18" s="70" customFormat="1" ht="12" customHeight="1">
      <c r="A224" s="539" t="s">
        <v>3</v>
      </c>
      <c r="B224" s="539"/>
      <c r="C224" s="546">
        <v>1140219</v>
      </c>
      <c r="D224" s="539" t="s">
        <v>372</v>
      </c>
      <c r="E224" s="68" t="s">
        <v>6</v>
      </c>
      <c r="F224" s="68" t="s">
        <v>209</v>
      </c>
      <c r="G224" s="81">
        <f>IF(F224="I",IFERROR(VLOOKUP(C224,'BG 032022'!B:D,3,FALSE),0),0)</f>
        <v>0</v>
      </c>
      <c r="H224" s="69"/>
      <c r="I224" s="69">
        <f>IF(F224="I",IFERROR(VLOOKUP(C224,'BG 032022'!B:F,5,FALSE),0),0)</f>
        <v>0</v>
      </c>
      <c r="J224" s="69"/>
      <c r="K224" s="81">
        <f>IF(F224="I",IFERROR(VLOOKUP(C224,'BG 2021'!A:C,3,FALSE),0),0)</f>
        <v>0</v>
      </c>
      <c r="L224" s="69"/>
      <c r="M224" s="69">
        <f>IF(F224="I",IFERROR(VLOOKUP(C224,'BG 2021'!A:D,4,FALSE),0),0)</f>
        <v>0</v>
      </c>
      <c r="N224" s="69"/>
      <c r="O224" s="81"/>
      <c r="P224" s="69"/>
      <c r="Q224" s="69"/>
      <c r="R224" s="69"/>
    </row>
    <row r="225" spans="1:18" s="70" customFormat="1" ht="12" customHeight="1">
      <c r="A225" s="539" t="s">
        <v>3</v>
      </c>
      <c r="B225" s="539"/>
      <c r="C225" s="546">
        <v>11402191</v>
      </c>
      <c r="D225" s="539" t="s">
        <v>373</v>
      </c>
      <c r="E225" s="68" t="s">
        <v>6</v>
      </c>
      <c r="F225" s="68" t="s">
        <v>209</v>
      </c>
      <c r="G225" s="81">
        <f>IF(F225="I",IFERROR(VLOOKUP(C225,'BG 032022'!B:D,3,FALSE),0),0)</f>
        <v>0</v>
      </c>
      <c r="H225" s="69"/>
      <c r="I225" s="69">
        <f>IF(F225="I",IFERROR(VLOOKUP(C225,'BG 032022'!B:F,5,FALSE),0),0)</f>
        <v>0</v>
      </c>
      <c r="J225" s="69"/>
      <c r="K225" s="81">
        <f>IF(F225="I",IFERROR(VLOOKUP(C225,'BG 2021'!A:C,3,FALSE),0),0)</f>
        <v>0</v>
      </c>
      <c r="L225" s="69"/>
      <c r="M225" s="69">
        <f>IF(F225="I",IFERROR(VLOOKUP(C225,'BG 2021'!A:D,4,FALSE),0),0)</f>
        <v>0</v>
      </c>
      <c r="N225" s="69"/>
      <c r="O225" s="81"/>
      <c r="P225" s="69"/>
      <c r="Q225" s="69"/>
      <c r="R225" s="69"/>
    </row>
    <row r="226" spans="1:18" s="70" customFormat="1" ht="12" customHeight="1">
      <c r="A226" s="539" t="s">
        <v>3</v>
      </c>
      <c r="B226" s="539"/>
      <c r="C226" s="546">
        <v>1140219101</v>
      </c>
      <c r="D226" s="539" t="s">
        <v>563</v>
      </c>
      <c r="E226" s="68" t="s">
        <v>6</v>
      </c>
      <c r="F226" s="68" t="s">
        <v>210</v>
      </c>
      <c r="G226" s="81">
        <f>IF(F226="I",IFERROR(VLOOKUP(C226,'BG 032022'!B:D,3,FALSE),0),0)</f>
        <v>0</v>
      </c>
      <c r="H226" s="69"/>
      <c r="I226" s="69">
        <f>IF(F226="I",IFERROR(VLOOKUP(C226,'BG 032022'!B:F,5,FALSE),0),0)</f>
        <v>0</v>
      </c>
      <c r="J226" s="69"/>
      <c r="K226" s="81">
        <f>IF(F226="I",IFERROR(VLOOKUP(C226,'BG 2021'!A:C,3,FALSE),0),0)</f>
        <v>0</v>
      </c>
      <c r="L226" s="69"/>
      <c r="M226" s="69">
        <f>IF(F226="I",IFERROR(VLOOKUP(C226,'BG 2021'!A:D,4,FALSE),0),0)</f>
        <v>0</v>
      </c>
      <c r="N226" s="69"/>
      <c r="O226" s="81"/>
      <c r="P226" s="69"/>
      <c r="Q226" s="69"/>
      <c r="R226" s="69"/>
    </row>
    <row r="227" spans="1:18" s="70" customFormat="1" ht="12" customHeight="1">
      <c r="A227" s="539" t="s">
        <v>3</v>
      </c>
      <c r="B227" s="539"/>
      <c r="C227" s="546">
        <v>1140219102</v>
      </c>
      <c r="D227" s="539" t="s">
        <v>564</v>
      </c>
      <c r="E227" s="68" t="s">
        <v>145</v>
      </c>
      <c r="F227" s="68" t="s">
        <v>210</v>
      </c>
      <c r="G227" s="81">
        <f>IF(F227="I",IFERROR(VLOOKUP(C227,'BG 032022'!B:D,3,FALSE),0),0)</f>
        <v>0</v>
      </c>
      <c r="H227" s="69"/>
      <c r="I227" s="69">
        <f>IF(F227="I",IFERROR(VLOOKUP(C227,'BG 032022'!B:F,5,FALSE),0),0)</f>
        <v>0</v>
      </c>
      <c r="J227" s="69"/>
      <c r="K227" s="81">
        <f>IF(F227="I",IFERROR(VLOOKUP(C227,'BG 2021'!A:C,3,FALSE),0),0)</f>
        <v>0</v>
      </c>
      <c r="L227" s="69"/>
      <c r="M227" s="69">
        <f>IF(F227="I",IFERROR(VLOOKUP(C227,'BG 2021'!A:D,4,FALSE),0),0)</f>
        <v>0</v>
      </c>
      <c r="N227" s="69"/>
      <c r="O227" s="81"/>
      <c r="P227" s="69"/>
      <c r="Q227" s="69"/>
      <c r="R227" s="69"/>
    </row>
    <row r="228" spans="1:18" s="70" customFormat="1" ht="12" customHeight="1">
      <c r="A228" s="539" t="s">
        <v>3</v>
      </c>
      <c r="B228" s="539"/>
      <c r="C228" s="546">
        <v>1140219103</v>
      </c>
      <c r="D228" s="539" t="s">
        <v>565</v>
      </c>
      <c r="E228" s="68" t="s">
        <v>6</v>
      </c>
      <c r="F228" s="68" t="s">
        <v>210</v>
      </c>
      <c r="G228" s="81">
        <f>IF(F228="I",IFERROR(VLOOKUP(C228,'BG 032022'!B:D,3,FALSE),0),0)</f>
        <v>0</v>
      </c>
      <c r="H228" s="69"/>
      <c r="I228" s="69">
        <f>IF(F228="I",IFERROR(VLOOKUP(C228,'BG 032022'!B:F,5,FALSE),0),0)</f>
        <v>0</v>
      </c>
      <c r="J228" s="69"/>
      <c r="K228" s="81">
        <f>IF(F228="I",IFERROR(VLOOKUP(C228,'BG 2021'!A:C,3,FALSE),0),0)</f>
        <v>0</v>
      </c>
      <c r="L228" s="69"/>
      <c r="M228" s="69">
        <f>IF(F228="I",IFERROR(VLOOKUP(C228,'BG 2021'!A:D,4,FALSE),0),0)</f>
        <v>0</v>
      </c>
      <c r="N228" s="69"/>
      <c r="O228" s="81"/>
      <c r="P228" s="69"/>
      <c r="Q228" s="69"/>
      <c r="R228" s="69"/>
    </row>
    <row r="229" spans="1:18" s="70" customFormat="1" ht="12" customHeight="1">
      <c r="A229" s="539" t="s">
        <v>3</v>
      </c>
      <c r="B229" s="539"/>
      <c r="C229" s="546">
        <v>1140219104</v>
      </c>
      <c r="D229" s="539" t="s">
        <v>566</v>
      </c>
      <c r="E229" s="68" t="s">
        <v>145</v>
      </c>
      <c r="F229" s="68" t="s">
        <v>210</v>
      </c>
      <c r="G229" s="81">
        <f>IF(F229="I",IFERROR(VLOOKUP(C229,'BG 032022'!B:D,3,FALSE),0),0)</f>
        <v>0</v>
      </c>
      <c r="H229" s="69"/>
      <c r="I229" s="69">
        <f>IF(F229="I",IFERROR(VLOOKUP(C229,'BG 032022'!B:F,5,FALSE),0),0)</f>
        <v>0</v>
      </c>
      <c r="J229" s="69"/>
      <c r="K229" s="81">
        <f>IF(F229="I",IFERROR(VLOOKUP(C229,'BG 2021'!A:C,3,FALSE),0),0)</f>
        <v>0</v>
      </c>
      <c r="L229" s="69"/>
      <c r="M229" s="69">
        <f>IF(F229="I",IFERROR(VLOOKUP(C229,'BG 2021'!A:D,4,FALSE),0),0)</f>
        <v>0</v>
      </c>
      <c r="N229" s="69"/>
      <c r="O229" s="81"/>
      <c r="P229" s="69"/>
      <c r="Q229" s="69"/>
      <c r="R229" s="69"/>
    </row>
    <row r="230" spans="1:18" s="70" customFormat="1" ht="12" customHeight="1">
      <c r="A230" s="539" t="s">
        <v>3</v>
      </c>
      <c r="B230" s="539" t="s">
        <v>72</v>
      </c>
      <c r="C230" s="546">
        <v>1140219105</v>
      </c>
      <c r="D230" s="539" t="s">
        <v>307</v>
      </c>
      <c r="E230" s="68" t="s">
        <v>6</v>
      </c>
      <c r="F230" s="68" t="s">
        <v>210</v>
      </c>
      <c r="G230" s="81">
        <f>IF(F230="I",IFERROR(VLOOKUP(C230,'BG 032022'!B:D,3,FALSE),0),0)</f>
        <v>0</v>
      </c>
      <c r="H230" s="69"/>
      <c r="I230" s="69">
        <f>IF(F230="I",IFERROR(VLOOKUP(C230,'BG 032022'!B:F,5,FALSE),0),0)</f>
        <v>0</v>
      </c>
      <c r="J230" s="69"/>
      <c r="K230" s="81">
        <f>IF(F230="I",IFERROR(VLOOKUP(C230,'BG 2021'!A:C,3,FALSE),0),0)</f>
        <v>-1071707</v>
      </c>
      <c r="L230" s="69"/>
      <c r="M230" s="69">
        <f>IF(F230="I",IFERROR(VLOOKUP(C230,'BG 2021'!A:D,4,FALSE),0),0)</f>
        <v>-155.97999999999996</v>
      </c>
      <c r="N230" s="69"/>
      <c r="O230" s="81"/>
      <c r="P230" s="69"/>
      <c r="Q230" s="69"/>
      <c r="R230" s="69"/>
    </row>
    <row r="231" spans="1:18" s="833" customFormat="1" ht="12" customHeight="1">
      <c r="A231" s="828" t="s">
        <v>3</v>
      </c>
      <c r="B231" s="828" t="s">
        <v>72</v>
      </c>
      <c r="C231" s="829">
        <v>1140219106</v>
      </c>
      <c r="D231" s="828" t="s">
        <v>567</v>
      </c>
      <c r="E231" s="830" t="s">
        <v>145</v>
      </c>
      <c r="F231" s="830" t="s">
        <v>210</v>
      </c>
      <c r="G231" s="831">
        <f>IF(F231="I",IFERROR(VLOOKUP(C231,'BG 032022'!B:D,3,FALSE),0),0)</f>
        <v>-165632</v>
      </c>
      <c r="H231" s="832"/>
      <c r="I231" s="832">
        <f>IF(F231="I",IFERROR(VLOOKUP(C231,'BG 032022'!B:F,5,FALSE),0),0)</f>
        <v>-23.929999999999836</v>
      </c>
      <c r="J231" s="832"/>
      <c r="K231" s="831">
        <f>IF(F231="I",IFERROR(VLOOKUP(C231,'BG 2021'!A:C,3,FALSE),0),0)</f>
        <v>-4621376</v>
      </c>
      <c r="L231" s="832"/>
      <c r="M231" s="832">
        <f>IF(F231="I",IFERROR(VLOOKUP(C231,'BG 2021'!A:D,4,FALSE),0),0)</f>
        <v>-672.61000000000013</v>
      </c>
      <c r="N231" s="832"/>
      <c r="O231" s="831"/>
      <c r="P231" s="832"/>
      <c r="Q231" s="832"/>
      <c r="R231" s="832"/>
    </row>
    <row r="232" spans="1:18" s="833" customFormat="1" ht="12" customHeight="1">
      <c r="A232" s="828" t="s">
        <v>3</v>
      </c>
      <c r="B232" s="828" t="s">
        <v>72</v>
      </c>
      <c r="C232" s="829">
        <v>1140219107</v>
      </c>
      <c r="D232" s="828" t="s">
        <v>568</v>
      </c>
      <c r="E232" s="830" t="s">
        <v>6</v>
      </c>
      <c r="F232" s="830" t="s">
        <v>210</v>
      </c>
      <c r="G232" s="831">
        <f>IF(F232="I",IFERROR(VLOOKUP(C232,'BG 032022'!B:D,3,FALSE),0),0)</f>
        <v>-239757</v>
      </c>
      <c r="H232" s="832" t="s">
        <v>208</v>
      </c>
      <c r="I232" s="832">
        <f>IF(F232="I",IFERROR(VLOOKUP(C232,'BG 032022'!B:F,5,FALSE),0),0)</f>
        <v>-34.6400000000001</v>
      </c>
      <c r="J232" s="832"/>
      <c r="K232" s="831">
        <f>IF(F232="I",IFERROR(VLOOKUP(C232,'BG 2021'!A:C,3,FALSE),0),0)</f>
        <v>0</v>
      </c>
      <c r="L232" s="832"/>
      <c r="M232" s="832">
        <f>IF(F232="I",IFERROR(VLOOKUP(C232,'BG 2021'!A:D,4,FALSE),0),0)</f>
        <v>0</v>
      </c>
      <c r="N232" s="832"/>
      <c r="O232" s="831"/>
      <c r="P232" s="832"/>
      <c r="Q232" s="832"/>
      <c r="R232" s="832"/>
    </row>
    <row r="233" spans="1:18" s="833" customFormat="1" ht="12" customHeight="1">
      <c r="A233" s="828" t="s">
        <v>3</v>
      </c>
      <c r="B233" s="828" t="s">
        <v>72</v>
      </c>
      <c r="C233" s="829">
        <v>1140219108</v>
      </c>
      <c r="D233" s="828" t="s">
        <v>569</v>
      </c>
      <c r="E233" s="830" t="s">
        <v>145</v>
      </c>
      <c r="F233" s="830" t="s">
        <v>210</v>
      </c>
      <c r="G233" s="831">
        <f>IF(F233="I",IFERROR(VLOOKUP(C233,'BG 032022'!B:D,3,FALSE),0),0)</f>
        <v>-1038</v>
      </c>
      <c r="H233" s="832" t="s">
        <v>208</v>
      </c>
      <c r="I233" s="832">
        <f>IF(F233="I",IFERROR(VLOOKUP(C233,'BG 032022'!B:F,5,FALSE),0),0)</f>
        <v>-0.14999999999999947</v>
      </c>
      <c r="J233" s="832"/>
      <c r="K233" s="831">
        <f>IF(F233="I",IFERROR(VLOOKUP(C233,'BG 2021'!A:C,3,FALSE),0),0)</f>
        <v>-1786</v>
      </c>
      <c r="L233" s="832"/>
      <c r="M233" s="832">
        <f>IF(F233="I",IFERROR(VLOOKUP(C233,'BG 2021'!A:D,4,FALSE),0),0)</f>
        <v>-0.26</v>
      </c>
      <c r="N233" s="832"/>
      <c r="O233" s="831"/>
      <c r="P233" s="832"/>
      <c r="Q233" s="832"/>
      <c r="R233" s="832"/>
    </row>
    <row r="234" spans="1:18" s="70" customFormat="1" ht="12" customHeight="1">
      <c r="A234" s="539" t="s">
        <v>3</v>
      </c>
      <c r="B234" s="539"/>
      <c r="C234" s="546">
        <v>1140219109</v>
      </c>
      <c r="D234" s="539" t="s">
        <v>570</v>
      </c>
      <c r="E234" s="68" t="s">
        <v>6</v>
      </c>
      <c r="F234" s="68" t="s">
        <v>210</v>
      </c>
      <c r="G234" s="81">
        <f>IF(F234="I",IFERROR(VLOOKUP(C234,'BG 032022'!B:D,3,FALSE),0),0)</f>
        <v>0</v>
      </c>
      <c r="H234" s="69" t="s">
        <v>208</v>
      </c>
      <c r="I234" s="69">
        <f>IF(F234="I",IFERROR(VLOOKUP(C234,'BG 032022'!B:F,5,FALSE),0),0)</f>
        <v>0</v>
      </c>
      <c r="J234" s="69"/>
      <c r="K234" s="81">
        <f>IF(F234="I",IFERROR(VLOOKUP(C234,'BG 2021'!A:C,3,FALSE),0),0)</f>
        <v>0</v>
      </c>
      <c r="L234" s="69"/>
      <c r="M234" s="69">
        <f>IF(F234="I",IFERROR(VLOOKUP(C234,'BG 2021'!A:D,4,FALSE),0),0)</f>
        <v>0</v>
      </c>
      <c r="N234" s="69"/>
      <c r="O234" s="81"/>
      <c r="P234" s="69"/>
      <c r="Q234" s="69"/>
      <c r="R234" s="69"/>
    </row>
    <row r="235" spans="1:18" s="70" customFormat="1" ht="12" customHeight="1">
      <c r="A235" s="539" t="s">
        <v>3</v>
      </c>
      <c r="B235" s="539"/>
      <c r="C235" s="546">
        <v>1140219110</v>
      </c>
      <c r="D235" s="539" t="s">
        <v>571</v>
      </c>
      <c r="E235" s="68" t="s">
        <v>145</v>
      </c>
      <c r="F235" s="68" t="s">
        <v>210</v>
      </c>
      <c r="G235" s="81">
        <f>IF(F235="I",IFERROR(VLOOKUP(C235,'BG 032022'!B:D,3,FALSE),0),0)</f>
        <v>0</v>
      </c>
      <c r="H235" s="69" t="s">
        <v>208</v>
      </c>
      <c r="I235" s="69">
        <f>IF(F235="I",IFERROR(VLOOKUP(C235,'BG 032022'!B:F,5,FALSE),0),0)</f>
        <v>0</v>
      </c>
      <c r="J235" s="69"/>
      <c r="K235" s="81">
        <f>IF(F235="I",IFERROR(VLOOKUP(C235,'BG 2021'!A:C,3,FALSE),0),0)</f>
        <v>0</v>
      </c>
      <c r="L235" s="69"/>
      <c r="M235" s="69">
        <f>IF(F235="I",IFERROR(VLOOKUP(C235,'BG 2021'!A:D,4,FALSE),0),0)</f>
        <v>0</v>
      </c>
      <c r="N235" s="69"/>
      <c r="O235" s="81"/>
      <c r="P235" s="69"/>
      <c r="Q235" s="69"/>
      <c r="R235" s="69"/>
    </row>
    <row r="236" spans="1:18" s="70" customFormat="1" ht="12" customHeight="1">
      <c r="A236" s="539" t="s">
        <v>3</v>
      </c>
      <c r="B236" s="539"/>
      <c r="C236" s="546">
        <v>1140219111</v>
      </c>
      <c r="D236" s="539" t="s">
        <v>572</v>
      </c>
      <c r="E236" s="68" t="s">
        <v>6</v>
      </c>
      <c r="F236" s="68" t="s">
        <v>210</v>
      </c>
      <c r="G236" s="81">
        <f>IF(F236="I",IFERROR(VLOOKUP(C236,'BG 032022'!B:D,3,FALSE),0),0)</f>
        <v>0</v>
      </c>
      <c r="H236" s="69" t="s">
        <v>208</v>
      </c>
      <c r="I236" s="69">
        <f>IF(F236="I",IFERROR(VLOOKUP(C236,'BG 032022'!B:F,5,FALSE),0),0)</f>
        <v>0</v>
      </c>
      <c r="J236" s="69"/>
      <c r="K236" s="81">
        <f>IF(F236="I",IFERROR(VLOOKUP(C236,'BG 2021'!A:C,3,FALSE),0),0)</f>
        <v>0</v>
      </c>
      <c r="L236" s="69"/>
      <c r="M236" s="69">
        <f>IF(F236="I",IFERROR(VLOOKUP(C236,'BG 2021'!A:D,4,FALSE),0),0)</f>
        <v>0</v>
      </c>
      <c r="N236" s="69"/>
      <c r="O236" s="81"/>
      <c r="P236" s="69"/>
      <c r="Q236" s="69"/>
      <c r="R236" s="69"/>
    </row>
    <row r="237" spans="1:18" s="70" customFormat="1" ht="12" customHeight="1">
      <c r="A237" s="539" t="s">
        <v>3</v>
      </c>
      <c r="B237" s="539"/>
      <c r="C237" s="546">
        <v>1140219112</v>
      </c>
      <c r="D237" s="539" t="s">
        <v>573</v>
      </c>
      <c r="E237" s="68" t="s">
        <v>145</v>
      </c>
      <c r="F237" s="68" t="s">
        <v>210</v>
      </c>
      <c r="G237" s="81">
        <f>IF(F237="I",IFERROR(VLOOKUP(C237,'BG 032022'!B:D,3,FALSE),0),0)</f>
        <v>0</v>
      </c>
      <c r="H237" s="69" t="s">
        <v>208</v>
      </c>
      <c r="I237" s="69">
        <f>IF(F237="I",IFERROR(VLOOKUP(C237,'BG 032022'!B:F,5,FALSE),0),0)</f>
        <v>0</v>
      </c>
      <c r="J237" s="69"/>
      <c r="K237" s="81">
        <f>IF(F237="I",IFERROR(VLOOKUP(C237,'BG 2021'!A:C,3,FALSE),0),0)</f>
        <v>0</v>
      </c>
      <c r="L237" s="69"/>
      <c r="M237" s="69">
        <f>IF(F237="I",IFERROR(VLOOKUP(C237,'BG 2021'!A:D,4,FALSE),0),0)</f>
        <v>0</v>
      </c>
      <c r="N237" s="69"/>
      <c r="O237" s="81"/>
      <c r="P237" s="69"/>
      <c r="Q237" s="69"/>
      <c r="R237" s="69"/>
    </row>
    <row r="238" spans="1:18" s="70" customFormat="1" ht="12" customHeight="1">
      <c r="A238" s="539" t="s">
        <v>3</v>
      </c>
      <c r="B238" s="539"/>
      <c r="C238" s="546">
        <v>1140219113</v>
      </c>
      <c r="D238" s="539" t="s">
        <v>574</v>
      </c>
      <c r="E238" s="68" t="s">
        <v>6</v>
      </c>
      <c r="F238" s="68" t="s">
        <v>210</v>
      </c>
      <c r="G238" s="81">
        <f>IF(F238="I",IFERROR(VLOOKUP(C238,'BG 032022'!B:D,3,FALSE),0),0)</f>
        <v>0</v>
      </c>
      <c r="H238" s="69" t="s">
        <v>208</v>
      </c>
      <c r="I238" s="69">
        <f>IF(F238="I",IFERROR(VLOOKUP(C238,'BG 032022'!B:F,5,FALSE),0),0)</f>
        <v>0</v>
      </c>
      <c r="J238" s="69"/>
      <c r="K238" s="81">
        <f>IF(F238="I",IFERROR(VLOOKUP(C238,'BG 2021'!A:C,3,FALSE),0),0)</f>
        <v>0</v>
      </c>
      <c r="L238" s="69"/>
      <c r="M238" s="69">
        <f>IF(F238="I",IFERROR(VLOOKUP(C238,'BG 2021'!A:D,4,FALSE),0),0)</f>
        <v>0</v>
      </c>
      <c r="N238" s="69"/>
      <c r="O238" s="81"/>
      <c r="P238" s="69"/>
      <c r="Q238" s="69"/>
      <c r="R238" s="69"/>
    </row>
    <row r="239" spans="1:18" s="70" customFormat="1" ht="12" customHeight="1">
      <c r="A239" s="539" t="s">
        <v>3</v>
      </c>
      <c r="B239" s="539"/>
      <c r="C239" s="546">
        <v>1140219114</v>
      </c>
      <c r="D239" s="539" t="s">
        <v>564</v>
      </c>
      <c r="E239" s="68" t="s">
        <v>145</v>
      </c>
      <c r="F239" s="68" t="s">
        <v>210</v>
      </c>
      <c r="G239" s="81">
        <f>IF(F239="I",IFERROR(VLOOKUP(C239,'BG 032022'!B:D,3,FALSE),0),0)</f>
        <v>0</v>
      </c>
      <c r="H239" s="69" t="s">
        <v>208</v>
      </c>
      <c r="I239" s="69">
        <f>IF(F239="I",IFERROR(VLOOKUP(C239,'BG 032022'!B:F,5,FALSE),0),0)</f>
        <v>0</v>
      </c>
      <c r="J239" s="69"/>
      <c r="K239" s="81">
        <f>IF(F239="I",IFERROR(VLOOKUP(C239,'BG 2021'!A:C,3,FALSE),0),0)</f>
        <v>0</v>
      </c>
      <c r="L239" s="69"/>
      <c r="M239" s="69">
        <f>IF(F239="I",IFERROR(VLOOKUP(C239,'BG 2021'!A:D,4,FALSE),0),0)</f>
        <v>0</v>
      </c>
      <c r="N239" s="69"/>
      <c r="O239" s="81"/>
      <c r="P239" s="69"/>
      <c r="Q239" s="69"/>
      <c r="R239" s="69"/>
    </row>
    <row r="240" spans="1:18" s="70" customFormat="1" ht="12" customHeight="1">
      <c r="A240" s="539" t="s">
        <v>3</v>
      </c>
      <c r="B240" s="539"/>
      <c r="C240" s="546">
        <v>1140219115</v>
      </c>
      <c r="D240" s="539" t="s">
        <v>565</v>
      </c>
      <c r="E240" s="68" t="s">
        <v>6</v>
      </c>
      <c r="F240" s="68" t="s">
        <v>210</v>
      </c>
      <c r="G240" s="81">
        <f>IF(F240="I",IFERROR(VLOOKUP(C240,'BG 032022'!B:D,3,FALSE),0),0)</f>
        <v>0</v>
      </c>
      <c r="H240" s="69" t="s">
        <v>208</v>
      </c>
      <c r="I240" s="69">
        <f>IF(F240="I",IFERROR(VLOOKUP(C240,'BG 032022'!B:F,5,FALSE),0),0)</f>
        <v>0</v>
      </c>
      <c r="J240" s="69"/>
      <c r="K240" s="81">
        <f>IF(F240="I",IFERROR(VLOOKUP(C240,'BG 2021'!A:C,3,FALSE),0),0)</f>
        <v>0</v>
      </c>
      <c r="L240" s="69"/>
      <c r="M240" s="69">
        <f>IF(F240="I",IFERROR(VLOOKUP(C240,'BG 2021'!A:D,4,FALSE),0),0)</f>
        <v>0</v>
      </c>
      <c r="N240" s="69"/>
      <c r="O240" s="81"/>
      <c r="P240" s="69"/>
      <c r="Q240" s="69"/>
      <c r="R240" s="69"/>
    </row>
    <row r="241" spans="1:18" s="70" customFormat="1" ht="12" customHeight="1">
      <c r="A241" s="539" t="s">
        <v>3</v>
      </c>
      <c r="B241" s="539"/>
      <c r="C241" s="546">
        <v>1140219116</v>
      </c>
      <c r="D241" s="539" t="s">
        <v>566</v>
      </c>
      <c r="E241" s="68" t="s">
        <v>145</v>
      </c>
      <c r="F241" s="68" t="s">
        <v>210</v>
      </c>
      <c r="G241" s="81">
        <f>IF(F241="I",IFERROR(VLOOKUP(C241,'BG 032022'!B:D,3,FALSE),0),0)</f>
        <v>0</v>
      </c>
      <c r="H241" s="69" t="s">
        <v>208</v>
      </c>
      <c r="I241" s="69">
        <f>IF(F241="I",IFERROR(VLOOKUP(C241,'BG 032022'!B:F,5,FALSE),0),0)</f>
        <v>0</v>
      </c>
      <c r="J241" s="69"/>
      <c r="K241" s="81">
        <f>IF(F241="I",IFERROR(VLOOKUP(C241,'BG 2021'!A:C,3,FALSE),0),0)</f>
        <v>0</v>
      </c>
      <c r="L241" s="69"/>
      <c r="M241" s="69">
        <f>IF(F241="I",IFERROR(VLOOKUP(C241,'BG 2021'!A:D,4,FALSE),0),0)</f>
        <v>0</v>
      </c>
      <c r="N241" s="69"/>
      <c r="O241" s="81"/>
      <c r="P241" s="69"/>
      <c r="Q241" s="69"/>
      <c r="R241" s="69"/>
    </row>
    <row r="242" spans="1:18" s="70" customFormat="1" ht="12" customHeight="1">
      <c r="A242" s="539" t="s">
        <v>3</v>
      </c>
      <c r="B242" s="539" t="s">
        <v>72</v>
      </c>
      <c r="C242" s="546">
        <v>1140219117</v>
      </c>
      <c r="D242" s="539" t="s">
        <v>575</v>
      </c>
      <c r="E242" s="68" t="s">
        <v>6</v>
      </c>
      <c r="F242" s="68" t="s">
        <v>210</v>
      </c>
      <c r="G242" s="81">
        <f>IF(F242="I",IFERROR(VLOOKUP(C242,'BG 032022'!B:D,3,FALSE),0),0)</f>
        <v>0</v>
      </c>
      <c r="H242" s="69" t="s">
        <v>208</v>
      </c>
      <c r="I242" s="69">
        <f>IF(F242="I",IFERROR(VLOOKUP(C242,'BG 032022'!B:F,5,FALSE),0),0)</f>
        <v>0</v>
      </c>
      <c r="J242" s="69"/>
      <c r="K242" s="81">
        <f>IF(F242="I",IFERROR(VLOOKUP(C242,'BG 2021'!A:C,3,FALSE),0),0)</f>
        <v>-2316681</v>
      </c>
      <c r="L242" s="69"/>
      <c r="M242" s="69">
        <f>IF(F242="I",IFERROR(VLOOKUP(C242,'BG 2021'!A:D,4,FALSE),0),0)</f>
        <v>-337.17999999999995</v>
      </c>
      <c r="N242" s="69"/>
      <c r="O242" s="81"/>
      <c r="P242" s="69"/>
      <c r="Q242" s="69"/>
      <c r="R242" s="69"/>
    </row>
    <row r="243" spans="1:18" s="70" customFormat="1" ht="12" customHeight="1">
      <c r="A243" s="539" t="s">
        <v>3</v>
      </c>
      <c r="B243" s="539"/>
      <c r="C243" s="546">
        <v>1140219118</v>
      </c>
      <c r="D243" s="539" t="s">
        <v>576</v>
      </c>
      <c r="E243" s="68" t="s">
        <v>145</v>
      </c>
      <c r="F243" s="68" t="s">
        <v>210</v>
      </c>
      <c r="G243" s="81">
        <f>IF(F243="I",IFERROR(VLOOKUP(C243,'BG 032022'!B:D,3,FALSE),0),0)</f>
        <v>0</v>
      </c>
      <c r="H243" s="69" t="s">
        <v>208</v>
      </c>
      <c r="I243" s="69">
        <f>IF(F243="I",IFERROR(VLOOKUP(C243,'BG 032022'!B:F,5,FALSE),0),0)</f>
        <v>0</v>
      </c>
      <c r="J243" s="69"/>
      <c r="K243" s="81">
        <f>IF(F243="I",IFERROR(VLOOKUP(C243,'BG 2021'!A:C,3,FALSE),0),0)</f>
        <v>0</v>
      </c>
      <c r="L243" s="69"/>
      <c r="M243" s="69">
        <f>IF(F243="I",IFERROR(VLOOKUP(C243,'BG 2021'!A:D,4,FALSE),0),0)</f>
        <v>0</v>
      </c>
      <c r="N243" s="69"/>
      <c r="O243" s="81"/>
      <c r="P243" s="69"/>
      <c r="Q243" s="69"/>
      <c r="R243" s="69"/>
    </row>
    <row r="244" spans="1:18" s="70" customFormat="1" ht="12" customHeight="1">
      <c r="A244" s="539" t="s">
        <v>3</v>
      </c>
      <c r="B244" s="539" t="s">
        <v>72</v>
      </c>
      <c r="C244" s="546">
        <v>1140219119</v>
      </c>
      <c r="D244" s="539" t="s">
        <v>568</v>
      </c>
      <c r="E244" s="68" t="s">
        <v>6</v>
      </c>
      <c r="F244" s="68" t="s">
        <v>210</v>
      </c>
      <c r="G244" s="81">
        <f>IF(F244="I",IFERROR(VLOOKUP(C244,'BG 032022'!B:D,3,FALSE),0),0)</f>
        <v>0</v>
      </c>
      <c r="H244" s="69" t="s">
        <v>208</v>
      </c>
      <c r="I244" s="69">
        <f>IF(F244="I",IFERROR(VLOOKUP(C244,'BG 032022'!B:F,5,FALSE),0),0)</f>
        <v>0</v>
      </c>
      <c r="J244" s="69"/>
      <c r="K244" s="81">
        <f>IF(F244="I",IFERROR(VLOOKUP(C244,'BG 2021'!A:C,3,FALSE),0),0)</f>
        <v>0</v>
      </c>
      <c r="L244" s="69"/>
      <c r="M244" s="69">
        <f>IF(F244="I",IFERROR(VLOOKUP(C244,'BG 2021'!A:D,4,FALSE),0),0)</f>
        <v>0</v>
      </c>
      <c r="N244" s="69"/>
      <c r="O244" s="81"/>
      <c r="P244" s="69"/>
      <c r="Q244" s="69"/>
      <c r="R244" s="69"/>
    </row>
    <row r="245" spans="1:18" s="70" customFormat="1" ht="12" customHeight="1">
      <c r="A245" s="539" t="s">
        <v>3</v>
      </c>
      <c r="B245" s="539"/>
      <c r="C245" s="546">
        <v>1140219120</v>
      </c>
      <c r="D245" s="539" t="s">
        <v>569</v>
      </c>
      <c r="E245" s="68" t="s">
        <v>145</v>
      </c>
      <c r="F245" s="68" t="s">
        <v>210</v>
      </c>
      <c r="G245" s="81">
        <f>IF(F245="I",IFERROR(VLOOKUP(C245,'BG 032022'!B:D,3,FALSE),0),0)</f>
        <v>0</v>
      </c>
      <c r="H245" s="69" t="s">
        <v>208</v>
      </c>
      <c r="I245" s="69">
        <f>IF(F245="I",IFERROR(VLOOKUP(C245,'BG 032022'!B:F,5,FALSE),0),0)</f>
        <v>0</v>
      </c>
      <c r="J245" s="69"/>
      <c r="K245" s="81">
        <f>IF(F245="I",IFERROR(VLOOKUP(C245,'BG 2021'!A:C,3,FALSE),0),0)</f>
        <v>0</v>
      </c>
      <c r="L245" s="69"/>
      <c r="M245" s="69">
        <f>IF(F245="I",IFERROR(VLOOKUP(C245,'BG 2021'!A:D,4,FALSE),0),0)</f>
        <v>0</v>
      </c>
      <c r="N245" s="69"/>
      <c r="O245" s="81"/>
      <c r="P245" s="69"/>
      <c r="Q245" s="69"/>
      <c r="R245" s="69"/>
    </row>
    <row r="246" spans="1:18" s="70" customFormat="1" ht="12" customHeight="1">
      <c r="A246" s="539" t="s">
        <v>3</v>
      </c>
      <c r="B246" s="539"/>
      <c r="C246" s="546">
        <v>1140219121</v>
      </c>
      <c r="D246" s="539" t="s">
        <v>577</v>
      </c>
      <c r="E246" s="68" t="s">
        <v>6</v>
      </c>
      <c r="F246" s="68" t="s">
        <v>210</v>
      </c>
      <c r="G246" s="81">
        <f>IF(F246="I",IFERROR(VLOOKUP(C246,'BG 032022'!B:D,3,FALSE),0),0)</f>
        <v>0</v>
      </c>
      <c r="H246" s="69" t="s">
        <v>208</v>
      </c>
      <c r="I246" s="69">
        <f>IF(F246="I",IFERROR(VLOOKUP(C246,'BG 032022'!B:F,5,FALSE),0),0)</f>
        <v>0</v>
      </c>
      <c r="J246" s="69"/>
      <c r="K246" s="81">
        <f>IF(F246="I",IFERROR(VLOOKUP(C246,'BG 2021'!A:C,3,FALSE),0),0)</f>
        <v>0</v>
      </c>
      <c r="L246" s="69"/>
      <c r="M246" s="69">
        <f>IF(F246="I",IFERROR(VLOOKUP(C246,'BG 2021'!A:D,4,FALSE),0),0)</f>
        <v>0</v>
      </c>
      <c r="N246" s="69"/>
      <c r="O246" s="81"/>
      <c r="P246" s="69"/>
      <c r="Q246" s="69"/>
      <c r="R246" s="69"/>
    </row>
    <row r="247" spans="1:18" s="70" customFormat="1" ht="12" customHeight="1">
      <c r="A247" s="539" t="s">
        <v>3</v>
      </c>
      <c r="B247" s="539"/>
      <c r="C247" s="546">
        <v>1140219122</v>
      </c>
      <c r="D247" s="539" t="s">
        <v>578</v>
      </c>
      <c r="E247" s="68" t="s">
        <v>145</v>
      </c>
      <c r="F247" s="68" t="s">
        <v>210</v>
      </c>
      <c r="G247" s="81">
        <f>IF(F247="I",IFERROR(VLOOKUP(C247,'BG 032022'!B:D,3,FALSE),0),0)</f>
        <v>0</v>
      </c>
      <c r="H247" s="69" t="s">
        <v>208</v>
      </c>
      <c r="I247" s="69">
        <f>IF(F247="I",IFERROR(VLOOKUP(C247,'BG 032022'!B:F,5,FALSE),0),0)</f>
        <v>0</v>
      </c>
      <c r="J247" s="69"/>
      <c r="K247" s="81">
        <f>IF(F247="I",IFERROR(VLOOKUP(C247,'BG 2021'!A:C,3,FALSE),0),0)</f>
        <v>0</v>
      </c>
      <c r="L247" s="69"/>
      <c r="M247" s="69">
        <f>IF(F247="I",IFERROR(VLOOKUP(C247,'BG 2021'!A:D,4,FALSE),0),0)</f>
        <v>0</v>
      </c>
      <c r="N247" s="69"/>
      <c r="O247" s="81"/>
      <c r="P247" s="69"/>
      <c r="Q247" s="69"/>
      <c r="R247" s="69"/>
    </row>
    <row r="248" spans="1:18" s="70" customFormat="1" ht="12" customHeight="1">
      <c r="A248" s="539" t="s">
        <v>3</v>
      </c>
      <c r="B248" s="539"/>
      <c r="C248" s="546">
        <v>1140219123</v>
      </c>
      <c r="D248" s="539" t="s">
        <v>572</v>
      </c>
      <c r="E248" s="68" t="s">
        <v>6</v>
      </c>
      <c r="F248" s="68" t="s">
        <v>210</v>
      </c>
      <c r="G248" s="81">
        <f>IF(F248="I",IFERROR(VLOOKUP(C248,'BG 032022'!B:D,3,FALSE),0),0)</f>
        <v>0</v>
      </c>
      <c r="H248" s="69" t="s">
        <v>208</v>
      </c>
      <c r="I248" s="69">
        <f>IF(F248="I",IFERROR(VLOOKUP(C248,'BG 032022'!B:F,5,FALSE),0),0)</f>
        <v>0</v>
      </c>
      <c r="J248" s="69"/>
      <c r="K248" s="81">
        <f>IF(F248="I",IFERROR(VLOOKUP(C248,'BG 2021'!A:C,3,FALSE),0),0)</f>
        <v>0</v>
      </c>
      <c r="L248" s="69"/>
      <c r="M248" s="69">
        <f>IF(F248="I",IFERROR(VLOOKUP(C248,'BG 2021'!A:D,4,FALSE),0),0)</f>
        <v>0</v>
      </c>
      <c r="N248" s="69"/>
      <c r="O248" s="81"/>
      <c r="P248" s="69"/>
      <c r="Q248" s="69"/>
      <c r="R248" s="69"/>
    </row>
    <row r="249" spans="1:18" s="70" customFormat="1" ht="12" customHeight="1">
      <c r="A249" s="539" t="s">
        <v>3</v>
      </c>
      <c r="B249" s="539"/>
      <c r="C249" s="546">
        <v>1140219124</v>
      </c>
      <c r="D249" s="539" t="s">
        <v>573</v>
      </c>
      <c r="E249" s="68" t="s">
        <v>145</v>
      </c>
      <c r="F249" s="68" t="s">
        <v>210</v>
      </c>
      <c r="G249" s="81">
        <f>IF(F249="I",IFERROR(VLOOKUP(C249,'BG 032022'!B:D,3,FALSE),0),0)</f>
        <v>0</v>
      </c>
      <c r="H249" s="69" t="s">
        <v>208</v>
      </c>
      <c r="I249" s="69">
        <f>IF(F249="I",IFERROR(VLOOKUP(C249,'BG 032022'!B:F,5,FALSE),0),0)</f>
        <v>0</v>
      </c>
      <c r="J249" s="69"/>
      <c r="K249" s="81">
        <f>IF(F249="I",IFERROR(VLOOKUP(C249,'BG 2021'!A:C,3,FALSE),0),0)</f>
        <v>0</v>
      </c>
      <c r="L249" s="69"/>
      <c r="M249" s="69">
        <f>IF(F249="I",IFERROR(VLOOKUP(C249,'BG 2021'!A:D,4,FALSE),0),0)</f>
        <v>0</v>
      </c>
      <c r="N249" s="69"/>
      <c r="O249" s="81"/>
      <c r="P249" s="69"/>
      <c r="Q249" s="69"/>
      <c r="R249" s="69"/>
    </row>
    <row r="250" spans="1:18" s="70" customFormat="1" ht="12" customHeight="1">
      <c r="A250" s="539" t="s">
        <v>3</v>
      </c>
      <c r="B250" s="539"/>
      <c r="C250" s="546">
        <v>1140219125</v>
      </c>
      <c r="D250" s="539" t="s">
        <v>579</v>
      </c>
      <c r="E250" s="68" t="s">
        <v>6</v>
      </c>
      <c r="F250" s="68" t="s">
        <v>210</v>
      </c>
      <c r="G250" s="81">
        <f>IF(F250="I",IFERROR(VLOOKUP(C250,'BG 032022'!B:D,3,FALSE),0),0)</f>
        <v>0</v>
      </c>
      <c r="H250" s="69" t="s">
        <v>208</v>
      </c>
      <c r="I250" s="69">
        <f>IF(F250="I",IFERROR(VLOOKUP(C250,'BG 032022'!B:F,5,FALSE),0),0)</f>
        <v>0</v>
      </c>
      <c r="J250" s="69"/>
      <c r="K250" s="81">
        <f>IF(F250="I",IFERROR(VLOOKUP(C250,'BG 2021'!A:C,3,FALSE),0),0)</f>
        <v>0</v>
      </c>
      <c r="L250" s="69"/>
      <c r="M250" s="69">
        <f>IF(F250="I",IFERROR(VLOOKUP(C250,'BG 2021'!A:D,4,FALSE),0),0)</f>
        <v>0</v>
      </c>
      <c r="N250" s="69"/>
      <c r="O250" s="81"/>
      <c r="P250" s="69"/>
      <c r="Q250" s="69"/>
      <c r="R250" s="69"/>
    </row>
    <row r="251" spans="1:18" s="70" customFormat="1" ht="12" customHeight="1">
      <c r="A251" s="539" t="s">
        <v>3</v>
      </c>
      <c r="B251" s="539"/>
      <c r="C251" s="546">
        <v>1140219126</v>
      </c>
      <c r="D251" s="539" t="s">
        <v>579</v>
      </c>
      <c r="E251" s="68" t="s">
        <v>6</v>
      </c>
      <c r="F251" s="68" t="s">
        <v>210</v>
      </c>
      <c r="G251" s="81">
        <f>IF(F251="I",IFERROR(VLOOKUP(C251,'BG 032022'!B:D,3,FALSE),0),0)</f>
        <v>0</v>
      </c>
      <c r="H251" s="69"/>
      <c r="I251" s="69">
        <f>IF(F251="I",IFERROR(VLOOKUP(C251,'BG 032022'!B:F,5,FALSE),0),0)</f>
        <v>0</v>
      </c>
      <c r="J251" s="69"/>
      <c r="K251" s="81">
        <f>IF(F251="I",IFERROR(VLOOKUP(C251,'BG 2021'!A:C,3,FALSE),0),0)</f>
        <v>0</v>
      </c>
      <c r="L251" s="69"/>
      <c r="M251" s="69">
        <f>IF(F251="I",IFERROR(VLOOKUP(C251,'BG 2021'!A:D,4,FALSE),0),0)</f>
        <v>0</v>
      </c>
      <c r="N251" s="69"/>
      <c r="O251" s="81"/>
      <c r="P251" s="69"/>
      <c r="Q251" s="69"/>
      <c r="R251" s="69"/>
    </row>
    <row r="252" spans="1:18" s="70" customFormat="1" ht="12" customHeight="1">
      <c r="A252" s="539" t="s">
        <v>3</v>
      </c>
      <c r="B252" s="539"/>
      <c r="C252" s="546">
        <v>1140219127</v>
      </c>
      <c r="D252" s="539" t="s">
        <v>580</v>
      </c>
      <c r="E252" s="68" t="s">
        <v>6</v>
      </c>
      <c r="F252" s="68" t="s">
        <v>210</v>
      </c>
      <c r="G252" s="81">
        <f>IF(F252="I",IFERROR(VLOOKUP(C252,'BG 032022'!B:D,3,FALSE),0),0)</f>
        <v>0</v>
      </c>
      <c r="H252" s="69"/>
      <c r="I252" s="69">
        <f>IF(F252="I",IFERROR(VLOOKUP(C252,'BG 032022'!B:F,5,FALSE),0),0)</f>
        <v>0</v>
      </c>
      <c r="J252" s="69"/>
      <c r="K252" s="81">
        <f>IF(F252="I",IFERROR(VLOOKUP(C252,'BG 2021'!A:C,3,FALSE),0),0)</f>
        <v>0</v>
      </c>
      <c r="L252" s="69"/>
      <c r="M252" s="69">
        <f>IF(F252="I",IFERROR(VLOOKUP(C252,'BG 2021'!A:D,4,FALSE),0),0)</f>
        <v>0</v>
      </c>
      <c r="N252" s="69"/>
      <c r="O252" s="81"/>
      <c r="P252" s="69"/>
      <c r="Q252" s="69"/>
      <c r="R252" s="69"/>
    </row>
    <row r="253" spans="1:18" s="70" customFormat="1" ht="12" customHeight="1">
      <c r="A253" s="539" t="s">
        <v>3</v>
      </c>
      <c r="B253" s="539"/>
      <c r="C253" s="546">
        <v>1140219128</v>
      </c>
      <c r="D253" s="539" t="s">
        <v>580</v>
      </c>
      <c r="E253" s="68" t="s">
        <v>6</v>
      </c>
      <c r="F253" s="68" t="s">
        <v>210</v>
      </c>
      <c r="G253" s="81">
        <f>IF(F253="I",IFERROR(VLOOKUP(C253,'BG 032022'!B:D,3,FALSE),0),0)</f>
        <v>0</v>
      </c>
      <c r="H253" s="69"/>
      <c r="I253" s="69">
        <f>IF(F253="I",IFERROR(VLOOKUP(C253,'BG 032022'!B:F,5,FALSE),0),0)</f>
        <v>0</v>
      </c>
      <c r="J253" s="69"/>
      <c r="K253" s="81">
        <f>IF(F253="I",IFERROR(VLOOKUP(C253,'BG 2021'!A:C,3,FALSE),0),0)</f>
        <v>0</v>
      </c>
      <c r="L253" s="69"/>
      <c r="M253" s="69">
        <f>IF(F253="I",IFERROR(VLOOKUP(C253,'BG 2021'!A:D,4,FALSE),0),0)</f>
        <v>0</v>
      </c>
      <c r="N253" s="69"/>
      <c r="O253" s="81"/>
      <c r="P253" s="69"/>
      <c r="Q253" s="69"/>
      <c r="R253" s="69"/>
    </row>
    <row r="254" spans="1:18" s="70" customFormat="1" ht="12" customHeight="1">
      <c r="A254" s="539" t="s">
        <v>3</v>
      </c>
      <c r="B254" s="539"/>
      <c r="C254" s="546">
        <v>1140219129</v>
      </c>
      <c r="D254" s="539" t="s">
        <v>581</v>
      </c>
      <c r="E254" s="68" t="s">
        <v>6</v>
      </c>
      <c r="F254" s="68" t="s">
        <v>210</v>
      </c>
      <c r="G254" s="81">
        <f>IF(F254="I",IFERROR(VLOOKUP(C254,'BG 032022'!B:D,3,FALSE),0),0)</f>
        <v>0</v>
      </c>
      <c r="H254" s="69"/>
      <c r="I254" s="69">
        <f>IF(F254="I",IFERROR(VLOOKUP(C254,'BG 032022'!B:F,5,FALSE),0),0)</f>
        <v>0</v>
      </c>
      <c r="J254" s="69"/>
      <c r="K254" s="81">
        <f>IF(F254="I",IFERROR(VLOOKUP(C254,'BG 2021'!A:C,3,FALSE),0),0)</f>
        <v>0</v>
      </c>
      <c r="L254" s="69"/>
      <c r="M254" s="69">
        <f>IF(F254="I",IFERROR(VLOOKUP(C254,'BG 2021'!A:D,4,FALSE),0),0)</f>
        <v>0</v>
      </c>
      <c r="N254" s="69"/>
      <c r="O254" s="81"/>
      <c r="P254" s="69"/>
      <c r="Q254" s="69"/>
      <c r="R254" s="69"/>
    </row>
    <row r="255" spans="1:18" s="70" customFormat="1" ht="12" customHeight="1">
      <c r="A255" s="539" t="s">
        <v>3</v>
      </c>
      <c r="B255" s="539"/>
      <c r="C255" s="546">
        <v>1140219130</v>
      </c>
      <c r="D255" s="539" t="s">
        <v>582</v>
      </c>
      <c r="E255" s="68" t="s">
        <v>145</v>
      </c>
      <c r="F255" s="68" t="s">
        <v>210</v>
      </c>
      <c r="G255" s="81">
        <f>IF(F255="I",IFERROR(VLOOKUP(C255,'BG 032022'!B:D,3,FALSE),0),0)</f>
        <v>0</v>
      </c>
      <c r="H255" s="69" t="s">
        <v>208</v>
      </c>
      <c r="I255" s="69">
        <f>IF(F255="I",IFERROR(VLOOKUP(C255,'BG 032022'!B:F,5,FALSE),0),0)</f>
        <v>0</v>
      </c>
      <c r="J255" s="69"/>
      <c r="K255" s="81">
        <f>IF(F255="I",IFERROR(VLOOKUP(C255,'BG 2021'!A:C,3,FALSE),0),0)</f>
        <v>0</v>
      </c>
      <c r="L255" s="69"/>
      <c r="M255" s="69">
        <f>IF(F255="I",IFERROR(VLOOKUP(C255,'BG 2021'!A:D,4,FALSE),0),0)</f>
        <v>0</v>
      </c>
      <c r="N255" s="69"/>
      <c r="O255" s="81"/>
      <c r="P255" s="69"/>
      <c r="Q255" s="69"/>
      <c r="R255" s="69"/>
    </row>
    <row r="256" spans="1:18" s="70" customFormat="1" ht="12" customHeight="1">
      <c r="A256" s="539" t="s">
        <v>3</v>
      </c>
      <c r="B256" s="539"/>
      <c r="C256" s="546">
        <v>11402192</v>
      </c>
      <c r="D256" s="539" t="s">
        <v>374</v>
      </c>
      <c r="E256" s="68" t="s">
        <v>6</v>
      </c>
      <c r="F256" s="68" t="s">
        <v>209</v>
      </c>
      <c r="G256" s="81">
        <f>IF(F256="I",IFERROR(VLOOKUP(C256,'BG 032022'!B:D,3,FALSE),0),0)</f>
        <v>0</v>
      </c>
      <c r="H256" s="69" t="s">
        <v>208</v>
      </c>
      <c r="I256" s="69">
        <f>IF(F256="I",IFERROR(VLOOKUP(C256,'BG 032022'!B:F,5,FALSE),0),0)</f>
        <v>0</v>
      </c>
      <c r="J256" s="69"/>
      <c r="K256" s="81">
        <f>IF(F256="I",IFERROR(VLOOKUP(C256,'BG 2021'!A:C,3,FALSE),0),0)</f>
        <v>0</v>
      </c>
      <c r="L256" s="69"/>
      <c r="M256" s="69">
        <f>IF(F256="I",IFERROR(VLOOKUP(C256,'BG 2021'!A:D,4,FALSE),0),0)</f>
        <v>0</v>
      </c>
      <c r="N256" s="69"/>
      <c r="O256" s="81"/>
      <c r="P256" s="69"/>
      <c r="Q256" s="69"/>
      <c r="R256" s="69"/>
    </row>
    <row r="257" spans="1:18" s="70" customFormat="1" ht="12" customHeight="1">
      <c r="A257" s="539" t="s">
        <v>3</v>
      </c>
      <c r="B257" s="539"/>
      <c r="C257" s="546">
        <v>1140219201</v>
      </c>
      <c r="D257" s="539" t="s">
        <v>583</v>
      </c>
      <c r="E257" s="68" t="s">
        <v>6</v>
      </c>
      <c r="F257" s="68" t="s">
        <v>210</v>
      </c>
      <c r="G257" s="81">
        <f>IF(F257="I",IFERROR(VLOOKUP(C257,'BG 032022'!B:D,3,FALSE),0),0)</f>
        <v>0</v>
      </c>
      <c r="H257" s="69" t="s">
        <v>208</v>
      </c>
      <c r="I257" s="69">
        <f>IF(F257="I",IFERROR(VLOOKUP(C257,'BG 032022'!B:F,5,FALSE),0),0)</f>
        <v>0</v>
      </c>
      <c r="J257" s="69"/>
      <c r="K257" s="81">
        <f>IF(F257="I",IFERROR(VLOOKUP(C257,'BG 2021'!A:C,3,FALSE),0),0)</f>
        <v>0</v>
      </c>
      <c r="L257" s="69"/>
      <c r="M257" s="69">
        <f>IF(F257="I",IFERROR(VLOOKUP(C257,'BG 2021'!A:D,4,FALSE),0),0)</f>
        <v>0</v>
      </c>
      <c r="N257" s="69"/>
      <c r="O257" s="81"/>
      <c r="P257" s="69"/>
      <c r="Q257" s="69"/>
      <c r="R257" s="69"/>
    </row>
    <row r="258" spans="1:18" s="833" customFormat="1" ht="12" customHeight="1">
      <c r="A258" s="828" t="s">
        <v>3</v>
      </c>
      <c r="B258" s="828" t="s">
        <v>72</v>
      </c>
      <c r="C258" s="829">
        <v>1140219202</v>
      </c>
      <c r="D258" s="828" t="s">
        <v>584</v>
      </c>
      <c r="E258" s="830" t="s">
        <v>145</v>
      </c>
      <c r="F258" s="830" t="s">
        <v>210</v>
      </c>
      <c r="G258" s="831">
        <f>IF(F258="I",IFERROR(VLOOKUP(C258,'BG 032022'!B:D,3,FALSE),0),0)</f>
        <v>2033058</v>
      </c>
      <c r="H258" s="832" t="s">
        <v>208</v>
      </c>
      <c r="I258" s="832">
        <f>IF(F258="I",IFERROR(VLOOKUP(C258,'BG 032022'!B:F,5,FALSE),0),0)</f>
        <v>293.72999999999996</v>
      </c>
      <c r="J258" s="832"/>
      <c r="K258" s="831">
        <f>IF(F258="I",IFERROR(VLOOKUP(C258,'BG 2021'!A:C,3,FALSE),0),0)</f>
        <v>0</v>
      </c>
      <c r="L258" s="832"/>
      <c r="M258" s="832">
        <f>IF(F258="I",IFERROR(VLOOKUP(C258,'BG 2021'!A:D,4,FALSE),0),0)</f>
        <v>0</v>
      </c>
      <c r="N258" s="832"/>
      <c r="O258" s="831"/>
      <c r="P258" s="832"/>
      <c r="Q258" s="832"/>
      <c r="R258" s="832"/>
    </row>
    <row r="259" spans="1:18" s="70" customFormat="1" ht="12" customHeight="1">
      <c r="A259" s="539" t="s">
        <v>3</v>
      </c>
      <c r="B259" s="539" t="s">
        <v>72</v>
      </c>
      <c r="C259" s="546">
        <v>1140219203</v>
      </c>
      <c r="D259" s="539" t="s">
        <v>585</v>
      </c>
      <c r="E259" s="68" t="s">
        <v>6</v>
      </c>
      <c r="F259" s="68" t="s">
        <v>210</v>
      </c>
      <c r="G259" s="81">
        <f>IF(F259="I",IFERROR(VLOOKUP(C259,'BG 032022'!B:D,3,FALSE),0),0)</f>
        <v>0</v>
      </c>
      <c r="H259" s="69" t="s">
        <v>208</v>
      </c>
      <c r="I259" s="69">
        <f>IF(F259="I",IFERROR(VLOOKUP(C259,'BG 032022'!B:F,5,FALSE),0),0)</f>
        <v>0</v>
      </c>
      <c r="J259" s="69"/>
      <c r="K259" s="81">
        <f>IF(F259="I",IFERROR(VLOOKUP(C259,'BG 2021'!A:C,3,FALSE),0),0)</f>
        <v>0</v>
      </c>
      <c r="L259" s="69"/>
      <c r="M259" s="69">
        <f>IF(F259="I",IFERROR(VLOOKUP(C259,'BG 2021'!A:D,4,FALSE),0),0)</f>
        <v>0</v>
      </c>
      <c r="N259" s="69"/>
      <c r="O259" s="81"/>
      <c r="P259" s="69"/>
      <c r="Q259" s="69"/>
      <c r="R259" s="69"/>
    </row>
    <row r="260" spans="1:18" s="833" customFormat="1" ht="12" customHeight="1">
      <c r="A260" s="828" t="s">
        <v>3</v>
      </c>
      <c r="B260" s="828" t="s">
        <v>72</v>
      </c>
      <c r="C260" s="829">
        <v>1140219204</v>
      </c>
      <c r="D260" s="828" t="s">
        <v>586</v>
      </c>
      <c r="E260" s="830" t="s">
        <v>145</v>
      </c>
      <c r="F260" s="830" t="s">
        <v>210</v>
      </c>
      <c r="G260" s="831">
        <f>IF(F260="I",IFERROR(VLOOKUP(C260,'BG 032022'!B:D,3,FALSE),0),0)</f>
        <v>5855675</v>
      </c>
      <c r="H260" s="832" t="s">
        <v>208</v>
      </c>
      <c r="I260" s="832">
        <f>IF(F260="I",IFERROR(VLOOKUP(C260,'BG 032022'!B:F,5,FALSE),0),0)</f>
        <v>846.01</v>
      </c>
      <c r="J260" s="832"/>
      <c r="K260" s="831">
        <f>IF(F260="I",IFERROR(VLOOKUP(C260,'BG 2021'!A:C,3,FALSE),0),0)</f>
        <v>0</v>
      </c>
      <c r="L260" s="832"/>
      <c r="M260" s="832">
        <f>IF(F260="I",IFERROR(VLOOKUP(C260,'BG 2021'!A:D,4,FALSE),0),0)</f>
        <v>0</v>
      </c>
      <c r="N260" s="832"/>
      <c r="O260" s="831"/>
      <c r="P260" s="832"/>
      <c r="Q260" s="832"/>
      <c r="R260" s="832"/>
    </row>
    <row r="261" spans="1:18" s="833" customFormat="1" ht="12" customHeight="1">
      <c r="A261" s="828" t="s">
        <v>3</v>
      </c>
      <c r="B261" s="828" t="s">
        <v>72</v>
      </c>
      <c r="C261" s="829">
        <v>1140219205</v>
      </c>
      <c r="D261" s="828" t="s">
        <v>308</v>
      </c>
      <c r="E261" s="830" t="s">
        <v>6</v>
      </c>
      <c r="F261" s="830" t="s">
        <v>210</v>
      </c>
      <c r="G261" s="831">
        <f>IF(F261="I",IFERROR(VLOOKUP(C261,'BG 032022'!B:D,3,FALSE),0),0)</f>
        <v>16098421</v>
      </c>
      <c r="H261" s="832" t="s">
        <v>208</v>
      </c>
      <c r="I261" s="832">
        <f>IF(F261="I",IFERROR(VLOOKUP(C261,'BG 032022'!B:F,5,FALSE),0),0)</f>
        <v>2325.8500000000004</v>
      </c>
      <c r="J261" s="832"/>
      <c r="K261" s="831">
        <f>IF(F261="I",IFERROR(VLOOKUP(C261,'BG 2021'!A:C,3,FALSE),0),0)</f>
        <v>22319863</v>
      </c>
      <c r="L261" s="832"/>
      <c r="M261" s="832">
        <f>IF(F261="I",IFERROR(VLOOKUP(C261,'BG 2021'!A:D,4,FALSE),0),0)</f>
        <v>3248.5099999999948</v>
      </c>
      <c r="N261" s="832"/>
      <c r="O261" s="831"/>
      <c r="P261" s="832"/>
      <c r="Q261" s="832"/>
      <c r="R261" s="832"/>
    </row>
    <row r="262" spans="1:18" s="833" customFormat="1" ht="12" customHeight="1">
      <c r="A262" s="828" t="s">
        <v>3</v>
      </c>
      <c r="B262" s="828" t="s">
        <v>72</v>
      </c>
      <c r="C262" s="829">
        <v>1140219206</v>
      </c>
      <c r="D262" s="828" t="s">
        <v>309</v>
      </c>
      <c r="E262" s="830" t="s">
        <v>145</v>
      </c>
      <c r="F262" s="830" t="s">
        <v>210</v>
      </c>
      <c r="G262" s="831">
        <f>IF(F262="I",IFERROR(VLOOKUP(C262,'BG 032022'!B:D,3,FALSE),0),0)</f>
        <v>26706962</v>
      </c>
      <c r="H262" s="832" t="s">
        <v>208</v>
      </c>
      <c r="I262" s="832">
        <f>IF(F262="I",IFERROR(VLOOKUP(C262,'BG 032022'!B:F,5,FALSE),0),0)</f>
        <v>3858.5399999999936</v>
      </c>
      <c r="J262" s="832"/>
      <c r="K262" s="831">
        <f>IF(F262="I",IFERROR(VLOOKUP(C262,'BG 2021'!A:C,3,FALSE),0),0)</f>
        <v>29752119</v>
      </c>
      <c r="L262" s="832"/>
      <c r="M262" s="832">
        <f>IF(F262="I",IFERROR(VLOOKUP(C262,'BG 2021'!A:D,4,FALSE),0),0)</f>
        <v>4330.2199999999939</v>
      </c>
      <c r="N262" s="832"/>
      <c r="O262" s="831"/>
      <c r="P262" s="832"/>
      <c r="Q262" s="832"/>
      <c r="R262" s="832"/>
    </row>
    <row r="263" spans="1:18" s="833" customFormat="1" ht="12" customHeight="1">
      <c r="A263" s="828" t="s">
        <v>3</v>
      </c>
      <c r="B263" s="828" t="s">
        <v>72</v>
      </c>
      <c r="C263" s="829">
        <v>1140219207</v>
      </c>
      <c r="D263" s="828" t="s">
        <v>310</v>
      </c>
      <c r="E263" s="830" t="s">
        <v>6</v>
      </c>
      <c r="F263" s="830" t="s">
        <v>210</v>
      </c>
      <c r="G263" s="831">
        <f>IF(F263="I",IFERROR(VLOOKUP(C263,'BG 032022'!B:D,3,FALSE),0),0)</f>
        <v>189062565</v>
      </c>
      <c r="H263" s="832" t="s">
        <v>208</v>
      </c>
      <c r="I263" s="832">
        <f>IF(F263="I",IFERROR(VLOOKUP(C263,'BG 032022'!B:F,5,FALSE),0),0)</f>
        <v>27315.18</v>
      </c>
      <c r="J263" s="832"/>
      <c r="K263" s="831">
        <f>IF(F263="I",IFERROR(VLOOKUP(C263,'BG 2021'!A:C,3,FALSE),0),0)</f>
        <v>126999930</v>
      </c>
      <c r="L263" s="832"/>
      <c r="M263" s="832">
        <f>IF(F263="I",IFERROR(VLOOKUP(C263,'BG 2021'!A:D,4,FALSE),0),0)</f>
        <v>18483.98000000001</v>
      </c>
      <c r="N263" s="832"/>
      <c r="O263" s="831"/>
      <c r="P263" s="832"/>
      <c r="Q263" s="832"/>
      <c r="R263" s="832"/>
    </row>
    <row r="264" spans="1:18" s="833" customFormat="1" ht="12" customHeight="1">
      <c r="A264" s="828" t="s">
        <v>3</v>
      </c>
      <c r="B264" s="828" t="s">
        <v>72</v>
      </c>
      <c r="C264" s="829">
        <v>1140219208</v>
      </c>
      <c r="D264" s="828" t="s">
        <v>587</v>
      </c>
      <c r="E264" s="830" t="s">
        <v>145</v>
      </c>
      <c r="F264" s="830" t="s">
        <v>210</v>
      </c>
      <c r="G264" s="831">
        <f>IF(F264="I",IFERROR(VLOOKUP(C264,'BG 032022'!B:D,3,FALSE),0),0)</f>
        <v>6708406</v>
      </c>
      <c r="H264" s="832" t="s">
        <v>208</v>
      </c>
      <c r="I264" s="832">
        <f>IF(F264="I",IFERROR(VLOOKUP(C264,'BG 032022'!B:F,5,FALSE),0),0)</f>
        <v>969.21</v>
      </c>
      <c r="J264" s="832"/>
      <c r="K264" s="831">
        <f>IF(F264="I",IFERROR(VLOOKUP(C264,'BG 2021'!A:C,3,FALSE),0),0)</f>
        <v>6942404</v>
      </c>
      <c r="L264" s="832"/>
      <c r="M264" s="832">
        <f>IF(F264="I",IFERROR(VLOOKUP(C264,'BG 2021'!A:D,4,FALSE),0),0)</f>
        <v>1010.4199999999998</v>
      </c>
      <c r="N264" s="832"/>
      <c r="O264" s="831"/>
      <c r="P264" s="832"/>
      <c r="Q264" s="832"/>
      <c r="R264" s="832"/>
    </row>
    <row r="265" spans="1:18" s="70" customFormat="1" ht="12" customHeight="1">
      <c r="A265" s="539" t="s">
        <v>3</v>
      </c>
      <c r="B265" s="539"/>
      <c r="C265" s="546">
        <v>1140219209</v>
      </c>
      <c r="D265" s="539" t="s">
        <v>588</v>
      </c>
      <c r="E265" s="68" t="s">
        <v>6</v>
      </c>
      <c r="F265" s="68" t="s">
        <v>210</v>
      </c>
      <c r="G265" s="81">
        <f>IF(F265="I",IFERROR(VLOOKUP(C265,'BG 032022'!B:D,3,FALSE),0),0)</f>
        <v>0</v>
      </c>
      <c r="H265" s="69" t="s">
        <v>208</v>
      </c>
      <c r="I265" s="69">
        <f>IF(F265="I",IFERROR(VLOOKUP(C265,'BG 032022'!B:F,5,FALSE),0),0)</f>
        <v>0</v>
      </c>
      <c r="J265" s="69"/>
      <c r="K265" s="81">
        <f>IF(F265="I",IFERROR(VLOOKUP(C265,'BG 2021'!A:C,3,FALSE),0),0)</f>
        <v>0</v>
      </c>
      <c r="L265" s="69"/>
      <c r="M265" s="69">
        <f>IF(F265="I",IFERROR(VLOOKUP(C265,'BG 2021'!A:D,4,FALSE),0),0)</f>
        <v>0</v>
      </c>
      <c r="N265" s="69"/>
      <c r="O265" s="81"/>
      <c r="P265" s="69"/>
      <c r="Q265" s="69"/>
      <c r="R265" s="69"/>
    </row>
    <row r="266" spans="1:18" s="70" customFormat="1" ht="12" customHeight="1">
      <c r="A266" s="539" t="s">
        <v>3</v>
      </c>
      <c r="B266" s="539"/>
      <c r="C266" s="546">
        <v>1140219210</v>
      </c>
      <c r="D266" s="539" t="s">
        <v>589</v>
      </c>
      <c r="E266" s="68" t="s">
        <v>145</v>
      </c>
      <c r="F266" s="68" t="s">
        <v>210</v>
      </c>
      <c r="G266" s="81">
        <f>IF(F266="I",IFERROR(VLOOKUP(C266,'BG 032022'!B:D,3,FALSE),0),0)</f>
        <v>0</v>
      </c>
      <c r="H266" s="69" t="s">
        <v>208</v>
      </c>
      <c r="I266" s="69">
        <f>IF(F266="I",IFERROR(VLOOKUP(C266,'BG 032022'!B:F,5,FALSE),0),0)</f>
        <v>0</v>
      </c>
      <c r="J266" s="69"/>
      <c r="K266" s="81">
        <f>IF(F266="I",IFERROR(VLOOKUP(C266,'BG 2021'!A:C,3,FALSE),0),0)</f>
        <v>0</v>
      </c>
      <c r="L266" s="69"/>
      <c r="M266" s="69">
        <f>IF(F266="I",IFERROR(VLOOKUP(C266,'BG 2021'!A:D,4,FALSE),0),0)</f>
        <v>0</v>
      </c>
      <c r="N266" s="69"/>
      <c r="O266" s="81"/>
      <c r="P266" s="69"/>
      <c r="Q266" s="69"/>
      <c r="R266" s="69"/>
    </row>
    <row r="267" spans="1:18" s="70" customFormat="1" ht="12" customHeight="1">
      <c r="A267" s="539" t="s">
        <v>3</v>
      </c>
      <c r="B267" s="539"/>
      <c r="C267" s="546">
        <v>1140219211</v>
      </c>
      <c r="D267" s="539" t="s">
        <v>590</v>
      </c>
      <c r="E267" s="68" t="s">
        <v>6</v>
      </c>
      <c r="F267" s="68" t="s">
        <v>210</v>
      </c>
      <c r="G267" s="81">
        <f>IF(F267="I",IFERROR(VLOOKUP(C267,'BG 032022'!B:D,3,FALSE),0),0)</f>
        <v>0</v>
      </c>
      <c r="H267" s="69" t="s">
        <v>208</v>
      </c>
      <c r="I267" s="69">
        <f>IF(F267="I",IFERROR(VLOOKUP(C267,'BG 032022'!B:F,5,FALSE),0),0)</f>
        <v>0</v>
      </c>
      <c r="J267" s="69"/>
      <c r="K267" s="81">
        <f>IF(F267="I",IFERROR(VLOOKUP(C267,'BG 2021'!A:C,3,FALSE),0),0)</f>
        <v>0</v>
      </c>
      <c r="L267" s="69"/>
      <c r="M267" s="69">
        <f>IF(F267="I",IFERROR(VLOOKUP(C267,'BG 2021'!A:D,4,FALSE),0),0)</f>
        <v>0</v>
      </c>
      <c r="N267" s="69"/>
      <c r="O267" s="81"/>
      <c r="P267" s="69"/>
      <c r="Q267" s="69"/>
      <c r="R267" s="69"/>
    </row>
    <row r="268" spans="1:18" s="70" customFormat="1" ht="12" customHeight="1">
      <c r="A268" s="539" t="s">
        <v>3</v>
      </c>
      <c r="B268" s="539"/>
      <c r="C268" s="546">
        <v>1140219212</v>
      </c>
      <c r="D268" s="539" t="s">
        <v>591</v>
      </c>
      <c r="E268" s="68" t="s">
        <v>145</v>
      </c>
      <c r="F268" s="68" t="s">
        <v>210</v>
      </c>
      <c r="G268" s="81">
        <f>IF(F268="I",IFERROR(VLOOKUP(C268,'BG 032022'!B:D,3,FALSE),0),0)</f>
        <v>0</v>
      </c>
      <c r="H268" s="69" t="s">
        <v>208</v>
      </c>
      <c r="I268" s="69">
        <f>IF(F268="I",IFERROR(VLOOKUP(C268,'BG 032022'!B:F,5,FALSE),0),0)</f>
        <v>0</v>
      </c>
      <c r="J268" s="69"/>
      <c r="K268" s="81">
        <f>IF(F268="I",IFERROR(VLOOKUP(C268,'BG 2021'!A:C,3,FALSE),0),0)</f>
        <v>0</v>
      </c>
      <c r="L268" s="69"/>
      <c r="M268" s="69">
        <f>IF(F268="I",IFERROR(VLOOKUP(C268,'BG 2021'!A:D,4,FALSE),0),0)</f>
        <v>0</v>
      </c>
      <c r="N268" s="69"/>
      <c r="O268" s="81"/>
      <c r="P268" s="69"/>
      <c r="Q268" s="69"/>
      <c r="R268" s="69"/>
    </row>
    <row r="269" spans="1:18" s="833" customFormat="1" ht="12" customHeight="1">
      <c r="A269" s="828" t="s">
        <v>3</v>
      </c>
      <c r="B269" s="828" t="s">
        <v>72</v>
      </c>
      <c r="C269" s="829">
        <v>1140219213</v>
      </c>
      <c r="D269" s="828" t="s">
        <v>592</v>
      </c>
      <c r="E269" s="830" t="s">
        <v>6</v>
      </c>
      <c r="F269" s="830" t="s">
        <v>210</v>
      </c>
      <c r="G269" s="831">
        <f>IF(F269="I",IFERROR(VLOOKUP(C269,'BG 032022'!B:D,3,FALSE),0),0)</f>
        <v>700</v>
      </c>
      <c r="H269" s="832" t="s">
        <v>208</v>
      </c>
      <c r="I269" s="832">
        <f>IF(F269="I",IFERROR(VLOOKUP(C269,'BG 032022'!B:F,5,FALSE),0),0)</f>
        <v>9.9999999999999978E-2</v>
      </c>
      <c r="J269" s="832"/>
      <c r="K269" s="831">
        <f>IF(F269="I",IFERROR(VLOOKUP(C269,'BG 2021'!A:C,3,FALSE),0),0)</f>
        <v>139</v>
      </c>
      <c r="L269" s="832"/>
      <c r="M269" s="832">
        <f>IF(F269="I",IFERROR(VLOOKUP(C269,'BG 2021'!A:D,4,FALSE),0),0)</f>
        <v>2.0000000000010232E-2</v>
      </c>
      <c r="N269" s="832"/>
      <c r="O269" s="831"/>
      <c r="P269" s="832"/>
      <c r="Q269" s="832"/>
      <c r="R269" s="832"/>
    </row>
    <row r="270" spans="1:18" s="70" customFormat="1" ht="12" customHeight="1">
      <c r="A270" s="539" t="s">
        <v>3</v>
      </c>
      <c r="B270" s="539"/>
      <c r="C270" s="546">
        <v>1140219214</v>
      </c>
      <c r="D270" s="539" t="s">
        <v>584</v>
      </c>
      <c r="E270" s="68" t="s">
        <v>145</v>
      </c>
      <c r="F270" s="68" t="s">
        <v>210</v>
      </c>
      <c r="G270" s="81">
        <f>IF(F270="I",IFERROR(VLOOKUP(C270,'BG 032022'!B:D,3,FALSE),0),0)</f>
        <v>0</v>
      </c>
      <c r="H270" s="69" t="s">
        <v>208</v>
      </c>
      <c r="I270" s="69">
        <f>IF(F270="I",IFERROR(VLOOKUP(C270,'BG 032022'!B:F,5,FALSE),0),0)</f>
        <v>0</v>
      </c>
      <c r="J270" s="69"/>
      <c r="K270" s="81">
        <f>IF(F270="I",IFERROR(VLOOKUP(C270,'BG 2021'!A:C,3,FALSE),0),0)</f>
        <v>0</v>
      </c>
      <c r="L270" s="69"/>
      <c r="M270" s="69">
        <f>IF(F270="I",IFERROR(VLOOKUP(C270,'BG 2021'!A:D,4,FALSE),0),0)</f>
        <v>0</v>
      </c>
      <c r="N270" s="69"/>
      <c r="O270" s="81"/>
      <c r="P270" s="69"/>
      <c r="Q270" s="69"/>
      <c r="R270" s="69"/>
    </row>
    <row r="271" spans="1:18" s="70" customFormat="1" ht="12" customHeight="1">
      <c r="A271" s="539" t="s">
        <v>3</v>
      </c>
      <c r="B271" s="539"/>
      <c r="C271" s="546">
        <v>1140219215</v>
      </c>
      <c r="D271" s="539" t="s">
        <v>585</v>
      </c>
      <c r="E271" s="68" t="s">
        <v>6</v>
      </c>
      <c r="F271" s="68" t="s">
        <v>210</v>
      </c>
      <c r="G271" s="81">
        <f>IF(F271="I",IFERROR(VLOOKUP(C271,'BG 032022'!B:D,3,FALSE),0),0)</f>
        <v>0</v>
      </c>
      <c r="H271" s="69" t="s">
        <v>208</v>
      </c>
      <c r="I271" s="69">
        <f>IF(F271="I",IFERROR(VLOOKUP(C271,'BG 032022'!B:F,5,FALSE),0),0)</f>
        <v>0</v>
      </c>
      <c r="J271" s="69"/>
      <c r="K271" s="81">
        <f>IF(F271="I",IFERROR(VLOOKUP(C271,'BG 2021'!A:C,3,FALSE),0),0)</f>
        <v>0</v>
      </c>
      <c r="L271" s="69"/>
      <c r="M271" s="69">
        <f>IF(F271="I",IFERROR(VLOOKUP(C271,'BG 2021'!A:D,4,FALSE),0),0)</f>
        <v>0</v>
      </c>
      <c r="N271" s="69"/>
      <c r="O271" s="81"/>
      <c r="P271" s="69"/>
      <c r="Q271" s="69"/>
      <c r="R271" s="69"/>
    </row>
    <row r="272" spans="1:18" s="70" customFormat="1" ht="12" customHeight="1">
      <c r="A272" s="539" t="s">
        <v>3</v>
      </c>
      <c r="B272" s="539"/>
      <c r="C272" s="546">
        <v>1140219216</v>
      </c>
      <c r="D272" s="539" t="s">
        <v>586</v>
      </c>
      <c r="E272" s="68" t="s">
        <v>145</v>
      </c>
      <c r="F272" s="68" t="s">
        <v>210</v>
      </c>
      <c r="G272" s="81">
        <f>IF(F272="I",IFERROR(VLOOKUP(C272,'BG 032022'!B:D,3,FALSE),0),0)</f>
        <v>0</v>
      </c>
      <c r="H272" s="69" t="s">
        <v>208</v>
      </c>
      <c r="I272" s="69">
        <f>IF(F272="I",IFERROR(VLOOKUP(C272,'BG 032022'!B:F,5,FALSE),0),0)</f>
        <v>0</v>
      </c>
      <c r="J272" s="69"/>
      <c r="K272" s="81">
        <f>IF(F272="I",IFERROR(VLOOKUP(C272,'BG 2021'!A:C,3,FALSE),0),0)</f>
        <v>0</v>
      </c>
      <c r="L272" s="69"/>
      <c r="M272" s="69">
        <f>IF(F272="I",IFERROR(VLOOKUP(C272,'BG 2021'!A:D,4,FALSE),0),0)</f>
        <v>0</v>
      </c>
      <c r="N272" s="69"/>
      <c r="O272" s="81"/>
      <c r="P272" s="69"/>
      <c r="Q272" s="69"/>
      <c r="R272" s="69"/>
    </row>
    <row r="273" spans="1:18" s="70" customFormat="1" ht="12" customHeight="1">
      <c r="A273" s="539" t="s">
        <v>3</v>
      </c>
      <c r="B273" s="539" t="s">
        <v>72</v>
      </c>
      <c r="C273" s="546">
        <v>1140219217</v>
      </c>
      <c r="D273" s="539" t="s">
        <v>593</v>
      </c>
      <c r="E273" s="68" t="s">
        <v>6</v>
      </c>
      <c r="F273" s="68" t="s">
        <v>210</v>
      </c>
      <c r="G273" s="81">
        <f>IF(F273="I",IFERROR(VLOOKUP(C273,'BG 032022'!B:D,3,FALSE),0),0)</f>
        <v>0</v>
      </c>
      <c r="H273" s="69" t="s">
        <v>208</v>
      </c>
      <c r="I273" s="69">
        <f>IF(F273="I",IFERROR(VLOOKUP(C273,'BG 032022'!B:F,5,FALSE),0),0)</f>
        <v>0</v>
      </c>
      <c r="J273" s="69"/>
      <c r="K273" s="81">
        <f>IF(F273="I",IFERROR(VLOOKUP(C273,'BG 2021'!A:C,3,FALSE),0),0)</f>
        <v>0</v>
      </c>
      <c r="L273" s="69"/>
      <c r="M273" s="69">
        <f>IF(F273="I",IFERROR(VLOOKUP(C273,'BG 2021'!A:D,4,FALSE),0),0)</f>
        <v>0</v>
      </c>
      <c r="N273" s="69"/>
      <c r="O273" s="81"/>
      <c r="P273" s="69"/>
      <c r="Q273" s="69"/>
      <c r="R273" s="69"/>
    </row>
    <row r="274" spans="1:18" s="70" customFormat="1" ht="12" customHeight="1">
      <c r="A274" s="539" t="s">
        <v>3</v>
      </c>
      <c r="B274" s="539" t="s">
        <v>72</v>
      </c>
      <c r="C274" s="546">
        <v>1140219218</v>
      </c>
      <c r="D274" s="539" t="s">
        <v>594</v>
      </c>
      <c r="E274" s="68" t="s">
        <v>145</v>
      </c>
      <c r="F274" s="68" t="s">
        <v>210</v>
      </c>
      <c r="G274" s="81">
        <f>IF(F274="I",IFERROR(VLOOKUP(C274,'BG 032022'!B:D,3,FALSE),0),0)</f>
        <v>0</v>
      </c>
      <c r="H274" s="69" t="s">
        <v>208</v>
      </c>
      <c r="I274" s="69">
        <f>IF(F274="I",IFERROR(VLOOKUP(C274,'BG 032022'!B:F,5,FALSE),0),0)</f>
        <v>0</v>
      </c>
      <c r="J274" s="69"/>
      <c r="K274" s="81">
        <f>IF(F274="I",IFERROR(VLOOKUP(C274,'BG 2021'!A:C,3,FALSE),0),0)</f>
        <v>0</v>
      </c>
      <c r="L274" s="69"/>
      <c r="M274" s="69">
        <f>IF(F274="I",IFERROR(VLOOKUP(C274,'BG 2021'!A:D,4,FALSE),0),0)</f>
        <v>0</v>
      </c>
      <c r="N274" s="69"/>
      <c r="O274" s="81"/>
      <c r="P274" s="69"/>
      <c r="Q274" s="69"/>
      <c r="R274" s="69"/>
    </row>
    <row r="275" spans="1:18" s="70" customFormat="1" ht="12" customHeight="1">
      <c r="A275" s="539" t="s">
        <v>3</v>
      </c>
      <c r="B275" s="539"/>
      <c r="C275" s="546">
        <v>1140219219</v>
      </c>
      <c r="D275" s="539" t="s">
        <v>310</v>
      </c>
      <c r="E275" s="68" t="s">
        <v>6</v>
      </c>
      <c r="F275" s="68" t="s">
        <v>210</v>
      </c>
      <c r="G275" s="81">
        <f>IF(F275="I",IFERROR(VLOOKUP(C275,'BG 032022'!B:D,3,FALSE),0),0)</f>
        <v>0</v>
      </c>
      <c r="H275" s="69" t="s">
        <v>208</v>
      </c>
      <c r="I275" s="69">
        <f>IF(F275="I",IFERROR(VLOOKUP(C275,'BG 032022'!B:F,5,FALSE),0),0)</f>
        <v>0</v>
      </c>
      <c r="J275" s="69"/>
      <c r="K275" s="81">
        <f>IF(F275="I",IFERROR(VLOOKUP(C275,'BG 2021'!A:C,3,FALSE),0),0)</f>
        <v>0</v>
      </c>
      <c r="L275" s="69"/>
      <c r="M275" s="69">
        <f>IF(F275="I",IFERROR(VLOOKUP(C275,'BG 2021'!A:D,4,FALSE),0),0)</f>
        <v>0</v>
      </c>
      <c r="N275" s="69"/>
      <c r="O275" s="81"/>
      <c r="P275" s="69"/>
      <c r="Q275" s="69"/>
      <c r="R275" s="69"/>
    </row>
    <row r="276" spans="1:18" s="70" customFormat="1" ht="12" customHeight="1">
      <c r="A276" s="539" t="s">
        <v>3</v>
      </c>
      <c r="B276" s="539"/>
      <c r="C276" s="546">
        <v>1140219220</v>
      </c>
      <c r="D276" s="539" t="s">
        <v>587</v>
      </c>
      <c r="E276" s="68" t="s">
        <v>145</v>
      </c>
      <c r="F276" s="68" t="s">
        <v>210</v>
      </c>
      <c r="G276" s="81">
        <f>IF(F276="I",IFERROR(VLOOKUP(C276,'BG 032022'!B:D,3,FALSE),0),0)</f>
        <v>0</v>
      </c>
      <c r="H276" s="69" t="s">
        <v>208</v>
      </c>
      <c r="I276" s="69">
        <f>IF(F276="I",IFERROR(VLOOKUP(C276,'BG 032022'!B:F,5,FALSE),0),0)</f>
        <v>0</v>
      </c>
      <c r="J276" s="69"/>
      <c r="K276" s="81">
        <f>IF(F276="I",IFERROR(VLOOKUP(C276,'BG 2021'!A:C,3,FALSE),0),0)</f>
        <v>0</v>
      </c>
      <c r="L276" s="69"/>
      <c r="M276" s="69">
        <f>IF(F276="I",IFERROR(VLOOKUP(C276,'BG 2021'!A:D,4,FALSE),0),0)</f>
        <v>0</v>
      </c>
      <c r="N276" s="69"/>
      <c r="O276" s="81"/>
      <c r="P276" s="69"/>
      <c r="Q276" s="69"/>
      <c r="R276" s="69"/>
    </row>
    <row r="277" spans="1:18" s="70" customFormat="1" ht="12" customHeight="1">
      <c r="A277" s="539" t="s">
        <v>3</v>
      </c>
      <c r="B277" s="539"/>
      <c r="C277" s="546">
        <v>1140219221</v>
      </c>
      <c r="D277" s="539" t="s">
        <v>595</v>
      </c>
      <c r="E277" s="68" t="s">
        <v>6</v>
      </c>
      <c r="F277" s="68" t="s">
        <v>210</v>
      </c>
      <c r="G277" s="81">
        <f>IF(F277="I",IFERROR(VLOOKUP(C277,'BG 032022'!B:D,3,FALSE),0),0)</f>
        <v>0</v>
      </c>
      <c r="H277" s="69" t="s">
        <v>208</v>
      </c>
      <c r="I277" s="69">
        <f>IF(F277="I",IFERROR(VLOOKUP(C277,'BG 032022'!B:F,5,FALSE),0),0)</f>
        <v>0</v>
      </c>
      <c r="J277" s="69"/>
      <c r="K277" s="81">
        <f>IF(F277="I",IFERROR(VLOOKUP(C277,'BG 2021'!A:C,3,FALSE),0),0)</f>
        <v>0</v>
      </c>
      <c r="L277" s="69"/>
      <c r="M277" s="69">
        <f>IF(F277="I",IFERROR(VLOOKUP(C277,'BG 2021'!A:D,4,FALSE),0),0)</f>
        <v>0</v>
      </c>
      <c r="N277" s="69"/>
      <c r="O277" s="81"/>
      <c r="P277" s="69"/>
      <c r="Q277" s="69"/>
      <c r="R277" s="69"/>
    </row>
    <row r="278" spans="1:18" s="70" customFormat="1" ht="12" customHeight="1">
      <c r="A278" s="539" t="s">
        <v>3</v>
      </c>
      <c r="B278" s="539"/>
      <c r="C278" s="546">
        <v>1140219222</v>
      </c>
      <c r="D278" s="539" t="s">
        <v>596</v>
      </c>
      <c r="E278" s="68" t="s">
        <v>145</v>
      </c>
      <c r="F278" s="68" t="s">
        <v>210</v>
      </c>
      <c r="G278" s="81">
        <f>IF(F278="I",IFERROR(VLOOKUP(C278,'BG 032022'!B:D,3,FALSE),0),0)</f>
        <v>0</v>
      </c>
      <c r="H278" s="69" t="s">
        <v>208</v>
      </c>
      <c r="I278" s="69">
        <f>IF(F278="I",IFERROR(VLOOKUP(C278,'BG 032022'!B:F,5,FALSE),0),0)</f>
        <v>0</v>
      </c>
      <c r="J278" s="69"/>
      <c r="K278" s="81">
        <f>IF(F278="I",IFERROR(VLOOKUP(C278,'BG 2021'!A:C,3,FALSE),0),0)</f>
        <v>0</v>
      </c>
      <c r="L278" s="69"/>
      <c r="M278" s="69">
        <f>IF(F278="I",IFERROR(VLOOKUP(C278,'BG 2021'!A:D,4,FALSE),0),0)</f>
        <v>0</v>
      </c>
      <c r="N278" s="69"/>
      <c r="O278" s="81"/>
      <c r="P278" s="69"/>
      <c r="Q278" s="69"/>
      <c r="R278" s="69"/>
    </row>
    <row r="279" spans="1:18" s="70" customFormat="1" ht="12" customHeight="1">
      <c r="A279" s="539" t="s">
        <v>3</v>
      </c>
      <c r="B279" s="539"/>
      <c r="C279" s="546">
        <v>1140219223</v>
      </c>
      <c r="D279" s="539" t="s">
        <v>590</v>
      </c>
      <c r="E279" s="68" t="s">
        <v>6</v>
      </c>
      <c r="F279" s="68" t="s">
        <v>210</v>
      </c>
      <c r="G279" s="81">
        <f>IF(F279="I",IFERROR(VLOOKUP(C279,'BG 032022'!B:D,3,FALSE),0),0)</f>
        <v>0</v>
      </c>
      <c r="H279" s="69" t="s">
        <v>208</v>
      </c>
      <c r="I279" s="69">
        <f>IF(F279="I",IFERROR(VLOOKUP(C279,'BG 032022'!B:F,5,FALSE),0),0)</f>
        <v>0</v>
      </c>
      <c r="J279" s="69"/>
      <c r="K279" s="81">
        <f>IF(F279="I",IFERROR(VLOOKUP(C279,'BG 2021'!A:C,3,FALSE),0),0)</f>
        <v>0</v>
      </c>
      <c r="L279" s="69"/>
      <c r="M279" s="69">
        <f>IF(F279="I",IFERROR(VLOOKUP(C279,'BG 2021'!A:D,4,FALSE),0),0)</f>
        <v>0</v>
      </c>
      <c r="N279" s="69"/>
      <c r="O279" s="81"/>
      <c r="P279" s="69"/>
      <c r="Q279" s="69"/>
      <c r="R279" s="69"/>
    </row>
    <row r="280" spans="1:18" s="70" customFormat="1" ht="12" customHeight="1">
      <c r="A280" s="539" t="s">
        <v>3</v>
      </c>
      <c r="B280" s="539"/>
      <c r="C280" s="546">
        <v>1140219224</v>
      </c>
      <c r="D280" s="539" t="s">
        <v>591</v>
      </c>
      <c r="E280" s="68" t="s">
        <v>145</v>
      </c>
      <c r="F280" s="68" t="s">
        <v>210</v>
      </c>
      <c r="G280" s="81">
        <f>IF(F280="I",IFERROR(VLOOKUP(C280,'BG 032022'!B:D,3,FALSE),0),0)</f>
        <v>0</v>
      </c>
      <c r="H280" s="69" t="s">
        <v>208</v>
      </c>
      <c r="I280" s="69">
        <f>IF(F280="I",IFERROR(VLOOKUP(C280,'BG 032022'!B:F,5,FALSE),0),0)</f>
        <v>0</v>
      </c>
      <c r="J280" s="69"/>
      <c r="K280" s="81">
        <f>IF(F280="I",IFERROR(VLOOKUP(C280,'BG 2021'!A:C,3,FALSE),0),0)</f>
        <v>0</v>
      </c>
      <c r="L280" s="69"/>
      <c r="M280" s="69">
        <f>IF(F280="I",IFERROR(VLOOKUP(C280,'BG 2021'!A:D,4,FALSE),0),0)</f>
        <v>0</v>
      </c>
      <c r="N280" s="69"/>
      <c r="O280" s="81"/>
      <c r="P280" s="69"/>
      <c r="Q280" s="69"/>
      <c r="R280" s="69"/>
    </row>
    <row r="281" spans="1:18" s="70" customFormat="1" ht="12" customHeight="1">
      <c r="A281" s="539" t="s">
        <v>3</v>
      </c>
      <c r="B281" s="539"/>
      <c r="C281" s="546">
        <v>1140219225</v>
      </c>
      <c r="D281" s="539" t="s">
        <v>597</v>
      </c>
      <c r="E281" s="68" t="s">
        <v>6</v>
      </c>
      <c r="F281" s="68" t="s">
        <v>210</v>
      </c>
      <c r="G281" s="81">
        <f>IF(F281="I",IFERROR(VLOOKUP(C281,'BG 032022'!B:D,3,FALSE),0),0)</f>
        <v>0</v>
      </c>
      <c r="H281" s="69" t="s">
        <v>208</v>
      </c>
      <c r="I281" s="69">
        <f>IF(F281="I",IFERROR(VLOOKUP(C281,'BG 032022'!B:F,5,FALSE),0),0)</f>
        <v>0</v>
      </c>
      <c r="J281" s="69"/>
      <c r="K281" s="81">
        <f>IF(F281="I",IFERROR(VLOOKUP(C281,'BG 2021'!A:C,3,FALSE),0),0)</f>
        <v>0</v>
      </c>
      <c r="L281" s="69"/>
      <c r="M281" s="69">
        <f>IF(F281="I",IFERROR(VLOOKUP(C281,'BG 2021'!A:D,4,FALSE),0),0)</f>
        <v>0</v>
      </c>
      <c r="N281" s="69"/>
      <c r="O281" s="81"/>
      <c r="P281" s="69"/>
      <c r="Q281" s="69"/>
      <c r="R281" s="69"/>
    </row>
    <row r="282" spans="1:18" s="70" customFormat="1" ht="12" customHeight="1">
      <c r="A282" s="539" t="s">
        <v>3</v>
      </c>
      <c r="B282" s="539"/>
      <c r="C282" s="546">
        <v>1140219226</v>
      </c>
      <c r="D282" s="539" t="s">
        <v>597</v>
      </c>
      <c r="E282" s="68" t="s">
        <v>6</v>
      </c>
      <c r="F282" s="68" t="s">
        <v>210</v>
      </c>
      <c r="G282" s="81">
        <f>IF(F282="I",IFERROR(VLOOKUP(C282,'BG 032022'!B:D,3,FALSE),0),0)</f>
        <v>0</v>
      </c>
      <c r="H282" s="69" t="s">
        <v>208</v>
      </c>
      <c r="I282" s="69">
        <f>IF(F282="I",IFERROR(VLOOKUP(C282,'BG 032022'!B:F,5,FALSE),0),0)</f>
        <v>0</v>
      </c>
      <c r="J282" s="69"/>
      <c r="K282" s="81">
        <f>IF(F282="I",IFERROR(VLOOKUP(C282,'BG 2021'!A:C,3,FALSE),0),0)</f>
        <v>0</v>
      </c>
      <c r="L282" s="69"/>
      <c r="M282" s="69">
        <f>IF(F282="I",IFERROR(VLOOKUP(C282,'BG 2021'!A:D,4,FALSE),0),0)</f>
        <v>0</v>
      </c>
      <c r="N282" s="69"/>
      <c r="O282" s="81"/>
      <c r="P282" s="69"/>
      <c r="Q282" s="69"/>
      <c r="R282" s="69"/>
    </row>
    <row r="283" spans="1:18" s="70" customFormat="1" ht="12" customHeight="1">
      <c r="A283" s="539" t="s">
        <v>3</v>
      </c>
      <c r="B283" s="539"/>
      <c r="C283" s="546">
        <v>1140219227</v>
      </c>
      <c r="D283" s="539" t="s">
        <v>598</v>
      </c>
      <c r="E283" s="68" t="s">
        <v>6</v>
      </c>
      <c r="F283" s="68" t="s">
        <v>210</v>
      </c>
      <c r="G283" s="81">
        <f>IF(F283="I",IFERROR(VLOOKUP(C283,'BG 032022'!B:D,3,FALSE),0),0)</f>
        <v>0</v>
      </c>
      <c r="H283" s="69" t="s">
        <v>208</v>
      </c>
      <c r="I283" s="69">
        <f>IF(F283="I",IFERROR(VLOOKUP(C283,'BG 032022'!B:F,5,FALSE),0),0)</f>
        <v>0</v>
      </c>
      <c r="J283" s="69"/>
      <c r="K283" s="81">
        <f>IF(F283="I",IFERROR(VLOOKUP(C283,'BG 2021'!A:C,3,FALSE),0),0)</f>
        <v>0</v>
      </c>
      <c r="L283" s="69"/>
      <c r="M283" s="69">
        <f>IF(F283="I",IFERROR(VLOOKUP(C283,'BG 2021'!A:D,4,FALSE),0),0)</f>
        <v>0</v>
      </c>
      <c r="N283" s="69"/>
      <c r="O283" s="81"/>
      <c r="P283" s="69"/>
      <c r="Q283" s="69"/>
      <c r="R283" s="69"/>
    </row>
    <row r="284" spans="1:18" s="70" customFormat="1" ht="12" customHeight="1">
      <c r="A284" s="539" t="s">
        <v>3</v>
      </c>
      <c r="B284" s="539"/>
      <c r="C284" s="546">
        <v>1140219228</v>
      </c>
      <c r="D284" s="539" t="s">
        <v>598</v>
      </c>
      <c r="E284" s="68" t="s">
        <v>6</v>
      </c>
      <c r="F284" s="68" t="s">
        <v>210</v>
      </c>
      <c r="G284" s="81">
        <f>IF(F284="I",IFERROR(VLOOKUP(C284,'BG 032022'!B:D,3,FALSE),0),0)</f>
        <v>0</v>
      </c>
      <c r="H284" s="69" t="s">
        <v>208</v>
      </c>
      <c r="I284" s="69">
        <f>IF(F284="I",IFERROR(VLOOKUP(C284,'BG 032022'!B:F,5,FALSE),0),0)</f>
        <v>0</v>
      </c>
      <c r="J284" s="69"/>
      <c r="K284" s="81">
        <f>IF(F284="I",IFERROR(VLOOKUP(C284,'BG 2021'!A:C,3,FALSE),0),0)</f>
        <v>0</v>
      </c>
      <c r="L284" s="69"/>
      <c r="M284" s="69">
        <f>IF(F284="I",IFERROR(VLOOKUP(C284,'BG 2021'!A:D,4,FALSE),0),0)</f>
        <v>0</v>
      </c>
      <c r="N284" s="69"/>
      <c r="O284" s="81"/>
      <c r="P284" s="69"/>
      <c r="Q284" s="69"/>
      <c r="R284" s="69"/>
    </row>
    <row r="285" spans="1:18" s="833" customFormat="1" ht="12" customHeight="1">
      <c r="A285" s="828" t="s">
        <v>3</v>
      </c>
      <c r="B285" s="828" t="s">
        <v>72</v>
      </c>
      <c r="C285" s="829">
        <v>1140219229</v>
      </c>
      <c r="D285" s="828" t="s">
        <v>599</v>
      </c>
      <c r="E285" s="830" t="s">
        <v>6</v>
      </c>
      <c r="F285" s="830" t="s">
        <v>210</v>
      </c>
      <c r="G285" s="831">
        <f>IF(F285="I",IFERROR(VLOOKUP(C285,'BG 032022'!B:D,3,FALSE),0),0)</f>
        <v>76405227</v>
      </c>
      <c r="H285" s="832" t="s">
        <v>208</v>
      </c>
      <c r="I285" s="832">
        <f>IF(F285="I",IFERROR(VLOOKUP(C285,'BG 032022'!B:F,5,FALSE),0),0)</f>
        <v>11038.79</v>
      </c>
      <c r="J285" s="832"/>
      <c r="K285" s="831">
        <f>IF(F285="I",IFERROR(VLOOKUP(C285,'BG 2021'!A:C,3,FALSE),0),0)</f>
        <v>53910783</v>
      </c>
      <c r="L285" s="832"/>
      <c r="M285" s="832">
        <f>IF(F285="I",IFERROR(VLOOKUP(C285,'BG 2021'!A:D,4,FALSE),0),0)</f>
        <v>7846.3500000000067</v>
      </c>
      <c r="N285" s="832"/>
      <c r="O285" s="831"/>
      <c r="P285" s="832"/>
      <c r="Q285" s="832"/>
      <c r="R285" s="832"/>
    </row>
    <row r="286" spans="1:18" s="70" customFormat="1" ht="12" customHeight="1">
      <c r="A286" s="539" t="s">
        <v>3</v>
      </c>
      <c r="B286" s="539"/>
      <c r="C286" s="546">
        <v>1140219230</v>
      </c>
      <c r="D286" s="539" t="s">
        <v>600</v>
      </c>
      <c r="E286" s="68" t="s">
        <v>145</v>
      </c>
      <c r="F286" s="68" t="s">
        <v>210</v>
      </c>
      <c r="G286" s="81">
        <f>IF(F286="I",IFERROR(VLOOKUP(C286,'BG 032022'!B:D,3,FALSE),0),0)</f>
        <v>0</v>
      </c>
      <c r="H286" s="69" t="s">
        <v>208</v>
      </c>
      <c r="I286" s="69">
        <f>IF(F286="I",IFERROR(VLOOKUP(C286,'BG 032022'!B:F,5,FALSE),0),0)</f>
        <v>0</v>
      </c>
      <c r="J286" s="69"/>
      <c r="K286" s="81">
        <f>IF(F286="I",IFERROR(VLOOKUP(C286,'BG 2021'!A:C,3,FALSE),0),0)</f>
        <v>0</v>
      </c>
      <c r="L286" s="69"/>
      <c r="M286" s="69">
        <f>IF(F286="I",IFERROR(VLOOKUP(C286,'BG 2021'!A:D,4,FALSE),0),0)</f>
        <v>0</v>
      </c>
      <c r="N286" s="69"/>
      <c r="O286" s="81"/>
      <c r="P286" s="69"/>
      <c r="Q286" s="69"/>
      <c r="R286" s="69"/>
    </row>
    <row r="287" spans="1:18" s="70" customFormat="1" ht="12" customHeight="1">
      <c r="A287" s="539" t="s">
        <v>3</v>
      </c>
      <c r="B287" s="539"/>
      <c r="C287" s="546">
        <v>1140224</v>
      </c>
      <c r="D287" s="539" t="s">
        <v>375</v>
      </c>
      <c r="E287" s="68" t="s">
        <v>6</v>
      </c>
      <c r="F287" s="68" t="s">
        <v>209</v>
      </c>
      <c r="G287" s="81">
        <f>IF(F287="I",IFERROR(VLOOKUP(C287,'BG 032022'!B:D,3,FALSE),0),0)</f>
        <v>0</v>
      </c>
      <c r="H287" s="69"/>
      <c r="I287" s="69">
        <f>IF(F287="I",IFERROR(VLOOKUP(C287,'BG 032022'!B:F,5,FALSE),0),0)</f>
        <v>0</v>
      </c>
      <c r="J287" s="69"/>
      <c r="K287" s="81">
        <f>IF(F287="I",IFERROR(VLOOKUP(C287,'BG 2021'!A:C,3,FALSE),0),0)</f>
        <v>0</v>
      </c>
      <c r="L287" s="69"/>
      <c r="M287" s="69">
        <f>IF(F287="I",IFERROR(VLOOKUP(C287,'BG 2021'!A:D,4,FALSE),0),0)</f>
        <v>0</v>
      </c>
      <c r="N287" s="69"/>
      <c r="O287" s="81"/>
      <c r="P287" s="69"/>
      <c r="Q287" s="69"/>
      <c r="R287" s="69"/>
    </row>
    <row r="288" spans="1:18" s="70" customFormat="1" ht="12" customHeight="1">
      <c r="A288" s="539" t="s">
        <v>3</v>
      </c>
      <c r="B288" s="539"/>
      <c r="C288" s="546">
        <v>11402241</v>
      </c>
      <c r="D288" s="539" t="s">
        <v>376</v>
      </c>
      <c r="E288" s="68" t="s">
        <v>6</v>
      </c>
      <c r="F288" s="68" t="s">
        <v>209</v>
      </c>
      <c r="G288" s="81">
        <f>IF(F288="I",IFERROR(VLOOKUP(C288,'BG 032022'!B:D,3,FALSE),0),0)</f>
        <v>0</v>
      </c>
      <c r="H288" s="69"/>
      <c r="I288" s="69">
        <f>IF(F288="I",IFERROR(VLOOKUP(C288,'BG 032022'!B:F,5,FALSE),0),0)</f>
        <v>0</v>
      </c>
      <c r="J288" s="69"/>
      <c r="K288" s="81">
        <f>IF(F288="I",IFERROR(VLOOKUP(C288,'BG 2021'!A:C,3,FALSE),0),0)</f>
        <v>0</v>
      </c>
      <c r="L288" s="69"/>
      <c r="M288" s="69">
        <f>IF(F288="I",IFERROR(VLOOKUP(C288,'BG 2021'!A:D,4,FALSE),0),0)</f>
        <v>0</v>
      </c>
      <c r="N288" s="69"/>
      <c r="O288" s="81"/>
      <c r="P288" s="69"/>
      <c r="Q288" s="69"/>
      <c r="R288" s="69"/>
    </row>
    <row r="289" spans="1:18" s="70" customFormat="1" ht="12" customHeight="1">
      <c r="A289" s="539" t="s">
        <v>3</v>
      </c>
      <c r="B289" s="539"/>
      <c r="C289" s="546">
        <v>1140224101</v>
      </c>
      <c r="D289" s="539" t="s">
        <v>601</v>
      </c>
      <c r="E289" s="68" t="s">
        <v>6</v>
      </c>
      <c r="F289" s="68" t="s">
        <v>210</v>
      </c>
      <c r="G289" s="81">
        <f>IF(F289="I",IFERROR(VLOOKUP(C289,'BG 032022'!B:D,3,FALSE),0),0)</f>
        <v>0</v>
      </c>
      <c r="H289" s="69" t="s">
        <v>208</v>
      </c>
      <c r="I289" s="69">
        <f>IF(F289="I",IFERROR(VLOOKUP(C289,'BG 032022'!B:F,5,FALSE),0),0)</f>
        <v>0</v>
      </c>
      <c r="J289" s="69"/>
      <c r="K289" s="81">
        <f>IF(F289="I",IFERROR(VLOOKUP(C289,'BG 2021'!A:C,3,FALSE),0),0)</f>
        <v>0</v>
      </c>
      <c r="L289" s="69"/>
      <c r="M289" s="69">
        <f>IF(F289="I",IFERROR(VLOOKUP(C289,'BG 2021'!A:D,4,FALSE),0),0)</f>
        <v>0</v>
      </c>
      <c r="N289" s="69"/>
      <c r="O289" s="81"/>
      <c r="P289" s="69"/>
      <c r="Q289" s="69"/>
      <c r="R289" s="69"/>
    </row>
    <row r="290" spans="1:18" s="833" customFormat="1" ht="12" customHeight="1">
      <c r="A290" s="828" t="s">
        <v>3</v>
      </c>
      <c r="B290" s="828" t="s">
        <v>72</v>
      </c>
      <c r="C290" s="829">
        <v>1140224102</v>
      </c>
      <c r="D290" s="828" t="s">
        <v>602</v>
      </c>
      <c r="E290" s="830" t="s">
        <v>145</v>
      </c>
      <c r="F290" s="830" t="s">
        <v>210</v>
      </c>
      <c r="G290" s="831">
        <f>IF(F290="I",IFERROR(VLOOKUP(C290,'BG 032022'!B:D,3,FALSE),0),0)</f>
        <v>13605978</v>
      </c>
      <c r="H290" s="832" t="s">
        <v>208</v>
      </c>
      <c r="I290" s="832">
        <f>IF(F290="I",IFERROR(VLOOKUP(C290,'BG 032022'!B:F,5,FALSE),0),0)</f>
        <v>1965.7499999999998</v>
      </c>
      <c r="J290" s="832"/>
      <c r="K290" s="831">
        <f>IF(F290="I",IFERROR(VLOOKUP(C290,'BG 2021'!A:C,3,FALSE),0),0)</f>
        <v>0</v>
      </c>
      <c r="L290" s="832"/>
      <c r="M290" s="832">
        <f>IF(F290="I",IFERROR(VLOOKUP(C290,'BG 2021'!A:D,4,FALSE),0),0)</f>
        <v>0</v>
      </c>
      <c r="N290" s="832"/>
      <c r="O290" s="831"/>
      <c r="P290" s="832"/>
      <c r="Q290" s="832"/>
      <c r="R290" s="832"/>
    </row>
    <row r="291" spans="1:18" s="70" customFormat="1" ht="12" customHeight="1">
      <c r="A291" s="539" t="s">
        <v>3</v>
      </c>
      <c r="B291" s="539" t="s">
        <v>72</v>
      </c>
      <c r="C291" s="546">
        <v>1140224103</v>
      </c>
      <c r="D291" s="539" t="s">
        <v>603</v>
      </c>
      <c r="E291" s="68" t="s">
        <v>6</v>
      </c>
      <c r="F291" s="68" t="s">
        <v>210</v>
      </c>
      <c r="G291" s="81">
        <f>IF(F291="I",IFERROR(VLOOKUP(C291,'BG 032022'!B:D,3,FALSE),0),0)</f>
        <v>0</v>
      </c>
      <c r="H291" s="69" t="s">
        <v>208</v>
      </c>
      <c r="I291" s="69">
        <f>IF(F291="I",IFERROR(VLOOKUP(C291,'BG 032022'!B:F,5,FALSE),0),0)</f>
        <v>0</v>
      </c>
      <c r="J291" s="69"/>
      <c r="K291" s="81">
        <f>IF(F291="I",IFERROR(VLOOKUP(C291,'BG 2021'!A:C,3,FALSE),0),0)</f>
        <v>0</v>
      </c>
      <c r="L291" s="69"/>
      <c r="M291" s="69">
        <f>IF(F291="I",IFERROR(VLOOKUP(C291,'BG 2021'!A:D,4,FALSE),0),0)</f>
        <v>0</v>
      </c>
      <c r="N291" s="69"/>
      <c r="O291" s="81"/>
      <c r="P291" s="69"/>
      <c r="Q291" s="69"/>
      <c r="R291" s="69"/>
    </row>
    <row r="292" spans="1:18" s="833" customFormat="1" ht="12" customHeight="1">
      <c r="A292" s="828" t="s">
        <v>3</v>
      </c>
      <c r="B292" s="828" t="s">
        <v>72</v>
      </c>
      <c r="C292" s="829">
        <v>1140224104</v>
      </c>
      <c r="D292" s="828" t="s">
        <v>604</v>
      </c>
      <c r="E292" s="830" t="s">
        <v>145</v>
      </c>
      <c r="F292" s="830" t="s">
        <v>210</v>
      </c>
      <c r="G292" s="831">
        <f>IF(F292="I",IFERROR(VLOOKUP(C292,'BG 032022'!B:D,3,FALSE),0),0)</f>
        <v>26163346</v>
      </c>
      <c r="H292" s="832" t="s">
        <v>208</v>
      </c>
      <c r="I292" s="832">
        <f>IF(F292="I",IFERROR(VLOOKUP(C292,'BG 032022'!B:F,5,FALSE),0),0)</f>
        <v>3780</v>
      </c>
      <c r="J292" s="832"/>
      <c r="K292" s="831">
        <f>IF(F292="I",IFERROR(VLOOKUP(C292,'BG 2021'!A:C,3,FALSE),0),0)</f>
        <v>0</v>
      </c>
      <c r="L292" s="832"/>
      <c r="M292" s="832">
        <f>IF(F292="I",IFERROR(VLOOKUP(C292,'BG 2021'!A:D,4,FALSE),0),0)</f>
        <v>0</v>
      </c>
      <c r="N292" s="832"/>
      <c r="O292" s="831"/>
      <c r="P292" s="832"/>
      <c r="Q292" s="832"/>
      <c r="R292" s="832"/>
    </row>
    <row r="293" spans="1:18" s="833" customFormat="1" ht="12" customHeight="1">
      <c r="A293" s="828" t="s">
        <v>3</v>
      </c>
      <c r="B293" s="828" t="s">
        <v>72</v>
      </c>
      <c r="C293" s="829">
        <v>1140224105</v>
      </c>
      <c r="D293" s="828" t="s">
        <v>311</v>
      </c>
      <c r="E293" s="830" t="s">
        <v>6</v>
      </c>
      <c r="F293" s="830" t="s">
        <v>210</v>
      </c>
      <c r="G293" s="831">
        <f>IF(F293="I",IFERROR(VLOOKUP(C293,'BG 032022'!B:D,3,FALSE),0),0)</f>
        <v>116897605</v>
      </c>
      <c r="H293" s="832" t="s">
        <v>208</v>
      </c>
      <c r="I293" s="832">
        <f>IF(F293="I",IFERROR(VLOOKUP(C293,'BG 032022'!B:F,5,FALSE),0),0)</f>
        <v>16889.010000000009</v>
      </c>
      <c r="J293" s="832"/>
      <c r="K293" s="831">
        <f>IF(F293="I",IFERROR(VLOOKUP(C293,'BG 2021'!A:C,3,FALSE),0),0)</f>
        <v>291248684</v>
      </c>
      <c r="L293" s="832"/>
      <c r="M293" s="832">
        <f>IF(F293="I",IFERROR(VLOOKUP(C293,'BG 2021'!A:D,4,FALSE),0),0)</f>
        <v>42389.280000000028</v>
      </c>
      <c r="N293" s="832"/>
      <c r="O293" s="831"/>
      <c r="P293" s="832"/>
      <c r="Q293" s="832"/>
      <c r="R293" s="832"/>
    </row>
    <row r="294" spans="1:18" s="833" customFormat="1" ht="12" customHeight="1">
      <c r="A294" s="828" t="s">
        <v>3</v>
      </c>
      <c r="B294" s="828" t="s">
        <v>72</v>
      </c>
      <c r="C294" s="829">
        <v>1140224106</v>
      </c>
      <c r="D294" s="828" t="s">
        <v>312</v>
      </c>
      <c r="E294" s="830" t="s">
        <v>145</v>
      </c>
      <c r="F294" s="830" t="s">
        <v>210</v>
      </c>
      <c r="G294" s="831">
        <f>IF(F294="I",IFERROR(VLOOKUP(C294,'BG 032022'!B:D,3,FALSE),0),0)</f>
        <v>214922609</v>
      </c>
      <c r="H294" s="832" t="s">
        <v>208</v>
      </c>
      <c r="I294" s="832">
        <f>IF(F294="I",IFERROR(VLOOKUP(C294,'BG 032022'!B:F,5,FALSE),0),0)</f>
        <v>31051.359999999986</v>
      </c>
      <c r="J294" s="832"/>
      <c r="K294" s="831">
        <f>IF(F294="I",IFERROR(VLOOKUP(C294,'BG 2021'!A:C,3,FALSE),0),0)</f>
        <v>203981157</v>
      </c>
      <c r="L294" s="832"/>
      <c r="M294" s="832">
        <f>IF(F294="I",IFERROR(VLOOKUP(C294,'BG 2021'!A:D,4,FALSE),0),0)</f>
        <v>29688.079999999954</v>
      </c>
      <c r="N294" s="832"/>
      <c r="O294" s="831"/>
      <c r="P294" s="832"/>
      <c r="Q294" s="832"/>
      <c r="R294" s="832"/>
    </row>
    <row r="295" spans="1:18" s="833" customFormat="1" ht="12" customHeight="1">
      <c r="A295" s="828" t="s">
        <v>3</v>
      </c>
      <c r="B295" s="828" t="s">
        <v>72</v>
      </c>
      <c r="C295" s="829">
        <v>1140224107</v>
      </c>
      <c r="D295" s="828" t="s">
        <v>313</v>
      </c>
      <c r="E295" s="830" t="s">
        <v>6</v>
      </c>
      <c r="F295" s="830" t="s">
        <v>210</v>
      </c>
      <c r="G295" s="831">
        <f>IF(F295="I",IFERROR(VLOOKUP(C295,'BG 032022'!B:D,3,FALSE),0),0)</f>
        <v>1106666547</v>
      </c>
      <c r="H295" s="832" t="s">
        <v>208</v>
      </c>
      <c r="I295" s="832">
        <f>IF(F295="I",IFERROR(VLOOKUP(C295,'BG 032022'!B:F,5,FALSE),0),0)</f>
        <v>159887.78999999998</v>
      </c>
      <c r="J295" s="832"/>
      <c r="K295" s="831">
        <f>IF(F295="I",IFERROR(VLOOKUP(C295,'BG 2021'!A:C,3,FALSE),0),0)</f>
        <v>1331229541</v>
      </c>
      <c r="L295" s="832"/>
      <c r="M295" s="832">
        <f>IF(F295="I",IFERROR(VLOOKUP(C295,'BG 2021'!A:D,4,FALSE),0),0)</f>
        <v>193751.46999999974</v>
      </c>
      <c r="N295" s="832"/>
      <c r="O295" s="831"/>
      <c r="P295" s="832"/>
      <c r="Q295" s="832"/>
      <c r="R295" s="832"/>
    </row>
    <row r="296" spans="1:18" s="833" customFormat="1" ht="12" customHeight="1">
      <c r="A296" s="828" t="s">
        <v>3</v>
      </c>
      <c r="B296" s="828" t="s">
        <v>72</v>
      </c>
      <c r="C296" s="829">
        <v>1140224108</v>
      </c>
      <c r="D296" s="828" t="s">
        <v>314</v>
      </c>
      <c r="E296" s="830" t="s">
        <v>145</v>
      </c>
      <c r="F296" s="830" t="s">
        <v>210</v>
      </c>
      <c r="G296" s="831">
        <f>IF(F296="I",IFERROR(VLOOKUP(C296,'BG 032022'!B:D,3,FALSE),0),0)</f>
        <v>1834744201</v>
      </c>
      <c r="H296" s="832" t="s">
        <v>208</v>
      </c>
      <c r="I296" s="832">
        <f>IF(F296="I",IFERROR(VLOOKUP(C296,'BG 032022'!B:F,5,FALSE),0),0)</f>
        <v>265078.21999999997</v>
      </c>
      <c r="J296" s="832"/>
      <c r="K296" s="831">
        <f>IF(F296="I",IFERROR(VLOOKUP(C296,'BG 2021'!A:C,3,FALSE),0),0)</f>
        <v>3587522878</v>
      </c>
      <c r="L296" s="832"/>
      <c r="M296" s="832">
        <f>IF(F296="I",IFERROR(VLOOKUP(C296,'BG 2021'!A:D,4,FALSE),0),0)</f>
        <v>522139.73</v>
      </c>
      <c r="N296" s="832"/>
      <c r="O296" s="831"/>
      <c r="P296" s="832"/>
      <c r="Q296" s="832"/>
      <c r="R296" s="832"/>
    </row>
    <row r="297" spans="1:18" s="70" customFormat="1" ht="12" customHeight="1">
      <c r="A297" s="539" t="s">
        <v>3</v>
      </c>
      <c r="B297" s="539"/>
      <c r="C297" s="546">
        <v>1140224109</v>
      </c>
      <c r="D297" s="539" t="s">
        <v>605</v>
      </c>
      <c r="E297" s="68" t="s">
        <v>6</v>
      </c>
      <c r="F297" s="68" t="s">
        <v>210</v>
      </c>
      <c r="G297" s="81">
        <f>IF(F297="I",IFERROR(VLOOKUP(C297,'BG 032022'!B:D,3,FALSE),0),0)</f>
        <v>0</v>
      </c>
      <c r="H297" s="69" t="s">
        <v>208</v>
      </c>
      <c r="I297" s="69">
        <f>IF(F297="I",IFERROR(VLOOKUP(C297,'BG 032022'!B:F,5,FALSE),0),0)</f>
        <v>0</v>
      </c>
      <c r="J297" s="69"/>
      <c r="K297" s="81">
        <f>IF(F297="I",IFERROR(VLOOKUP(C297,'BG 2021'!A:C,3,FALSE),0),0)</f>
        <v>0</v>
      </c>
      <c r="L297" s="69"/>
      <c r="M297" s="69">
        <f>IF(F297="I",IFERROR(VLOOKUP(C297,'BG 2021'!A:D,4,FALSE),0),0)</f>
        <v>0</v>
      </c>
      <c r="N297" s="69"/>
      <c r="O297" s="81"/>
      <c r="P297" s="69"/>
      <c r="Q297" s="69"/>
      <c r="R297" s="69"/>
    </row>
    <row r="298" spans="1:18" s="70" customFormat="1" ht="12" customHeight="1">
      <c r="A298" s="539" t="s">
        <v>3</v>
      </c>
      <c r="B298" s="539"/>
      <c r="C298" s="546">
        <v>1140224110</v>
      </c>
      <c r="D298" s="539" t="s">
        <v>606</v>
      </c>
      <c r="E298" s="68" t="s">
        <v>145</v>
      </c>
      <c r="F298" s="68" t="s">
        <v>210</v>
      </c>
      <c r="G298" s="81">
        <f>IF(F298="I",IFERROR(VLOOKUP(C298,'BG 032022'!B:D,3,FALSE),0),0)</f>
        <v>0</v>
      </c>
      <c r="H298" s="69" t="s">
        <v>208</v>
      </c>
      <c r="I298" s="69">
        <f>IF(F298="I",IFERROR(VLOOKUP(C298,'BG 032022'!B:F,5,FALSE),0),0)</f>
        <v>0</v>
      </c>
      <c r="J298" s="69"/>
      <c r="K298" s="81">
        <f>IF(F298="I",IFERROR(VLOOKUP(C298,'BG 2021'!A:C,3,FALSE),0),0)</f>
        <v>0</v>
      </c>
      <c r="L298" s="69"/>
      <c r="M298" s="69">
        <f>IF(F298="I",IFERROR(VLOOKUP(C298,'BG 2021'!A:D,4,FALSE),0),0)</f>
        <v>0</v>
      </c>
      <c r="N298" s="69"/>
      <c r="O298" s="81"/>
      <c r="P298" s="69"/>
      <c r="Q298" s="69"/>
      <c r="R298" s="69"/>
    </row>
    <row r="299" spans="1:18" s="70" customFormat="1" ht="12" customHeight="1">
      <c r="A299" s="539" t="s">
        <v>3</v>
      </c>
      <c r="B299" s="539"/>
      <c r="C299" s="546">
        <v>1140224111</v>
      </c>
      <c r="D299" s="539" t="s">
        <v>607</v>
      </c>
      <c r="E299" s="68" t="s">
        <v>6</v>
      </c>
      <c r="F299" s="68" t="s">
        <v>210</v>
      </c>
      <c r="G299" s="81">
        <f>IF(F299="I",IFERROR(VLOOKUP(C299,'BG 032022'!B:D,3,FALSE),0),0)</f>
        <v>0</v>
      </c>
      <c r="H299" s="69" t="s">
        <v>208</v>
      </c>
      <c r="I299" s="69">
        <f>IF(F299="I",IFERROR(VLOOKUP(C299,'BG 032022'!B:F,5,FALSE),0),0)</f>
        <v>0</v>
      </c>
      <c r="J299" s="69"/>
      <c r="K299" s="81">
        <f>IF(F299="I",IFERROR(VLOOKUP(C299,'BG 2021'!A:C,3,FALSE),0),0)</f>
        <v>0</v>
      </c>
      <c r="L299" s="69"/>
      <c r="M299" s="69">
        <f>IF(F299="I",IFERROR(VLOOKUP(C299,'BG 2021'!A:D,4,FALSE),0),0)</f>
        <v>0</v>
      </c>
      <c r="N299" s="69"/>
      <c r="O299" s="81"/>
      <c r="P299" s="69"/>
      <c r="Q299" s="69"/>
      <c r="R299" s="69"/>
    </row>
    <row r="300" spans="1:18" s="70" customFormat="1" ht="12" customHeight="1">
      <c r="A300" s="539" t="s">
        <v>3</v>
      </c>
      <c r="B300" s="539"/>
      <c r="C300" s="546">
        <v>1140224112</v>
      </c>
      <c r="D300" s="539" t="s">
        <v>608</v>
      </c>
      <c r="E300" s="68" t="s">
        <v>145</v>
      </c>
      <c r="F300" s="68" t="s">
        <v>210</v>
      </c>
      <c r="G300" s="81">
        <f>IF(F300="I",IFERROR(VLOOKUP(C300,'BG 032022'!B:D,3,FALSE),0),0)</f>
        <v>0</v>
      </c>
      <c r="H300" s="69" t="s">
        <v>208</v>
      </c>
      <c r="I300" s="69">
        <f>IF(F300="I",IFERROR(VLOOKUP(C300,'BG 032022'!B:F,5,FALSE),0),0)</f>
        <v>0</v>
      </c>
      <c r="J300" s="69"/>
      <c r="K300" s="81">
        <f>IF(F300="I",IFERROR(VLOOKUP(C300,'BG 2021'!A:C,3,FALSE),0),0)</f>
        <v>0</v>
      </c>
      <c r="L300" s="69"/>
      <c r="M300" s="69">
        <f>IF(F300="I",IFERROR(VLOOKUP(C300,'BG 2021'!A:D,4,FALSE),0),0)</f>
        <v>0</v>
      </c>
      <c r="N300" s="69"/>
      <c r="O300" s="81"/>
      <c r="P300" s="69"/>
      <c r="Q300" s="69"/>
      <c r="R300" s="69"/>
    </row>
    <row r="301" spans="1:18" s="833" customFormat="1" ht="12" customHeight="1">
      <c r="A301" s="828" t="s">
        <v>3</v>
      </c>
      <c r="B301" s="828" t="s">
        <v>72</v>
      </c>
      <c r="C301" s="829">
        <v>1140224113</v>
      </c>
      <c r="D301" s="828" t="s">
        <v>609</v>
      </c>
      <c r="E301" s="830" t="s">
        <v>6</v>
      </c>
      <c r="F301" s="830" t="s">
        <v>210</v>
      </c>
      <c r="G301" s="831">
        <f>IF(F301="I",IFERROR(VLOOKUP(C301,'BG 032022'!B:D,3,FALSE),0),0)</f>
        <v>1030719212</v>
      </c>
      <c r="H301" s="832" t="s">
        <v>208</v>
      </c>
      <c r="I301" s="832">
        <f>IF(F301="I",IFERROR(VLOOKUP(C301,'BG 032022'!B:F,5,FALSE),0),0)</f>
        <v>148915.14999999997</v>
      </c>
      <c r="J301" s="832"/>
      <c r="K301" s="831">
        <f>IF(F301="I",IFERROR(VLOOKUP(C301,'BG 2021'!A:C,3,FALSE),0),0)</f>
        <v>655479452</v>
      </c>
      <c r="L301" s="832"/>
      <c r="M301" s="832">
        <f>IF(F301="I",IFERROR(VLOOKUP(C301,'BG 2021'!A:D,4,FALSE),0),0)</f>
        <v>95400.610000000335</v>
      </c>
      <c r="N301" s="832"/>
      <c r="O301" s="831"/>
      <c r="P301" s="832"/>
      <c r="Q301" s="832"/>
      <c r="R301" s="832"/>
    </row>
    <row r="302" spans="1:18" s="70" customFormat="1" ht="12" customHeight="1">
      <c r="A302" s="539" t="s">
        <v>3</v>
      </c>
      <c r="B302" s="539"/>
      <c r="C302" s="546">
        <v>1140224114</v>
      </c>
      <c r="D302" s="539" t="s">
        <v>602</v>
      </c>
      <c r="E302" s="68" t="s">
        <v>145</v>
      </c>
      <c r="F302" s="68" t="s">
        <v>210</v>
      </c>
      <c r="G302" s="81">
        <f>IF(F302="I",IFERROR(VLOOKUP(C302,'BG 032022'!B:D,3,FALSE),0),0)</f>
        <v>0</v>
      </c>
      <c r="H302" s="69" t="s">
        <v>208</v>
      </c>
      <c r="I302" s="69">
        <f>IF(F302="I",IFERROR(VLOOKUP(C302,'BG 032022'!B:F,5,FALSE),0),0)</f>
        <v>0</v>
      </c>
      <c r="J302" s="69"/>
      <c r="K302" s="81">
        <f>IF(F302="I",IFERROR(VLOOKUP(C302,'BG 2021'!A:C,3,FALSE),0),0)</f>
        <v>0</v>
      </c>
      <c r="L302" s="69"/>
      <c r="M302" s="69">
        <f>IF(F302="I",IFERROR(VLOOKUP(C302,'BG 2021'!A:D,4,FALSE),0),0)</f>
        <v>0</v>
      </c>
      <c r="N302" s="69"/>
      <c r="O302" s="81"/>
      <c r="P302" s="69"/>
      <c r="Q302" s="69"/>
      <c r="R302" s="69"/>
    </row>
    <row r="303" spans="1:18" s="70" customFormat="1" ht="12" customHeight="1">
      <c r="A303" s="539" t="s">
        <v>3</v>
      </c>
      <c r="B303" s="539"/>
      <c r="C303" s="546">
        <v>1140224115</v>
      </c>
      <c r="D303" s="539" t="s">
        <v>610</v>
      </c>
      <c r="E303" s="68" t="s">
        <v>6</v>
      </c>
      <c r="F303" s="68" t="s">
        <v>210</v>
      </c>
      <c r="G303" s="81">
        <f>IF(F303="I",IFERROR(VLOOKUP(C303,'BG 032022'!B:D,3,FALSE),0),0)</f>
        <v>0</v>
      </c>
      <c r="H303" s="69" t="s">
        <v>208</v>
      </c>
      <c r="I303" s="69">
        <f>IF(F303="I",IFERROR(VLOOKUP(C303,'BG 032022'!B:F,5,FALSE),0),0)</f>
        <v>0</v>
      </c>
      <c r="J303" s="69"/>
      <c r="K303" s="81">
        <f>IF(F303="I",IFERROR(VLOOKUP(C303,'BG 2021'!A:C,3,FALSE),0),0)</f>
        <v>0</v>
      </c>
      <c r="L303" s="69"/>
      <c r="M303" s="69">
        <f>IF(F303="I",IFERROR(VLOOKUP(C303,'BG 2021'!A:D,4,FALSE),0),0)</f>
        <v>0</v>
      </c>
      <c r="N303" s="69"/>
      <c r="O303" s="81"/>
      <c r="P303" s="69"/>
      <c r="Q303" s="69"/>
      <c r="R303" s="69"/>
    </row>
    <row r="304" spans="1:18" s="70" customFormat="1" ht="12" customHeight="1">
      <c r="A304" s="539" t="s">
        <v>3</v>
      </c>
      <c r="B304" s="539"/>
      <c r="C304" s="546">
        <v>1140224116</v>
      </c>
      <c r="D304" s="539" t="s">
        <v>611</v>
      </c>
      <c r="E304" s="68" t="s">
        <v>145</v>
      </c>
      <c r="F304" s="68" t="s">
        <v>210</v>
      </c>
      <c r="G304" s="81">
        <f>IF(F304="I",IFERROR(VLOOKUP(C304,'BG 032022'!B:D,3,FALSE),0),0)</f>
        <v>0</v>
      </c>
      <c r="H304" s="69" t="s">
        <v>208</v>
      </c>
      <c r="I304" s="69">
        <f>IF(F304="I",IFERROR(VLOOKUP(C304,'BG 032022'!B:F,5,FALSE),0),0)</f>
        <v>0</v>
      </c>
      <c r="J304" s="69"/>
      <c r="K304" s="81">
        <f>IF(F304="I",IFERROR(VLOOKUP(C304,'BG 2021'!A:C,3,FALSE),0),0)</f>
        <v>0</v>
      </c>
      <c r="L304" s="69"/>
      <c r="M304" s="69">
        <f>IF(F304="I",IFERROR(VLOOKUP(C304,'BG 2021'!A:D,4,FALSE),0),0)</f>
        <v>0</v>
      </c>
      <c r="N304" s="69"/>
      <c r="O304" s="81"/>
      <c r="P304" s="69"/>
      <c r="Q304" s="69"/>
      <c r="R304" s="69"/>
    </row>
    <row r="305" spans="1:18" s="70" customFormat="1" ht="12" customHeight="1">
      <c r="A305" s="539" t="s">
        <v>3</v>
      </c>
      <c r="B305" s="539" t="s">
        <v>72</v>
      </c>
      <c r="C305" s="546">
        <v>1140224117</v>
      </c>
      <c r="D305" s="539" t="s">
        <v>612</v>
      </c>
      <c r="E305" s="68" t="s">
        <v>6</v>
      </c>
      <c r="F305" s="68" t="s">
        <v>210</v>
      </c>
      <c r="G305" s="81">
        <f>IF(F305="I",IFERROR(VLOOKUP(C305,'BG 032022'!B:D,3,FALSE),0),0)</f>
        <v>0</v>
      </c>
      <c r="H305" s="69" t="s">
        <v>208</v>
      </c>
      <c r="I305" s="69">
        <f>IF(F305="I",IFERROR(VLOOKUP(C305,'BG 032022'!B:F,5,FALSE),0),0)</f>
        <v>0</v>
      </c>
      <c r="J305" s="69"/>
      <c r="K305" s="81">
        <f>IF(F305="I",IFERROR(VLOOKUP(C305,'BG 2021'!A:C,3,FALSE),0),0)</f>
        <v>99634633</v>
      </c>
      <c r="L305" s="69"/>
      <c r="M305" s="69">
        <f>IF(F305="I",IFERROR(VLOOKUP(C305,'BG 2021'!A:D,4,FALSE),0),0)</f>
        <v>14501.149999999907</v>
      </c>
      <c r="N305" s="69"/>
      <c r="O305" s="81"/>
      <c r="P305" s="69"/>
      <c r="Q305" s="69"/>
      <c r="R305" s="69"/>
    </row>
    <row r="306" spans="1:18" s="70" customFormat="1" ht="12" customHeight="1">
      <c r="A306" s="539" t="s">
        <v>3</v>
      </c>
      <c r="B306" s="539" t="s">
        <v>72</v>
      </c>
      <c r="C306" s="546">
        <v>1140224118</v>
      </c>
      <c r="D306" s="539" t="s">
        <v>315</v>
      </c>
      <c r="E306" s="68" t="s">
        <v>145</v>
      </c>
      <c r="F306" s="68" t="s">
        <v>210</v>
      </c>
      <c r="G306" s="81">
        <f>IF(F306="I",IFERROR(VLOOKUP(C306,'BG 032022'!B:D,3,FALSE),0),0)</f>
        <v>0</v>
      </c>
      <c r="H306" s="69" t="s">
        <v>208</v>
      </c>
      <c r="I306" s="69">
        <f>IF(F306="I",IFERROR(VLOOKUP(C306,'BG 032022'!B:F,5,FALSE),0),0)</f>
        <v>0</v>
      </c>
      <c r="J306" s="69"/>
      <c r="K306" s="81">
        <f>IF(F306="I",IFERROR(VLOOKUP(C306,'BG 2021'!A:C,3,FALSE),0),0)</f>
        <v>0</v>
      </c>
      <c r="L306" s="69"/>
      <c r="M306" s="69">
        <f>IF(F306="I",IFERROR(VLOOKUP(C306,'BG 2021'!A:D,4,FALSE),0),0)</f>
        <v>0</v>
      </c>
      <c r="N306" s="69"/>
      <c r="O306" s="81"/>
      <c r="P306" s="69"/>
      <c r="Q306" s="69"/>
      <c r="R306" s="69"/>
    </row>
    <row r="307" spans="1:18" s="70" customFormat="1" ht="12" customHeight="1">
      <c r="A307" s="539" t="s">
        <v>3</v>
      </c>
      <c r="B307" s="539"/>
      <c r="C307" s="546">
        <v>1140224119</v>
      </c>
      <c r="D307" s="539" t="s">
        <v>313</v>
      </c>
      <c r="E307" s="68" t="s">
        <v>6</v>
      </c>
      <c r="F307" s="68" t="s">
        <v>210</v>
      </c>
      <c r="G307" s="81">
        <f>IF(F307="I",IFERROR(VLOOKUP(C307,'BG 032022'!B:D,3,FALSE),0),0)</f>
        <v>0</v>
      </c>
      <c r="H307" s="69" t="s">
        <v>208</v>
      </c>
      <c r="I307" s="69">
        <f>IF(F307="I",IFERROR(VLOOKUP(C307,'BG 032022'!B:F,5,FALSE),0),0)</f>
        <v>0</v>
      </c>
      <c r="J307" s="69"/>
      <c r="K307" s="81">
        <f>IF(F307="I",IFERROR(VLOOKUP(C307,'BG 2021'!A:C,3,FALSE),0),0)</f>
        <v>0</v>
      </c>
      <c r="L307" s="69"/>
      <c r="M307" s="69">
        <f>IF(F307="I",IFERROR(VLOOKUP(C307,'BG 2021'!A:D,4,FALSE),0),0)</f>
        <v>0</v>
      </c>
      <c r="N307" s="69"/>
      <c r="O307" s="81"/>
      <c r="P307" s="69"/>
      <c r="Q307" s="69"/>
      <c r="R307" s="69"/>
    </row>
    <row r="308" spans="1:18" s="70" customFormat="1" ht="12" customHeight="1">
      <c r="A308" s="539" t="s">
        <v>3</v>
      </c>
      <c r="B308" s="539"/>
      <c r="C308" s="546">
        <v>1140224120</v>
      </c>
      <c r="D308" s="539" t="s">
        <v>314</v>
      </c>
      <c r="E308" s="68" t="s">
        <v>145</v>
      </c>
      <c r="F308" s="68" t="s">
        <v>210</v>
      </c>
      <c r="G308" s="81">
        <f>IF(F308="I",IFERROR(VLOOKUP(C308,'BG 032022'!B:D,3,FALSE),0),0)</f>
        <v>0</v>
      </c>
      <c r="H308" s="69" t="s">
        <v>208</v>
      </c>
      <c r="I308" s="69">
        <f>IF(F308="I",IFERROR(VLOOKUP(C308,'BG 032022'!B:F,5,FALSE),0),0)</f>
        <v>0</v>
      </c>
      <c r="J308" s="69"/>
      <c r="K308" s="81">
        <f>IF(F308="I",IFERROR(VLOOKUP(C308,'BG 2021'!A:C,3,FALSE),0),0)</f>
        <v>0</v>
      </c>
      <c r="L308" s="69"/>
      <c r="M308" s="69">
        <f>IF(F308="I",IFERROR(VLOOKUP(C308,'BG 2021'!A:D,4,FALSE),0),0)</f>
        <v>0</v>
      </c>
      <c r="N308" s="69"/>
      <c r="O308" s="81"/>
      <c r="P308" s="69"/>
      <c r="Q308" s="69"/>
      <c r="R308" s="69"/>
    </row>
    <row r="309" spans="1:18" s="70" customFormat="1" ht="12" customHeight="1">
      <c r="A309" s="539" t="s">
        <v>3</v>
      </c>
      <c r="B309" s="539"/>
      <c r="C309" s="546">
        <v>1140224121</v>
      </c>
      <c r="D309" s="539" t="s">
        <v>613</v>
      </c>
      <c r="E309" s="68" t="s">
        <v>6</v>
      </c>
      <c r="F309" s="68" t="s">
        <v>210</v>
      </c>
      <c r="G309" s="81">
        <f>IF(F309="I",IFERROR(VLOOKUP(C309,'BG 032022'!B:D,3,FALSE),0),0)</f>
        <v>0</v>
      </c>
      <c r="H309" s="69" t="s">
        <v>208</v>
      </c>
      <c r="I309" s="69">
        <f>IF(F309="I",IFERROR(VLOOKUP(C309,'BG 032022'!B:F,5,FALSE),0),0)</f>
        <v>0</v>
      </c>
      <c r="J309" s="69"/>
      <c r="K309" s="81">
        <f>IF(F309="I",IFERROR(VLOOKUP(C309,'BG 2021'!A:C,3,FALSE),0),0)</f>
        <v>0</v>
      </c>
      <c r="L309" s="69"/>
      <c r="M309" s="69">
        <f>IF(F309="I",IFERROR(VLOOKUP(C309,'BG 2021'!A:D,4,FALSE),0),0)</f>
        <v>0</v>
      </c>
      <c r="N309" s="69"/>
      <c r="O309" s="81"/>
      <c r="P309" s="69"/>
      <c r="Q309" s="69"/>
      <c r="R309" s="69"/>
    </row>
    <row r="310" spans="1:18" s="70" customFormat="1" ht="12" customHeight="1">
      <c r="A310" s="539" t="s">
        <v>3</v>
      </c>
      <c r="B310" s="539"/>
      <c r="C310" s="546">
        <v>1140224122</v>
      </c>
      <c r="D310" s="539" t="s">
        <v>614</v>
      </c>
      <c r="E310" s="68" t="s">
        <v>145</v>
      </c>
      <c r="F310" s="68" t="s">
        <v>210</v>
      </c>
      <c r="G310" s="81">
        <f>IF(F310="I",IFERROR(VLOOKUP(C310,'BG 032022'!B:D,3,FALSE),0),0)</f>
        <v>0</v>
      </c>
      <c r="H310" s="69" t="s">
        <v>208</v>
      </c>
      <c r="I310" s="69">
        <f>IF(F310="I",IFERROR(VLOOKUP(C310,'BG 032022'!B:F,5,FALSE),0),0)</f>
        <v>0</v>
      </c>
      <c r="J310" s="69"/>
      <c r="K310" s="81">
        <f>IF(F310="I",IFERROR(VLOOKUP(C310,'BG 2021'!A:C,3,FALSE),0),0)</f>
        <v>0</v>
      </c>
      <c r="L310" s="69"/>
      <c r="M310" s="69">
        <f>IF(F310="I",IFERROR(VLOOKUP(C310,'BG 2021'!A:D,4,FALSE),0),0)</f>
        <v>0</v>
      </c>
      <c r="N310" s="69"/>
      <c r="O310" s="81"/>
      <c r="P310" s="69"/>
      <c r="Q310" s="69"/>
      <c r="R310" s="69"/>
    </row>
    <row r="311" spans="1:18" s="70" customFormat="1" ht="12" customHeight="1">
      <c r="A311" s="539" t="s">
        <v>3</v>
      </c>
      <c r="B311" s="539"/>
      <c r="C311" s="546">
        <v>1140224123</v>
      </c>
      <c r="D311" s="539" t="s">
        <v>607</v>
      </c>
      <c r="E311" s="68" t="s">
        <v>6</v>
      </c>
      <c r="F311" s="68" t="s">
        <v>210</v>
      </c>
      <c r="G311" s="81">
        <f>IF(F311="I",IFERROR(VLOOKUP(C311,'BG 032022'!B:D,3,FALSE),0),0)</f>
        <v>0</v>
      </c>
      <c r="H311" s="69" t="s">
        <v>208</v>
      </c>
      <c r="I311" s="69">
        <f>IF(F311="I",IFERROR(VLOOKUP(C311,'BG 032022'!B:F,5,FALSE),0),0)</f>
        <v>0</v>
      </c>
      <c r="J311" s="69"/>
      <c r="K311" s="81">
        <f>IF(F311="I",IFERROR(VLOOKUP(C311,'BG 2021'!A:C,3,FALSE),0),0)</f>
        <v>0</v>
      </c>
      <c r="L311" s="69"/>
      <c r="M311" s="69">
        <f>IF(F311="I",IFERROR(VLOOKUP(C311,'BG 2021'!A:D,4,FALSE),0),0)</f>
        <v>0</v>
      </c>
      <c r="N311" s="69"/>
      <c r="O311" s="81"/>
      <c r="P311" s="69"/>
      <c r="Q311" s="69"/>
      <c r="R311" s="69"/>
    </row>
    <row r="312" spans="1:18" s="70" customFormat="1" ht="12" customHeight="1">
      <c r="A312" s="539" t="s">
        <v>3</v>
      </c>
      <c r="B312" s="539"/>
      <c r="C312" s="546">
        <v>1140224124</v>
      </c>
      <c r="D312" s="539" t="s">
        <v>608</v>
      </c>
      <c r="E312" s="68" t="s">
        <v>145</v>
      </c>
      <c r="F312" s="68" t="s">
        <v>210</v>
      </c>
      <c r="G312" s="81">
        <f>IF(F312="I",IFERROR(VLOOKUP(C312,'BG 032022'!B:D,3,FALSE),0),0)</f>
        <v>0</v>
      </c>
      <c r="H312" s="69" t="s">
        <v>208</v>
      </c>
      <c r="I312" s="69">
        <f>IF(F312="I",IFERROR(VLOOKUP(C312,'BG 032022'!B:F,5,FALSE),0),0)</f>
        <v>0</v>
      </c>
      <c r="J312" s="69"/>
      <c r="K312" s="81">
        <f>IF(F312="I",IFERROR(VLOOKUP(C312,'BG 2021'!A:C,3,FALSE),0),0)</f>
        <v>0</v>
      </c>
      <c r="L312" s="69"/>
      <c r="M312" s="69">
        <f>IF(F312="I",IFERROR(VLOOKUP(C312,'BG 2021'!A:D,4,FALSE),0),0)</f>
        <v>0</v>
      </c>
      <c r="N312" s="69"/>
      <c r="O312" s="81"/>
      <c r="P312" s="69"/>
      <c r="Q312" s="69"/>
      <c r="R312" s="69"/>
    </row>
    <row r="313" spans="1:18" s="70" customFormat="1" ht="12" customHeight="1">
      <c r="A313" s="539" t="s">
        <v>3</v>
      </c>
      <c r="B313" s="539"/>
      <c r="C313" s="546">
        <v>1140224125</v>
      </c>
      <c r="D313" s="539" t="s">
        <v>615</v>
      </c>
      <c r="E313" s="68" t="s">
        <v>6</v>
      </c>
      <c r="F313" s="68" t="s">
        <v>210</v>
      </c>
      <c r="G313" s="81">
        <f>IF(F313="I",IFERROR(VLOOKUP(C313,'BG 032022'!B:D,3,FALSE),0),0)</f>
        <v>0</v>
      </c>
      <c r="H313" s="69" t="s">
        <v>208</v>
      </c>
      <c r="I313" s="69">
        <f>IF(F313="I",IFERROR(VLOOKUP(C313,'BG 032022'!B:F,5,FALSE),0),0)</f>
        <v>0</v>
      </c>
      <c r="J313" s="69"/>
      <c r="K313" s="81">
        <f>IF(F313="I",IFERROR(VLOOKUP(C313,'BG 2021'!A:C,3,FALSE),0),0)</f>
        <v>0</v>
      </c>
      <c r="L313" s="69"/>
      <c r="M313" s="69">
        <f>IF(F313="I",IFERROR(VLOOKUP(C313,'BG 2021'!A:D,4,FALSE),0),0)</f>
        <v>0</v>
      </c>
      <c r="N313" s="69"/>
      <c r="O313" s="81"/>
      <c r="P313" s="69"/>
      <c r="Q313" s="69"/>
      <c r="R313" s="69"/>
    </row>
    <row r="314" spans="1:18" s="70" customFormat="1" ht="12" customHeight="1">
      <c r="A314" s="539" t="s">
        <v>3</v>
      </c>
      <c r="B314" s="539"/>
      <c r="C314" s="546">
        <v>1140224126</v>
      </c>
      <c r="D314" s="539" t="s">
        <v>615</v>
      </c>
      <c r="E314" s="68" t="s">
        <v>6</v>
      </c>
      <c r="F314" s="68" t="s">
        <v>210</v>
      </c>
      <c r="G314" s="81">
        <f>IF(F314="I",IFERROR(VLOOKUP(C314,'BG 032022'!B:D,3,FALSE),0),0)</f>
        <v>0</v>
      </c>
      <c r="H314" s="69" t="s">
        <v>208</v>
      </c>
      <c r="I314" s="69">
        <f>IF(F314="I",IFERROR(VLOOKUP(C314,'BG 032022'!B:F,5,FALSE),0),0)</f>
        <v>0</v>
      </c>
      <c r="J314" s="69"/>
      <c r="K314" s="81">
        <f>IF(F314="I",IFERROR(VLOOKUP(C314,'BG 2021'!A:C,3,FALSE),0),0)</f>
        <v>0</v>
      </c>
      <c r="L314" s="69"/>
      <c r="M314" s="69">
        <f>IF(F314="I",IFERROR(VLOOKUP(C314,'BG 2021'!A:D,4,FALSE),0),0)</f>
        <v>0</v>
      </c>
      <c r="N314" s="69"/>
      <c r="O314" s="81"/>
      <c r="P314" s="69"/>
      <c r="Q314" s="69"/>
      <c r="R314" s="69"/>
    </row>
    <row r="315" spans="1:18" s="70" customFormat="1" ht="12" customHeight="1">
      <c r="A315" s="539" t="s">
        <v>3</v>
      </c>
      <c r="B315" s="539"/>
      <c r="C315" s="546">
        <v>1140224127</v>
      </c>
      <c r="D315" s="539" t="s">
        <v>616</v>
      </c>
      <c r="E315" s="68" t="s">
        <v>6</v>
      </c>
      <c r="F315" s="68" t="s">
        <v>210</v>
      </c>
      <c r="G315" s="81">
        <f>IF(F315="I",IFERROR(VLOOKUP(C315,'BG 032022'!B:D,3,FALSE),0),0)</f>
        <v>0</v>
      </c>
      <c r="H315" s="69" t="s">
        <v>208</v>
      </c>
      <c r="I315" s="69">
        <f>IF(F315="I",IFERROR(VLOOKUP(C315,'BG 032022'!B:F,5,FALSE),0),0)</f>
        <v>0</v>
      </c>
      <c r="J315" s="69"/>
      <c r="K315" s="81">
        <f>IF(F315="I",IFERROR(VLOOKUP(C315,'BG 2021'!A:C,3,FALSE),0),0)</f>
        <v>0</v>
      </c>
      <c r="L315" s="69"/>
      <c r="M315" s="69">
        <f>IF(F315="I",IFERROR(VLOOKUP(C315,'BG 2021'!A:D,4,FALSE),0),0)</f>
        <v>0</v>
      </c>
      <c r="N315" s="69"/>
      <c r="O315" s="81"/>
      <c r="P315" s="69"/>
      <c r="Q315" s="69"/>
      <c r="R315" s="69"/>
    </row>
    <row r="316" spans="1:18" s="70" customFormat="1" ht="12" customHeight="1">
      <c r="A316" s="539" t="s">
        <v>3</v>
      </c>
      <c r="B316" s="539"/>
      <c r="C316" s="546">
        <v>1140224128</v>
      </c>
      <c r="D316" s="539" t="s">
        <v>616</v>
      </c>
      <c r="E316" s="68" t="s">
        <v>6</v>
      </c>
      <c r="F316" s="68" t="s">
        <v>210</v>
      </c>
      <c r="G316" s="81">
        <f>IF(F316="I",IFERROR(VLOOKUP(C316,'BG 032022'!B:D,3,FALSE),0),0)</f>
        <v>0</v>
      </c>
      <c r="H316" s="69" t="s">
        <v>208</v>
      </c>
      <c r="I316" s="69">
        <f>IF(F316="I",IFERROR(VLOOKUP(C316,'BG 032022'!B:F,5,FALSE),0),0)</f>
        <v>0</v>
      </c>
      <c r="J316" s="69"/>
      <c r="K316" s="81">
        <f>IF(F316="I",IFERROR(VLOOKUP(C316,'BG 2021'!A:C,3,FALSE),0),0)</f>
        <v>0</v>
      </c>
      <c r="L316" s="69"/>
      <c r="M316" s="69">
        <f>IF(F316="I",IFERROR(VLOOKUP(C316,'BG 2021'!A:D,4,FALSE),0),0)</f>
        <v>0</v>
      </c>
      <c r="N316" s="69"/>
      <c r="O316" s="81"/>
      <c r="P316" s="69"/>
      <c r="Q316" s="69"/>
      <c r="R316" s="69"/>
    </row>
    <row r="317" spans="1:18" s="833" customFormat="1" ht="12" customHeight="1">
      <c r="A317" s="828" t="s">
        <v>3</v>
      </c>
      <c r="B317" s="828" t="s">
        <v>72</v>
      </c>
      <c r="C317" s="829">
        <v>1140224129</v>
      </c>
      <c r="D317" s="828" t="s">
        <v>617</v>
      </c>
      <c r="E317" s="830" t="s">
        <v>6</v>
      </c>
      <c r="F317" s="830" t="s">
        <v>210</v>
      </c>
      <c r="G317" s="831">
        <f>IF(F317="I",IFERROR(VLOOKUP(C317,'BG 032022'!B:D,3,FALSE),0),0)</f>
        <v>1069848000</v>
      </c>
      <c r="H317" s="832" t="s">
        <v>208</v>
      </c>
      <c r="I317" s="832">
        <f>IF(F317="I",IFERROR(VLOOKUP(C317,'BG 032022'!B:F,5,FALSE),0),0)</f>
        <v>154568.35999999999</v>
      </c>
      <c r="J317" s="832"/>
      <c r="K317" s="831">
        <f>IF(F317="I",IFERROR(VLOOKUP(C317,'BG 2021'!A:C,3,FALSE),0),0)</f>
        <v>652408027</v>
      </c>
      <c r="L317" s="832"/>
      <c r="M317" s="832">
        <f>IF(F317="I",IFERROR(VLOOKUP(C317,'BG 2021'!A:D,4,FALSE),0),0)</f>
        <v>94953.580000000075</v>
      </c>
      <c r="N317" s="832"/>
      <c r="O317" s="831"/>
      <c r="P317" s="832"/>
      <c r="Q317" s="832"/>
      <c r="R317" s="832"/>
    </row>
    <row r="318" spans="1:18" s="70" customFormat="1" ht="12" customHeight="1">
      <c r="A318" s="539" t="s">
        <v>3</v>
      </c>
      <c r="B318" s="539"/>
      <c r="C318" s="546">
        <v>1140224130</v>
      </c>
      <c r="D318" s="539" t="s">
        <v>618</v>
      </c>
      <c r="E318" s="68" t="s">
        <v>145</v>
      </c>
      <c r="F318" s="68" t="s">
        <v>210</v>
      </c>
      <c r="G318" s="81">
        <f>IF(F318="I",IFERROR(VLOOKUP(C318,'BG 032022'!B:D,3,FALSE),0),0)</f>
        <v>0</v>
      </c>
      <c r="H318" s="69" t="s">
        <v>208</v>
      </c>
      <c r="I318" s="69">
        <f>IF(F318="I",IFERROR(VLOOKUP(C318,'BG 032022'!B:F,5,FALSE),0),0)</f>
        <v>0</v>
      </c>
      <c r="J318" s="69"/>
      <c r="K318" s="81">
        <f>IF(F318="I",IFERROR(VLOOKUP(C318,'BG 2021'!A:C,3,FALSE),0),0)</f>
        <v>0</v>
      </c>
      <c r="L318" s="69"/>
      <c r="M318" s="69">
        <f>IF(F318="I",IFERROR(VLOOKUP(C318,'BG 2021'!A:D,4,FALSE),0),0)</f>
        <v>0</v>
      </c>
      <c r="N318" s="69"/>
      <c r="O318" s="81"/>
      <c r="P318" s="69"/>
      <c r="Q318" s="69"/>
      <c r="R318" s="69"/>
    </row>
    <row r="319" spans="1:18" s="70" customFormat="1" ht="12" customHeight="1">
      <c r="A319" s="539" t="s">
        <v>3</v>
      </c>
      <c r="B319" s="539"/>
      <c r="C319" s="546">
        <v>11402242</v>
      </c>
      <c r="D319" s="539" t="s">
        <v>377</v>
      </c>
      <c r="E319" s="68" t="s">
        <v>6</v>
      </c>
      <c r="F319" s="68" t="s">
        <v>209</v>
      </c>
      <c r="G319" s="81">
        <f>IF(F319="I",IFERROR(VLOOKUP(C319,'BG 032022'!B:D,3,FALSE),0),0)</f>
        <v>0</v>
      </c>
      <c r="H319" s="69" t="s">
        <v>208</v>
      </c>
      <c r="I319" s="69">
        <f>IF(F319="I",IFERROR(VLOOKUP(C319,'BG 032022'!B:F,5,FALSE),0),0)</f>
        <v>0</v>
      </c>
      <c r="J319" s="69"/>
      <c r="K319" s="81">
        <f>IF(F319="I",IFERROR(VLOOKUP(C319,'BG 2021'!A:C,3,FALSE),0),0)</f>
        <v>0</v>
      </c>
      <c r="L319" s="69"/>
      <c r="M319" s="69">
        <f>IF(F319="I",IFERROR(VLOOKUP(C319,'BG 2021'!A:D,4,FALSE),0),0)</f>
        <v>0</v>
      </c>
      <c r="N319" s="69"/>
      <c r="O319" s="81"/>
      <c r="P319" s="69"/>
      <c r="Q319" s="69"/>
      <c r="R319" s="69"/>
    </row>
    <row r="320" spans="1:18" s="70" customFormat="1" ht="12" customHeight="1">
      <c r="A320" s="539" t="s">
        <v>3</v>
      </c>
      <c r="B320" s="539"/>
      <c r="C320" s="546">
        <v>1140224201</v>
      </c>
      <c r="D320" s="539" t="s">
        <v>619</v>
      </c>
      <c r="E320" s="68" t="s">
        <v>6</v>
      </c>
      <c r="F320" s="68" t="s">
        <v>210</v>
      </c>
      <c r="G320" s="81">
        <f>IF(F320="I",IFERROR(VLOOKUP(C320,'BG 032022'!B:D,3,FALSE),0),0)</f>
        <v>0</v>
      </c>
      <c r="H320" s="69" t="s">
        <v>208</v>
      </c>
      <c r="I320" s="69">
        <f>IF(F320="I",IFERROR(VLOOKUP(C320,'BG 032022'!B:F,5,FALSE),0),0)</f>
        <v>0</v>
      </c>
      <c r="J320" s="69"/>
      <c r="K320" s="81">
        <f>IF(F320="I",IFERROR(VLOOKUP(C320,'BG 2021'!A:C,3,FALSE),0),0)</f>
        <v>0</v>
      </c>
      <c r="L320" s="69"/>
      <c r="M320" s="69">
        <f>IF(F320="I",IFERROR(VLOOKUP(C320,'BG 2021'!A:D,4,FALSE),0),0)</f>
        <v>0</v>
      </c>
      <c r="N320" s="69"/>
      <c r="O320" s="81"/>
      <c r="P320" s="69"/>
      <c r="Q320" s="69"/>
      <c r="R320" s="69"/>
    </row>
    <row r="321" spans="1:18" s="833" customFormat="1" ht="12" customHeight="1">
      <c r="A321" s="828" t="s">
        <v>3</v>
      </c>
      <c r="B321" s="828" t="s">
        <v>72</v>
      </c>
      <c r="C321" s="829">
        <v>1140224202</v>
      </c>
      <c r="D321" s="828" t="s">
        <v>620</v>
      </c>
      <c r="E321" s="830" t="s">
        <v>145</v>
      </c>
      <c r="F321" s="830" t="s">
        <v>210</v>
      </c>
      <c r="G321" s="831">
        <f>IF(F321="I",IFERROR(VLOOKUP(C321,'BG 032022'!B:D,3,FALSE),0),0)</f>
        <v>-13564518</v>
      </c>
      <c r="H321" s="832" t="s">
        <v>208</v>
      </c>
      <c r="I321" s="832">
        <f>IF(F321="I",IFERROR(VLOOKUP(C321,'BG 032022'!B:F,5,FALSE),0),0)</f>
        <v>-1959.76</v>
      </c>
      <c r="J321" s="832"/>
      <c r="K321" s="831">
        <f>IF(F321="I",IFERROR(VLOOKUP(C321,'BG 2021'!A:C,3,FALSE),0),0)</f>
        <v>0</v>
      </c>
      <c r="L321" s="832"/>
      <c r="M321" s="832">
        <f>IF(F321="I",IFERROR(VLOOKUP(C321,'BG 2021'!A:D,4,FALSE),0),0)</f>
        <v>0</v>
      </c>
      <c r="N321" s="832"/>
      <c r="O321" s="831"/>
      <c r="P321" s="832"/>
      <c r="Q321" s="832"/>
      <c r="R321" s="832"/>
    </row>
    <row r="322" spans="1:18" s="70" customFormat="1" ht="12" customHeight="1">
      <c r="A322" s="539" t="s">
        <v>3</v>
      </c>
      <c r="B322" s="539" t="s">
        <v>72</v>
      </c>
      <c r="C322" s="546">
        <v>1140224203</v>
      </c>
      <c r="D322" s="539" t="s">
        <v>621</v>
      </c>
      <c r="E322" s="68" t="s">
        <v>6</v>
      </c>
      <c r="F322" s="68" t="s">
        <v>210</v>
      </c>
      <c r="G322" s="81">
        <f>IF(F322="I",IFERROR(VLOOKUP(C322,'BG 032022'!B:D,3,FALSE),0),0)</f>
        <v>0</v>
      </c>
      <c r="H322" s="69" t="s">
        <v>208</v>
      </c>
      <c r="I322" s="69">
        <f>IF(F322="I",IFERROR(VLOOKUP(C322,'BG 032022'!B:F,5,FALSE),0),0)</f>
        <v>0</v>
      </c>
      <c r="J322" s="69"/>
      <c r="K322" s="81">
        <f>IF(F322="I",IFERROR(VLOOKUP(C322,'BG 2021'!A:C,3,FALSE),0),0)</f>
        <v>0</v>
      </c>
      <c r="L322" s="69"/>
      <c r="M322" s="69">
        <f>IF(F322="I",IFERROR(VLOOKUP(C322,'BG 2021'!A:D,4,FALSE),0),0)</f>
        <v>0</v>
      </c>
      <c r="N322" s="69"/>
      <c r="O322" s="81"/>
      <c r="P322" s="69"/>
      <c r="Q322" s="69"/>
      <c r="R322" s="69"/>
    </row>
    <row r="323" spans="1:18" s="833" customFormat="1" ht="12" customHeight="1">
      <c r="A323" s="828" t="s">
        <v>3</v>
      </c>
      <c r="B323" s="828" t="s">
        <v>72</v>
      </c>
      <c r="C323" s="829">
        <v>1140224204</v>
      </c>
      <c r="D323" s="828" t="s">
        <v>622</v>
      </c>
      <c r="E323" s="830" t="s">
        <v>145</v>
      </c>
      <c r="F323" s="830" t="s">
        <v>210</v>
      </c>
      <c r="G323" s="831">
        <f>IF(F323="I",IFERROR(VLOOKUP(C323,'BG 032022'!B:D,3,FALSE),0),0)</f>
        <v>-25566018</v>
      </c>
      <c r="H323" s="832" t="s">
        <v>208</v>
      </c>
      <c r="I323" s="832">
        <f>IF(F323="I",IFERROR(VLOOKUP(C323,'BG 032022'!B:F,5,FALSE),0),0)</f>
        <v>-3693.7</v>
      </c>
      <c r="J323" s="832"/>
      <c r="K323" s="831">
        <f>IF(F323="I",IFERROR(VLOOKUP(C323,'BG 2021'!A:C,3,FALSE),0),0)</f>
        <v>0</v>
      </c>
      <c r="L323" s="832"/>
      <c r="M323" s="832">
        <f>IF(F323="I",IFERROR(VLOOKUP(C323,'BG 2021'!A:D,4,FALSE),0),0)</f>
        <v>0</v>
      </c>
      <c r="N323" s="832"/>
      <c r="O323" s="831"/>
      <c r="P323" s="832"/>
      <c r="Q323" s="832"/>
      <c r="R323" s="832"/>
    </row>
    <row r="324" spans="1:18" s="833" customFormat="1" ht="12" customHeight="1">
      <c r="A324" s="828" t="s">
        <v>3</v>
      </c>
      <c r="B324" s="828" t="s">
        <v>72</v>
      </c>
      <c r="C324" s="829">
        <v>1140224205</v>
      </c>
      <c r="D324" s="828" t="s">
        <v>316</v>
      </c>
      <c r="E324" s="830" t="s">
        <v>6</v>
      </c>
      <c r="F324" s="830" t="s">
        <v>210</v>
      </c>
      <c r="G324" s="831">
        <f>IF(F324="I",IFERROR(VLOOKUP(C324,'BG 032022'!B:D,3,FALSE),0),0)</f>
        <v>-107246575</v>
      </c>
      <c r="H324" s="832" t="s">
        <v>208</v>
      </c>
      <c r="I324" s="832">
        <f>IF(F324="I",IFERROR(VLOOKUP(C324,'BG 032022'!B:F,5,FALSE),0),0)</f>
        <v>-15494.659999999996</v>
      </c>
      <c r="J324" s="832"/>
      <c r="K324" s="831">
        <f>IF(F324="I",IFERROR(VLOOKUP(C324,'BG 2021'!A:C,3,FALSE),0),0)</f>
        <v>-159977642</v>
      </c>
      <c r="L324" s="832"/>
      <c r="M324" s="832">
        <f>IF(F324="I",IFERROR(VLOOKUP(C324,'BG 2021'!A:D,4,FALSE),0),0)</f>
        <v>-23283.670000000158</v>
      </c>
      <c r="N324" s="832"/>
      <c r="O324" s="831"/>
      <c r="P324" s="832"/>
      <c r="Q324" s="832"/>
      <c r="R324" s="832"/>
    </row>
    <row r="325" spans="1:18" s="833" customFormat="1" ht="12" customHeight="1">
      <c r="A325" s="828" t="s">
        <v>3</v>
      </c>
      <c r="B325" s="828" t="s">
        <v>72</v>
      </c>
      <c r="C325" s="829">
        <v>1140224206</v>
      </c>
      <c r="D325" s="828" t="s">
        <v>317</v>
      </c>
      <c r="E325" s="830" t="s">
        <v>145</v>
      </c>
      <c r="F325" s="830" t="s">
        <v>210</v>
      </c>
      <c r="G325" s="831">
        <f>IF(F325="I",IFERROR(VLOOKUP(C325,'BG 032022'!B:D,3,FALSE),0),0)</f>
        <v>-205076103</v>
      </c>
      <c r="H325" s="832" t="s">
        <v>208</v>
      </c>
      <c r="I325" s="832">
        <f>IF(F325="I",IFERROR(VLOOKUP(C325,'BG 032022'!B:F,5,FALSE),0),0)</f>
        <v>-29628.766999999993</v>
      </c>
      <c r="J325" s="832"/>
      <c r="K325" s="831">
        <f>IF(F325="I",IFERROR(VLOOKUP(C325,'BG 2021'!A:C,3,FALSE),0),0)</f>
        <v>-193032088</v>
      </c>
      <c r="L325" s="832"/>
      <c r="M325" s="832">
        <f>IF(F325="I",IFERROR(VLOOKUP(C325,'BG 2021'!A:D,4,FALSE),0),0)</f>
        <v>-28094.516999999993</v>
      </c>
      <c r="N325" s="832"/>
      <c r="O325" s="831"/>
      <c r="P325" s="832"/>
      <c r="Q325" s="832"/>
      <c r="R325" s="832"/>
    </row>
    <row r="326" spans="1:18" s="833" customFormat="1" ht="12" customHeight="1">
      <c r="A326" s="828" t="s">
        <v>3</v>
      </c>
      <c r="B326" s="828" t="s">
        <v>72</v>
      </c>
      <c r="C326" s="829">
        <v>1140224207</v>
      </c>
      <c r="D326" s="828" t="s">
        <v>318</v>
      </c>
      <c r="E326" s="830" t="s">
        <v>6</v>
      </c>
      <c r="F326" s="830" t="s">
        <v>210</v>
      </c>
      <c r="G326" s="831">
        <f>IF(F326="I",IFERROR(VLOOKUP(C326,'BG 032022'!B:D,3,FALSE),0),0)</f>
        <v>-1085122835</v>
      </c>
      <c r="H326" s="832" t="s">
        <v>208</v>
      </c>
      <c r="I326" s="832">
        <f>IF(F326="I",IFERROR(VLOOKUP(C326,'BG 032022'!B:F,5,FALSE),0),0)</f>
        <v>-156775.22</v>
      </c>
      <c r="J326" s="832"/>
      <c r="K326" s="831">
        <f>IF(F326="I",IFERROR(VLOOKUP(C326,'BG 2021'!A:C,3,FALSE),0),0)</f>
        <v>-1293387349</v>
      </c>
      <c r="L326" s="832"/>
      <c r="M326" s="832">
        <f>IF(F326="I",IFERROR(VLOOKUP(C326,'BG 2021'!A:D,4,FALSE),0),0)</f>
        <v>-188243.79000000004</v>
      </c>
      <c r="N326" s="832"/>
      <c r="O326" s="831"/>
      <c r="P326" s="832"/>
      <c r="Q326" s="832"/>
      <c r="R326" s="832"/>
    </row>
    <row r="327" spans="1:18" s="833" customFormat="1" ht="12" customHeight="1">
      <c r="A327" s="828" t="s">
        <v>3</v>
      </c>
      <c r="B327" s="828" t="s">
        <v>72</v>
      </c>
      <c r="C327" s="829">
        <v>1140224208</v>
      </c>
      <c r="D327" s="828" t="s">
        <v>319</v>
      </c>
      <c r="E327" s="830" t="s">
        <v>145</v>
      </c>
      <c r="F327" s="830" t="s">
        <v>210</v>
      </c>
      <c r="G327" s="831">
        <f>IF(F327="I",IFERROR(VLOOKUP(C327,'BG 032022'!B:D,3,FALSE),0),0)</f>
        <v>-1744774893</v>
      </c>
      <c r="H327" s="832" t="s">
        <v>208</v>
      </c>
      <c r="I327" s="832">
        <f>IF(F327="I",IFERROR(VLOOKUP(C327,'BG 032022'!B:F,5,FALSE),0),0)</f>
        <v>-252079.72999999986</v>
      </c>
      <c r="J327" s="832"/>
      <c r="K327" s="831">
        <f>IF(F327="I",IFERROR(VLOOKUP(C327,'BG 2021'!A:C,3,FALSE),0),0)</f>
        <v>-3553799431</v>
      </c>
      <c r="L327" s="832"/>
      <c r="M327" s="832">
        <f>IF(F327="I",IFERROR(VLOOKUP(C327,'BG 2021'!A:D,4,FALSE),0),0)</f>
        <v>-517231.51</v>
      </c>
      <c r="N327" s="832"/>
      <c r="O327" s="831"/>
      <c r="P327" s="832"/>
      <c r="Q327" s="832"/>
      <c r="R327" s="832"/>
    </row>
    <row r="328" spans="1:18" s="70" customFormat="1" ht="12" customHeight="1">
      <c r="A328" s="539" t="s">
        <v>3</v>
      </c>
      <c r="B328" s="539"/>
      <c r="C328" s="546">
        <v>1140224209</v>
      </c>
      <c r="D328" s="539" t="s">
        <v>623</v>
      </c>
      <c r="E328" s="68" t="s">
        <v>6</v>
      </c>
      <c r="F328" s="68" t="s">
        <v>210</v>
      </c>
      <c r="G328" s="81">
        <f>IF(F328="I",IFERROR(VLOOKUP(C328,'BG 032022'!B:D,3,FALSE),0),0)</f>
        <v>0</v>
      </c>
      <c r="H328" s="69" t="s">
        <v>208</v>
      </c>
      <c r="I328" s="69">
        <f>IF(F328="I",IFERROR(VLOOKUP(C328,'BG 032022'!B:F,5,FALSE),0),0)</f>
        <v>0</v>
      </c>
      <c r="J328" s="69"/>
      <c r="K328" s="81">
        <f>IF(F328="I",IFERROR(VLOOKUP(C328,'BG 2021'!A:C,3,FALSE),0),0)</f>
        <v>0</v>
      </c>
      <c r="L328" s="69"/>
      <c r="M328" s="69">
        <f>IF(F328="I",IFERROR(VLOOKUP(C328,'BG 2021'!A:D,4,FALSE),0),0)</f>
        <v>0</v>
      </c>
      <c r="N328" s="69"/>
      <c r="O328" s="81"/>
      <c r="P328" s="69"/>
      <c r="Q328" s="69"/>
      <c r="R328" s="69"/>
    </row>
    <row r="329" spans="1:18" s="70" customFormat="1" ht="12" customHeight="1">
      <c r="A329" s="539" t="s">
        <v>3</v>
      </c>
      <c r="B329" s="539"/>
      <c r="C329" s="546">
        <v>1140224210</v>
      </c>
      <c r="D329" s="539" t="s">
        <v>624</v>
      </c>
      <c r="E329" s="68" t="s">
        <v>145</v>
      </c>
      <c r="F329" s="68" t="s">
        <v>210</v>
      </c>
      <c r="G329" s="81">
        <f>IF(F329="I",IFERROR(VLOOKUP(C329,'BG 032022'!B:D,3,FALSE),0),0)</f>
        <v>0</v>
      </c>
      <c r="H329" s="69" t="s">
        <v>208</v>
      </c>
      <c r="I329" s="69">
        <f>IF(F329="I",IFERROR(VLOOKUP(C329,'BG 032022'!B:F,5,FALSE),0),0)</f>
        <v>0</v>
      </c>
      <c r="J329" s="69"/>
      <c r="K329" s="81">
        <f>IF(F329="I",IFERROR(VLOOKUP(C329,'BG 2021'!A:C,3,FALSE),0),0)</f>
        <v>0</v>
      </c>
      <c r="L329" s="69"/>
      <c r="M329" s="69">
        <f>IF(F329="I",IFERROR(VLOOKUP(C329,'BG 2021'!A:D,4,FALSE),0),0)</f>
        <v>0</v>
      </c>
      <c r="N329" s="69"/>
      <c r="O329" s="81"/>
      <c r="P329" s="69"/>
      <c r="Q329" s="69"/>
      <c r="R329" s="69"/>
    </row>
    <row r="330" spans="1:18" s="70" customFormat="1" ht="12" customHeight="1">
      <c r="A330" s="539" t="s">
        <v>3</v>
      </c>
      <c r="B330" s="539"/>
      <c r="C330" s="546">
        <v>1140224211</v>
      </c>
      <c r="D330" s="539" t="s">
        <v>625</v>
      </c>
      <c r="E330" s="68" t="s">
        <v>6</v>
      </c>
      <c r="F330" s="68" t="s">
        <v>210</v>
      </c>
      <c r="G330" s="81">
        <f>IF(F330="I",IFERROR(VLOOKUP(C330,'BG 032022'!B:D,3,FALSE),0),0)</f>
        <v>0</v>
      </c>
      <c r="H330" s="69" t="s">
        <v>208</v>
      </c>
      <c r="I330" s="69">
        <f>IF(F330="I",IFERROR(VLOOKUP(C330,'BG 032022'!B:F,5,FALSE),0),0)</f>
        <v>0</v>
      </c>
      <c r="J330" s="69"/>
      <c r="K330" s="81">
        <f>IF(F330="I",IFERROR(VLOOKUP(C330,'BG 2021'!A:C,3,FALSE),0),0)</f>
        <v>0</v>
      </c>
      <c r="L330" s="69"/>
      <c r="M330" s="69">
        <f>IF(F330="I",IFERROR(VLOOKUP(C330,'BG 2021'!A:D,4,FALSE),0),0)</f>
        <v>0</v>
      </c>
      <c r="N330" s="69"/>
      <c r="O330" s="81"/>
      <c r="P330" s="69"/>
      <c r="Q330" s="69"/>
      <c r="R330" s="69"/>
    </row>
    <row r="331" spans="1:18" s="70" customFormat="1" ht="12" customHeight="1">
      <c r="A331" s="539" t="s">
        <v>3</v>
      </c>
      <c r="B331" s="539"/>
      <c r="C331" s="546">
        <v>1140224212</v>
      </c>
      <c r="D331" s="539" t="s">
        <v>626</v>
      </c>
      <c r="E331" s="68" t="s">
        <v>145</v>
      </c>
      <c r="F331" s="68" t="s">
        <v>210</v>
      </c>
      <c r="G331" s="81">
        <f>IF(F331="I",IFERROR(VLOOKUP(C331,'BG 032022'!B:D,3,FALSE),0),0)</f>
        <v>0</v>
      </c>
      <c r="H331" s="69" t="s">
        <v>208</v>
      </c>
      <c r="I331" s="69">
        <f>IF(F331="I",IFERROR(VLOOKUP(C331,'BG 032022'!B:F,5,FALSE),0),0)</f>
        <v>0</v>
      </c>
      <c r="J331" s="69"/>
      <c r="K331" s="81">
        <f>IF(F331="I",IFERROR(VLOOKUP(C331,'BG 2021'!A:C,3,FALSE),0),0)</f>
        <v>0</v>
      </c>
      <c r="L331" s="69"/>
      <c r="M331" s="69">
        <f>IF(F331="I",IFERROR(VLOOKUP(C331,'BG 2021'!A:D,4,FALSE),0),0)</f>
        <v>0</v>
      </c>
      <c r="N331" s="69"/>
      <c r="O331" s="81"/>
      <c r="P331" s="69"/>
      <c r="Q331" s="69"/>
      <c r="R331" s="69"/>
    </row>
    <row r="332" spans="1:18" s="833" customFormat="1" ht="12" customHeight="1">
      <c r="A332" s="828" t="s">
        <v>3</v>
      </c>
      <c r="B332" s="828" t="s">
        <v>72</v>
      </c>
      <c r="C332" s="829">
        <v>1140224213</v>
      </c>
      <c r="D332" s="828" t="s">
        <v>627</v>
      </c>
      <c r="E332" s="830" t="s">
        <v>6</v>
      </c>
      <c r="F332" s="830" t="s">
        <v>210</v>
      </c>
      <c r="G332" s="831">
        <f>IF(F332="I",IFERROR(VLOOKUP(C332,'BG 032022'!B:D,3,FALSE),0),0)</f>
        <v>-1005240041</v>
      </c>
      <c r="H332" s="832" t="s">
        <v>208</v>
      </c>
      <c r="I332" s="832">
        <f>IF(F332="I",IFERROR(VLOOKUP(C332,'BG 032022'!B:F,5,FALSE),0),0)</f>
        <v>-145234</v>
      </c>
      <c r="J332" s="832"/>
      <c r="K332" s="831">
        <f>IF(F332="I",IFERROR(VLOOKUP(C332,'BG 2021'!A:C,3,FALSE),0),0)</f>
        <v>-610273973</v>
      </c>
      <c r="L332" s="832"/>
      <c r="M332" s="832">
        <f>IF(F332="I",IFERROR(VLOOKUP(C332,'BG 2021'!A:D,4,FALSE),0),0)</f>
        <v>-88821.259999999776</v>
      </c>
      <c r="N332" s="832"/>
      <c r="O332" s="831"/>
      <c r="P332" s="832"/>
      <c r="Q332" s="832"/>
      <c r="R332" s="832"/>
    </row>
    <row r="333" spans="1:18" s="70" customFormat="1" ht="12" customHeight="1">
      <c r="A333" s="539" t="s">
        <v>3</v>
      </c>
      <c r="B333" s="539"/>
      <c r="C333" s="546">
        <v>1140224214</v>
      </c>
      <c r="D333" s="539" t="s">
        <v>628</v>
      </c>
      <c r="E333" s="68" t="s">
        <v>145</v>
      </c>
      <c r="F333" s="68" t="s">
        <v>210</v>
      </c>
      <c r="G333" s="81">
        <f>IF(F333="I",IFERROR(VLOOKUP(C333,'BG 032022'!B:D,3,FALSE),0),0)</f>
        <v>0</v>
      </c>
      <c r="H333" s="69" t="s">
        <v>208</v>
      </c>
      <c r="I333" s="69">
        <f>IF(F333="I",IFERROR(VLOOKUP(C333,'BG 032022'!B:F,5,FALSE),0),0)</f>
        <v>0</v>
      </c>
      <c r="J333" s="69"/>
      <c r="K333" s="81">
        <f>IF(F333="I",IFERROR(VLOOKUP(C333,'BG 2021'!A:C,3,FALSE),0),0)</f>
        <v>0</v>
      </c>
      <c r="L333" s="69"/>
      <c r="M333" s="69">
        <f>IF(F333="I",IFERROR(VLOOKUP(C333,'BG 2021'!A:D,4,FALSE),0),0)</f>
        <v>0</v>
      </c>
      <c r="N333" s="69"/>
      <c r="O333" s="81"/>
      <c r="P333" s="69"/>
      <c r="Q333" s="69"/>
      <c r="R333" s="69"/>
    </row>
    <row r="334" spans="1:18" s="70" customFormat="1" ht="12" customHeight="1">
      <c r="A334" s="539" t="s">
        <v>3</v>
      </c>
      <c r="B334" s="539"/>
      <c r="C334" s="546">
        <v>1140224215</v>
      </c>
      <c r="D334" s="539" t="s">
        <v>629</v>
      </c>
      <c r="E334" s="68" t="s">
        <v>6</v>
      </c>
      <c r="F334" s="68" t="s">
        <v>210</v>
      </c>
      <c r="G334" s="81">
        <f>IF(F334="I",IFERROR(VLOOKUP(C334,'BG 032022'!B:D,3,FALSE),0),0)</f>
        <v>0</v>
      </c>
      <c r="H334" s="69" t="s">
        <v>208</v>
      </c>
      <c r="I334" s="69">
        <f>IF(F334="I",IFERROR(VLOOKUP(C334,'BG 032022'!B:F,5,FALSE),0),0)</f>
        <v>0</v>
      </c>
      <c r="J334" s="69"/>
      <c r="K334" s="81">
        <f>IF(F334="I",IFERROR(VLOOKUP(C334,'BG 2021'!A:C,3,FALSE),0),0)</f>
        <v>0</v>
      </c>
      <c r="L334" s="69"/>
      <c r="M334" s="69">
        <f>IF(F334="I",IFERROR(VLOOKUP(C334,'BG 2021'!A:D,4,FALSE),0),0)</f>
        <v>0</v>
      </c>
      <c r="N334" s="69"/>
      <c r="O334" s="81"/>
      <c r="P334" s="69"/>
      <c r="Q334" s="69"/>
      <c r="R334" s="69"/>
    </row>
    <row r="335" spans="1:18" s="70" customFormat="1" ht="12" customHeight="1">
      <c r="A335" s="539" t="s">
        <v>3</v>
      </c>
      <c r="B335" s="539"/>
      <c r="C335" s="546">
        <v>1140224216</v>
      </c>
      <c r="D335" s="539" t="s">
        <v>630</v>
      </c>
      <c r="E335" s="68" t="s">
        <v>145</v>
      </c>
      <c r="F335" s="68" t="s">
        <v>210</v>
      </c>
      <c r="G335" s="81">
        <f>IF(F335="I",IFERROR(VLOOKUP(C335,'BG 032022'!B:D,3,FALSE),0),0)</f>
        <v>0</v>
      </c>
      <c r="H335" s="69" t="s">
        <v>208</v>
      </c>
      <c r="I335" s="69">
        <f>IF(F335="I",IFERROR(VLOOKUP(C335,'BG 032022'!B:F,5,FALSE),0),0)</f>
        <v>0</v>
      </c>
      <c r="J335" s="69"/>
      <c r="K335" s="81">
        <f>IF(F335="I",IFERROR(VLOOKUP(C335,'BG 2021'!A:C,3,FALSE),0),0)</f>
        <v>0</v>
      </c>
      <c r="L335" s="69"/>
      <c r="M335" s="69">
        <f>IF(F335="I",IFERROR(VLOOKUP(C335,'BG 2021'!A:D,4,FALSE),0),0)</f>
        <v>0</v>
      </c>
      <c r="N335" s="69"/>
      <c r="O335" s="81"/>
      <c r="P335" s="69"/>
      <c r="Q335" s="69"/>
      <c r="R335" s="69"/>
    </row>
    <row r="336" spans="1:18" s="70" customFormat="1" ht="12" customHeight="1">
      <c r="A336" s="539" t="s">
        <v>3</v>
      </c>
      <c r="B336" s="539" t="s">
        <v>72</v>
      </c>
      <c r="C336" s="546">
        <v>1140224217</v>
      </c>
      <c r="D336" s="539" t="s">
        <v>631</v>
      </c>
      <c r="E336" s="68" t="s">
        <v>6</v>
      </c>
      <c r="F336" s="68" t="s">
        <v>210</v>
      </c>
      <c r="G336" s="81">
        <f>IF(F336="I",IFERROR(VLOOKUP(C336,'BG 032022'!B:D,3,FALSE),0),0)</f>
        <v>0</v>
      </c>
      <c r="H336" s="69" t="s">
        <v>208</v>
      </c>
      <c r="I336" s="69">
        <f>IF(F336="I",IFERROR(VLOOKUP(C336,'BG 032022'!B:F,5,FALSE),0),0)</f>
        <v>0</v>
      </c>
      <c r="J336" s="69"/>
      <c r="K336" s="81">
        <f>IF(F336="I",IFERROR(VLOOKUP(C336,'BG 2021'!A:C,3,FALSE),0),0)</f>
        <v>-94051687</v>
      </c>
      <c r="L336" s="69"/>
      <c r="M336" s="69">
        <f>IF(F336="I",IFERROR(VLOOKUP(C336,'BG 2021'!A:D,4,FALSE),0),0)</f>
        <v>-13688.589999999851</v>
      </c>
      <c r="N336" s="69"/>
      <c r="O336" s="81"/>
      <c r="P336" s="69"/>
      <c r="Q336" s="69"/>
      <c r="R336" s="69"/>
    </row>
    <row r="337" spans="1:18" s="70" customFormat="1" ht="12" customHeight="1">
      <c r="A337" s="539" t="s">
        <v>3</v>
      </c>
      <c r="B337" s="539" t="s">
        <v>72</v>
      </c>
      <c r="C337" s="546">
        <v>1140224218</v>
      </c>
      <c r="D337" s="539" t="s">
        <v>320</v>
      </c>
      <c r="E337" s="68" t="s">
        <v>145</v>
      </c>
      <c r="F337" s="68" t="s">
        <v>210</v>
      </c>
      <c r="G337" s="81">
        <f>IF(F337="I",IFERROR(VLOOKUP(C337,'BG 032022'!B:D,3,FALSE),0),0)</f>
        <v>0</v>
      </c>
      <c r="H337" s="69" t="s">
        <v>208</v>
      </c>
      <c r="I337" s="69">
        <f>IF(F337="I",IFERROR(VLOOKUP(C337,'BG 032022'!B:F,5,FALSE),0),0)</f>
        <v>0</v>
      </c>
      <c r="J337" s="69"/>
      <c r="K337" s="81">
        <f>IF(F337="I",IFERROR(VLOOKUP(C337,'BG 2021'!A:C,3,FALSE),0),0)</f>
        <v>0</v>
      </c>
      <c r="L337" s="69"/>
      <c r="M337" s="69">
        <f>IF(F337="I",IFERROR(VLOOKUP(C337,'BG 2021'!A:D,4,FALSE),0),0)</f>
        <v>0</v>
      </c>
      <c r="N337" s="69"/>
      <c r="O337" s="81"/>
      <c r="P337" s="69"/>
      <c r="Q337" s="69"/>
      <c r="R337" s="69"/>
    </row>
    <row r="338" spans="1:18" s="70" customFormat="1" ht="12" customHeight="1">
      <c r="A338" s="539" t="s">
        <v>3</v>
      </c>
      <c r="B338" s="539"/>
      <c r="C338" s="546">
        <v>1140224219</v>
      </c>
      <c r="D338" s="539" t="s">
        <v>632</v>
      </c>
      <c r="E338" s="68" t="s">
        <v>6</v>
      </c>
      <c r="F338" s="68" t="s">
        <v>210</v>
      </c>
      <c r="G338" s="81">
        <f>IF(F338="I",IFERROR(VLOOKUP(C338,'BG 032022'!B:D,3,FALSE),0),0)</f>
        <v>0</v>
      </c>
      <c r="H338" s="69" t="s">
        <v>208</v>
      </c>
      <c r="I338" s="69">
        <f>IF(F338="I",IFERROR(VLOOKUP(C338,'BG 032022'!B:F,5,FALSE),0),0)</f>
        <v>0</v>
      </c>
      <c r="J338" s="69"/>
      <c r="K338" s="81">
        <f>IF(F338="I",IFERROR(VLOOKUP(C338,'BG 2021'!A:C,3,FALSE),0),0)</f>
        <v>0</v>
      </c>
      <c r="L338" s="69"/>
      <c r="M338" s="69">
        <f>IF(F338="I",IFERROR(VLOOKUP(C338,'BG 2021'!A:D,4,FALSE),0),0)</f>
        <v>0</v>
      </c>
      <c r="N338" s="69"/>
      <c r="O338" s="81"/>
      <c r="P338" s="69"/>
      <c r="Q338" s="69"/>
      <c r="R338" s="69"/>
    </row>
    <row r="339" spans="1:18" s="70" customFormat="1" ht="12" customHeight="1">
      <c r="A339" s="539" t="s">
        <v>3</v>
      </c>
      <c r="B339" s="539"/>
      <c r="C339" s="546">
        <v>1140224220</v>
      </c>
      <c r="D339" s="539" t="s">
        <v>633</v>
      </c>
      <c r="E339" s="68" t="s">
        <v>145</v>
      </c>
      <c r="F339" s="68" t="s">
        <v>210</v>
      </c>
      <c r="G339" s="81">
        <f>IF(F339="I",IFERROR(VLOOKUP(C339,'BG 032022'!B:D,3,FALSE),0),0)</f>
        <v>0</v>
      </c>
      <c r="H339" s="69" t="s">
        <v>208</v>
      </c>
      <c r="I339" s="69">
        <f>IF(F339="I",IFERROR(VLOOKUP(C339,'BG 032022'!B:F,5,FALSE),0),0)</f>
        <v>0</v>
      </c>
      <c r="J339" s="69"/>
      <c r="K339" s="81">
        <f>IF(F339="I",IFERROR(VLOOKUP(C339,'BG 2021'!A:C,3,FALSE),0),0)</f>
        <v>0</v>
      </c>
      <c r="L339" s="69"/>
      <c r="M339" s="69">
        <f>IF(F339="I",IFERROR(VLOOKUP(C339,'BG 2021'!A:D,4,FALSE),0),0)</f>
        <v>0</v>
      </c>
      <c r="N339" s="69"/>
      <c r="O339" s="81"/>
      <c r="P339" s="69"/>
      <c r="Q339" s="69"/>
      <c r="R339" s="69"/>
    </row>
    <row r="340" spans="1:18" s="70" customFormat="1" ht="12" customHeight="1">
      <c r="A340" s="539" t="s">
        <v>3</v>
      </c>
      <c r="B340" s="539"/>
      <c r="C340" s="546">
        <v>1140224221</v>
      </c>
      <c r="D340" s="539" t="s">
        <v>634</v>
      </c>
      <c r="E340" s="68" t="s">
        <v>6</v>
      </c>
      <c r="F340" s="68" t="s">
        <v>210</v>
      </c>
      <c r="G340" s="81">
        <f>IF(F340="I",IFERROR(VLOOKUP(C340,'BG 032022'!B:D,3,FALSE),0),0)</f>
        <v>0</v>
      </c>
      <c r="H340" s="69" t="s">
        <v>208</v>
      </c>
      <c r="I340" s="69">
        <f>IF(F340="I",IFERROR(VLOOKUP(C340,'BG 032022'!B:F,5,FALSE),0),0)</f>
        <v>0</v>
      </c>
      <c r="J340" s="69"/>
      <c r="K340" s="81">
        <f>IF(F340="I",IFERROR(VLOOKUP(C340,'BG 2021'!A:C,3,FALSE),0),0)</f>
        <v>0</v>
      </c>
      <c r="L340" s="69"/>
      <c r="M340" s="69">
        <f>IF(F340="I",IFERROR(VLOOKUP(C340,'BG 2021'!A:D,4,FALSE),0),0)</f>
        <v>0</v>
      </c>
      <c r="N340" s="69"/>
      <c r="O340" s="81"/>
      <c r="P340" s="69"/>
      <c r="Q340" s="69"/>
      <c r="R340" s="69"/>
    </row>
    <row r="341" spans="1:18" s="70" customFormat="1" ht="12" customHeight="1">
      <c r="A341" s="539" t="s">
        <v>3</v>
      </c>
      <c r="B341" s="539"/>
      <c r="C341" s="546">
        <v>1140224222</v>
      </c>
      <c r="D341" s="539" t="s">
        <v>635</v>
      </c>
      <c r="E341" s="68" t="s">
        <v>145</v>
      </c>
      <c r="F341" s="68" t="s">
        <v>210</v>
      </c>
      <c r="G341" s="81">
        <f>IF(F341="I",IFERROR(VLOOKUP(C341,'BG 032022'!B:D,3,FALSE),0),0)</f>
        <v>0</v>
      </c>
      <c r="H341" s="69" t="s">
        <v>208</v>
      </c>
      <c r="I341" s="69">
        <f>IF(F341="I",IFERROR(VLOOKUP(C341,'BG 032022'!B:F,5,FALSE),0),0)</f>
        <v>0</v>
      </c>
      <c r="J341" s="69"/>
      <c r="K341" s="81">
        <f>IF(F341="I",IFERROR(VLOOKUP(C341,'BG 2021'!A:C,3,FALSE),0),0)</f>
        <v>0</v>
      </c>
      <c r="L341" s="69"/>
      <c r="M341" s="69">
        <f>IF(F341="I",IFERROR(VLOOKUP(C341,'BG 2021'!A:D,4,FALSE),0),0)</f>
        <v>0</v>
      </c>
      <c r="N341" s="69"/>
      <c r="O341" s="81"/>
      <c r="P341" s="69"/>
      <c r="Q341" s="69"/>
      <c r="R341" s="69"/>
    </row>
    <row r="342" spans="1:18" s="70" customFormat="1" ht="12" customHeight="1">
      <c r="A342" s="539" t="s">
        <v>3</v>
      </c>
      <c r="B342" s="539"/>
      <c r="C342" s="546">
        <v>1140224223</v>
      </c>
      <c r="D342" s="539" t="s">
        <v>636</v>
      </c>
      <c r="E342" s="68" t="s">
        <v>6</v>
      </c>
      <c r="F342" s="68" t="s">
        <v>210</v>
      </c>
      <c r="G342" s="81">
        <f>IF(F342="I",IFERROR(VLOOKUP(C342,'BG 032022'!B:D,3,FALSE),0),0)</f>
        <v>0</v>
      </c>
      <c r="H342" s="69" t="s">
        <v>208</v>
      </c>
      <c r="I342" s="69">
        <f>IF(F342="I",IFERROR(VLOOKUP(C342,'BG 032022'!B:F,5,FALSE),0),0)</f>
        <v>0</v>
      </c>
      <c r="J342" s="69"/>
      <c r="K342" s="81">
        <f>IF(F342="I",IFERROR(VLOOKUP(C342,'BG 2021'!A:C,3,FALSE),0),0)</f>
        <v>0</v>
      </c>
      <c r="L342" s="69"/>
      <c r="M342" s="69">
        <f>IF(F342="I",IFERROR(VLOOKUP(C342,'BG 2021'!A:D,4,FALSE),0),0)</f>
        <v>0</v>
      </c>
      <c r="N342" s="69"/>
      <c r="O342" s="81"/>
      <c r="P342" s="69"/>
      <c r="Q342" s="69"/>
      <c r="R342" s="69"/>
    </row>
    <row r="343" spans="1:18" s="70" customFormat="1" ht="12" customHeight="1">
      <c r="A343" s="539" t="s">
        <v>3</v>
      </c>
      <c r="B343" s="539"/>
      <c r="C343" s="546">
        <v>1140224224</v>
      </c>
      <c r="D343" s="539" t="s">
        <v>637</v>
      </c>
      <c r="E343" s="68" t="s">
        <v>145</v>
      </c>
      <c r="F343" s="68" t="s">
        <v>210</v>
      </c>
      <c r="G343" s="81">
        <f>IF(F343="I",IFERROR(VLOOKUP(C343,'BG 032022'!B:D,3,FALSE),0),0)</f>
        <v>0</v>
      </c>
      <c r="H343" s="69" t="s">
        <v>208</v>
      </c>
      <c r="I343" s="69">
        <f>IF(F343="I",IFERROR(VLOOKUP(C343,'BG 032022'!B:F,5,FALSE),0),0)</f>
        <v>0</v>
      </c>
      <c r="J343" s="69"/>
      <c r="K343" s="81">
        <f>IF(F343="I",IFERROR(VLOOKUP(C343,'BG 2021'!A:C,3,FALSE),0),0)</f>
        <v>0</v>
      </c>
      <c r="L343" s="69"/>
      <c r="M343" s="69">
        <f>IF(F343="I",IFERROR(VLOOKUP(C343,'BG 2021'!A:D,4,FALSE),0),0)</f>
        <v>0</v>
      </c>
      <c r="N343" s="69"/>
      <c r="O343" s="81"/>
      <c r="P343" s="69"/>
      <c r="Q343" s="69"/>
      <c r="R343" s="69"/>
    </row>
    <row r="344" spans="1:18" s="70" customFormat="1" ht="12" customHeight="1">
      <c r="A344" s="539" t="s">
        <v>3</v>
      </c>
      <c r="B344" s="539"/>
      <c r="C344" s="546">
        <v>1140224225</v>
      </c>
      <c r="D344" s="539" t="s">
        <v>638</v>
      </c>
      <c r="E344" s="68" t="s">
        <v>6</v>
      </c>
      <c r="F344" s="68" t="s">
        <v>210</v>
      </c>
      <c r="G344" s="81">
        <f>IF(F344="I",IFERROR(VLOOKUP(C344,'BG 032022'!B:D,3,FALSE),0),0)</f>
        <v>0</v>
      </c>
      <c r="H344" s="69" t="s">
        <v>208</v>
      </c>
      <c r="I344" s="69">
        <f>IF(F344="I",IFERROR(VLOOKUP(C344,'BG 032022'!B:F,5,FALSE),0),0)</f>
        <v>0</v>
      </c>
      <c r="J344" s="69"/>
      <c r="K344" s="81">
        <f>IF(F344="I",IFERROR(VLOOKUP(C344,'BG 2021'!A:C,3,FALSE),0),0)</f>
        <v>0</v>
      </c>
      <c r="L344" s="69"/>
      <c r="M344" s="69">
        <f>IF(F344="I",IFERROR(VLOOKUP(C344,'BG 2021'!A:D,4,FALSE),0),0)</f>
        <v>0</v>
      </c>
      <c r="N344" s="69"/>
      <c r="O344" s="81"/>
      <c r="P344" s="69"/>
      <c r="Q344" s="69"/>
      <c r="R344" s="69"/>
    </row>
    <row r="345" spans="1:18" s="70" customFormat="1" ht="12" customHeight="1">
      <c r="A345" s="539" t="s">
        <v>3</v>
      </c>
      <c r="B345" s="539"/>
      <c r="C345" s="546">
        <v>1140224226</v>
      </c>
      <c r="D345" s="539" t="s">
        <v>639</v>
      </c>
      <c r="E345" s="68" t="s">
        <v>145</v>
      </c>
      <c r="F345" s="68" t="s">
        <v>210</v>
      </c>
      <c r="G345" s="81">
        <f>IF(F345="I",IFERROR(VLOOKUP(C345,'BG 032022'!B:D,3,FALSE),0),0)</f>
        <v>0</v>
      </c>
      <c r="H345" s="69" t="s">
        <v>208</v>
      </c>
      <c r="I345" s="69">
        <f>IF(F345="I",IFERROR(VLOOKUP(C345,'BG 032022'!B:F,5,FALSE),0),0)</f>
        <v>0</v>
      </c>
      <c r="J345" s="69"/>
      <c r="K345" s="81">
        <f>IF(F345="I",IFERROR(VLOOKUP(C345,'BG 2021'!A:C,3,FALSE),0),0)</f>
        <v>0</v>
      </c>
      <c r="L345" s="69"/>
      <c r="M345" s="69">
        <f>IF(F345="I",IFERROR(VLOOKUP(C345,'BG 2021'!A:D,4,FALSE),0),0)</f>
        <v>0</v>
      </c>
      <c r="N345" s="69"/>
      <c r="O345" s="81"/>
      <c r="P345" s="69"/>
      <c r="Q345" s="69"/>
      <c r="R345" s="69"/>
    </row>
    <row r="346" spans="1:18" s="70" customFormat="1" ht="12" customHeight="1">
      <c r="A346" s="539" t="s">
        <v>3</v>
      </c>
      <c r="B346" s="539"/>
      <c r="C346" s="546">
        <v>1140224227</v>
      </c>
      <c r="D346" s="539" t="s">
        <v>640</v>
      </c>
      <c r="E346" s="68" t="s">
        <v>6</v>
      </c>
      <c r="F346" s="68" t="s">
        <v>210</v>
      </c>
      <c r="G346" s="81">
        <f>IF(F346="I",IFERROR(VLOOKUP(C346,'BG 032022'!B:D,3,FALSE),0),0)</f>
        <v>0</v>
      </c>
      <c r="H346" s="69" t="s">
        <v>208</v>
      </c>
      <c r="I346" s="69">
        <f>IF(F346="I",IFERROR(VLOOKUP(C346,'BG 032022'!B:F,5,FALSE),0),0)</f>
        <v>0</v>
      </c>
      <c r="J346" s="69"/>
      <c r="K346" s="81">
        <f>IF(F346="I",IFERROR(VLOOKUP(C346,'BG 2021'!A:C,3,FALSE),0),0)</f>
        <v>0</v>
      </c>
      <c r="L346" s="69"/>
      <c r="M346" s="69">
        <f>IF(F346="I",IFERROR(VLOOKUP(C346,'BG 2021'!A:D,4,FALSE),0),0)</f>
        <v>0</v>
      </c>
      <c r="N346" s="69"/>
      <c r="O346" s="81"/>
      <c r="P346" s="69"/>
      <c r="Q346" s="69"/>
      <c r="R346" s="69"/>
    </row>
    <row r="347" spans="1:18" s="70" customFormat="1" ht="12" customHeight="1">
      <c r="A347" s="539" t="s">
        <v>3</v>
      </c>
      <c r="B347" s="539"/>
      <c r="C347" s="546">
        <v>1140224228</v>
      </c>
      <c r="D347" s="539" t="s">
        <v>641</v>
      </c>
      <c r="E347" s="68" t="s">
        <v>145</v>
      </c>
      <c r="F347" s="68" t="s">
        <v>210</v>
      </c>
      <c r="G347" s="81">
        <f>IF(F347="I",IFERROR(VLOOKUP(C347,'BG 032022'!B:D,3,FALSE),0),0)</f>
        <v>0</v>
      </c>
      <c r="H347" s="69" t="s">
        <v>208</v>
      </c>
      <c r="I347" s="69">
        <f>IF(F347="I",IFERROR(VLOOKUP(C347,'BG 032022'!B:F,5,FALSE),0),0)</f>
        <v>0</v>
      </c>
      <c r="J347" s="69"/>
      <c r="K347" s="81">
        <f>IF(F347="I",IFERROR(VLOOKUP(C347,'BG 2021'!A:C,3,FALSE),0),0)</f>
        <v>0</v>
      </c>
      <c r="L347" s="69"/>
      <c r="M347" s="69">
        <f>IF(F347="I",IFERROR(VLOOKUP(C347,'BG 2021'!A:D,4,FALSE),0),0)</f>
        <v>0</v>
      </c>
      <c r="N347" s="69"/>
      <c r="O347" s="81"/>
      <c r="P347" s="69"/>
      <c r="Q347" s="69"/>
      <c r="R347" s="69"/>
    </row>
    <row r="348" spans="1:18" s="833" customFormat="1" ht="12" customHeight="1">
      <c r="A348" s="828" t="s">
        <v>3</v>
      </c>
      <c r="B348" s="828" t="s">
        <v>72</v>
      </c>
      <c r="C348" s="829">
        <v>1140224229</v>
      </c>
      <c r="D348" s="828" t="s">
        <v>642</v>
      </c>
      <c r="E348" s="830" t="s">
        <v>6</v>
      </c>
      <c r="F348" s="830" t="s">
        <v>210</v>
      </c>
      <c r="G348" s="831">
        <f>IF(F348="I",IFERROR(VLOOKUP(C348,'BG 032022'!B:D,3,FALSE),0),0)</f>
        <v>-1060879331</v>
      </c>
      <c r="H348" s="832" t="s">
        <v>208</v>
      </c>
      <c r="I348" s="832">
        <f>IF(F348="I",IFERROR(VLOOKUP(C348,'BG 032022'!B:F,5,FALSE),0),0)</f>
        <v>-153272.59</v>
      </c>
      <c r="J348" s="832"/>
      <c r="K348" s="831">
        <f>IF(F348="I",IFERROR(VLOOKUP(C348,'BG 2021'!A:C,3,FALSE),0),0)</f>
        <v>-455196580</v>
      </c>
      <c r="L348" s="832"/>
      <c r="M348" s="832">
        <f>IF(F348="I",IFERROR(VLOOKUP(C348,'BG 2021'!A:D,4,FALSE),0),0)</f>
        <v>-66250.790000000037</v>
      </c>
      <c r="N348" s="832"/>
      <c r="O348" s="831"/>
      <c r="P348" s="832"/>
      <c r="Q348" s="832"/>
      <c r="R348" s="832"/>
    </row>
    <row r="349" spans="1:18" s="70" customFormat="1" ht="12" customHeight="1">
      <c r="A349" s="539" t="s">
        <v>3</v>
      </c>
      <c r="B349" s="539"/>
      <c r="C349" s="546">
        <v>1140224230</v>
      </c>
      <c r="D349" s="539" t="s">
        <v>643</v>
      </c>
      <c r="E349" s="68" t="s">
        <v>145</v>
      </c>
      <c r="F349" s="68" t="s">
        <v>210</v>
      </c>
      <c r="G349" s="81">
        <f>IF(F349="I",IFERROR(VLOOKUP(C349,'BG 032022'!B:D,3,FALSE),0),0)</f>
        <v>0</v>
      </c>
      <c r="H349" s="69" t="s">
        <v>208</v>
      </c>
      <c r="I349" s="69">
        <f>IF(F349="I",IFERROR(VLOOKUP(C349,'BG 032022'!B:F,5,FALSE),0),0)</f>
        <v>0</v>
      </c>
      <c r="J349" s="69"/>
      <c r="K349" s="81">
        <f>IF(F349="I",IFERROR(VLOOKUP(C349,'BG 2021'!A:C,3,FALSE),0),0)</f>
        <v>0</v>
      </c>
      <c r="L349" s="69"/>
      <c r="M349" s="69">
        <f>IF(F349="I",IFERROR(VLOOKUP(C349,'BG 2021'!A:D,4,FALSE),0),0)</f>
        <v>0</v>
      </c>
      <c r="N349" s="69"/>
      <c r="O349" s="81"/>
      <c r="P349" s="69"/>
      <c r="Q349" s="69"/>
      <c r="R349" s="69"/>
    </row>
    <row r="350" spans="1:18" s="70" customFormat="1" ht="12" customHeight="1">
      <c r="A350" s="539" t="s">
        <v>3</v>
      </c>
      <c r="B350" s="539"/>
      <c r="C350" s="546">
        <v>1140225</v>
      </c>
      <c r="D350" s="539" t="s">
        <v>644</v>
      </c>
      <c r="E350" s="68" t="s">
        <v>6</v>
      </c>
      <c r="F350" s="68" t="s">
        <v>209</v>
      </c>
      <c r="G350" s="81">
        <f>IF(F350="I",IFERROR(VLOOKUP(C350,'BG 032022'!B:D,3,FALSE),0),0)</f>
        <v>0</v>
      </c>
      <c r="H350" s="69" t="s">
        <v>208</v>
      </c>
      <c r="I350" s="69">
        <f>IF(F350="I",IFERROR(VLOOKUP(C350,'BG 032022'!B:F,5,FALSE),0),0)</f>
        <v>0</v>
      </c>
      <c r="J350" s="69"/>
      <c r="K350" s="81">
        <f>IF(F350="I",IFERROR(VLOOKUP(C350,'BG 2021'!A:C,3,FALSE),0),0)</f>
        <v>0</v>
      </c>
      <c r="L350" s="69"/>
      <c r="M350" s="69">
        <f>IF(F350="I",IFERROR(VLOOKUP(C350,'BG 2021'!A:D,4,FALSE),0),0)</f>
        <v>0</v>
      </c>
      <c r="N350" s="69"/>
      <c r="O350" s="81"/>
      <c r="P350" s="69"/>
      <c r="Q350" s="69"/>
      <c r="R350" s="69"/>
    </row>
    <row r="351" spans="1:18" s="70" customFormat="1" ht="12" customHeight="1">
      <c r="A351" s="539" t="s">
        <v>3</v>
      </c>
      <c r="B351" s="539"/>
      <c r="C351" s="546">
        <v>11402251</v>
      </c>
      <c r="D351" s="539" t="s">
        <v>644</v>
      </c>
      <c r="E351" s="68" t="s">
        <v>6</v>
      </c>
      <c r="F351" s="68" t="s">
        <v>209</v>
      </c>
      <c r="G351" s="81">
        <f>IF(F351="I",IFERROR(VLOOKUP(C351,'BG 032022'!B:D,3,FALSE),0),0)</f>
        <v>0</v>
      </c>
      <c r="H351" s="69" t="s">
        <v>208</v>
      </c>
      <c r="I351" s="69">
        <f>IF(F351="I",IFERROR(VLOOKUP(C351,'BG 032022'!B:F,5,FALSE),0),0)</f>
        <v>0</v>
      </c>
      <c r="J351" s="69"/>
      <c r="K351" s="81">
        <f>IF(F351="I",IFERROR(VLOOKUP(C351,'BG 2021'!A:C,3,FALSE),0),0)</f>
        <v>0</v>
      </c>
      <c r="L351" s="69"/>
      <c r="M351" s="69">
        <f>IF(F351="I",IFERROR(VLOOKUP(C351,'BG 2021'!A:D,4,FALSE),0),0)</f>
        <v>0</v>
      </c>
      <c r="N351" s="69"/>
      <c r="O351" s="81"/>
      <c r="P351" s="69"/>
      <c r="Q351" s="69"/>
      <c r="R351" s="69"/>
    </row>
    <row r="352" spans="1:18" s="70" customFormat="1" ht="12" customHeight="1">
      <c r="A352" s="539" t="s">
        <v>3</v>
      </c>
      <c r="B352" s="539"/>
      <c r="C352" s="546">
        <v>1140225101</v>
      </c>
      <c r="D352" s="539" t="s">
        <v>645</v>
      </c>
      <c r="E352" s="68" t="s">
        <v>6</v>
      </c>
      <c r="F352" s="68" t="s">
        <v>210</v>
      </c>
      <c r="G352" s="81">
        <f>IF(F352="I",IFERROR(VLOOKUP(C352,'BG 032022'!B:D,3,FALSE),0),0)</f>
        <v>0</v>
      </c>
      <c r="H352" s="69" t="s">
        <v>208</v>
      </c>
      <c r="I352" s="69">
        <f>IF(F352="I",IFERROR(VLOOKUP(C352,'BG 032022'!B:F,5,FALSE),0),0)</f>
        <v>0</v>
      </c>
      <c r="J352" s="69"/>
      <c r="K352" s="81">
        <f>IF(F352="I",IFERROR(VLOOKUP(C352,'BG 2021'!A:C,3,FALSE),0),0)</f>
        <v>0</v>
      </c>
      <c r="L352" s="69"/>
      <c r="M352" s="69">
        <f>IF(F352="I",IFERROR(VLOOKUP(C352,'BG 2021'!A:D,4,FALSE),0),0)</f>
        <v>0</v>
      </c>
      <c r="N352" s="69"/>
      <c r="O352" s="81"/>
      <c r="P352" s="69"/>
      <c r="Q352" s="69"/>
      <c r="R352" s="69"/>
    </row>
    <row r="353" spans="1:18" s="70" customFormat="1" ht="12" customHeight="1">
      <c r="A353" s="539" t="s">
        <v>3</v>
      </c>
      <c r="B353" s="539"/>
      <c r="C353" s="546">
        <v>1140225102</v>
      </c>
      <c r="D353" s="539" t="s">
        <v>646</v>
      </c>
      <c r="E353" s="68" t="s">
        <v>145</v>
      </c>
      <c r="F353" s="68" t="s">
        <v>210</v>
      </c>
      <c r="G353" s="81">
        <f>IF(F353="I",IFERROR(VLOOKUP(C353,'BG 032022'!B:D,3,FALSE),0),0)</f>
        <v>0</v>
      </c>
      <c r="H353" s="69" t="s">
        <v>208</v>
      </c>
      <c r="I353" s="69">
        <f>IF(F353="I",IFERROR(VLOOKUP(C353,'BG 032022'!B:F,5,FALSE),0),0)</f>
        <v>0</v>
      </c>
      <c r="J353" s="69"/>
      <c r="K353" s="81">
        <f>IF(F353="I",IFERROR(VLOOKUP(C353,'BG 2021'!A:C,3,FALSE),0),0)</f>
        <v>0</v>
      </c>
      <c r="L353" s="69"/>
      <c r="M353" s="69">
        <f>IF(F353="I",IFERROR(VLOOKUP(C353,'BG 2021'!A:D,4,FALSE),0),0)</f>
        <v>0</v>
      </c>
      <c r="N353" s="69"/>
      <c r="O353" s="81"/>
      <c r="P353" s="69"/>
      <c r="Q353" s="69"/>
      <c r="R353" s="69"/>
    </row>
    <row r="354" spans="1:18" s="70" customFormat="1" ht="12" customHeight="1">
      <c r="A354" s="539" t="s">
        <v>3</v>
      </c>
      <c r="B354" s="539"/>
      <c r="C354" s="546">
        <v>1140225103</v>
      </c>
      <c r="D354" s="539" t="s">
        <v>647</v>
      </c>
      <c r="E354" s="68" t="s">
        <v>6</v>
      </c>
      <c r="F354" s="68" t="s">
        <v>210</v>
      </c>
      <c r="G354" s="81">
        <f>IF(F354="I",IFERROR(VLOOKUP(C354,'BG 032022'!B:D,3,FALSE),0),0)</f>
        <v>0</v>
      </c>
      <c r="H354" s="69" t="s">
        <v>208</v>
      </c>
      <c r="I354" s="69">
        <f>IF(F354="I",IFERROR(VLOOKUP(C354,'BG 032022'!B:F,5,FALSE),0),0)</f>
        <v>0</v>
      </c>
      <c r="J354" s="69"/>
      <c r="K354" s="81">
        <f>IF(F354="I",IFERROR(VLOOKUP(C354,'BG 2021'!A:C,3,FALSE),0),0)</f>
        <v>0</v>
      </c>
      <c r="L354" s="69"/>
      <c r="M354" s="69">
        <f>IF(F354="I",IFERROR(VLOOKUP(C354,'BG 2021'!A:D,4,FALSE),0),0)</f>
        <v>0</v>
      </c>
      <c r="N354" s="69"/>
      <c r="O354" s="81"/>
      <c r="P354" s="69"/>
      <c r="Q354" s="69"/>
      <c r="R354" s="69"/>
    </row>
    <row r="355" spans="1:18" s="70" customFormat="1" ht="12" customHeight="1">
      <c r="A355" s="539" t="s">
        <v>3</v>
      </c>
      <c r="B355" s="539"/>
      <c r="C355" s="546">
        <v>1140225104</v>
      </c>
      <c r="D355" s="539" t="s">
        <v>648</v>
      </c>
      <c r="E355" s="68" t="s">
        <v>145</v>
      </c>
      <c r="F355" s="68" t="s">
        <v>210</v>
      </c>
      <c r="G355" s="81">
        <f>IF(F355="I",IFERROR(VLOOKUP(C355,'BG 032022'!B:D,3,FALSE),0),0)</f>
        <v>0</v>
      </c>
      <c r="H355" s="69" t="s">
        <v>208</v>
      </c>
      <c r="I355" s="69">
        <f>IF(F355="I",IFERROR(VLOOKUP(C355,'BG 032022'!B:F,5,FALSE),0),0)</f>
        <v>0</v>
      </c>
      <c r="J355" s="69"/>
      <c r="K355" s="81">
        <f>IF(F355="I",IFERROR(VLOOKUP(C355,'BG 2021'!A:C,3,FALSE),0),0)</f>
        <v>0</v>
      </c>
      <c r="L355" s="69"/>
      <c r="M355" s="69">
        <f>IF(F355="I",IFERROR(VLOOKUP(C355,'BG 2021'!A:D,4,FALSE),0),0)</f>
        <v>0</v>
      </c>
      <c r="N355" s="69"/>
      <c r="O355" s="81"/>
      <c r="P355" s="69"/>
      <c r="Q355" s="69"/>
      <c r="R355" s="69"/>
    </row>
    <row r="356" spans="1:18" s="70" customFormat="1" ht="12" customHeight="1">
      <c r="A356" s="539" t="s">
        <v>3</v>
      </c>
      <c r="B356" s="539"/>
      <c r="C356" s="546">
        <v>1140225105</v>
      </c>
      <c r="D356" s="539" t="s">
        <v>649</v>
      </c>
      <c r="E356" s="68" t="s">
        <v>6</v>
      </c>
      <c r="F356" s="68" t="s">
        <v>210</v>
      </c>
      <c r="G356" s="81">
        <f>IF(F356="I",IFERROR(VLOOKUP(C356,'BG 032022'!B:D,3,FALSE),0),0)</f>
        <v>0</v>
      </c>
      <c r="H356" s="69" t="s">
        <v>208</v>
      </c>
      <c r="I356" s="69">
        <f>IF(F356="I",IFERROR(VLOOKUP(C356,'BG 032022'!B:F,5,FALSE),0),0)</f>
        <v>0</v>
      </c>
      <c r="J356" s="69"/>
      <c r="K356" s="81">
        <f>IF(F356="I",IFERROR(VLOOKUP(C356,'BG 2021'!A:C,3,FALSE),0),0)</f>
        <v>0</v>
      </c>
      <c r="L356" s="69"/>
      <c r="M356" s="69">
        <f>IF(F356="I",IFERROR(VLOOKUP(C356,'BG 2021'!A:D,4,FALSE),0),0)</f>
        <v>0</v>
      </c>
      <c r="N356" s="69"/>
      <c r="O356" s="81"/>
      <c r="P356" s="69"/>
      <c r="Q356" s="69"/>
      <c r="R356" s="69"/>
    </row>
    <row r="357" spans="1:18" s="70" customFormat="1" ht="12" customHeight="1">
      <c r="A357" s="539" t="s">
        <v>3</v>
      </c>
      <c r="B357" s="539"/>
      <c r="C357" s="546">
        <v>1140225106</v>
      </c>
      <c r="D357" s="539" t="s">
        <v>650</v>
      </c>
      <c r="E357" s="68" t="s">
        <v>145</v>
      </c>
      <c r="F357" s="68" t="s">
        <v>210</v>
      </c>
      <c r="G357" s="81">
        <f>IF(F357="I",IFERROR(VLOOKUP(C357,'BG 032022'!B:D,3,FALSE),0),0)</f>
        <v>0</v>
      </c>
      <c r="H357" s="69" t="s">
        <v>208</v>
      </c>
      <c r="I357" s="69">
        <f>IF(F357="I",IFERROR(VLOOKUP(C357,'BG 032022'!B:F,5,FALSE),0),0)</f>
        <v>0</v>
      </c>
      <c r="J357" s="69"/>
      <c r="K357" s="81">
        <f>IF(F357="I",IFERROR(VLOOKUP(C357,'BG 2021'!A:C,3,FALSE),0),0)</f>
        <v>0</v>
      </c>
      <c r="L357" s="69"/>
      <c r="M357" s="69">
        <f>IF(F357="I",IFERROR(VLOOKUP(C357,'BG 2021'!A:D,4,FALSE),0),0)</f>
        <v>0</v>
      </c>
      <c r="N357" s="69"/>
      <c r="O357" s="81"/>
      <c r="P357" s="69"/>
      <c r="Q357" s="69"/>
      <c r="R357" s="69"/>
    </row>
    <row r="358" spans="1:18" s="70" customFormat="1" ht="12" customHeight="1">
      <c r="A358" s="539" t="s">
        <v>3</v>
      </c>
      <c r="B358" s="539"/>
      <c r="C358" s="546">
        <v>1140225107</v>
      </c>
      <c r="D358" s="539" t="s">
        <v>651</v>
      </c>
      <c r="E358" s="68" t="s">
        <v>6</v>
      </c>
      <c r="F358" s="68" t="s">
        <v>210</v>
      </c>
      <c r="G358" s="81">
        <f>IF(F358="I",IFERROR(VLOOKUP(C358,'BG 032022'!B:D,3,FALSE),0),0)</f>
        <v>0</v>
      </c>
      <c r="H358" s="69" t="s">
        <v>208</v>
      </c>
      <c r="I358" s="69">
        <f>IF(F358="I",IFERROR(VLOOKUP(C358,'BG 032022'!B:F,5,FALSE),0),0)</f>
        <v>0</v>
      </c>
      <c r="J358" s="69"/>
      <c r="K358" s="81">
        <f>IF(F358="I",IFERROR(VLOOKUP(C358,'BG 2021'!A:C,3,FALSE),0),0)</f>
        <v>0</v>
      </c>
      <c r="L358" s="69"/>
      <c r="M358" s="69">
        <f>IF(F358="I",IFERROR(VLOOKUP(C358,'BG 2021'!A:D,4,FALSE),0),0)</f>
        <v>0</v>
      </c>
      <c r="N358" s="69"/>
      <c r="O358" s="81"/>
      <c r="P358" s="69"/>
      <c r="Q358" s="69"/>
      <c r="R358" s="69"/>
    </row>
    <row r="359" spans="1:18" s="70" customFormat="1" ht="12" customHeight="1">
      <c r="A359" s="539" t="s">
        <v>3</v>
      </c>
      <c r="B359" s="539"/>
      <c r="C359" s="546">
        <v>1140225108</v>
      </c>
      <c r="D359" s="539" t="s">
        <v>652</v>
      </c>
      <c r="E359" s="68" t="s">
        <v>145</v>
      </c>
      <c r="F359" s="68" t="s">
        <v>210</v>
      </c>
      <c r="G359" s="81">
        <f>IF(F359="I",IFERROR(VLOOKUP(C359,'BG 032022'!B:D,3,FALSE),0),0)</f>
        <v>0</v>
      </c>
      <c r="H359" s="69" t="s">
        <v>208</v>
      </c>
      <c r="I359" s="69">
        <f>IF(F359="I",IFERROR(VLOOKUP(C359,'BG 032022'!B:F,5,FALSE),0),0)</f>
        <v>0</v>
      </c>
      <c r="J359" s="69"/>
      <c r="K359" s="81">
        <f>IF(F359="I",IFERROR(VLOOKUP(C359,'BG 2021'!A:C,3,FALSE),0),0)</f>
        <v>0</v>
      </c>
      <c r="L359" s="69"/>
      <c r="M359" s="69">
        <f>IF(F359="I",IFERROR(VLOOKUP(C359,'BG 2021'!A:D,4,FALSE),0),0)</f>
        <v>0</v>
      </c>
      <c r="N359" s="69"/>
      <c r="O359" s="81"/>
      <c r="P359" s="69"/>
      <c r="Q359" s="69"/>
      <c r="R359" s="69"/>
    </row>
    <row r="360" spans="1:18" s="70" customFormat="1" ht="12" customHeight="1">
      <c r="A360" s="539" t="s">
        <v>3</v>
      </c>
      <c r="B360" s="539"/>
      <c r="C360" s="546">
        <v>1140225109</v>
      </c>
      <c r="D360" s="539" t="s">
        <v>653</v>
      </c>
      <c r="E360" s="68" t="s">
        <v>6</v>
      </c>
      <c r="F360" s="68" t="s">
        <v>210</v>
      </c>
      <c r="G360" s="81">
        <f>IF(F360="I",IFERROR(VLOOKUP(C360,'BG 032022'!B:D,3,FALSE),0),0)</f>
        <v>0</v>
      </c>
      <c r="H360" s="69" t="s">
        <v>208</v>
      </c>
      <c r="I360" s="69">
        <f>IF(F360="I",IFERROR(VLOOKUP(C360,'BG 032022'!B:F,5,FALSE),0),0)</f>
        <v>0</v>
      </c>
      <c r="J360" s="69"/>
      <c r="K360" s="81">
        <f>IF(F360="I",IFERROR(VLOOKUP(C360,'BG 2021'!A:C,3,FALSE),0),0)</f>
        <v>0</v>
      </c>
      <c r="L360" s="69"/>
      <c r="M360" s="69">
        <f>IF(F360="I",IFERROR(VLOOKUP(C360,'BG 2021'!A:D,4,FALSE),0),0)</f>
        <v>0</v>
      </c>
      <c r="N360" s="69"/>
      <c r="O360" s="81"/>
      <c r="P360" s="69"/>
      <c r="Q360" s="69"/>
      <c r="R360" s="69"/>
    </row>
    <row r="361" spans="1:18" s="70" customFormat="1" ht="12" customHeight="1">
      <c r="A361" s="539" t="s">
        <v>3</v>
      </c>
      <c r="B361" s="539"/>
      <c r="C361" s="546">
        <v>1140225110</v>
      </c>
      <c r="D361" s="539" t="s">
        <v>654</v>
      </c>
      <c r="E361" s="68" t="s">
        <v>145</v>
      </c>
      <c r="F361" s="68" t="s">
        <v>210</v>
      </c>
      <c r="G361" s="81">
        <f>IF(F361="I",IFERROR(VLOOKUP(C361,'BG 032022'!B:D,3,FALSE),0),0)</f>
        <v>0</v>
      </c>
      <c r="H361" s="69" t="s">
        <v>208</v>
      </c>
      <c r="I361" s="69">
        <f>IF(F361="I",IFERROR(VLOOKUP(C361,'BG 032022'!B:F,5,FALSE),0),0)</f>
        <v>0</v>
      </c>
      <c r="J361" s="69"/>
      <c r="K361" s="81">
        <f>IF(F361="I",IFERROR(VLOOKUP(C361,'BG 2021'!A:C,3,FALSE),0),0)</f>
        <v>0</v>
      </c>
      <c r="L361" s="69"/>
      <c r="M361" s="69">
        <f>IF(F361="I",IFERROR(VLOOKUP(C361,'BG 2021'!A:D,4,FALSE),0),0)</f>
        <v>0</v>
      </c>
      <c r="N361" s="69"/>
      <c r="O361" s="81"/>
      <c r="P361" s="69"/>
      <c r="Q361" s="69"/>
      <c r="R361" s="69"/>
    </row>
    <row r="362" spans="1:18" s="70" customFormat="1" ht="12" customHeight="1">
      <c r="A362" s="539" t="s">
        <v>3</v>
      </c>
      <c r="B362" s="539"/>
      <c r="C362" s="546">
        <v>1140225111</v>
      </c>
      <c r="D362" s="539" t="s">
        <v>655</v>
      </c>
      <c r="E362" s="68" t="s">
        <v>6</v>
      </c>
      <c r="F362" s="68" t="s">
        <v>210</v>
      </c>
      <c r="G362" s="81">
        <f>IF(F362="I",IFERROR(VLOOKUP(C362,'BG 032022'!B:D,3,FALSE),0),0)</f>
        <v>0</v>
      </c>
      <c r="H362" s="69" t="s">
        <v>208</v>
      </c>
      <c r="I362" s="69">
        <f>IF(F362="I",IFERROR(VLOOKUP(C362,'BG 032022'!B:F,5,FALSE),0),0)</f>
        <v>0</v>
      </c>
      <c r="J362" s="69"/>
      <c r="K362" s="81">
        <f>IF(F362="I",IFERROR(VLOOKUP(C362,'BG 2021'!A:C,3,FALSE),0),0)</f>
        <v>0</v>
      </c>
      <c r="L362" s="69"/>
      <c r="M362" s="69">
        <f>IF(F362="I",IFERROR(VLOOKUP(C362,'BG 2021'!A:D,4,FALSE),0),0)</f>
        <v>0</v>
      </c>
      <c r="N362" s="69"/>
      <c r="O362" s="81"/>
      <c r="P362" s="69"/>
      <c r="Q362" s="69"/>
      <c r="R362" s="69"/>
    </row>
    <row r="363" spans="1:18" s="70" customFormat="1" ht="12" customHeight="1">
      <c r="A363" s="539" t="s">
        <v>3</v>
      </c>
      <c r="B363" s="539"/>
      <c r="C363" s="546">
        <v>1140225112</v>
      </c>
      <c r="D363" s="539" t="s">
        <v>656</v>
      </c>
      <c r="E363" s="68" t="s">
        <v>145</v>
      </c>
      <c r="F363" s="68" t="s">
        <v>210</v>
      </c>
      <c r="G363" s="81">
        <f>IF(F363="I",IFERROR(VLOOKUP(C363,'BG 032022'!B:D,3,FALSE),0),0)</f>
        <v>0</v>
      </c>
      <c r="H363" s="69" t="s">
        <v>208</v>
      </c>
      <c r="I363" s="69">
        <f>IF(F363="I",IFERROR(VLOOKUP(C363,'BG 032022'!B:F,5,FALSE),0),0)</f>
        <v>0</v>
      </c>
      <c r="J363" s="69"/>
      <c r="K363" s="81">
        <f>IF(F363="I",IFERROR(VLOOKUP(C363,'BG 2021'!A:C,3,FALSE),0),0)</f>
        <v>0</v>
      </c>
      <c r="L363" s="69"/>
      <c r="M363" s="69">
        <f>IF(F363="I",IFERROR(VLOOKUP(C363,'BG 2021'!A:D,4,FALSE),0),0)</f>
        <v>0</v>
      </c>
      <c r="N363" s="69"/>
      <c r="O363" s="81"/>
      <c r="P363" s="69"/>
      <c r="Q363" s="69"/>
      <c r="R363" s="69"/>
    </row>
    <row r="364" spans="1:18" s="70" customFormat="1" ht="12" customHeight="1">
      <c r="A364" s="539" t="s">
        <v>3</v>
      </c>
      <c r="B364" s="539"/>
      <c r="C364" s="546">
        <v>1140225113</v>
      </c>
      <c r="D364" s="539" t="s">
        <v>657</v>
      </c>
      <c r="E364" s="68" t="s">
        <v>6</v>
      </c>
      <c r="F364" s="68" t="s">
        <v>210</v>
      </c>
      <c r="G364" s="81">
        <f>IF(F364="I",IFERROR(VLOOKUP(C364,'BG 032022'!B:D,3,FALSE),0),0)</f>
        <v>0</v>
      </c>
      <c r="H364" s="69" t="s">
        <v>208</v>
      </c>
      <c r="I364" s="69">
        <f>IF(F364="I",IFERROR(VLOOKUP(C364,'BG 032022'!B:F,5,FALSE),0),0)</f>
        <v>0</v>
      </c>
      <c r="J364" s="69"/>
      <c r="K364" s="81">
        <f>IF(F364="I",IFERROR(VLOOKUP(C364,'BG 2021'!A:C,3,FALSE),0),0)</f>
        <v>0</v>
      </c>
      <c r="L364" s="69"/>
      <c r="M364" s="69">
        <f>IF(F364="I",IFERROR(VLOOKUP(C364,'BG 2021'!A:D,4,FALSE),0),0)</f>
        <v>0</v>
      </c>
      <c r="N364" s="69"/>
      <c r="O364" s="81"/>
      <c r="P364" s="69"/>
      <c r="Q364" s="69"/>
      <c r="R364" s="69"/>
    </row>
    <row r="365" spans="1:18" s="70" customFormat="1" ht="12" customHeight="1">
      <c r="A365" s="539" t="s">
        <v>3</v>
      </c>
      <c r="B365" s="539"/>
      <c r="C365" s="546">
        <v>1140225114</v>
      </c>
      <c r="D365" s="539" t="s">
        <v>658</v>
      </c>
      <c r="E365" s="68" t="s">
        <v>145</v>
      </c>
      <c r="F365" s="68" t="s">
        <v>210</v>
      </c>
      <c r="G365" s="81">
        <f>IF(F365="I",IFERROR(VLOOKUP(C365,'BG 032022'!B:D,3,FALSE),0),0)</f>
        <v>0</v>
      </c>
      <c r="H365" s="69" t="s">
        <v>208</v>
      </c>
      <c r="I365" s="69">
        <f>IF(F365="I",IFERROR(VLOOKUP(C365,'BG 032022'!B:F,5,FALSE),0),0)</f>
        <v>0</v>
      </c>
      <c r="J365" s="69"/>
      <c r="K365" s="81">
        <f>IF(F365="I",IFERROR(VLOOKUP(C365,'BG 2021'!A:C,3,FALSE),0),0)</f>
        <v>0</v>
      </c>
      <c r="L365" s="69"/>
      <c r="M365" s="69">
        <f>IF(F365="I",IFERROR(VLOOKUP(C365,'BG 2021'!A:D,4,FALSE),0),0)</f>
        <v>0</v>
      </c>
      <c r="N365" s="69"/>
      <c r="O365" s="81"/>
      <c r="P365" s="69"/>
      <c r="Q365" s="69"/>
      <c r="R365" s="69"/>
    </row>
    <row r="366" spans="1:18" s="70" customFormat="1" ht="12" customHeight="1">
      <c r="A366" s="539" t="s">
        <v>3</v>
      </c>
      <c r="B366" s="539"/>
      <c r="C366" s="546">
        <v>1140225115</v>
      </c>
      <c r="D366" s="539" t="s">
        <v>659</v>
      </c>
      <c r="E366" s="68" t="s">
        <v>6</v>
      </c>
      <c r="F366" s="68" t="s">
        <v>210</v>
      </c>
      <c r="G366" s="81">
        <f>IF(F366="I",IFERROR(VLOOKUP(C366,'BG 032022'!B:D,3,FALSE),0),0)</f>
        <v>0</v>
      </c>
      <c r="H366" s="69" t="s">
        <v>208</v>
      </c>
      <c r="I366" s="69">
        <f>IF(F366="I",IFERROR(VLOOKUP(C366,'BG 032022'!B:F,5,FALSE),0),0)</f>
        <v>0</v>
      </c>
      <c r="J366" s="69"/>
      <c r="K366" s="81">
        <f>IF(F366="I",IFERROR(VLOOKUP(C366,'BG 2021'!A:C,3,FALSE),0),0)</f>
        <v>0</v>
      </c>
      <c r="L366" s="69"/>
      <c r="M366" s="69">
        <f>IF(F366="I",IFERROR(VLOOKUP(C366,'BG 2021'!A:D,4,FALSE),0),0)</f>
        <v>0</v>
      </c>
      <c r="N366" s="69"/>
      <c r="O366" s="81"/>
      <c r="P366" s="69"/>
      <c r="Q366" s="69"/>
      <c r="R366" s="69"/>
    </row>
    <row r="367" spans="1:18" s="70" customFormat="1" ht="12" customHeight="1">
      <c r="A367" s="539" t="s">
        <v>3</v>
      </c>
      <c r="B367" s="539"/>
      <c r="C367" s="546">
        <v>1140225116</v>
      </c>
      <c r="D367" s="539" t="s">
        <v>660</v>
      </c>
      <c r="E367" s="68" t="s">
        <v>145</v>
      </c>
      <c r="F367" s="68" t="s">
        <v>210</v>
      </c>
      <c r="G367" s="81">
        <f>IF(F367="I",IFERROR(VLOOKUP(C367,'BG 032022'!B:D,3,FALSE),0),0)</f>
        <v>0</v>
      </c>
      <c r="H367" s="69" t="s">
        <v>208</v>
      </c>
      <c r="I367" s="69">
        <f>IF(F367="I",IFERROR(VLOOKUP(C367,'BG 032022'!B:F,5,FALSE),0),0)</f>
        <v>0</v>
      </c>
      <c r="J367" s="69"/>
      <c r="K367" s="81">
        <f>IF(F367="I",IFERROR(VLOOKUP(C367,'BG 2021'!A:C,3,FALSE),0),0)</f>
        <v>0</v>
      </c>
      <c r="L367" s="69"/>
      <c r="M367" s="69">
        <f>IF(F367="I",IFERROR(VLOOKUP(C367,'BG 2021'!A:D,4,FALSE),0),0)</f>
        <v>0</v>
      </c>
      <c r="N367" s="69"/>
      <c r="O367" s="81"/>
      <c r="P367" s="69"/>
      <c r="Q367" s="69"/>
      <c r="R367" s="69"/>
    </row>
    <row r="368" spans="1:18" s="70" customFormat="1" ht="12" customHeight="1">
      <c r="A368" s="539" t="s">
        <v>3</v>
      </c>
      <c r="B368" s="539"/>
      <c r="C368" s="546">
        <v>1140225117</v>
      </c>
      <c r="D368" s="539" t="s">
        <v>661</v>
      </c>
      <c r="E368" s="68" t="s">
        <v>6</v>
      </c>
      <c r="F368" s="68" t="s">
        <v>210</v>
      </c>
      <c r="G368" s="81">
        <f>IF(F368="I",IFERROR(VLOOKUP(C368,'BG 032022'!B:D,3,FALSE),0),0)</f>
        <v>0</v>
      </c>
      <c r="H368" s="69" t="s">
        <v>208</v>
      </c>
      <c r="I368" s="69">
        <f>IF(F368="I",IFERROR(VLOOKUP(C368,'BG 032022'!B:F,5,FALSE),0),0)</f>
        <v>0</v>
      </c>
      <c r="J368" s="69"/>
      <c r="K368" s="81">
        <f>IF(F368="I",IFERROR(VLOOKUP(C368,'BG 2021'!A:C,3,FALSE),0),0)</f>
        <v>0</v>
      </c>
      <c r="L368" s="69"/>
      <c r="M368" s="69">
        <f>IF(F368="I",IFERROR(VLOOKUP(C368,'BG 2021'!A:D,4,FALSE),0),0)</f>
        <v>0</v>
      </c>
      <c r="N368" s="69"/>
      <c r="O368" s="81"/>
      <c r="P368" s="69"/>
      <c r="Q368" s="69"/>
      <c r="R368" s="69"/>
    </row>
    <row r="369" spans="1:18" s="70" customFormat="1" ht="12" customHeight="1">
      <c r="A369" s="539" t="s">
        <v>3</v>
      </c>
      <c r="B369" s="539"/>
      <c r="C369" s="546">
        <v>1140225118</v>
      </c>
      <c r="D369" s="539" t="s">
        <v>662</v>
      </c>
      <c r="E369" s="68" t="s">
        <v>145</v>
      </c>
      <c r="F369" s="68" t="s">
        <v>210</v>
      </c>
      <c r="G369" s="81">
        <f>IF(F369="I",IFERROR(VLOOKUP(C369,'BG 032022'!B:D,3,FALSE),0),0)</f>
        <v>0</v>
      </c>
      <c r="H369" s="69" t="s">
        <v>208</v>
      </c>
      <c r="I369" s="69">
        <f>IF(F369="I",IFERROR(VLOOKUP(C369,'BG 032022'!B:F,5,FALSE),0),0)</f>
        <v>0</v>
      </c>
      <c r="J369" s="69"/>
      <c r="K369" s="81">
        <f>IF(F369="I",IFERROR(VLOOKUP(C369,'BG 2021'!A:C,3,FALSE),0),0)</f>
        <v>0</v>
      </c>
      <c r="L369" s="69"/>
      <c r="M369" s="69">
        <f>IF(F369="I",IFERROR(VLOOKUP(C369,'BG 2021'!A:D,4,FALSE),0),0)</f>
        <v>0</v>
      </c>
      <c r="N369" s="69"/>
      <c r="O369" s="81"/>
      <c r="P369" s="69"/>
      <c r="Q369" s="69"/>
      <c r="R369" s="69"/>
    </row>
    <row r="370" spans="1:18" s="70" customFormat="1" ht="12" customHeight="1">
      <c r="A370" s="539" t="s">
        <v>3</v>
      </c>
      <c r="B370" s="539"/>
      <c r="C370" s="546">
        <v>1140225119</v>
      </c>
      <c r="D370" s="539" t="s">
        <v>663</v>
      </c>
      <c r="E370" s="68" t="s">
        <v>6</v>
      </c>
      <c r="F370" s="68" t="s">
        <v>210</v>
      </c>
      <c r="G370" s="81">
        <f>IF(F370="I",IFERROR(VLOOKUP(C370,'BG 032022'!B:D,3,FALSE),0),0)</f>
        <v>0</v>
      </c>
      <c r="H370" s="69"/>
      <c r="I370" s="69">
        <f>IF(F370="I",IFERROR(VLOOKUP(C370,'BG 032022'!B:F,5,FALSE),0),0)</f>
        <v>0</v>
      </c>
      <c r="J370" s="69"/>
      <c r="K370" s="81">
        <f>IF(F370="I",IFERROR(VLOOKUP(C370,'BG 2021'!A:C,3,FALSE),0),0)</f>
        <v>0</v>
      </c>
      <c r="L370" s="69"/>
      <c r="M370" s="69">
        <f>IF(F370="I",IFERROR(VLOOKUP(C370,'BG 2021'!A:D,4,FALSE),0),0)</f>
        <v>0</v>
      </c>
      <c r="N370" s="69"/>
      <c r="O370" s="81"/>
      <c r="P370" s="69"/>
      <c r="Q370" s="69"/>
      <c r="R370" s="69"/>
    </row>
    <row r="371" spans="1:18" s="70" customFormat="1" ht="12" customHeight="1">
      <c r="A371" s="539" t="s">
        <v>3</v>
      </c>
      <c r="B371" s="539"/>
      <c r="C371" s="546">
        <v>1140225120</v>
      </c>
      <c r="D371" s="539" t="s">
        <v>664</v>
      </c>
      <c r="E371" s="68" t="s">
        <v>145</v>
      </c>
      <c r="F371" s="68" t="s">
        <v>210</v>
      </c>
      <c r="G371" s="81">
        <f>IF(F371="I",IFERROR(VLOOKUP(C371,'BG 032022'!B:D,3,FALSE),0),0)</f>
        <v>0</v>
      </c>
      <c r="H371" s="69" t="s">
        <v>208</v>
      </c>
      <c r="I371" s="69">
        <f>IF(F371="I",IFERROR(VLOOKUP(C371,'BG 032022'!B:F,5,FALSE),0),0)</f>
        <v>0</v>
      </c>
      <c r="J371" s="69"/>
      <c r="K371" s="81">
        <f>IF(F371="I",IFERROR(VLOOKUP(C371,'BG 2021'!A:C,3,FALSE),0),0)</f>
        <v>0</v>
      </c>
      <c r="L371" s="69"/>
      <c r="M371" s="69">
        <f>IF(F371="I",IFERROR(VLOOKUP(C371,'BG 2021'!A:D,4,FALSE),0),0)</f>
        <v>0</v>
      </c>
      <c r="N371" s="69"/>
      <c r="O371" s="81"/>
      <c r="P371" s="69"/>
      <c r="Q371" s="69"/>
      <c r="R371" s="69"/>
    </row>
    <row r="372" spans="1:18" s="70" customFormat="1" ht="12" customHeight="1">
      <c r="A372" s="539" t="s">
        <v>3</v>
      </c>
      <c r="B372" s="539"/>
      <c r="C372" s="546">
        <v>1140225121</v>
      </c>
      <c r="D372" s="539" t="s">
        <v>665</v>
      </c>
      <c r="E372" s="68" t="s">
        <v>6</v>
      </c>
      <c r="F372" s="68" t="s">
        <v>210</v>
      </c>
      <c r="G372" s="81">
        <f>IF(F372="I",IFERROR(VLOOKUP(C372,'BG 032022'!B:D,3,FALSE),0),0)</f>
        <v>0</v>
      </c>
      <c r="H372" s="69" t="s">
        <v>208</v>
      </c>
      <c r="I372" s="69">
        <f>IF(F372="I",IFERROR(VLOOKUP(C372,'BG 032022'!B:F,5,FALSE),0),0)</f>
        <v>0</v>
      </c>
      <c r="J372" s="69"/>
      <c r="K372" s="81">
        <f>IF(F372="I",IFERROR(VLOOKUP(C372,'BG 2021'!A:C,3,FALSE),0),0)</f>
        <v>0</v>
      </c>
      <c r="L372" s="69"/>
      <c r="M372" s="69">
        <f>IF(F372="I",IFERROR(VLOOKUP(C372,'BG 2021'!A:D,4,FALSE),0),0)</f>
        <v>0</v>
      </c>
      <c r="N372" s="69"/>
      <c r="O372" s="81"/>
      <c r="P372" s="69"/>
      <c r="Q372" s="69"/>
      <c r="R372" s="69"/>
    </row>
    <row r="373" spans="1:18" s="70" customFormat="1" ht="12" customHeight="1">
      <c r="A373" s="539" t="s">
        <v>3</v>
      </c>
      <c r="B373" s="539"/>
      <c r="C373" s="546">
        <v>1140225122</v>
      </c>
      <c r="D373" s="539" t="s">
        <v>666</v>
      </c>
      <c r="E373" s="68" t="s">
        <v>145</v>
      </c>
      <c r="F373" s="68" t="s">
        <v>210</v>
      </c>
      <c r="G373" s="81">
        <f>IF(F373="I",IFERROR(VLOOKUP(C373,'BG 032022'!B:D,3,FALSE),0),0)</f>
        <v>0</v>
      </c>
      <c r="H373" s="69" t="s">
        <v>208</v>
      </c>
      <c r="I373" s="69">
        <f>IF(F373="I",IFERROR(VLOOKUP(C373,'BG 032022'!B:F,5,FALSE),0),0)</f>
        <v>0</v>
      </c>
      <c r="J373" s="69"/>
      <c r="K373" s="81">
        <f>IF(F373="I",IFERROR(VLOOKUP(C373,'BG 2021'!A:C,3,FALSE),0),0)</f>
        <v>0</v>
      </c>
      <c r="L373" s="69"/>
      <c r="M373" s="69">
        <f>IF(F373="I",IFERROR(VLOOKUP(C373,'BG 2021'!A:D,4,FALSE),0),0)</f>
        <v>0</v>
      </c>
      <c r="N373" s="69"/>
      <c r="O373" s="81"/>
      <c r="P373" s="69"/>
      <c r="Q373" s="69"/>
      <c r="R373" s="69"/>
    </row>
    <row r="374" spans="1:18" s="70" customFormat="1" ht="12" customHeight="1">
      <c r="A374" s="539" t="s">
        <v>3</v>
      </c>
      <c r="B374" s="539"/>
      <c r="C374" s="546">
        <v>1140225123</v>
      </c>
      <c r="D374" s="539" t="s">
        <v>667</v>
      </c>
      <c r="E374" s="68" t="s">
        <v>6</v>
      </c>
      <c r="F374" s="68" t="s">
        <v>210</v>
      </c>
      <c r="G374" s="81">
        <f>IF(F374="I",IFERROR(VLOOKUP(C374,'BG 032022'!B:D,3,FALSE),0),0)</f>
        <v>0</v>
      </c>
      <c r="H374" s="69" t="s">
        <v>208</v>
      </c>
      <c r="I374" s="69">
        <f>IF(F374="I",IFERROR(VLOOKUP(C374,'BG 032022'!B:F,5,FALSE),0),0)</f>
        <v>0</v>
      </c>
      <c r="J374" s="69"/>
      <c r="K374" s="81">
        <f>IF(F374="I",IFERROR(VLOOKUP(C374,'BG 2021'!A:C,3,FALSE),0),0)</f>
        <v>0</v>
      </c>
      <c r="L374" s="69"/>
      <c r="M374" s="69">
        <f>IF(F374="I",IFERROR(VLOOKUP(C374,'BG 2021'!A:D,4,FALSE),0),0)</f>
        <v>0</v>
      </c>
      <c r="N374" s="69"/>
      <c r="O374" s="81"/>
      <c r="P374" s="69"/>
      <c r="Q374" s="69"/>
      <c r="R374" s="69"/>
    </row>
    <row r="375" spans="1:18" s="70" customFormat="1" ht="12" customHeight="1">
      <c r="A375" s="539" t="s">
        <v>3</v>
      </c>
      <c r="B375" s="539"/>
      <c r="C375" s="546">
        <v>1140225124</v>
      </c>
      <c r="D375" s="539" t="s">
        <v>668</v>
      </c>
      <c r="E375" s="68" t="s">
        <v>145</v>
      </c>
      <c r="F375" s="68" t="s">
        <v>210</v>
      </c>
      <c r="G375" s="81">
        <f>IF(F375="I",IFERROR(VLOOKUP(C375,'BG 032022'!B:D,3,FALSE),0),0)</f>
        <v>0</v>
      </c>
      <c r="H375" s="69" t="s">
        <v>208</v>
      </c>
      <c r="I375" s="69">
        <f>IF(F375="I",IFERROR(VLOOKUP(C375,'BG 032022'!B:F,5,FALSE),0),0)</f>
        <v>0</v>
      </c>
      <c r="J375" s="69"/>
      <c r="K375" s="81">
        <f>IF(F375="I",IFERROR(VLOOKUP(C375,'BG 2021'!A:C,3,FALSE),0),0)</f>
        <v>0</v>
      </c>
      <c r="L375" s="69"/>
      <c r="M375" s="69">
        <f>IF(F375="I",IFERROR(VLOOKUP(C375,'BG 2021'!A:D,4,FALSE),0),0)</f>
        <v>0</v>
      </c>
      <c r="N375" s="69"/>
      <c r="O375" s="81"/>
      <c r="P375" s="69"/>
      <c r="Q375" s="69"/>
      <c r="R375" s="69"/>
    </row>
    <row r="376" spans="1:18" s="70" customFormat="1" ht="12" customHeight="1">
      <c r="A376" s="539" t="s">
        <v>3</v>
      </c>
      <c r="B376" s="539"/>
      <c r="C376" s="546">
        <v>1140225125</v>
      </c>
      <c r="D376" s="539" t="s">
        <v>669</v>
      </c>
      <c r="E376" s="68" t="s">
        <v>6</v>
      </c>
      <c r="F376" s="68" t="s">
        <v>210</v>
      </c>
      <c r="G376" s="81">
        <f>IF(F376="I",IFERROR(VLOOKUP(C376,'BG 032022'!B:D,3,FALSE),0),0)</f>
        <v>0</v>
      </c>
      <c r="H376" s="69" t="s">
        <v>208</v>
      </c>
      <c r="I376" s="69">
        <f>IF(F376="I",IFERROR(VLOOKUP(C376,'BG 032022'!B:F,5,FALSE),0),0)</f>
        <v>0</v>
      </c>
      <c r="J376" s="69"/>
      <c r="K376" s="81">
        <f>IF(F376="I",IFERROR(VLOOKUP(C376,'BG 2021'!A:C,3,FALSE),0),0)</f>
        <v>0</v>
      </c>
      <c r="L376" s="69"/>
      <c r="M376" s="69">
        <f>IF(F376="I",IFERROR(VLOOKUP(C376,'BG 2021'!A:D,4,FALSE),0),0)</f>
        <v>0</v>
      </c>
      <c r="N376" s="69"/>
      <c r="O376" s="81"/>
      <c r="P376" s="69"/>
      <c r="Q376" s="69"/>
      <c r="R376" s="69"/>
    </row>
    <row r="377" spans="1:18" s="70" customFormat="1" ht="12" customHeight="1">
      <c r="A377" s="539" t="s">
        <v>3</v>
      </c>
      <c r="B377" s="539"/>
      <c r="C377" s="546">
        <v>1140225126</v>
      </c>
      <c r="D377" s="539" t="s">
        <v>670</v>
      </c>
      <c r="E377" s="68" t="s">
        <v>145</v>
      </c>
      <c r="F377" s="68" t="s">
        <v>210</v>
      </c>
      <c r="G377" s="81">
        <f>IF(F377="I",IFERROR(VLOOKUP(C377,'BG 032022'!B:D,3,FALSE),0),0)</f>
        <v>0</v>
      </c>
      <c r="H377" s="69" t="s">
        <v>208</v>
      </c>
      <c r="I377" s="69">
        <f>IF(F377="I",IFERROR(VLOOKUP(C377,'BG 032022'!B:F,5,FALSE),0),0)</f>
        <v>0</v>
      </c>
      <c r="J377" s="69"/>
      <c r="K377" s="81">
        <f>IF(F377="I",IFERROR(VLOOKUP(C377,'BG 2021'!A:C,3,FALSE),0),0)</f>
        <v>0</v>
      </c>
      <c r="L377" s="69"/>
      <c r="M377" s="69">
        <f>IF(F377="I",IFERROR(VLOOKUP(C377,'BG 2021'!A:D,4,FALSE),0),0)</f>
        <v>0</v>
      </c>
      <c r="N377" s="69"/>
      <c r="O377" s="81"/>
      <c r="P377" s="69"/>
      <c r="Q377" s="69"/>
      <c r="R377" s="69"/>
    </row>
    <row r="378" spans="1:18" s="70" customFormat="1" ht="12" customHeight="1">
      <c r="A378" s="539" t="s">
        <v>3</v>
      </c>
      <c r="B378" s="539"/>
      <c r="C378" s="546">
        <v>1140225127</v>
      </c>
      <c r="D378" s="539" t="s">
        <v>671</v>
      </c>
      <c r="E378" s="68" t="s">
        <v>6</v>
      </c>
      <c r="F378" s="68" t="s">
        <v>210</v>
      </c>
      <c r="G378" s="81">
        <f>IF(F378="I",IFERROR(VLOOKUP(C378,'BG 032022'!B:D,3,FALSE),0),0)</f>
        <v>0</v>
      </c>
      <c r="H378" s="69" t="s">
        <v>208</v>
      </c>
      <c r="I378" s="69">
        <f>IF(F378="I",IFERROR(VLOOKUP(C378,'BG 032022'!B:F,5,FALSE),0),0)</f>
        <v>0</v>
      </c>
      <c r="J378" s="69"/>
      <c r="K378" s="81">
        <f>IF(F378="I",IFERROR(VLOOKUP(C378,'BG 2021'!A:C,3,FALSE),0),0)</f>
        <v>0</v>
      </c>
      <c r="L378" s="69"/>
      <c r="M378" s="69">
        <f>IF(F378="I",IFERROR(VLOOKUP(C378,'BG 2021'!A:D,4,FALSE),0),0)</f>
        <v>0</v>
      </c>
      <c r="N378" s="69"/>
      <c r="O378" s="81"/>
      <c r="P378" s="69"/>
      <c r="Q378" s="69"/>
      <c r="R378" s="69"/>
    </row>
    <row r="379" spans="1:18" s="70" customFormat="1" ht="12" customHeight="1">
      <c r="A379" s="539" t="s">
        <v>3</v>
      </c>
      <c r="B379" s="539"/>
      <c r="C379" s="546">
        <v>1140225128</v>
      </c>
      <c r="D379" s="539" t="s">
        <v>672</v>
      </c>
      <c r="E379" s="68" t="s">
        <v>145</v>
      </c>
      <c r="F379" s="68" t="s">
        <v>210</v>
      </c>
      <c r="G379" s="81">
        <f>IF(F379="I",IFERROR(VLOOKUP(C379,'BG 032022'!B:D,3,FALSE),0),0)</f>
        <v>0</v>
      </c>
      <c r="H379" s="69" t="s">
        <v>208</v>
      </c>
      <c r="I379" s="69">
        <f>IF(F379="I",IFERROR(VLOOKUP(C379,'BG 032022'!B:F,5,FALSE),0),0)</f>
        <v>0</v>
      </c>
      <c r="J379" s="69"/>
      <c r="K379" s="81">
        <f>IF(F379="I",IFERROR(VLOOKUP(C379,'BG 2021'!A:C,3,FALSE),0),0)</f>
        <v>0</v>
      </c>
      <c r="L379" s="69"/>
      <c r="M379" s="69">
        <f>IF(F379="I",IFERROR(VLOOKUP(C379,'BG 2021'!A:D,4,FALSE),0),0)</f>
        <v>0</v>
      </c>
      <c r="N379" s="69"/>
      <c r="O379" s="81"/>
      <c r="P379" s="69"/>
      <c r="Q379" s="69"/>
      <c r="R379" s="69"/>
    </row>
    <row r="380" spans="1:18" s="70" customFormat="1" ht="12" customHeight="1">
      <c r="A380" s="539" t="s">
        <v>3</v>
      </c>
      <c r="B380" s="539"/>
      <c r="C380" s="546">
        <v>1140225129</v>
      </c>
      <c r="D380" s="539" t="s">
        <v>673</v>
      </c>
      <c r="E380" s="68" t="s">
        <v>6</v>
      </c>
      <c r="F380" s="68" t="s">
        <v>210</v>
      </c>
      <c r="G380" s="81">
        <f>IF(F380="I",IFERROR(VLOOKUP(C380,'BG 032022'!B:D,3,FALSE),0),0)</f>
        <v>0</v>
      </c>
      <c r="H380" s="69" t="s">
        <v>208</v>
      </c>
      <c r="I380" s="69">
        <f>IF(F380="I",IFERROR(VLOOKUP(C380,'BG 032022'!B:F,5,FALSE),0),0)</f>
        <v>0</v>
      </c>
      <c r="J380" s="69"/>
      <c r="K380" s="81">
        <f>IF(F380="I",IFERROR(VLOOKUP(C380,'BG 2021'!A:C,3,FALSE),0),0)</f>
        <v>0</v>
      </c>
      <c r="L380" s="69"/>
      <c r="M380" s="69">
        <f>IF(F380="I",IFERROR(VLOOKUP(C380,'BG 2021'!A:D,4,FALSE),0),0)</f>
        <v>0</v>
      </c>
      <c r="N380" s="69"/>
      <c r="O380" s="81"/>
      <c r="P380" s="69"/>
      <c r="Q380" s="69"/>
      <c r="R380" s="69"/>
    </row>
    <row r="381" spans="1:18" s="70" customFormat="1" ht="12" customHeight="1">
      <c r="A381" s="539" t="s">
        <v>3</v>
      </c>
      <c r="B381" s="539"/>
      <c r="C381" s="546">
        <v>1140225130</v>
      </c>
      <c r="D381" s="539" t="s">
        <v>674</v>
      </c>
      <c r="E381" s="68" t="s">
        <v>145</v>
      </c>
      <c r="F381" s="68" t="s">
        <v>210</v>
      </c>
      <c r="G381" s="81">
        <f>IF(F381="I",IFERROR(VLOOKUP(C381,'BG 032022'!B:D,3,FALSE),0),0)</f>
        <v>0</v>
      </c>
      <c r="H381" s="69" t="s">
        <v>208</v>
      </c>
      <c r="I381" s="69">
        <f>IF(F381="I",IFERROR(VLOOKUP(C381,'BG 032022'!B:F,5,FALSE),0),0)</f>
        <v>0</v>
      </c>
      <c r="J381" s="69"/>
      <c r="K381" s="81">
        <f>IF(F381="I",IFERROR(VLOOKUP(C381,'BG 2021'!A:C,3,FALSE),0),0)</f>
        <v>0</v>
      </c>
      <c r="L381" s="69"/>
      <c r="M381" s="69">
        <f>IF(F381="I",IFERROR(VLOOKUP(C381,'BG 2021'!A:D,4,FALSE),0),0)</f>
        <v>0</v>
      </c>
      <c r="N381" s="69"/>
      <c r="O381" s="81"/>
      <c r="P381" s="69"/>
      <c r="Q381" s="69"/>
      <c r="R381" s="69"/>
    </row>
    <row r="382" spans="1:18" s="70" customFormat="1" ht="12" customHeight="1">
      <c r="A382" s="539" t="s">
        <v>3</v>
      </c>
      <c r="B382" s="539"/>
      <c r="C382" s="546">
        <v>114023</v>
      </c>
      <c r="D382" s="539" t="s">
        <v>675</v>
      </c>
      <c r="E382" s="68" t="s">
        <v>145</v>
      </c>
      <c r="F382" s="68" t="s">
        <v>209</v>
      </c>
      <c r="G382" s="81">
        <f>IF(F382="I",IFERROR(VLOOKUP(C382,'BG 032022'!B:D,3,FALSE),0),0)</f>
        <v>0</v>
      </c>
      <c r="H382" s="69" t="s">
        <v>208</v>
      </c>
      <c r="I382" s="69">
        <f>IF(F382="I",IFERROR(VLOOKUP(C382,'BG 032022'!B:F,5,FALSE),0),0)</f>
        <v>0</v>
      </c>
      <c r="J382" s="69"/>
      <c r="K382" s="81">
        <f>IF(F382="I",IFERROR(VLOOKUP(C382,'BG 2021'!A:C,3,FALSE),0),0)</f>
        <v>0</v>
      </c>
      <c r="L382" s="69"/>
      <c r="M382" s="69">
        <f>IF(F382="I",IFERROR(VLOOKUP(C382,'BG 2021'!A:D,4,FALSE),0),0)</f>
        <v>0</v>
      </c>
      <c r="N382" s="69"/>
      <c r="O382" s="81"/>
      <c r="P382" s="69"/>
      <c r="Q382" s="69"/>
      <c r="R382" s="69"/>
    </row>
    <row r="383" spans="1:18" s="70" customFormat="1" ht="12" customHeight="1">
      <c r="A383" s="539" t="s">
        <v>3</v>
      </c>
      <c r="B383" s="539"/>
      <c r="C383" s="546">
        <v>1140231</v>
      </c>
      <c r="D383" s="539" t="s">
        <v>676</v>
      </c>
      <c r="E383" s="68" t="s">
        <v>145</v>
      </c>
      <c r="F383" s="68" t="s">
        <v>209</v>
      </c>
      <c r="G383" s="81">
        <f>IF(F383="I",IFERROR(VLOOKUP(C383,'BG 032022'!B:D,3,FALSE),0),0)</f>
        <v>0</v>
      </c>
      <c r="H383" s="69" t="s">
        <v>208</v>
      </c>
      <c r="I383" s="69">
        <f>IF(F383="I",IFERROR(VLOOKUP(C383,'BG 032022'!B:F,5,FALSE),0),0)</f>
        <v>0</v>
      </c>
      <c r="J383" s="69"/>
      <c r="K383" s="81">
        <f>IF(F383="I",IFERROR(VLOOKUP(C383,'BG 2021'!A:C,3,FALSE),0),0)</f>
        <v>0</v>
      </c>
      <c r="L383" s="69"/>
      <c r="M383" s="69">
        <f>IF(F383="I",IFERROR(VLOOKUP(C383,'BG 2021'!A:D,4,FALSE),0),0)</f>
        <v>0</v>
      </c>
      <c r="N383" s="69"/>
      <c r="O383" s="81"/>
      <c r="P383" s="69"/>
      <c r="Q383" s="69"/>
      <c r="R383" s="69"/>
    </row>
    <row r="384" spans="1:18" s="70" customFormat="1" ht="12" customHeight="1">
      <c r="A384" s="539" t="s">
        <v>3</v>
      </c>
      <c r="B384" s="539"/>
      <c r="C384" s="546">
        <v>11402311</v>
      </c>
      <c r="D384" s="539" t="s">
        <v>538</v>
      </c>
      <c r="E384" s="68" t="s">
        <v>6</v>
      </c>
      <c r="F384" s="68" t="s">
        <v>209</v>
      </c>
      <c r="G384" s="81">
        <f>IF(F384="I",IFERROR(VLOOKUP(C384,'BG 032022'!B:D,3,FALSE),0),0)</f>
        <v>0</v>
      </c>
      <c r="H384" s="69"/>
      <c r="I384" s="69">
        <f>IF(F384="I",IFERROR(VLOOKUP(C384,'BG 032022'!B:F,5,FALSE),0),0)</f>
        <v>0</v>
      </c>
      <c r="J384" s="69"/>
      <c r="K384" s="81">
        <f>IF(F384="I",IFERROR(VLOOKUP(C384,'BG 2021'!A:C,3,FALSE),0),0)</f>
        <v>0</v>
      </c>
      <c r="L384" s="69"/>
      <c r="M384" s="69">
        <f>IF(F384="I",IFERROR(VLOOKUP(C384,'BG 2021'!A:D,4,FALSE),0),0)</f>
        <v>0</v>
      </c>
      <c r="N384" s="69"/>
      <c r="O384" s="81"/>
      <c r="P384" s="69"/>
      <c r="Q384" s="69"/>
      <c r="R384" s="69"/>
    </row>
    <row r="385" spans="1:18" s="70" customFormat="1" ht="12" customHeight="1">
      <c r="A385" s="539" t="s">
        <v>3</v>
      </c>
      <c r="B385" s="539"/>
      <c r="C385" s="546">
        <v>1140231101</v>
      </c>
      <c r="D385" s="539" t="s">
        <v>321</v>
      </c>
      <c r="E385" s="68" t="s">
        <v>6</v>
      </c>
      <c r="F385" s="68" t="s">
        <v>210</v>
      </c>
      <c r="G385" s="81">
        <f>IF(F385="I",IFERROR(VLOOKUP(C385,'BG 032022'!B:D,3,FALSE),0),0)</f>
        <v>0</v>
      </c>
      <c r="H385" s="69"/>
      <c r="I385" s="69">
        <f>IF(F385="I",IFERROR(VLOOKUP(C385,'BG 032022'!B:F,5,FALSE),0),0)</f>
        <v>0</v>
      </c>
      <c r="J385" s="69"/>
      <c r="K385" s="81">
        <f>IF(F385="I",IFERROR(VLOOKUP(C385,'BG 2021'!A:C,3,FALSE),0),0)</f>
        <v>0</v>
      </c>
      <c r="L385" s="69"/>
      <c r="M385" s="69">
        <f>IF(F385="I",IFERROR(VLOOKUP(C385,'BG 2021'!A:D,4,FALSE),0),0)</f>
        <v>0</v>
      </c>
      <c r="N385" s="69"/>
      <c r="O385" s="81"/>
      <c r="P385" s="69"/>
      <c r="Q385" s="69"/>
      <c r="R385" s="69"/>
    </row>
    <row r="386" spans="1:18" s="70" customFormat="1" ht="12" customHeight="1">
      <c r="A386" s="539" t="s">
        <v>3</v>
      </c>
      <c r="B386" s="539"/>
      <c r="C386" s="546">
        <v>1140231102</v>
      </c>
      <c r="D386" s="539" t="s">
        <v>539</v>
      </c>
      <c r="E386" s="68" t="s">
        <v>145</v>
      </c>
      <c r="F386" s="68" t="s">
        <v>210</v>
      </c>
      <c r="G386" s="81">
        <f>IF(F386="I",IFERROR(VLOOKUP(C386,'BG 032022'!B:D,3,FALSE),0),0)</f>
        <v>0</v>
      </c>
      <c r="H386" s="69"/>
      <c r="I386" s="69">
        <f>IF(F386="I",IFERROR(VLOOKUP(C386,'BG 032022'!B:F,5,FALSE),0),0)</f>
        <v>0</v>
      </c>
      <c r="J386" s="69"/>
      <c r="K386" s="81">
        <f>IF(F386="I",IFERROR(VLOOKUP(C386,'BG 2021'!A:C,3,FALSE),0),0)</f>
        <v>0</v>
      </c>
      <c r="L386" s="69"/>
      <c r="M386" s="69">
        <f>IF(F386="I",IFERROR(VLOOKUP(C386,'BG 2021'!A:D,4,FALSE),0),0)</f>
        <v>0</v>
      </c>
      <c r="N386" s="69"/>
      <c r="O386" s="81"/>
      <c r="P386" s="69"/>
      <c r="Q386" s="69"/>
      <c r="R386" s="69"/>
    </row>
    <row r="387" spans="1:18" s="70" customFormat="1" ht="12" customHeight="1">
      <c r="A387" s="539" t="s">
        <v>3</v>
      </c>
      <c r="B387" s="539"/>
      <c r="C387" s="546">
        <v>11402312</v>
      </c>
      <c r="D387" s="539" t="s">
        <v>540</v>
      </c>
      <c r="E387" s="68" t="s">
        <v>6</v>
      </c>
      <c r="F387" s="68" t="s">
        <v>209</v>
      </c>
      <c r="G387" s="81">
        <f>IF(F387="I",IFERROR(VLOOKUP(C387,'BG 032022'!B:D,3,FALSE),0),0)</f>
        <v>0</v>
      </c>
      <c r="H387" s="69"/>
      <c r="I387" s="69">
        <f>IF(F387="I",IFERROR(VLOOKUP(C387,'BG 032022'!B:F,5,FALSE),0),0)</f>
        <v>0</v>
      </c>
      <c r="J387" s="69"/>
      <c r="K387" s="81">
        <f>IF(F387="I",IFERROR(VLOOKUP(C387,'BG 2021'!A:C,3,FALSE),0),0)</f>
        <v>0</v>
      </c>
      <c r="L387" s="69"/>
      <c r="M387" s="69">
        <f>IF(F387="I",IFERROR(VLOOKUP(C387,'BG 2021'!A:D,4,FALSE),0),0)</f>
        <v>0</v>
      </c>
      <c r="N387" s="69"/>
      <c r="O387" s="81"/>
      <c r="P387" s="69"/>
      <c r="Q387" s="69"/>
      <c r="R387" s="69"/>
    </row>
    <row r="388" spans="1:18" s="70" customFormat="1" ht="12" customHeight="1">
      <c r="A388" s="539" t="s">
        <v>3</v>
      </c>
      <c r="B388" s="539"/>
      <c r="C388" s="546">
        <v>1140231201</v>
      </c>
      <c r="D388" s="539" t="s">
        <v>541</v>
      </c>
      <c r="E388" s="68" t="s">
        <v>6</v>
      </c>
      <c r="F388" s="68" t="s">
        <v>210</v>
      </c>
      <c r="G388" s="81">
        <f>IF(F388="I",IFERROR(VLOOKUP(C388,'BG 032022'!B:D,3,FALSE),0),0)</f>
        <v>0</v>
      </c>
      <c r="H388" s="69"/>
      <c r="I388" s="69">
        <f>IF(F388="I",IFERROR(VLOOKUP(C388,'BG 032022'!B:F,5,FALSE),0),0)</f>
        <v>0</v>
      </c>
      <c r="J388" s="69"/>
      <c r="K388" s="81">
        <f>IF(F388="I",IFERROR(VLOOKUP(C388,'BG 2021'!A:C,3,FALSE),0),0)</f>
        <v>0</v>
      </c>
      <c r="L388" s="69"/>
      <c r="M388" s="69">
        <f>IF(F388="I",IFERROR(VLOOKUP(C388,'BG 2021'!A:D,4,FALSE),0),0)</f>
        <v>0</v>
      </c>
      <c r="N388" s="69"/>
      <c r="O388" s="81"/>
      <c r="P388" s="69"/>
      <c r="Q388" s="69"/>
      <c r="R388" s="69"/>
    </row>
    <row r="389" spans="1:18" s="70" customFormat="1" ht="12" customHeight="1">
      <c r="A389" s="539" t="s">
        <v>3</v>
      </c>
      <c r="B389" s="539"/>
      <c r="C389" s="546">
        <v>1140231202</v>
      </c>
      <c r="D389" s="539" t="s">
        <v>542</v>
      </c>
      <c r="E389" s="68" t="s">
        <v>145</v>
      </c>
      <c r="F389" s="68" t="s">
        <v>210</v>
      </c>
      <c r="G389" s="81">
        <f>IF(F389="I",IFERROR(VLOOKUP(C389,'BG 032022'!B:D,3,FALSE),0),0)</f>
        <v>0</v>
      </c>
      <c r="H389" s="69"/>
      <c r="I389" s="69">
        <f>IF(F389="I",IFERROR(VLOOKUP(C389,'BG 032022'!B:F,5,FALSE),0),0)</f>
        <v>0</v>
      </c>
      <c r="J389" s="69"/>
      <c r="K389" s="81">
        <f>IF(F389="I",IFERROR(VLOOKUP(C389,'BG 2021'!A:C,3,FALSE),0),0)</f>
        <v>0</v>
      </c>
      <c r="L389" s="69"/>
      <c r="M389" s="69">
        <f>IF(F389="I",IFERROR(VLOOKUP(C389,'BG 2021'!A:D,4,FALSE),0),0)</f>
        <v>0</v>
      </c>
      <c r="N389" s="69"/>
      <c r="O389" s="81"/>
      <c r="P389" s="69"/>
      <c r="Q389" s="69"/>
      <c r="R389" s="69"/>
    </row>
    <row r="390" spans="1:18" s="70" customFormat="1" ht="12" customHeight="1">
      <c r="A390" s="539" t="s">
        <v>3</v>
      </c>
      <c r="B390" s="539"/>
      <c r="C390" s="546">
        <v>11402313</v>
      </c>
      <c r="D390" s="539" t="s">
        <v>543</v>
      </c>
      <c r="E390" s="68" t="s">
        <v>6</v>
      </c>
      <c r="F390" s="68" t="s">
        <v>209</v>
      </c>
      <c r="G390" s="81">
        <f>IF(F390="I",IFERROR(VLOOKUP(C390,'BG 032022'!B:D,3,FALSE),0),0)</f>
        <v>0</v>
      </c>
      <c r="H390" s="69"/>
      <c r="I390" s="69">
        <f>IF(F390="I",IFERROR(VLOOKUP(C390,'BG 032022'!B:F,5,FALSE),0),0)</f>
        <v>0</v>
      </c>
      <c r="J390" s="69"/>
      <c r="K390" s="81">
        <f>IF(F390="I",IFERROR(VLOOKUP(C390,'BG 2021'!A:C,3,FALSE),0),0)</f>
        <v>0</v>
      </c>
      <c r="L390" s="69"/>
      <c r="M390" s="69">
        <f>IF(F390="I",IFERROR(VLOOKUP(C390,'BG 2021'!A:D,4,FALSE),0),0)</f>
        <v>0</v>
      </c>
      <c r="N390" s="69"/>
      <c r="O390" s="81"/>
      <c r="P390" s="69"/>
      <c r="Q390" s="69"/>
      <c r="R390" s="69"/>
    </row>
    <row r="391" spans="1:18" s="70" customFormat="1" ht="12" customHeight="1">
      <c r="A391" s="539" t="s">
        <v>3</v>
      </c>
      <c r="B391" s="539"/>
      <c r="C391" s="546">
        <v>1140231301</v>
      </c>
      <c r="D391" s="539" t="s">
        <v>544</v>
      </c>
      <c r="E391" s="68" t="s">
        <v>6</v>
      </c>
      <c r="F391" s="68" t="s">
        <v>210</v>
      </c>
      <c r="G391" s="81">
        <f>IF(F391="I",IFERROR(VLOOKUP(C391,'BG 032022'!B:D,3,FALSE),0),0)</f>
        <v>0</v>
      </c>
      <c r="H391" s="69"/>
      <c r="I391" s="69">
        <f>IF(F391="I",IFERROR(VLOOKUP(C391,'BG 032022'!B:F,5,FALSE),0),0)</f>
        <v>0</v>
      </c>
      <c r="J391" s="69"/>
      <c r="K391" s="81">
        <f>IF(F391="I",IFERROR(VLOOKUP(C391,'BG 2021'!A:C,3,FALSE),0),0)</f>
        <v>0</v>
      </c>
      <c r="L391" s="69"/>
      <c r="M391" s="69">
        <f>IF(F391="I",IFERROR(VLOOKUP(C391,'BG 2021'!A:D,4,FALSE),0),0)</f>
        <v>0</v>
      </c>
      <c r="N391" s="69"/>
      <c r="O391" s="81"/>
      <c r="P391" s="69"/>
      <c r="Q391" s="69"/>
      <c r="R391" s="69"/>
    </row>
    <row r="392" spans="1:18" s="70" customFormat="1" ht="12" customHeight="1">
      <c r="A392" s="539" t="s">
        <v>3</v>
      </c>
      <c r="B392" s="539"/>
      <c r="C392" s="546">
        <v>1140231302</v>
      </c>
      <c r="D392" s="539" t="s">
        <v>545</v>
      </c>
      <c r="E392" s="68" t="s">
        <v>145</v>
      </c>
      <c r="F392" s="68" t="s">
        <v>210</v>
      </c>
      <c r="G392" s="81">
        <f>IF(F392="I",IFERROR(VLOOKUP(C392,'BG 032022'!B:D,3,FALSE),0),0)</f>
        <v>0</v>
      </c>
      <c r="H392" s="69"/>
      <c r="I392" s="69">
        <f>IF(F392="I",IFERROR(VLOOKUP(C392,'BG 032022'!B:F,5,FALSE),0),0)</f>
        <v>0</v>
      </c>
      <c r="J392" s="69"/>
      <c r="K392" s="81">
        <f>IF(F392="I",IFERROR(VLOOKUP(C392,'BG 2021'!A:C,3,FALSE),0),0)</f>
        <v>0</v>
      </c>
      <c r="L392" s="69"/>
      <c r="M392" s="69">
        <f>IF(F392="I",IFERROR(VLOOKUP(C392,'BG 2021'!A:D,4,FALSE),0),0)</f>
        <v>0</v>
      </c>
      <c r="N392" s="69"/>
      <c r="O392" s="81"/>
      <c r="P392" s="69"/>
      <c r="Q392" s="69"/>
      <c r="R392" s="69"/>
    </row>
    <row r="393" spans="1:18" s="70" customFormat="1" ht="12" customHeight="1">
      <c r="A393" s="539" t="s">
        <v>3</v>
      </c>
      <c r="B393" s="539"/>
      <c r="C393" s="546">
        <v>11402314</v>
      </c>
      <c r="D393" s="539" t="s">
        <v>61</v>
      </c>
      <c r="E393" s="68" t="s">
        <v>6</v>
      </c>
      <c r="F393" s="68" t="s">
        <v>209</v>
      </c>
      <c r="G393" s="81">
        <f>IF(F393="I",IFERROR(VLOOKUP(C393,'BG 032022'!B:D,3,FALSE),0),0)</f>
        <v>0</v>
      </c>
      <c r="H393" s="69"/>
      <c r="I393" s="69">
        <f>IF(F393="I",IFERROR(VLOOKUP(C393,'BG 032022'!B:F,5,FALSE),0),0)</f>
        <v>0</v>
      </c>
      <c r="J393" s="69"/>
      <c r="K393" s="81">
        <f>IF(F393="I",IFERROR(VLOOKUP(C393,'BG 2021'!A:C,3,FALSE),0),0)</f>
        <v>0</v>
      </c>
      <c r="L393" s="69"/>
      <c r="M393" s="69">
        <f>IF(F393="I",IFERROR(VLOOKUP(C393,'BG 2021'!A:D,4,FALSE),0),0)</f>
        <v>0</v>
      </c>
      <c r="N393" s="69"/>
      <c r="O393" s="81"/>
      <c r="P393" s="69"/>
      <c r="Q393" s="69"/>
      <c r="R393" s="69"/>
    </row>
    <row r="394" spans="1:18" s="70" customFormat="1" ht="12" customHeight="1">
      <c r="A394" s="539" t="s">
        <v>3</v>
      </c>
      <c r="B394" s="539"/>
      <c r="C394" s="546">
        <v>1140231401</v>
      </c>
      <c r="D394" s="539" t="s">
        <v>302</v>
      </c>
      <c r="E394" s="68" t="s">
        <v>6</v>
      </c>
      <c r="F394" s="68" t="s">
        <v>210</v>
      </c>
      <c r="G394" s="81">
        <f>IF(F394="I",IFERROR(VLOOKUP(C394,'BG 032022'!B:D,3,FALSE),0),0)</f>
        <v>0</v>
      </c>
      <c r="H394" s="69"/>
      <c r="I394" s="69">
        <f>IF(F394="I",IFERROR(VLOOKUP(C394,'BG 032022'!B:F,5,FALSE),0),0)</f>
        <v>0</v>
      </c>
      <c r="J394" s="69"/>
      <c r="K394" s="81">
        <f>IF(F394="I",IFERROR(VLOOKUP(C394,'BG 2021'!A:C,3,FALSE),0),0)</f>
        <v>0</v>
      </c>
      <c r="L394" s="69"/>
      <c r="M394" s="69">
        <f>IF(F394="I",IFERROR(VLOOKUP(C394,'BG 2021'!A:D,4,FALSE),0),0)</f>
        <v>0</v>
      </c>
      <c r="N394" s="69"/>
      <c r="O394" s="81"/>
      <c r="P394" s="69"/>
      <c r="Q394" s="69"/>
      <c r="R394" s="69"/>
    </row>
    <row r="395" spans="1:18" s="70" customFormat="1" ht="12" customHeight="1">
      <c r="A395" s="539" t="s">
        <v>3</v>
      </c>
      <c r="B395" s="539"/>
      <c r="C395" s="546">
        <v>1140231402</v>
      </c>
      <c r="D395" s="539" t="s">
        <v>303</v>
      </c>
      <c r="E395" s="68" t="s">
        <v>145</v>
      </c>
      <c r="F395" s="68" t="s">
        <v>210</v>
      </c>
      <c r="G395" s="81">
        <f>IF(F395="I",IFERROR(VLOOKUP(C395,'BG 032022'!B:D,3,FALSE),0),0)</f>
        <v>0</v>
      </c>
      <c r="H395" s="69"/>
      <c r="I395" s="69">
        <f>IF(F395="I",IFERROR(VLOOKUP(C395,'BG 032022'!B:F,5,FALSE),0),0)</f>
        <v>0</v>
      </c>
      <c r="J395" s="69"/>
      <c r="K395" s="81">
        <f>IF(F395="I",IFERROR(VLOOKUP(C395,'BG 2021'!A:C,3,FALSE),0),0)</f>
        <v>0</v>
      </c>
      <c r="L395" s="69"/>
      <c r="M395" s="69">
        <f>IF(F395="I",IFERROR(VLOOKUP(C395,'BG 2021'!A:D,4,FALSE),0),0)</f>
        <v>0</v>
      </c>
      <c r="N395" s="69"/>
      <c r="O395" s="81"/>
      <c r="P395" s="69"/>
      <c r="Q395" s="69"/>
      <c r="R395" s="69"/>
    </row>
    <row r="396" spans="1:18" s="70" customFormat="1" ht="12" customHeight="1">
      <c r="A396" s="539" t="s">
        <v>3</v>
      </c>
      <c r="B396" s="539"/>
      <c r="C396" s="546">
        <v>11403</v>
      </c>
      <c r="D396" s="539" t="s">
        <v>117</v>
      </c>
      <c r="E396" s="68" t="s">
        <v>6</v>
      </c>
      <c r="F396" s="68" t="s">
        <v>209</v>
      </c>
      <c r="G396" s="81">
        <f>IF(F396="I",IFERROR(VLOOKUP(C396,'BG 032022'!B:D,3,FALSE),0),0)</f>
        <v>0</v>
      </c>
      <c r="H396" s="69"/>
      <c r="I396" s="69">
        <f>IF(F396="I",IFERROR(VLOOKUP(C396,'BG 032022'!B:F,5,FALSE),0),0)</f>
        <v>0</v>
      </c>
      <c r="J396" s="69"/>
      <c r="K396" s="81">
        <f>IF(F396="I",IFERROR(VLOOKUP(C396,'BG 2021'!A:C,3,FALSE),0),0)</f>
        <v>0</v>
      </c>
      <c r="L396" s="69"/>
      <c r="M396" s="69">
        <f>IF(F396="I",IFERROR(VLOOKUP(C396,'BG 2021'!A:D,4,FALSE),0),0)</f>
        <v>0</v>
      </c>
      <c r="N396" s="69"/>
      <c r="O396" s="81"/>
      <c r="P396" s="69"/>
      <c r="Q396" s="69"/>
      <c r="R396" s="69"/>
    </row>
    <row r="397" spans="1:18" s="70" customFormat="1" ht="12" customHeight="1">
      <c r="A397" s="539" t="s">
        <v>3</v>
      </c>
      <c r="B397" s="539"/>
      <c r="C397" s="546">
        <v>114031</v>
      </c>
      <c r="D397" s="539" t="s">
        <v>378</v>
      </c>
      <c r="E397" s="68" t="s">
        <v>6</v>
      </c>
      <c r="F397" s="68" t="s">
        <v>209</v>
      </c>
      <c r="G397" s="81">
        <f>IF(F397="I",IFERROR(VLOOKUP(C397,'BG 032022'!B:D,3,FALSE),0),0)</f>
        <v>0</v>
      </c>
      <c r="H397" s="69"/>
      <c r="I397" s="69">
        <f>IF(F397="I",IFERROR(VLOOKUP(C397,'BG 032022'!B:F,5,FALSE),0),0)</f>
        <v>0</v>
      </c>
      <c r="J397" s="69"/>
      <c r="K397" s="81">
        <f>IF(F397="I",IFERROR(VLOOKUP(C397,'BG 2021'!A:C,3,FALSE),0),0)</f>
        <v>0</v>
      </c>
      <c r="L397" s="69"/>
      <c r="M397" s="69">
        <f>IF(F397="I",IFERROR(VLOOKUP(C397,'BG 2021'!A:D,4,FALSE),0),0)</f>
        <v>0</v>
      </c>
      <c r="N397" s="69"/>
      <c r="O397" s="81"/>
      <c r="P397" s="69"/>
      <c r="Q397" s="69"/>
      <c r="R397" s="69"/>
    </row>
    <row r="398" spans="1:18" s="70" customFormat="1" ht="12" customHeight="1">
      <c r="A398" s="539" t="s">
        <v>3</v>
      </c>
      <c r="B398" s="539"/>
      <c r="C398" s="546">
        <v>1140311</v>
      </c>
      <c r="D398" s="539" t="s">
        <v>677</v>
      </c>
      <c r="E398" s="68" t="s">
        <v>6</v>
      </c>
      <c r="F398" s="68" t="s">
        <v>209</v>
      </c>
      <c r="G398" s="81">
        <f>IF(F398="I",IFERROR(VLOOKUP(C398,'BG 032022'!B:D,3,FALSE),0),0)</f>
        <v>0</v>
      </c>
      <c r="H398" s="69"/>
      <c r="I398" s="69">
        <f>IF(F398="I",IFERROR(VLOOKUP(C398,'BG 032022'!B:F,5,FALSE),0),0)</f>
        <v>0</v>
      </c>
      <c r="J398" s="69"/>
      <c r="K398" s="81">
        <f>IF(F398="I",IFERROR(VLOOKUP(C398,'BG 2021'!A:C,3,FALSE),0),0)</f>
        <v>0</v>
      </c>
      <c r="L398" s="69"/>
      <c r="M398" s="69">
        <f>IF(F398="I",IFERROR(VLOOKUP(C398,'BG 2021'!A:D,4,FALSE),0),0)</f>
        <v>0</v>
      </c>
      <c r="N398" s="69"/>
      <c r="O398" s="81"/>
      <c r="P398" s="69"/>
      <c r="Q398" s="69"/>
      <c r="R398" s="69"/>
    </row>
    <row r="399" spans="1:18" s="70" customFormat="1" ht="12" customHeight="1">
      <c r="A399" s="539" t="s">
        <v>3</v>
      </c>
      <c r="B399" s="539"/>
      <c r="C399" s="546">
        <v>11403111</v>
      </c>
      <c r="D399" s="539" t="s">
        <v>678</v>
      </c>
      <c r="E399" s="68" t="s">
        <v>6</v>
      </c>
      <c r="F399" s="68" t="s">
        <v>209</v>
      </c>
      <c r="G399" s="81">
        <f>IF(F399="I",IFERROR(VLOOKUP(C399,'BG 032022'!B:D,3,FALSE),0),0)</f>
        <v>0</v>
      </c>
      <c r="H399" s="69"/>
      <c r="I399" s="69">
        <f>IF(F399="I",IFERROR(VLOOKUP(C399,'BG 032022'!B:F,5,FALSE),0),0)</f>
        <v>0</v>
      </c>
      <c r="J399" s="69"/>
      <c r="K399" s="81">
        <f>IF(F399="I",IFERROR(VLOOKUP(C399,'BG 2021'!A:C,3,FALSE),0),0)</f>
        <v>0</v>
      </c>
      <c r="L399" s="69"/>
      <c r="M399" s="69">
        <f>IF(F399="I",IFERROR(VLOOKUP(C399,'BG 2021'!A:D,4,FALSE),0),0)</f>
        <v>0</v>
      </c>
      <c r="N399" s="69"/>
      <c r="O399" s="81"/>
      <c r="P399" s="69"/>
      <c r="Q399" s="69"/>
      <c r="R399" s="69"/>
    </row>
    <row r="400" spans="1:18" s="70" customFormat="1" ht="12" customHeight="1">
      <c r="A400" s="539" t="s">
        <v>3</v>
      </c>
      <c r="B400" s="539" t="s">
        <v>1322</v>
      </c>
      <c r="C400" s="546">
        <v>1140311101</v>
      </c>
      <c r="D400" s="539" t="s">
        <v>679</v>
      </c>
      <c r="E400" s="68" t="s">
        <v>6</v>
      </c>
      <c r="F400" s="68" t="s">
        <v>210</v>
      </c>
      <c r="G400" s="81">
        <f>IF(F400="I",IFERROR(VLOOKUP(C400,'BG 032022'!B:D,3,FALSE),0),0)</f>
        <v>0</v>
      </c>
      <c r="H400" s="69"/>
      <c r="I400" s="69">
        <f>IF(F400="I",IFERROR(VLOOKUP(C400,'BG 032022'!B:F,5,FALSE),0),0)</f>
        <v>0</v>
      </c>
      <c r="J400" s="69"/>
      <c r="K400" s="81">
        <f>IF(F400="I",IFERROR(VLOOKUP(C400,'BG 2021'!A:C,3,FALSE),0),0)</f>
        <v>0</v>
      </c>
      <c r="L400" s="69"/>
      <c r="M400" s="69">
        <f>IF(F400="I",IFERROR(VLOOKUP(C400,'BG 2021'!A:D,4,FALSE),0),0)</f>
        <v>0</v>
      </c>
      <c r="N400" s="69"/>
      <c r="O400" s="81"/>
      <c r="P400" s="69"/>
      <c r="Q400" s="69"/>
      <c r="R400" s="69"/>
    </row>
    <row r="401" spans="1:18" s="833" customFormat="1" ht="12" customHeight="1">
      <c r="A401" s="828" t="s">
        <v>3</v>
      </c>
      <c r="B401" s="828" t="s">
        <v>1322</v>
      </c>
      <c r="C401" s="829">
        <v>1140311102</v>
      </c>
      <c r="D401" s="828" t="s">
        <v>680</v>
      </c>
      <c r="E401" s="830" t="s">
        <v>145</v>
      </c>
      <c r="F401" s="830" t="s">
        <v>210</v>
      </c>
      <c r="G401" s="831">
        <f>IF(F401="I",IFERROR(VLOOKUP(C401,'BG 032022'!B:D,3,FALSE),0),0)</f>
        <v>3460760000</v>
      </c>
      <c r="H401" s="832"/>
      <c r="I401" s="832">
        <f>IF(F401="I",IFERROR(VLOOKUP(C401,'BG 032022'!B:F,5,FALSE),0),0)</f>
        <v>500000</v>
      </c>
      <c r="J401" s="832"/>
      <c r="K401" s="831">
        <f>IF(F401="I",IFERROR(VLOOKUP(C401,'BG 2021'!A:C,3,FALSE),0),0)</f>
        <v>0</v>
      </c>
      <c r="L401" s="832"/>
      <c r="M401" s="832">
        <f>IF(F401="I",IFERROR(VLOOKUP(C401,'BG 2021'!A:D,4,FALSE),0),0)</f>
        <v>0</v>
      </c>
      <c r="N401" s="832"/>
      <c r="O401" s="831"/>
      <c r="P401" s="832"/>
      <c r="Q401" s="832"/>
      <c r="R401" s="832"/>
    </row>
    <row r="402" spans="1:18" s="70" customFormat="1" ht="12" customHeight="1">
      <c r="A402" s="539" t="s">
        <v>3</v>
      </c>
      <c r="B402" s="539"/>
      <c r="C402" s="546">
        <v>11403112</v>
      </c>
      <c r="D402" s="539" t="s">
        <v>1289</v>
      </c>
      <c r="E402" s="68" t="s">
        <v>6</v>
      </c>
      <c r="F402" s="68" t="s">
        <v>209</v>
      </c>
      <c r="G402" s="81">
        <f>IF(F402="I",IFERROR(VLOOKUP(C402,'BG 032022'!B:D,3,FALSE),0),0)</f>
        <v>0</v>
      </c>
      <c r="H402" s="69"/>
      <c r="I402" s="69">
        <f>IF(F402="I",IFERROR(VLOOKUP(C402,'BG 032022'!B:F,5,FALSE),0),0)</f>
        <v>0</v>
      </c>
      <c r="J402" s="69"/>
      <c r="K402" s="81">
        <f>IF(F402="I",IFERROR(VLOOKUP(C402,'BG 2021'!A:C,3,FALSE),0),0)</f>
        <v>0</v>
      </c>
      <c r="L402" s="69"/>
      <c r="M402" s="69">
        <f>IF(F402="I",IFERROR(VLOOKUP(C402,'BG 2021'!A:D,4,FALSE),0),0)</f>
        <v>0</v>
      </c>
      <c r="N402" s="69"/>
      <c r="O402" s="81"/>
      <c r="P402" s="69"/>
      <c r="Q402" s="69"/>
      <c r="R402" s="69"/>
    </row>
    <row r="403" spans="1:18" s="70" customFormat="1" ht="12" customHeight="1">
      <c r="A403" s="539" t="s">
        <v>3</v>
      </c>
      <c r="B403" s="539" t="s">
        <v>1322</v>
      </c>
      <c r="C403" s="546">
        <v>1140311201</v>
      </c>
      <c r="D403" s="539" t="s">
        <v>1289</v>
      </c>
      <c r="E403" s="68" t="s">
        <v>6</v>
      </c>
      <c r="F403" s="68" t="s">
        <v>210</v>
      </c>
      <c r="G403" s="81">
        <f>IF(F403="I",IFERROR(VLOOKUP(C403,'BG 032022'!B:D,3,FALSE),0),0)</f>
        <v>0</v>
      </c>
      <c r="H403" s="69"/>
      <c r="I403" s="69">
        <f>IF(F403="I",IFERROR(VLOOKUP(C403,'BG 032022'!B:F,5,FALSE),0),0)</f>
        <v>0</v>
      </c>
      <c r="J403" s="69"/>
      <c r="K403" s="81">
        <f>IF(F403="I",IFERROR(VLOOKUP(C403,'BG 2021'!A:C,3,FALSE),0),0)</f>
        <v>0</v>
      </c>
      <c r="L403" s="69"/>
      <c r="M403" s="69">
        <f>IF(F403="I",IFERROR(VLOOKUP(C403,'BG 2021'!A:D,4,FALSE),0),0)</f>
        <v>0</v>
      </c>
      <c r="N403" s="69"/>
      <c r="O403" s="81"/>
      <c r="P403" s="69"/>
      <c r="Q403" s="69"/>
      <c r="R403" s="69"/>
    </row>
    <row r="404" spans="1:18" s="833" customFormat="1" ht="12" customHeight="1">
      <c r="A404" s="828" t="s">
        <v>3</v>
      </c>
      <c r="B404" s="828" t="s">
        <v>1322</v>
      </c>
      <c r="C404" s="829">
        <v>1140311202</v>
      </c>
      <c r="D404" s="828" t="s">
        <v>1513</v>
      </c>
      <c r="E404" s="830" t="s">
        <v>145</v>
      </c>
      <c r="F404" s="830" t="s">
        <v>210</v>
      </c>
      <c r="G404" s="831">
        <f>IF(F404="I",IFERROR(VLOOKUP(C404,'BG 032022'!B:D,3,FALSE),0),0)</f>
        <v>1818321234</v>
      </c>
      <c r="H404" s="832"/>
      <c r="I404" s="832">
        <f>IF(F404="I",IFERROR(VLOOKUP(C404,'BG 032022'!B:F,5,FALSE),0),0)</f>
        <v>262705.48</v>
      </c>
      <c r="J404" s="832"/>
      <c r="K404" s="831">
        <f>IF(F404="I",IFERROR(VLOOKUP(C404,'BG 2021'!A:C,3,FALSE),0),0)</f>
        <v>0</v>
      </c>
      <c r="L404" s="832"/>
      <c r="M404" s="832">
        <f>IF(F404="I",IFERROR(VLOOKUP(C404,'BG 2021'!A:D,4,FALSE),0),0)</f>
        <v>0</v>
      </c>
      <c r="N404" s="832"/>
      <c r="O404" s="831"/>
      <c r="P404" s="832"/>
      <c r="Q404" s="832"/>
      <c r="R404" s="832"/>
    </row>
    <row r="405" spans="1:18" s="70" customFormat="1" ht="12" customHeight="1">
      <c r="A405" s="539" t="s">
        <v>3</v>
      </c>
      <c r="B405" s="539"/>
      <c r="C405" s="546">
        <v>11403113</v>
      </c>
      <c r="D405" s="539" t="s">
        <v>1290</v>
      </c>
      <c r="E405" s="68" t="s">
        <v>6</v>
      </c>
      <c r="F405" s="68" t="s">
        <v>209</v>
      </c>
      <c r="G405" s="81">
        <f>IF(F405="I",IFERROR(VLOOKUP(C405,'BG 032022'!B:D,3,FALSE),0),0)</f>
        <v>0</v>
      </c>
      <c r="H405" s="69"/>
      <c r="I405" s="69">
        <f>IF(F405="I",IFERROR(VLOOKUP(C405,'BG 032022'!B:F,5,FALSE),0),0)</f>
        <v>0</v>
      </c>
      <c r="J405" s="69"/>
      <c r="K405" s="81">
        <f>IF(F405="I",IFERROR(VLOOKUP(C405,'BG 2021'!A:C,3,FALSE),0),0)</f>
        <v>0</v>
      </c>
      <c r="L405" s="69"/>
      <c r="M405" s="69">
        <f>IF(F405="I",IFERROR(VLOOKUP(C405,'BG 2021'!A:D,4,FALSE),0),0)</f>
        <v>0</v>
      </c>
      <c r="N405" s="69"/>
      <c r="O405" s="81"/>
      <c r="P405" s="69"/>
      <c r="Q405" s="69"/>
      <c r="R405" s="69"/>
    </row>
    <row r="406" spans="1:18" s="70" customFormat="1" ht="12" customHeight="1">
      <c r="A406" s="539" t="s">
        <v>3</v>
      </c>
      <c r="B406" s="539" t="s">
        <v>1322</v>
      </c>
      <c r="C406" s="546">
        <v>1140311301</v>
      </c>
      <c r="D406" s="539" t="s">
        <v>1290</v>
      </c>
      <c r="E406" s="68" t="s">
        <v>6</v>
      </c>
      <c r="F406" s="68" t="s">
        <v>210</v>
      </c>
      <c r="G406" s="81">
        <f>IF(F406="I",IFERROR(VLOOKUP(C406,'BG 032022'!B:D,3,FALSE),0),0)</f>
        <v>0</v>
      </c>
      <c r="H406" s="69"/>
      <c r="I406" s="69">
        <f>IF(F406="I",IFERROR(VLOOKUP(C406,'BG 032022'!B:F,5,FALSE),0),0)</f>
        <v>0</v>
      </c>
      <c r="J406" s="69"/>
      <c r="K406" s="81">
        <f>IF(F406="I",IFERROR(VLOOKUP(C406,'BG 2021'!A:C,3,FALSE),0),0)</f>
        <v>0</v>
      </c>
      <c r="L406" s="69"/>
      <c r="M406" s="69">
        <f>IF(F406="I",IFERROR(VLOOKUP(C406,'BG 2021'!A:D,4,FALSE),0),0)</f>
        <v>0</v>
      </c>
      <c r="N406" s="69"/>
      <c r="O406" s="81"/>
      <c r="P406" s="69"/>
      <c r="Q406" s="69"/>
      <c r="R406" s="69"/>
    </row>
    <row r="407" spans="1:18" s="833" customFormat="1" ht="12" customHeight="1">
      <c r="A407" s="828" t="s">
        <v>3</v>
      </c>
      <c r="B407" s="828" t="s">
        <v>1322</v>
      </c>
      <c r="C407" s="829">
        <v>1140311302</v>
      </c>
      <c r="D407" s="828" t="s">
        <v>1514</v>
      </c>
      <c r="E407" s="830" t="s">
        <v>145</v>
      </c>
      <c r="F407" s="830" t="s">
        <v>210</v>
      </c>
      <c r="G407" s="831">
        <f>IF(F407="I",IFERROR(VLOOKUP(C407,'BG 032022'!B:D,3,FALSE),0),0)</f>
        <v>-1742943043</v>
      </c>
      <c r="H407" s="832"/>
      <c r="I407" s="832">
        <f>IF(F407="I",IFERROR(VLOOKUP(C407,'BG 032022'!B:F,5,FALSE),0),0)</f>
        <v>-251815.07</v>
      </c>
      <c r="J407" s="832"/>
      <c r="K407" s="831">
        <f>IF(F407="I",IFERROR(VLOOKUP(C407,'BG 2021'!A:C,3,FALSE),0),0)</f>
        <v>0</v>
      </c>
      <c r="L407" s="832"/>
      <c r="M407" s="832">
        <f>IF(F407="I",IFERROR(VLOOKUP(C407,'BG 2021'!A:D,4,FALSE),0),0)</f>
        <v>0</v>
      </c>
      <c r="N407" s="832"/>
      <c r="O407" s="831"/>
      <c r="P407" s="832"/>
      <c r="Q407" s="832"/>
      <c r="R407" s="832"/>
    </row>
    <row r="408" spans="1:18" s="70" customFormat="1" ht="11.25" customHeight="1">
      <c r="A408" s="539" t="s">
        <v>3</v>
      </c>
      <c r="B408" s="539"/>
      <c r="C408" s="588">
        <v>11403114</v>
      </c>
      <c r="D408" s="539" t="s">
        <v>1515</v>
      </c>
      <c r="E408" s="68" t="s">
        <v>6</v>
      </c>
      <c r="F408" s="68" t="s">
        <v>209</v>
      </c>
      <c r="G408" s="81">
        <f>IF(F408="I",IFERROR(VLOOKUP(C408,'BG 032022'!B:D,3,FALSE),0),0)</f>
        <v>0</v>
      </c>
      <c r="H408" s="69"/>
      <c r="I408" s="69">
        <f>IF(F408="I",IFERROR(VLOOKUP(C408,'BG 032022'!B:F,5,FALSE),0),0)</f>
        <v>0</v>
      </c>
      <c r="J408" s="69"/>
      <c r="K408" s="81">
        <f>IF(F408="I",IFERROR(VLOOKUP(C408,'BG 2021'!A:C,3,FALSE),0),0)</f>
        <v>0</v>
      </c>
      <c r="L408" s="69"/>
      <c r="M408" s="69">
        <f>IF(F408="I",IFERROR(VLOOKUP(C408,'BG 2021'!A:D,4,FALSE),0),0)</f>
        <v>0</v>
      </c>
      <c r="N408" s="69"/>
      <c r="O408" s="81"/>
      <c r="P408" s="69"/>
      <c r="Q408" s="69"/>
      <c r="R408" s="69"/>
    </row>
    <row r="409" spans="1:18" s="833" customFormat="1" ht="12" customHeight="1">
      <c r="A409" s="828" t="s">
        <v>3</v>
      </c>
      <c r="B409" s="828" t="s">
        <v>1322</v>
      </c>
      <c r="C409" s="829">
        <v>1140311402</v>
      </c>
      <c r="D409" s="828" t="s">
        <v>1516</v>
      </c>
      <c r="E409" s="830" t="s">
        <v>145</v>
      </c>
      <c r="F409" s="830" t="s">
        <v>210</v>
      </c>
      <c r="G409" s="831">
        <f>IF(F409="I",IFERROR(VLOOKUP(C409,'BG 032022'!B:D,3,FALSE),0),0)</f>
        <v>34135760</v>
      </c>
      <c r="H409" s="832"/>
      <c r="I409" s="832">
        <f>IF(F409="I",IFERROR(VLOOKUP(C409,'BG 032022'!B:F,5,FALSE),0),0)</f>
        <v>4931.83</v>
      </c>
      <c r="J409" s="832"/>
      <c r="K409" s="831">
        <f>IF(F409="I",IFERROR(VLOOKUP(C409,'BG 2021'!A:C,3,FALSE),0),0)</f>
        <v>0</v>
      </c>
      <c r="L409" s="832"/>
      <c r="M409" s="832">
        <f>IF(F409="I",IFERROR(VLOOKUP(C409,'BG 2021'!A:D,4,FALSE),0),0)</f>
        <v>0</v>
      </c>
      <c r="N409" s="832"/>
      <c r="O409" s="831"/>
      <c r="P409" s="832"/>
      <c r="Q409" s="832"/>
      <c r="R409" s="832"/>
    </row>
    <row r="410" spans="1:18" s="70" customFormat="1" ht="11.25" customHeight="1">
      <c r="A410" s="539" t="s">
        <v>3</v>
      </c>
      <c r="B410" s="539"/>
      <c r="C410" s="546">
        <v>1140312</v>
      </c>
      <c r="D410" s="539" t="s">
        <v>379</v>
      </c>
      <c r="E410" s="68" t="s">
        <v>6</v>
      </c>
      <c r="F410" s="68" t="s">
        <v>209</v>
      </c>
      <c r="G410" s="81">
        <f>IF(F410="I",IFERROR(VLOOKUP(C410,'BG 032022'!B:D,3,FALSE),0),0)</f>
        <v>0</v>
      </c>
      <c r="H410" s="69"/>
      <c r="I410" s="69">
        <f>IF(F410="I",IFERROR(VLOOKUP(C410,'BG 032022'!B:F,5,FALSE),0),0)</f>
        <v>0</v>
      </c>
      <c r="J410" s="69"/>
      <c r="K410" s="81">
        <f>IF(F410="I",IFERROR(VLOOKUP(C410,'BG 2021'!A:C,3,FALSE),0),0)</f>
        <v>0</v>
      </c>
      <c r="L410" s="69"/>
      <c r="M410" s="69">
        <f>IF(F410="I",IFERROR(VLOOKUP(C410,'BG 2021'!A:D,4,FALSE),0),0)</f>
        <v>0</v>
      </c>
      <c r="N410" s="69"/>
      <c r="O410" s="81"/>
      <c r="P410" s="69"/>
      <c r="Q410" s="69"/>
      <c r="R410" s="69"/>
    </row>
    <row r="411" spans="1:18" s="70" customFormat="1" ht="12" customHeight="1">
      <c r="A411" s="539" t="s">
        <v>3</v>
      </c>
      <c r="B411" s="539"/>
      <c r="C411" s="546">
        <v>11403121</v>
      </c>
      <c r="D411" s="539" t="s">
        <v>379</v>
      </c>
      <c r="E411" s="68" t="s">
        <v>6</v>
      </c>
      <c r="F411" s="68" t="s">
        <v>209</v>
      </c>
      <c r="G411" s="81">
        <f>IF(F411="I",IFERROR(VLOOKUP(C411,'BG 032022'!B:D,3,FALSE),0),0)</f>
        <v>0</v>
      </c>
      <c r="H411" s="69"/>
      <c r="I411" s="69">
        <f>IF(F411="I",IFERROR(VLOOKUP(C411,'BG 032022'!B:F,5,FALSE),0),0)</f>
        <v>0</v>
      </c>
      <c r="J411" s="69"/>
      <c r="K411" s="81">
        <f>IF(F411="I",IFERROR(VLOOKUP(C411,'BG 2021'!A:C,3,FALSE),0),0)</f>
        <v>0</v>
      </c>
      <c r="L411" s="69"/>
      <c r="M411" s="69">
        <f>IF(F411="I",IFERROR(VLOOKUP(C411,'BG 2021'!A:D,4,FALSE),0),0)</f>
        <v>0</v>
      </c>
      <c r="N411" s="69"/>
      <c r="O411" s="81"/>
      <c r="P411" s="69"/>
      <c r="Q411" s="69"/>
      <c r="R411" s="69"/>
    </row>
    <row r="412" spans="1:18" s="70" customFormat="1" ht="12" customHeight="1">
      <c r="A412" s="539" t="s">
        <v>3</v>
      </c>
      <c r="B412" s="539"/>
      <c r="C412" s="546">
        <v>1140312101</v>
      </c>
      <c r="D412" s="539" t="s">
        <v>541</v>
      </c>
      <c r="E412" s="68" t="s">
        <v>6</v>
      </c>
      <c r="F412" s="68" t="s">
        <v>210</v>
      </c>
      <c r="G412" s="81">
        <f>IF(F412="I",IFERROR(VLOOKUP(C412,'BG 032022'!B:D,3,FALSE),0),0)</f>
        <v>0</v>
      </c>
      <c r="H412" s="69"/>
      <c r="I412" s="69">
        <f>IF(F412="I",IFERROR(VLOOKUP(C412,'BG 032022'!B:F,5,FALSE),0),0)</f>
        <v>0</v>
      </c>
      <c r="J412" s="69"/>
      <c r="K412" s="81">
        <f>IF(F412="I",IFERROR(VLOOKUP(C412,'BG 2021'!A:C,3,FALSE),0),0)</f>
        <v>0</v>
      </c>
      <c r="L412" s="69"/>
      <c r="M412" s="69">
        <f>IF(F412="I",IFERROR(VLOOKUP(C412,'BG 2021'!A:D,4,FALSE),0),0)</f>
        <v>0</v>
      </c>
      <c r="N412" s="69"/>
      <c r="O412" s="81"/>
      <c r="P412" s="69"/>
      <c r="Q412" s="69"/>
      <c r="R412" s="69"/>
    </row>
    <row r="413" spans="1:18" s="70" customFormat="1" ht="12" customHeight="1">
      <c r="A413" s="539" t="s">
        <v>3</v>
      </c>
      <c r="B413" s="539"/>
      <c r="C413" s="546">
        <v>1140312102</v>
      </c>
      <c r="D413" s="539" t="s">
        <v>542</v>
      </c>
      <c r="E413" s="68" t="s">
        <v>145</v>
      </c>
      <c r="F413" s="68" t="s">
        <v>210</v>
      </c>
      <c r="G413" s="81">
        <f>IF(F413="I",IFERROR(VLOOKUP(C413,'BG 032022'!B:D,3,FALSE),0),0)</f>
        <v>0</v>
      </c>
      <c r="H413" s="69"/>
      <c r="I413" s="69">
        <f>IF(F413="I",IFERROR(VLOOKUP(C413,'BG 032022'!B:F,5,FALSE),0),0)</f>
        <v>0</v>
      </c>
      <c r="J413" s="69"/>
      <c r="K413" s="81">
        <f>IF(F413="I",IFERROR(VLOOKUP(C413,'BG 2021'!A:C,3,FALSE),0),0)</f>
        <v>0</v>
      </c>
      <c r="L413" s="69"/>
      <c r="M413" s="69">
        <f>IF(F413="I",IFERROR(VLOOKUP(C413,'BG 2021'!A:D,4,FALSE),0),0)</f>
        <v>0</v>
      </c>
      <c r="N413" s="69"/>
      <c r="O413" s="81"/>
      <c r="P413" s="69"/>
      <c r="Q413" s="69"/>
      <c r="R413" s="69"/>
    </row>
    <row r="414" spans="1:18" s="70" customFormat="1" ht="12" customHeight="1">
      <c r="A414" s="539" t="s">
        <v>3</v>
      </c>
      <c r="B414" s="539"/>
      <c r="C414" s="546">
        <v>1140312103</v>
      </c>
      <c r="D414" s="539" t="s">
        <v>544</v>
      </c>
      <c r="E414" s="68" t="s">
        <v>6</v>
      </c>
      <c r="F414" s="68" t="s">
        <v>210</v>
      </c>
      <c r="G414" s="81">
        <f>IF(F414="I",IFERROR(VLOOKUP(C414,'BG 032022'!B:D,3,FALSE),0),0)</f>
        <v>0</v>
      </c>
      <c r="H414" s="69"/>
      <c r="I414" s="69">
        <f>IF(F414="I",IFERROR(VLOOKUP(C414,'BG 032022'!B:F,5,FALSE),0),0)</f>
        <v>0</v>
      </c>
      <c r="J414" s="69"/>
      <c r="K414" s="81">
        <f>IF(F414="I",IFERROR(VLOOKUP(C414,'BG 2021'!A:C,3,FALSE),0),0)</f>
        <v>0</v>
      </c>
      <c r="L414" s="69"/>
      <c r="M414" s="69">
        <f>IF(F414="I",IFERROR(VLOOKUP(C414,'BG 2021'!A:D,4,FALSE),0),0)</f>
        <v>0</v>
      </c>
      <c r="N414" s="69"/>
      <c r="O414" s="81"/>
      <c r="P414" s="69"/>
      <c r="Q414" s="69"/>
      <c r="R414" s="69"/>
    </row>
    <row r="415" spans="1:18" s="70" customFormat="1" ht="12" customHeight="1">
      <c r="A415" s="539" t="s">
        <v>3</v>
      </c>
      <c r="B415" s="539"/>
      <c r="C415" s="546">
        <v>1140312104</v>
      </c>
      <c r="D415" s="539" t="s">
        <v>545</v>
      </c>
      <c r="E415" s="68" t="s">
        <v>145</v>
      </c>
      <c r="F415" s="68" t="s">
        <v>210</v>
      </c>
      <c r="G415" s="81">
        <f>IF(F415="I",IFERROR(VLOOKUP(C415,'BG 032022'!B:D,3,FALSE),0),0)</f>
        <v>0</v>
      </c>
      <c r="H415" s="69"/>
      <c r="I415" s="69">
        <f>IF(F415="I",IFERROR(VLOOKUP(C415,'BG 032022'!B:F,5,FALSE),0),0)</f>
        <v>0</v>
      </c>
      <c r="J415" s="69"/>
      <c r="K415" s="81">
        <f>IF(F415="I",IFERROR(VLOOKUP(C415,'BG 2021'!A:C,3,FALSE),0),0)</f>
        <v>0</v>
      </c>
      <c r="L415" s="69"/>
      <c r="M415" s="69">
        <f>IF(F415="I",IFERROR(VLOOKUP(C415,'BG 2021'!A:D,4,FALSE),0),0)</f>
        <v>0</v>
      </c>
      <c r="N415" s="69"/>
      <c r="O415" s="81"/>
      <c r="P415" s="69"/>
      <c r="Q415" s="69"/>
      <c r="R415" s="69"/>
    </row>
    <row r="416" spans="1:18" s="70" customFormat="1" ht="12" customHeight="1">
      <c r="A416" s="539" t="s">
        <v>3</v>
      </c>
      <c r="B416" s="539"/>
      <c r="C416" s="546">
        <v>1140312105</v>
      </c>
      <c r="D416" s="539" t="s">
        <v>302</v>
      </c>
      <c r="E416" s="68" t="s">
        <v>6</v>
      </c>
      <c r="F416" s="68" t="s">
        <v>210</v>
      </c>
      <c r="G416" s="81">
        <f>IF(F416="I",IFERROR(VLOOKUP(C416,'BG 032022'!B:D,3,FALSE),0),0)</f>
        <v>0</v>
      </c>
      <c r="H416" s="69"/>
      <c r="I416" s="69">
        <f>IF(F416="I",IFERROR(VLOOKUP(C416,'BG 032022'!B:F,5,FALSE),0),0)</f>
        <v>0</v>
      </c>
      <c r="J416" s="69"/>
      <c r="K416" s="81">
        <f>IF(F416="I",IFERROR(VLOOKUP(C416,'BG 2021'!A:C,3,FALSE),0),0)</f>
        <v>0</v>
      </c>
      <c r="L416" s="69"/>
      <c r="M416" s="69">
        <f>IF(F416="I",IFERROR(VLOOKUP(C416,'BG 2021'!A:D,4,FALSE),0),0)</f>
        <v>0</v>
      </c>
      <c r="N416" s="69"/>
      <c r="O416" s="81"/>
      <c r="P416" s="69"/>
      <c r="Q416" s="69"/>
      <c r="R416" s="69"/>
    </row>
    <row r="417" spans="1:18" s="70" customFormat="1" ht="12" customHeight="1">
      <c r="A417" s="539" t="s">
        <v>3</v>
      </c>
      <c r="B417" s="539"/>
      <c r="C417" s="546">
        <v>1140312106</v>
      </c>
      <c r="D417" s="539" t="s">
        <v>303</v>
      </c>
      <c r="E417" s="68" t="s">
        <v>145</v>
      </c>
      <c r="F417" s="68" t="s">
        <v>210</v>
      </c>
      <c r="G417" s="81">
        <f>IF(F417="I",IFERROR(VLOOKUP(C417,'BG 032022'!B:D,3,FALSE),0),0)</f>
        <v>0</v>
      </c>
      <c r="H417" s="69"/>
      <c r="I417" s="69">
        <f>IF(F417="I",IFERROR(VLOOKUP(C417,'BG 032022'!B:F,5,FALSE),0),0)</f>
        <v>0</v>
      </c>
      <c r="J417" s="69"/>
      <c r="K417" s="81">
        <f>IF(F417="I",IFERROR(VLOOKUP(C417,'BG 2021'!A:C,3,FALSE),0),0)</f>
        <v>0</v>
      </c>
      <c r="L417" s="69"/>
      <c r="M417" s="69">
        <f>IF(F417="I",IFERROR(VLOOKUP(C417,'BG 2021'!A:D,4,FALSE),0),0)</f>
        <v>0</v>
      </c>
      <c r="N417" s="69"/>
      <c r="O417" s="81"/>
      <c r="P417" s="69"/>
      <c r="Q417" s="69"/>
      <c r="R417" s="69"/>
    </row>
    <row r="418" spans="1:18" s="70" customFormat="1" ht="12" customHeight="1">
      <c r="A418" s="539" t="s">
        <v>3</v>
      </c>
      <c r="B418" s="539"/>
      <c r="C418" s="546">
        <v>1140312107</v>
      </c>
      <c r="D418" s="539" t="s">
        <v>304</v>
      </c>
      <c r="E418" s="68" t="s">
        <v>6</v>
      </c>
      <c r="F418" s="68" t="s">
        <v>210</v>
      </c>
      <c r="G418" s="81">
        <f>IF(F418="I",IFERROR(VLOOKUP(C418,'BG 032022'!B:D,3,FALSE),0),0)</f>
        <v>0</v>
      </c>
      <c r="H418" s="69"/>
      <c r="I418" s="69">
        <f>IF(F418="I",IFERROR(VLOOKUP(C418,'BG 032022'!B:F,5,FALSE),0),0)</f>
        <v>0</v>
      </c>
      <c r="J418" s="69"/>
      <c r="K418" s="81">
        <f>IF(F418="I",IFERROR(VLOOKUP(C418,'BG 2021'!A:C,3,FALSE),0),0)</f>
        <v>0</v>
      </c>
      <c r="L418" s="69"/>
      <c r="M418" s="69">
        <f>IF(F418="I",IFERROR(VLOOKUP(C418,'BG 2021'!A:D,4,FALSE),0),0)</f>
        <v>0</v>
      </c>
      <c r="N418" s="69"/>
      <c r="O418" s="81"/>
      <c r="P418" s="69"/>
      <c r="Q418" s="69"/>
      <c r="R418" s="69"/>
    </row>
    <row r="419" spans="1:18" s="70" customFormat="1" ht="12" customHeight="1">
      <c r="A419" s="539" t="s">
        <v>3</v>
      </c>
      <c r="B419" s="539"/>
      <c r="C419" s="546">
        <v>1140312108</v>
      </c>
      <c r="D419" s="539" t="s">
        <v>305</v>
      </c>
      <c r="E419" s="68" t="s">
        <v>145</v>
      </c>
      <c r="F419" s="68" t="s">
        <v>210</v>
      </c>
      <c r="G419" s="81">
        <f>IF(F419="I",IFERROR(VLOOKUP(C419,'BG 032022'!B:D,3,FALSE),0),0)</f>
        <v>0</v>
      </c>
      <c r="H419" s="69"/>
      <c r="I419" s="69">
        <f>IF(F419="I",IFERROR(VLOOKUP(C419,'BG 032022'!B:F,5,FALSE),0),0)</f>
        <v>0</v>
      </c>
      <c r="J419" s="69"/>
      <c r="K419" s="81">
        <f>IF(F419="I",IFERROR(VLOOKUP(C419,'BG 2021'!A:C,3,FALSE),0),0)</f>
        <v>0</v>
      </c>
      <c r="L419" s="69"/>
      <c r="M419" s="69">
        <f>IF(F419="I",IFERROR(VLOOKUP(C419,'BG 2021'!A:D,4,FALSE),0),0)</f>
        <v>0</v>
      </c>
      <c r="N419" s="69"/>
      <c r="O419" s="81"/>
      <c r="P419" s="69"/>
      <c r="Q419" s="69"/>
      <c r="R419" s="69"/>
    </row>
    <row r="420" spans="1:18" s="70" customFormat="1" ht="12" customHeight="1">
      <c r="A420" s="539" t="s">
        <v>3</v>
      </c>
      <c r="B420" s="539"/>
      <c r="C420" s="546">
        <v>1140312109</v>
      </c>
      <c r="D420" s="539" t="s">
        <v>547</v>
      </c>
      <c r="E420" s="68" t="s">
        <v>6</v>
      </c>
      <c r="F420" s="68" t="s">
        <v>210</v>
      </c>
      <c r="G420" s="81">
        <f>IF(F420="I",IFERROR(VLOOKUP(C420,'BG 032022'!B:D,3,FALSE),0),0)</f>
        <v>0</v>
      </c>
      <c r="H420" s="69"/>
      <c r="I420" s="69">
        <f>IF(F420="I",IFERROR(VLOOKUP(C420,'BG 032022'!B:F,5,FALSE),0),0)</f>
        <v>0</v>
      </c>
      <c r="J420" s="69"/>
      <c r="K420" s="81">
        <f>IF(F420="I",IFERROR(VLOOKUP(C420,'BG 2021'!A:C,3,FALSE),0),0)</f>
        <v>0</v>
      </c>
      <c r="L420" s="69"/>
      <c r="M420" s="69">
        <f>IF(F420="I",IFERROR(VLOOKUP(C420,'BG 2021'!A:D,4,FALSE),0),0)</f>
        <v>0</v>
      </c>
      <c r="N420" s="69"/>
      <c r="O420" s="81"/>
      <c r="P420" s="69"/>
      <c r="Q420" s="69"/>
      <c r="R420" s="69"/>
    </row>
    <row r="421" spans="1:18" s="70" customFormat="1" ht="12" customHeight="1">
      <c r="A421" s="539" t="s">
        <v>3</v>
      </c>
      <c r="B421" s="539"/>
      <c r="C421" s="546">
        <v>1140312110</v>
      </c>
      <c r="D421" s="539" t="s">
        <v>548</v>
      </c>
      <c r="E421" s="68" t="s">
        <v>145</v>
      </c>
      <c r="F421" s="68" t="s">
        <v>210</v>
      </c>
      <c r="G421" s="81">
        <f>IF(F421="I",IFERROR(VLOOKUP(C421,'BG 032022'!B:D,3,FALSE),0),0)</f>
        <v>0</v>
      </c>
      <c r="H421" s="69"/>
      <c r="I421" s="69">
        <f>IF(F421="I",IFERROR(VLOOKUP(C421,'BG 032022'!B:F,5,FALSE),0),0)</f>
        <v>0</v>
      </c>
      <c r="J421" s="69"/>
      <c r="K421" s="81">
        <f>IF(F421="I",IFERROR(VLOOKUP(C421,'BG 2021'!A:C,3,FALSE),0),0)</f>
        <v>0</v>
      </c>
      <c r="L421" s="69"/>
      <c r="M421" s="69">
        <f>IF(F421="I",IFERROR(VLOOKUP(C421,'BG 2021'!A:D,4,FALSE),0),0)</f>
        <v>0</v>
      </c>
      <c r="N421" s="69"/>
      <c r="O421" s="81"/>
      <c r="P421" s="69"/>
      <c r="Q421" s="69"/>
      <c r="R421" s="69"/>
    </row>
    <row r="422" spans="1:18" s="70" customFormat="1" ht="12" customHeight="1">
      <c r="A422" s="539" t="s">
        <v>3</v>
      </c>
      <c r="B422" s="539"/>
      <c r="C422" s="546">
        <v>1140312111</v>
      </c>
      <c r="D422" s="539" t="s">
        <v>550</v>
      </c>
      <c r="E422" s="68" t="s">
        <v>6</v>
      </c>
      <c r="F422" s="68" t="s">
        <v>210</v>
      </c>
      <c r="G422" s="81">
        <f>IF(F422="I",IFERROR(VLOOKUP(C422,'BG 032022'!B:D,3,FALSE),0),0)</f>
        <v>0</v>
      </c>
      <c r="H422" s="69"/>
      <c r="I422" s="69">
        <f>IF(F422="I",IFERROR(VLOOKUP(C422,'BG 032022'!B:F,5,FALSE),0),0)</f>
        <v>0</v>
      </c>
      <c r="J422" s="69"/>
      <c r="K422" s="81">
        <f>IF(F422="I",IFERROR(VLOOKUP(C422,'BG 2021'!A:C,3,FALSE),0),0)</f>
        <v>0</v>
      </c>
      <c r="L422" s="69"/>
      <c r="M422" s="69">
        <f>IF(F422="I",IFERROR(VLOOKUP(C422,'BG 2021'!A:D,4,FALSE),0),0)</f>
        <v>0</v>
      </c>
      <c r="N422" s="69"/>
      <c r="O422" s="81"/>
      <c r="P422" s="69"/>
      <c r="Q422" s="69"/>
      <c r="R422" s="69"/>
    </row>
    <row r="423" spans="1:18" s="70" customFormat="1" ht="12" customHeight="1">
      <c r="A423" s="539" t="s">
        <v>3</v>
      </c>
      <c r="B423" s="539"/>
      <c r="C423" s="546">
        <v>1140312112</v>
      </c>
      <c r="D423" s="539" t="s">
        <v>551</v>
      </c>
      <c r="E423" s="68" t="s">
        <v>145</v>
      </c>
      <c r="F423" s="68" t="s">
        <v>210</v>
      </c>
      <c r="G423" s="81">
        <f>IF(F423="I",IFERROR(VLOOKUP(C423,'BG 032022'!B:D,3,FALSE),0),0)</f>
        <v>0</v>
      </c>
      <c r="H423" s="69"/>
      <c r="I423" s="69">
        <f>IF(F423="I",IFERROR(VLOOKUP(C423,'BG 032022'!B:F,5,FALSE),0),0)</f>
        <v>0</v>
      </c>
      <c r="J423" s="69"/>
      <c r="K423" s="81">
        <f>IF(F423="I",IFERROR(VLOOKUP(C423,'BG 2021'!A:C,3,FALSE),0),0)</f>
        <v>0</v>
      </c>
      <c r="L423" s="69"/>
      <c r="M423" s="69">
        <f>IF(F423="I",IFERROR(VLOOKUP(C423,'BG 2021'!A:D,4,FALSE),0),0)</f>
        <v>0</v>
      </c>
      <c r="N423" s="69"/>
      <c r="O423" s="81"/>
      <c r="P423" s="69"/>
      <c r="Q423" s="69"/>
      <c r="R423" s="69"/>
    </row>
    <row r="424" spans="1:18" s="70" customFormat="1" ht="12" customHeight="1">
      <c r="A424" s="539" t="s">
        <v>3</v>
      </c>
      <c r="B424" s="539"/>
      <c r="C424" s="546">
        <v>1140312113</v>
      </c>
      <c r="D424" s="539" t="s">
        <v>681</v>
      </c>
      <c r="E424" s="68" t="s">
        <v>6</v>
      </c>
      <c r="F424" s="68" t="s">
        <v>210</v>
      </c>
      <c r="G424" s="81">
        <f>IF(F424="I",IFERROR(VLOOKUP(C424,'BG 032022'!B:D,3,FALSE),0),0)</f>
        <v>0</v>
      </c>
      <c r="H424" s="69"/>
      <c r="I424" s="69">
        <f>IF(F424="I",IFERROR(VLOOKUP(C424,'BG 032022'!B:F,5,FALSE),0),0)</f>
        <v>0</v>
      </c>
      <c r="J424" s="69"/>
      <c r="K424" s="81">
        <f>IF(F424="I",IFERROR(VLOOKUP(C424,'BG 2021'!A:C,3,FALSE),0),0)</f>
        <v>0</v>
      </c>
      <c r="L424" s="69"/>
      <c r="M424" s="69">
        <f>IF(F424="I",IFERROR(VLOOKUP(C424,'BG 2021'!A:D,4,FALSE),0),0)</f>
        <v>0</v>
      </c>
      <c r="N424" s="69"/>
      <c r="O424" s="81"/>
      <c r="P424" s="69"/>
      <c r="Q424" s="69"/>
      <c r="R424" s="69"/>
    </row>
    <row r="425" spans="1:18" s="70" customFormat="1" ht="12" customHeight="1">
      <c r="A425" s="539" t="s">
        <v>3</v>
      </c>
      <c r="B425" s="539"/>
      <c r="C425" s="546">
        <v>1140312114</v>
      </c>
      <c r="D425" s="539" t="s">
        <v>542</v>
      </c>
      <c r="E425" s="68" t="s">
        <v>145</v>
      </c>
      <c r="F425" s="68" t="s">
        <v>210</v>
      </c>
      <c r="G425" s="81">
        <f>IF(F425="I",IFERROR(VLOOKUP(C425,'BG 032022'!B:D,3,FALSE),0),0)</f>
        <v>0</v>
      </c>
      <c r="H425" s="69"/>
      <c r="I425" s="69">
        <f>IF(F425="I",IFERROR(VLOOKUP(C425,'BG 032022'!B:F,5,FALSE),0),0)</f>
        <v>0</v>
      </c>
      <c r="J425" s="69"/>
      <c r="K425" s="81">
        <f>IF(F425="I",IFERROR(VLOOKUP(C425,'BG 2021'!A:C,3,FALSE),0),0)</f>
        <v>0</v>
      </c>
      <c r="L425" s="69"/>
      <c r="M425" s="69">
        <f>IF(F425="I",IFERROR(VLOOKUP(C425,'BG 2021'!A:D,4,FALSE),0),0)</f>
        <v>0</v>
      </c>
      <c r="N425" s="69"/>
      <c r="O425" s="81"/>
      <c r="P425" s="69"/>
      <c r="Q425" s="69"/>
      <c r="R425" s="69"/>
    </row>
    <row r="426" spans="1:18" s="70" customFormat="1" ht="12" customHeight="1">
      <c r="A426" s="539" t="s">
        <v>3</v>
      </c>
      <c r="B426" s="539"/>
      <c r="C426" s="546">
        <v>1140312115</v>
      </c>
      <c r="D426" s="539" t="s">
        <v>544</v>
      </c>
      <c r="E426" s="68" t="s">
        <v>6</v>
      </c>
      <c r="F426" s="68" t="s">
        <v>210</v>
      </c>
      <c r="G426" s="81">
        <f>IF(F426="I",IFERROR(VLOOKUP(C426,'BG 032022'!B:D,3,FALSE),0),0)</f>
        <v>0</v>
      </c>
      <c r="H426" s="69"/>
      <c r="I426" s="69">
        <f>IF(F426="I",IFERROR(VLOOKUP(C426,'BG 032022'!B:F,5,FALSE),0),0)</f>
        <v>0</v>
      </c>
      <c r="J426" s="69"/>
      <c r="K426" s="81">
        <f>IF(F426="I",IFERROR(VLOOKUP(C426,'BG 2021'!A:C,3,FALSE),0),0)</f>
        <v>0</v>
      </c>
      <c r="L426" s="69"/>
      <c r="M426" s="69">
        <f>IF(F426="I",IFERROR(VLOOKUP(C426,'BG 2021'!A:D,4,FALSE),0),0)</f>
        <v>0</v>
      </c>
      <c r="N426" s="69"/>
      <c r="O426" s="81"/>
      <c r="P426" s="69"/>
      <c r="Q426" s="69"/>
      <c r="R426" s="69"/>
    </row>
    <row r="427" spans="1:18" s="70" customFormat="1" ht="12" customHeight="1">
      <c r="A427" s="539" t="s">
        <v>3</v>
      </c>
      <c r="B427" s="539"/>
      <c r="C427" s="546">
        <v>1140312116</v>
      </c>
      <c r="D427" s="539" t="s">
        <v>545</v>
      </c>
      <c r="E427" s="68" t="s">
        <v>145</v>
      </c>
      <c r="F427" s="68" t="s">
        <v>210</v>
      </c>
      <c r="G427" s="81">
        <f>IF(F427="I",IFERROR(VLOOKUP(C427,'BG 032022'!B:D,3,FALSE),0),0)</f>
        <v>0</v>
      </c>
      <c r="H427" s="69"/>
      <c r="I427" s="69">
        <f>IF(F427="I",IFERROR(VLOOKUP(C427,'BG 032022'!B:F,5,FALSE),0),0)</f>
        <v>0</v>
      </c>
      <c r="J427" s="69"/>
      <c r="K427" s="81">
        <f>IF(F427="I",IFERROR(VLOOKUP(C427,'BG 2021'!A:C,3,FALSE),0),0)</f>
        <v>0</v>
      </c>
      <c r="L427" s="69"/>
      <c r="M427" s="69">
        <f>IF(F427="I",IFERROR(VLOOKUP(C427,'BG 2021'!A:D,4,FALSE),0),0)</f>
        <v>0</v>
      </c>
      <c r="N427" s="69"/>
      <c r="O427" s="81"/>
      <c r="P427" s="69"/>
      <c r="Q427" s="69"/>
      <c r="R427" s="69"/>
    </row>
    <row r="428" spans="1:18" s="70" customFormat="1" ht="12" customHeight="1">
      <c r="A428" s="539" t="s">
        <v>3</v>
      </c>
      <c r="B428" s="539"/>
      <c r="C428" s="546">
        <v>1140312117</v>
      </c>
      <c r="D428" s="539" t="s">
        <v>335</v>
      </c>
      <c r="E428" s="68" t="s">
        <v>6</v>
      </c>
      <c r="F428" s="68" t="s">
        <v>210</v>
      </c>
      <c r="G428" s="81">
        <f>IF(F428="I",IFERROR(VLOOKUP(C428,'BG 032022'!B:D,3,FALSE),0),0)</f>
        <v>0</v>
      </c>
      <c r="H428" s="69"/>
      <c r="I428" s="69">
        <f>IF(F428="I",IFERROR(VLOOKUP(C428,'BG 032022'!B:F,5,FALSE),0),0)</f>
        <v>0</v>
      </c>
      <c r="J428" s="69"/>
      <c r="K428" s="81">
        <f>IF(F428="I",IFERROR(VLOOKUP(C428,'BG 2021'!A:C,3,FALSE),0),0)</f>
        <v>0</v>
      </c>
      <c r="L428" s="69"/>
      <c r="M428" s="69">
        <f>IF(F428="I",IFERROR(VLOOKUP(C428,'BG 2021'!A:D,4,FALSE),0),0)</f>
        <v>0</v>
      </c>
      <c r="N428" s="69"/>
      <c r="O428" s="81"/>
      <c r="P428" s="69"/>
      <c r="Q428" s="69"/>
      <c r="R428" s="69"/>
    </row>
    <row r="429" spans="1:18" s="70" customFormat="1" ht="12" customHeight="1">
      <c r="A429" s="539" t="s">
        <v>3</v>
      </c>
      <c r="B429" s="539"/>
      <c r="C429" s="546">
        <v>1140312118</v>
      </c>
      <c r="D429" s="539" t="s">
        <v>336</v>
      </c>
      <c r="E429" s="68" t="s">
        <v>145</v>
      </c>
      <c r="F429" s="68" t="s">
        <v>210</v>
      </c>
      <c r="G429" s="81">
        <f>IF(F429="I",IFERROR(VLOOKUP(C429,'BG 032022'!B:D,3,FALSE),0),0)</f>
        <v>0</v>
      </c>
      <c r="H429" s="69"/>
      <c r="I429" s="69">
        <f>IF(F429="I",IFERROR(VLOOKUP(C429,'BG 032022'!B:F,5,FALSE),0),0)</f>
        <v>0</v>
      </c>
      <c r="J429" s="69"/>
      <c r="K429" s="81">
        <f>IF(F429="I",IFERROR(VLOOKUP(C429,'BG 2021'!A:C,3,FALSE),0),0)</f>
        <v>0</v>
      </c>
      <c r="L429" s="69"/>
      <c r="M429" s="69">
        <f>IF(F429="I",IFERROR(VLOOKUP(C429,'BG 2021'!A:D,4,FALSE),0),0)</f>
        <v>0</v>
      </c>
      <c r="N429" s="69"/>
      <c r="O429" s="81"/>
      <c r="P429" s="69"/>
      <c r="Q429" s="69"/>
      <c r="R429" s="69"/>
    </row>
    <row r="430" spans="1:18" s="70" customFormat="1" ht="12" customHeight="1">
      <c r="A430" s="539" t="s">
        <v>3</v>
      </c>
      <c r="B430" s="539"/>
      <c r="C430" s="546">
        <v>1140312119</v>
      </c>
      <c r="D430" s="539" t="s">
        <v>304</v>
      </c>
      <c r="E430" s="68" t="s">
        <v>6</v>
      </c>
      <c r="F430" s="68" t="s">
        <v>210</v>
      </c>
      <c r="G430" s="81">
        <f>IF(F430="I",IFERROR(VLOOKUP(C430,'BG 032022'!B:D,3,FALSE),0),0)</f>
        <v>0</v>
      </c>
      <c r="H430" s="69"/>
      <c r="I430" s="69">
        <f>IF(F430="I",IFERROR(VLOOKUP(C430,'BG 032022'!B:F,5,FALSE),0),0)</f>
        <v>0</v>
      </c>
      <c r="J430" s="69"/>
      <c r="K430" s="81">
        <f>IF(F430="I",IFERROR(VLOOKUP(C430,'BG 2021'!A:C,3,FALSE),0),0)</f>
        <v>0</v>
      </c>
      <c r="L430" s="69"/>
      <c r="M430" s="69">
        <f>IF(F430="I",IFERROR(VLOOKUP(C430,'BG 2021'!A:D,4,FALSE),0),0)</f>
        <v>0</v>
      </c>
      <c r="N430" s="69"/>
      <c r="O430" s="81"/>
      <c r="P430" s="69"/>
      <c r="Q430" s="69"/>
      <c r="R430" s="69"/>
    </row>
    <row r="431" spans="1:18" s="70" customFormat="1" ht="12" customHeight="1">
      <c r="A431" s="539" t="s">
        <v>3</v>
      </c>
      <c r="B431" s="539"/>
      <c r="C431" s="546">
        <v>1140312120</v>
      </c>
      <c r="D431" s="539" t="s">
        <v>305</v>
      </c>
      <c r="E431" s="68" t="s">
        <v>145</v>
      </c>
      <c r="F431" s="68" t="s">
        <v>210</v>
      </c>
      <c r="G431" s="81">
        <f>IF(F431="I",IFERROR(VLOOKUP(C431,'BG 032022'!B:D,3,FALSE),0),0)</f>
        <v>0</v>
      </c>
      <c r="H431" s="69"/>
      <c r="I431" s="69">
        <f>IF(F431="I",IFERROR(VLOOKUP(C431,'BG 032022'!B:F,5,FALSE),0),0)</f>
        <v>0</v>
      </c>
      <c r="J431" s="69"/>
      <c r="K431" s="81">
        <f>IF(F431="I",IFERROR(VLOOKUP(C431,'BG 2021'!A:C,3,FALSE),0),0)</f>
        <v>0</v>
      </c>
      <c r="L431" s="69"/>
      <c r="M431" s="69">
        <f>IF(F431="I",IFERROR(VLOOKUP(C431,'BG 2021'!A:D,4,FALSE),0),0)</f>
        <v>0</v>
      </c>
      <c r="N431" s="69"/>
      <c r="O431" s="81"/>
      <c r="P431" s="69"/>
      <c r="Q431" s="69"/>
      <c r="R431" s="69"/>
    </row>
    <row r="432" spans="1:18" s="70" customFormat="1" ht="12" customHeight="1">
      <c r="A432" s="539" t="s">
        <v>3</v>
      </c>
      <c r="B432" s="539"/>
      <c r="C432" s="546">
        <v>1140312121</v>
      </c>
      <c r="D432" s="539" t="s">
        <v>682</v>
      </c>
      <c r="E432" s="68" t="s">
        <v>6</v>
      </c>
      <c r="F432" s="68" t="s">
        <v>210</v>
      </c>
      <c r="G432" s="81">
        <f>IF(F432="I",IFERROR(VLOOKUP(C432,'BG 032022'!B:D,3,FALSE),0),0)</f>
        <v>0</v>
      </c>
      <c r="H432" s="69"/>
      <c r="I432" s="69">
        <f>IF(F432="I",IFERROR(VLOOKUP(C432,'BG 032022'!B:F,5,FALSE),0),0)</f>
        <v>0</v>
      </c>
      <c r="J432" s="69"/>
      <c r="K432" s="81">
        <f>IF(F432="I",IFERROR(VLOOKUP(C432,'BG 2021'!A:C,3,FALSE),0),0)</f>
        <v>0</v>
      </c>
      <c r="L432" s="69"/>
      <c r="M432" s="69">
        <f>IF(F432="I",IFERROR(VLOOKUP(C432,'BG 2021'!A:D,4,FALSE),0),0)</f>
        <v>0</v>
      </c>
      <c r="N432" s="69"/>
      <c r="O432" s="81"/>
      <c r="P432" s="69"/>
      <c r="Q432" s="69"/>
      <c r="R432" s="69"/>
    </row>
    <row r="433" spans="1:18" s="70" customFormat="1" ht="12" customHeight="1">
      <c r="A433" s="539" t="s">
        <v>3</v>
      </c>
      <c r="B433" s="539"/>
      <c r="C433" s="546">
        <v>1140312122</v>
      </c>
      <c r="D433" s="539" t="s">
        <v>683</v>
      </c>
      <c r="E433" s="68" t="s">
        <v>145</v>
      </c>
      <c r="F433" s="68" t="s">
        <v>210</v>
      </c>
      <c r="G433" s="81">
        <f>IF(F433="I",IFERROR(VLOOKUP(C433,'BG 032022'!B:D,3,FALSE),0),0)</f>
        <v>0</v>
      </c>
      <c r="H433" s="69"/>
      <c r="I433" s="69">
        <f>IF(F433="I",IFERROR(VLOOKUP(C433,'BG 032022'!B:F,5,FALSE),0),0)</f>
        <v>0</v>
      </c>
      <c r="J433" s="69"/>
      <c r="K433" s="81">
        <f>IF(F433="I",IFERROR(VLOOKUP(C433,'BG 2021'!A:C,3,FALSE),0),0)</f>
        <v>0</v>
      </c>
      <c r="L433" s="69"/>
      <c r="M433" s="69">
        <f>IF(F433="I",IFERROR(VLOOKUP(C433,'BG 2021'!A:D,4,FALSE),0),0)</f>
        <v>0</v>
      </c>
      <c r="N433" s="69"/>
      <c r="O433" s="81"/>
      <c r="P433" s="69"/>
      <c r="Q433" s="69"/>
      <c r="R433" s="69"/>
    </row>
    <row r="434" spans="1:18" s="70" customFormat="1" ht="12" customHeight="1">
      <c r="A434" s="539" t="s">
        <v>3</v>
      </c>
      <c r="B434" s="539"/>
      <c r="C434" s="546">
        <v>1140312123</v>
      </c>
      <c r="D434" s="539" t="s">
        <v>550</v>
      </c>
      <c r="E434" s="68" t="s">
        <v>6</v>
      </c>
      <c r="F434" s="68" t="s">
        <v>210</v>
      </c>
      <c r="G434" s="81">
        <f>IF(F434="I",IFERROR(VLOOKUP(C434,'BG 032022'!B:D,3,FALSE),0),0)</f>
        <v>0</v>
      </c>
      <c r="H434" s="69"/>
      <c r="I434" s="69">
        <f>IF(F434="I",IFERROR(VLOOKUP(C434,'BG 032022'!B:F,5,FALSE),0),0)</f>
        <v>0</v>
      </c>
      <c r="J434" s="69"/>
      <c r="K434" s="81">
        <f>IF(F434="I",IFERROR(VLOOKUP(C434,'BG 2021'!A:C,3,FALSE),0),0)</f>
        <v>0</v>
      </c>
      <c r="L434" s="69"/>
      <c r="M434" s="69">
        <f>IF(F434="I",IFERROR(VLOOKUP(C434,'BG 2021'!A:D,4,FALSE),0),0)</f>
        <v>0</v>
      </c>
      <c r="N434" s="69"/>
      <c r="O434" s="81"/>
      <c r="P434" s="69"/>
      <c r="Q434" s="69"/>
      <c r="R434" s="69"/>
    </row>
    <row r="435" spans="1:18" s="70" customFormat="1" ht="12" customHeight="1">
      <c r="A435" s="539" t="s">
        <v>3</v>
      </c>
      <c r="B435" s="539"/>
      <c r="C435" s="546">
        <v>1140312124</v>
      </c>
      <c r="D435" s="539" t="s">
        <v>551</v>
      </c>
      <c r="E435" s="68" t="s">
        <v>145</v>
      </c>
      <c r="F435" s="68" t="s">
        <v>210</v>
      </c>
      <c r="G435" s="81">
        <f>IF(F435="I",IFERROR(VLOOKUP(C435,'BG 032022'!B:D,3,FALSE),0),0)</f>
        <v>0</v>
      </c>
      <c r="H435" s="69"/>
      <c r="I435" s="69">
        <f>IF(F435="I",IFERROR(VLOOKUP(C435,'BG 032022'!B:F,5,FALSE),0),0)</f>
        <v>0</v>
      </c>
      <c r="J435" s="69"/>
      <c r="K435" s="81">
        <f>IF(F435="I",IFERROR(VLOOKUP(C435,'BG 2021'!A:C,3,FALSE),0),0)</f>
        <v>0</v>
      </c>
      <c r="L435" s="69"/>
      <c r="M435" s="69">
        <f>IF(F435="I",IFERROR(VLOOKUP(C435,'BG 2021'!A:D,4,FALSE),0),0)</f>
        <v>0</v>
      </c>
      <c r="N435" s="69"/>
      <c r="O435" s="81"/>
      <c r="P435" s="69"/>
      <c r="Q435" s="69"/>
      <c r="R435" s="69"/>
    </row>
    <row r="436" spans="1:18" s="70" customFormat="1" ht="12" customHeight="1">
      <c r="A436" s="539" t="s">
        <v>3</v>
      </c>
      <c r="B436" s="539" t="s">
        <v>1322</v>
      </c>
      <c r="C436" s="546">
        <v>1140312125</v>
      </c>
      <c r="D436" s="539" t="s">
        <v>321</v>
      </c>
      <c r="E436" s="68" t="s">
        <v>6</v>
      </c>
      <c r="F436" s="68" t="s">
        <v>210</v>
      </c>
      <c r="G436" s="81">
        <f>IF(F436="I",IFERROR(VLOOKUP(C436,'BG 032022'!B:D,3,FALSE),0),0)</f>
        <v>0</v>
      </c>
      <c r="H436" s="69"/>
      <c r="I436" s="69">
        <f>IF(F436="I",IFERROR(VLOOKUP(C436,'BG 032022'!B:F,5,FALSE),0),0)</f>
        <v>0</v>
      </c>
      <c r="J436" s="69"/>
      <c r="K436" s="81">
        <f>IF(F436="I",IFERROR(VLOOKUP(C436,'BG 2021'!A:C,3,FALSE),0),0)</f>
        <v>0</v>
      </c>
      <c r="L436" s="69"/>
      <c r="M436" s="69">
        <f>IF(F436="I",IFERROR(VLOOKUP(C436,'BG 2021'!A:D,4,FALSE),0),0)</f>
        <v>0</v>
      </c>
      <c r="N436" s="69"/>
      <c r="O436" s="81"/>
      <c r="P436" s="69"/>
      <c r="Q436" s="69"/>
      <c r="R436" s="69"/>
    </row>
    <row r="437" spans="1:18" s="70" customFormat="1" ht="12" customHeight="1">
      <c r="A437" s="539" t="s">
        <v>3</v>
      </c>
      <c r="B437" s="539"/>
      <c r="C437" s="546">
        <v>1140312126</v>
      </c>
      <c r="D437" s="539" t="s">
        <v>539</v>
      </c>
      <c r="E437" s="68" t="s">
        <v>145</v>
      </c>
      <c r="F437" s="68" t="s">
        <v>210</v>
      </c>
      <c r="G437" s="81">
        <f>IF(F437="I",IFERROR(VLOOKUP(C437,'BG 032022'!B:D,3,FALSE),0),0)</f>
        <v>0</v>
      </c>
      <c r="H437" s="69"/>
      <c r="I437" s="69">
        <f>IF(F437="I",IFERROR(VLOOKUP(C437,'BG 032022'!B:F,5,FALSE),0),0)</f>
        <v>0</v>
      </c>
      <c r="J437" s="69"/>
      <c r="K437" s="81">
        <f>IF(F437="I",IFERROR(VLOOKUP(C437,'BG 2021'!A:C,3,FALSE),0),0)</f>
        <v>0</v>
      </c>
      <c r="L437" s="69"/>
      <c r="M437" s="69">
        <f>IF(F437="I",IFERROR(VLOOKUP(C437,'BG 2021'!A:D,4,FALSE),0),0)</f>
        <v>0</v>
      </c>
      <c r="N437" s="69"/>
      <c r="O437" s="81"/>
      <c r="P437" s="69"/>
      <c r="Q437" s="69"/>
      <c r="R437" s="69"/>
    </row>
    <row r="438" spans="1:18" s="70" customFormat="1" ht="12" customHeight="1">
      <c r="A438" s="539" t="s">
        <v>3</v>
      </c>
      <c r="B438" s="539"/>
      <c r="C438" s="546">
        <v>11403122</v>
      </c>
      <c r="D438" s="539" t="s">
        <v>684</v>
      </c>
      <c r="E438" s="68" t="s">
        <v>6</v>
      </c>
      <c r="F438" s="68" t="s">
        <v>209</v>
      </c>
      <c r="G438" s="81">
        <f>IF(F438="I",IFERROR(VLOOKUP(C438,'BG 032022'!B:D,3,FALSE),0),0)</f>
        <v>0</v>
      </c>
      <c r="H438" s="69"/>
      <c r="I438" s="69">
        <f>IF(F438="I",IFERROR(VLOOKUP(C438,'BG 032022'!B:F,5,FALSE),0),0)</f>
        <v>0</v>
      </c>
      <c r="J438" s="69"/>
      <c r="K438" s="81">
        <f>IF(F438="I",IFERROR(VLOOKUP(C438,'BG 2021'!A:C,3,FALSE),0),0)</f>
        <v>0</v>
      </c>
      <c r="L438" s="69"/>
      <c r="M438" s="69">
        <f>IF(F438="I",IFERROR(VLOOKUP(C438,'BG 2021'!A:D,4,FALSE),0),0)</f>
        <v>0</v>
      </c>
      <c r="N438" s="69"/>
      <c r="O438" s="81"/>
      <c r="P438" s="69"/>
      <c r="Q438" s="69"/>
      <c r="R438" s="69"/>
    </row>
    <row r="439" spans="1:18" s="70" customFormat="1" ht="12" customHeight="1">
      <c r="A439" s="539" t="s">
        <v>3</v>
      </c>
      <c r="B439" s="539" t="s">
        <v>1322</v>
      </c>
      <c r="C439" s="546">
        <v>1140312201</v>
      </c>
      <c r="D439" s="539" t="s">
        <v>684</v>
      </c>
      <c r="E439" s="68" t="s">
        <v>6</v>
      </c>
      <c r="F439" s="68" t="s">
        <v>210</v>
      </c>
      <c r="G439" s="81">
        <f>IF(F439="I",IFERROR(VLOOKUP(C439,'BG 032022'!B:D,3,FALSE),0),0)</f>
        <v>0</v>
      </c>
      <c r="H439" s="69"/>
      <c r="I439" s="69">
        <f>IF(F439="I",IFERROR(VLOOKUP(C439,'BG 032022'!B:F,5,FALSE),0),0)</f>
        <v>0</v>
      </c>
      <c r="J439" s="69"/>
      <c r="K439" s="81">
        <f>IF(F439="I",IFERROR(VLOOKUP(C439,'BG 2021'!A:C,3,FALSE),0),0)</f>
        <v>0</v>
      </c>
      <c r="L439" s="69"/>
      <c r="M439" s="69">
        <f>IF(F439="I",IFERROR(VLOOKUP(C439,'BG 2021'!A:D,4,FALSE),0),0)</f>
        <v>0</v>
      </c>
      <c r="N439" s="69"/>
      <c r="O439" s="81"/>
      <c r="P439" s="69"/>
      <c r="Q439" s="69"/>
      <c r="R439" s="69"/>
    </row>
    <row r="440" spans="1:18" s="70" customFormat="1" ht="12" customHeight="1">
      <c r="A440" s="539" t="s">
        <v>3</v>
      </c>
      <c r="B440" s="539"/>
      <c r="C440" s="546">
        <v>1140312202</v>
      </c>
      <c r="D440" s="539" t="s">
        <v>684</v>
      </c>
      <c r="E440" s="68" t="s">
        <v>145</v>
      </c>
      <c r="F440" s="68" t="s">
        <v>210</v>
      </c>
      <c r="G440" s="81">
        <f>IF(F440="I",IFERROR(VLOOKUP(C440,'BG 032022'!B:D,3,FALSE),0),0)</f>
        <v>0</v>
      </c>
      <c r="H440" s="69"/>
      <c r="I440" s="69">
        <f>IF(F440="I",IFERROR(VLOOKUP(C440,'BG 032022'!B:F,5,FALSE),0),0)</f>
        <v>0</v>
      </c>
      <c r="J440" s="69"/>
      <c r="K440" s="81">
        <f>IF(F440="I",IFERROR(VLOOKUP(C440,'BG 2021'!A:C,3,FALSE),0),0)</f>
        <v>0</v>
      </c>
      <c r="L440" s="69"/>
      <c r="M440" s="69">
        <f>IF(F440="I",IFERROR(VLOOKUP(C440,'BG 2021'!A:D,4,FALSE),0),0)</f>
        <v>0</v>
      </c>
      <c r="N440" s="69"/>
      <c r="O440" s="81"/>
      <c r="P440" s="69"/>
      <c r="Q440" s="69"/>
      <c r="R440" s="69"/>
    </row>
    <row r="441" spans="1:18" s="70" customFormat="1" ht="12" customHeight="1">
      <c r="A441" s="539" t="s">
        <v>3</v>
      </c>
      <c r="B441" s="539"/>
      <c r="C441" s="546">
        <v>11403123</v>
      </c>
      <c r="D441" s="539" t="s">
        <v>322</v>
      </c>
      <c r="E441" s="68" t="s">
        <v>6</v>
      </c>
      <c r="F441" s="68" t="s">
        <v>209</v>
      </c>
      <c r="G441" s="81">
        <f>IF(F441="I",IFERROR(VLOOKUP(C441,'BG 032022'!B:D,3,FALSE),0),0)</f>
        <v>0</v>
      </c>
      <c r="H441" s="69"/>
      <c r="I441" s="69">
        <f>IF(F441="I",IFERROR(VLOOKUP(C441,'BG 032022'!B:F,5,FALSE),0),0)</f>
        <v>0</v>
      </c>
      <c r="J441" s="69"/>
      <c r="K441" s="81">
        <f>IF(F441="I",IFERROR(VLOOKUP(C441,'BG 2021'!A:C,3,FALSE),0),0)</f>
        <v>0</v>
      </c>
      <c r="L441" s="69"/>
      <c r="M441" s="69">
        <f>IF(F441="I",IFERROR(VLOOKUP(C441,'BG 2021'!A:D,4,FALSE),0),0)</f>
        <v>0</v>
      </c>
      <c r="N441" s="69"/>
      <c r="O441" s="81"/>
      <c r="P441" s="69"/>
      <c r="Q441" s="69"/>
      <c r="R441" s="69"/>
    </row>
    <row r="442" spans="1:18" s="70" customFormat="1" ht="12" customHeight="1">
      <c r="A442" s="539" t="s">
        <v>3</v>
      </c>
      <c r="B442" s="539" t="s">
        <v>1322</v>
      </c>
      <c r="C442" s="546">
        <v>1140312301</v>
      </c>
      <c r="D442" s="539" t="s">
        <v>322</v>
      </c>
      <c r="E442" s="68" t="s">
        <v>6</v>
      </c>
      <c r="F442" s="68" t="s">
        <v>210</v>
      </c>
      <c r="G442" s="81">
        <f>IF(F442="I",IFERROR(VLOOKUP(C442,'BG 032022'!B:D,3,FALSE),0),0)</f>
        <v>0</v>
      </c>
      <c r="H442" s="69"/>
      <c r="I442" s="69">
        <f>IF(F442="I",IFERROR(VLOOKUP(C442,'BG 032022'!B:F,5,FALSE),0),0)</f>
        <v>0</v>
      </c>
      <c r="J442" s="69"/>
      <c r="K442" s="81">
        <f>IF(F442="I",IFERROR(VLOOKUP(C442,'BG 2021'!A:C,3,FALSE),0),0)</f>
        <v>0</v>
      </c>
      <c r="L442" s="69"/>
      <c r="M442" s="69">
        <f>IF(F442="I",IFERROR(VLOOKUP(C442,'BG 2021'!A:D,4,FALSE),0),0)</f>
        <v>0</v>
      </c>
      <c r="N442" s="69"/>
      <c r="O442" s="81"/>
      <c r="P442" s="69"/>
      <c r="Q442" s="69"/>
      <c r="R442" s="69"/>
    </row>
    <row r="443" spans="1:18" s="70" customFormat="1" ht="12" customHeight="1">
      <c r="A443" s="539" t="s">
        <v>3</v>
      </c>
      <c r="B443" s="539"/>
      <c r="C443" s="546">
        <v>1140312302</v>
      </c>
      <c r="D443" s="539" t="s">
        <v>322</v>
      </c>
      <c r="E443" s="68" t="s">
        <v>145</v>
      </c>
      <c r="F443" s="68" t="s">
        <v>210</v>
      </c>
      <c r="G443" s="81">
        <f>IF(F443="I",IFERROR(VLOOKUP(C443,'BG 032022'!B:D,3,FALSE),0),0)</f>
        <v>0</v>
      </c>
      <c r="H443" s="69"/>
      <c r="I443" s="69">
        <f>IF(F443="I",IFERROR(VLOOKUP(C443,'BG 032022'!B:F,5,FALSE),0),0)</f>
        <v>0</v>
      </c>
      <c r="J443" s="69"/>
      <c r="K443" s="81">
        <f>IF(F443="I",IFERROR(VLOOKUP(C443,'BG 2021'!A:C,3,FALSE),0),0)</f>
        <v>0</v>
      </c>
      <c r="L443" s="69"/>
      <c r="M443" s="69">
        <f>IF(F443="I",IFERROR(VLOOKUP(C443,'BG 2021'!A:D,4,FALSE),0),0)</f>
        <v>0</v>
      </c>
      <c r="N443" s="69"/>
      <c r="O443" s="81"/>
      <c r="P443" s="69"/>
      <c r="Q443" s="69"/>
      <c r="R443" s="69"/>
    </row>
    <row r="444" spans="1:18" s="70" customFormat="1" ht="12" customHeight="1">
      <c r="A444" s="539" t="s">
        <v>3</v>
      </c>
      <c r="B444" s="539"/>
      <c r="C444" s="546">
        <v>119</v>
      </c>
      <c r="D444" s="539" t="s">
        <v>685</v>
      </c>
      <c r="E444" s="68" t="s">
        <v>6</v>
      </c>
      <c r="F444" s="68" t="s">
        <v>209</v>
      </c>
      <c r="G444" s="81">
        <f>IF(F444="I",IFERROR(VLOOKUP(C444,'BG 032022'!B:D,3,FALSE),0),0)</f>
        <v>0</v>
      </c>
      <c r="H444" s="69"/>
      <c r="I444" s="69">
        <f>IF(F444="I",IFERROR(VLOOKUP(C444,'BG 032022'!B:F,5,FALSE),0),0)</f>
        <v>0</v>
      </c>
      <c r="J444" s="69"/>
      <c r="K444" s="81">
        <f>IF(F444="I",IFERROR(VLOOKUP(C444,'BG 2021'!A:C,3,FALSE),0),0)</f>
        <v>0</v>
      </c>
      <c r="L444" s="69"/>
      <c r="M444" s="69">
        <f>IF(F444="I",IFERROR(VLOOKUP(C444,'BG 2021'!A:D,4,FALSE),0),0)</f>
        <v>0</v>
      </c>
      <c r="N444" s="69"/>
      <c r="O444" s="81"/>
      <c r="P444" s="69"/>
      <c r="Q444" s="69"/>
      <c r="R444" s="69"/>
    </row>
    <row r="445" spans="1:18" s="70" customFormat="1" ht="12" customHeight="1">
      <c r="A445" s="539" t="s">
        <v>3</v>
      </c>
      <c r="B445" s="539"/>
      <c r="C445" s="546">
        <v>11901</v>
      </c>
      <c r="D445" s="539" t="s">
        <v>686</v>
      </c>
      <c r="E445" s="68" t="s">
        <v>6</v>
      </c>
      <c r="F445" s="68" t="s">
        <v>209</v>
      </c>
      <c r="G445" s="81">
        <f>IF(F445="I",IFERROR(VLOOKUP(C445,'BG 032022'!B:D,3,FALSE),0),0)</f>
        <v>0</v>
      </c>
      <c r="H445" s="69"/>
      <c r="I445" s="69">
        <f>IF(F445="I",IFERROR(VLOOKUP(C445,'BG 032022'!B:F,5,FALSE),0),0)</f>
        <v>0</v>
      </c>
      <c r="J445" s="69"/>
      <c r="K445" s="81">
        <f>IF(F445="I",IFERROR(VLOOKUP(C445,'BG 2021'!A:C,3,FALSE),0),0)</f>
        <v>0</v>
      </c>
      <c r="L445" s="69"/>
      <c r="M445" s="69">
        <f>IF(F445="I",IFERROR(VLOOKUP(C445,'BG 2021'!A:D,4,FALSE),0),0)</f>
        <v>0</v>
      </c>
      <c r="N445" s="69"/>
      <c r="O445" s="81"/>
      <c r="P445" s="69"/>
      <c r="Q445" s="69"/>
      <c r="R445" s="69"/>
    </row>
    <row r="446" spans="1:18" s="70" customFormat="1" ht="12" customHeight="1">
      <c r="A446" s="539" t="s">
        <v>3</v>
      </c>
      <c r="B446" s="539"/>
      <c r="C446" s="546">
        <v>119011</v>
      </c>
      <c r="D446" s="539" t="s">
        <v>686</v>
      </c>
      <c r="E446" s="68" t="s">
        <v>6</v>
      </c>
      <c r="F446" s="68" t="s">
        <v>209</v>
      </c>
      <c r="G446" s="81">
        <f>IF(F446="I",IFERROR(VLOOKUP(C446,'BG 032022'!B:D,3,FALSE),0),0)</f>
        <v>0</v>
      </c>
      <c r="H446" s="69"/>
      <c r="I446" s="69">
        <f>IF(F446="I",IFERROR(VLOOKUP(C446,'BG 032022'!B:F,5,FALSE),0),0)</f>
        <v>0</v>
      </c>
      <c r="J446" s="69"/>
      <c r="K446" s="81">
        <f>IF(F446="I",IFERROR(VLOOKUP(C446,'BG 2021'!A:C,3,FALSE),0),0)</f>
        <v>0</v>
      </c>
      <c r="L446" s="69"/>
      <c r="M446" s="69">
        <f>IF(F446="I",IFERROR(VLOOKUP(C446,'BG 2021'!A:D,4,FALSE),0),0)</f>
        <v>0</v>
      </c>
      <c r="N446" s="69"/>
      <c r="O446" s="81"/>
      <c r="P446" s="69"/>
      <c r="Q446" s="69"/>
      <c r="R446" s="69"/>
    </row>
    <row r="447" spans="1:18" s="70" customFormat="1" ht="12" customHeight="1">
      <c r="A447" s="539" t="s">
        <v>3</v>
      </c>
      <c r="B447" s="539"/>
      <c r="C447" s="546">
        <v>1190111</v>
      </c>
      <c r="D447" s="539" t="s">
        <v>686</v>
      </c>
      <c r="E447" s="68" t="s">
        <v>6</v>
      </c>
      <c r="F447" s="68" t="s">
        <v>209</v>
      </c>
      <c r="G447" s="81">
        <f>IF(F447="I",IFERROR(VLOOKUP(C447,'BG 032022'!B:D,3,FALSE),0),0)</f>
        <v>0</v>
      </c>
      <c r="H447" s="69"/>
      <c r="I447" s="69">
        <f>IF(F447="I",IFERROR(VLOOKUP(C447,'BG 032022'!B:F,5,FALSE),0),0)</f>
        <v>0</v>
      </c>
      <c r="J447" s="69"/>
      <c r="K447" s="81">
        <f>IF(F447="I",IFERROR(VLOOKUP(C447,'BG 2021'!A:C,3,FALSE),0),0)</f>
        <v>0</v>
      </c>
      <c r="L447" s="69"/>
      <c r="M447" s="69">
        <f>IF(F447="I",IFERROR(VLOOKUP(C447,'BG 2021'!A:D,4,FALSE),0),0)</f>
        <v>0</v>
      </c>
      <c r="N447" s="69"/>
      <c r="O447" s="81"/>
      <c r="P447" s="69"/>
      <c r="Q447" s="69"/>
      <c r="R447" s="69"/>
    </row>
    <row r="448" spans="1:18" s="70" customFormat="1" ht="12" customHeight="1">
      <c r="A448" s="539" t="s">
        <v>3</v>
      </c>
      <c r="B448" s="539"/>
      <c r="C448" s="546">
        <v>11901111</v>
      </c>
      <c r="D448" s="539" t="s">
        <v>687</v>
      </c>
      <c r="E448" s="68" t="s">
        <v>6</v>
      </c>
      <c r="F448" s="68" t="s">
        <v>209</v>
      </c>
      <c r="G448" s="81">
        <f>IF(F448="I",IFERROR(VLOOKUP(C448,'BG 032022'!B:D,3,FALSE),0),0)</f>
        <v>0</v>
      </c>
      <c r="H448" s="69"/>
      <c r="I448" s="69">
        <f>IF(F448="I",IFERROR(VLOOKUP(C448,'BG 032022'!B:F,5,FALSE),0),0)</f>
        <v>0</v>
      </c>
      <c r="J448" s="69"/>
      <c r="K448" s="81">
        <f>IF(F448="I",IFERROR(VLOOKUP(C448,'BG 2021'!A:C,3,FALSE),0),0)</f>
        <v>0</v>
      </c>
      <c r="L448" s="69"/>
      <c r="M448" s="69">
        <f>IF(F448="I",IFERROR(VLOOKUP(C448,'BG 2021'!A:D,4,FALSE),0),0)</f>
        <v>0</v>
      </c>
      <c r="N448" s="69"/>
      <c r="O448" s="81"/>
      <c r="P448" s="69"/>
      <c r="Q448" s="69"/>
      <c r="R448" s="69"/>
    </row>
    <row r="449" spans="1:18" s="70" customFormat="1" ht="12" customHeight="1">
      <c r="A449" s="539" t="s">
        <v>3</v>
      </c>
      <c r="B449" s="539"/>
      <c r="C449" s="546">
        <v>1190111101</v>
      </c>
      <c r="D449" s="539" t="s">
        <v>688</v>
      </c>
      <c r="E449" s="68" t="s">
        <v>6</v>
      </c>
      <c r="F449" s="68" t="s">
        <v>210</v>
      </c>
      <c r="G449" s="81">
        <f>IF(F449="I",IFERROR(VLOOKUP(C449,'BG 032022'!B:D,3,FALSE),0),0)</f>
        <v>0</v>
      </c>
      <c r="H449" s="69"/>
      <c r="I449" s="69">
        <f>IF(F449="I",IFERROR(VLOOKUP(C449,'BG 032022'!B:F,5,FALSE),0),0)</f>
        <v>0</v>
      </c>
      <c r="J449" s="69"/>
      <c r="K449" s="81">
        <f>IF(F449="I",IFERROR(VLOOKUP(C449,'BG 2021'!A:C,3,FALSE),0),0)</f>
        <v>0</v>
      </c>
      <c r="L449" s="69"/>
      <c r="M449" s="69">
        <f>IF(F449="I",IFERROR(VLOOKUP(C449,'BG 2021'!A:D,4,FALSE),0),0)</f>
        <v>0</v>
      </c>
      <c r="N449" s="69"/>
      <c r="O449" s="81"/>
      <c r="P449" s="69"/>
      <c r="Q449" s="69"/>
      <c r="R449" s="69"/>
    </row>
    <row r="450" spans="1:18" s="70" customFormat="1" ht="12" customHeight="1">
      <c r="A450" s="539" t="s">
        <v>3</v>
      </c>
      <c r="B450" s="539"/>
      <c r="C450" s="546">
        <v>1190111102</v>
      </c>
      <c r="D450" s="539" t="s">
        <v>689</v>
      </c>
      <c r="E450" s="68" t="s">
        <v>6</v>
      </c>
      <c r="F450" s="68" t="s">
        <v>210</v>
      </c>
      <c r="G450" s="81">
        <f>IF(F450="I",IFERROR(VLOOKUP(C450,'BG 032022'!B:D,3,FALSE),0),0)</f>
        <v>0</v>
      </c>
      <c r="H450" s="69"/>
      <c r="I450" s="69">
        <f>IF(F450="I",IFERROR(VLOOKUP(C450,'BG 032022'!B:F,5,FALSE),0),0)</f>
        <v>0</v>
      </c>
      <c r="J450" s="69"/>
      <c r="K450" s="81">
        <f>IF(F450="I",IFERROR(VLOOKUP(C450,'BG 2021'!A:C,3,FALSE),0),0)</f>
        <v>0</v>
      </c>
      <c r="L450" s="69"/>
      <c r="M450" s="69">
        <f>IF(F450="I",IFERROR(VLOOKUP(C450,'BG 2021'!A:D,4,FALSE),0),0)</f>
        <v>0</v>
      </c>
      <c r="N450" s="69"/>
      <c r="O450" s="81"/>
      <c r="P450" s="69"/>
      <c r="Q450" s="69"/>
      <c r="R450" s="69"/>
    </row>
    <row r="451" spans="1:18" s="70" customFormat="1" ht="12" customHeight="1">
      <c r="A451" s="539" t="s">
        <v>3</v>
      </c>
      <c r="B451" s="539"/>
      <c r="C451" s="546">
        <v>1190111103</v>
      </c>
      <c r="D451" s="539" t="s">
        <v>690</v>
      </c>
      <c r="E451" s="68" t="s">
        <v>6</v>
      </c>
      <c r="F451" s="68" t="s">
        <v>210</v>
      </c>
      <c r="G451" s="81">
        <f>IF(F451="I",IFERROR(VLOOKUP(C451,'BG 032022'!B:D,3,FALSE),0),0)</f>
        <v>0</v>
      </c>
      <c r="H451" s="69"/>
      <c r="I451" s="69">
        <f>IF(F451="I",IFERROR(VLOOKUP(C451,'BG 032022'!B:F,5,FALSE),0),0)</f>
        <v>0</v>
      </c>
      <c r="J451" s="69"/>
      <c r="K451" s="81">
        <f>IF(F451="I",IFERROR(VLOOKUP(C451,'BG 2021'!A:C,3,FALSE),0),0)</f>
        <v>0</v>
      </c>
      <c r="L451" s="69"/>
      <c r="M451" s="69">
        <f>IF(F451="I",IFERROR(VLOOKUP(C451,'BG 2021'!A:D,4,FALSE),0),0)</f>
        <v>0</v>
      </c>
      <c r="N451" s="69"/>
      <c r="O451" s="81"/>
      <c r="P451" s="69"/>
      <c r="Q451" s="69"/>
      <c r="R451" s="69"/>
    </row>
    <row r="452" spans="1:18" s="70" customFormat="1" ht="12" customHeight="1">
      <c r="A452" s="539" t="s">
        <v>3</v>
      </c>
      <c r="B452" s="539"/>
      <c r="C452" s="546">
        <v>11901112</v>
      </c>
      <c r="D452" s="539" t="s">
        <v>691</v>
      </c>
      <c r="E452" s="68" t="s">
        <v>6</v>
      </c>
      <c r="F452" s="68" t="s">
        <v>209</v>
      </c>
      <c r="G452" s="81">
        <f>IF(F452="I",IFERROR(VLOOKUP(C452,'BG 032022'!B:D,3,FALSE),0),0)</f>
        <v>0</v>
      </c>
      <c r="H452" s="69"/>
      <c r="I452" s="69">
        <f>IF(F452="I",IFERROR(VLOOKUP(C452,'BG 032022'!B:F,5,FALSE),0),0)</f>
        <v>0</v>
      </c>
      <c r="J452" s="69"/>
      <c r="K452" s="81">
        <f>IF(F452="I",IFERROR(VLOOKUP(C452,'BG 2021'!A:C,3,FALSE),0),0)</f>
        <v>0</v>
      </c>
      <c r="L452" s="69"/>
      <c r="M452" s="69">
        <f>IF(F452="I",IFERROR(VLOOKUP(C452,'BG 2021'!A:D,4,FALSE),0),0)</f>
        <v>0</v>
      </c>
      <c r="N452" s="69"/>
      <c r="O452" s="81"/>
      <c r="P452" s="69"/>
      <c r="Q452" s="69"/>
      <c r="R452" s="69"/>
    </row>
    <row r="453" spans="1:18" s="70" customFormat="1" ht="12" customHeight="1">
      <c r="A453" s="539" t="s">
        <v>3</v>
      </c>
      <c r="B453" s="539"/>
      <c r="C453" s="546">
        <v>1190111201</v>
      </c>
      <c r="D453" s="539" t="s">
        <v>692</v>
      </c>
      <c r="E453" s="68" t="s">
        <v>6</v>
      </c>
      <c r="F453" s="68" t="s">
        <v>210</v>
      </c>
      <c r="G453" s="81">
        <f>IF(F453="I",IFERROR(VLOOKUP(C453,'BG 032022'!B:D,3,FALSE),0),0)</f>
        <v>0</v>
      </c>
      <c r="H453" s="69"/>
      <c r="I453" s="69">
        <f>IF(F453="I",IFERROR(VLOOKUP(C453,'BG 032022'!B:F,5,FALSE),0),0)</f>
        <v>0</v>
      </c>
      <c r="J453" s="69"/>
      <c r="K453" s="81">
        <f>IF(F453="I",IFERROR(VLOOKUP(C453,'BG 2021'!A:C,3,FALSE),0),0)</f>
        <v>0</v>
      </c>
      <c r="L453" s="69"/>
      <c r="M453" s="69">
        <f>IF(F453="I",IFERROR(VLOOKUP(C453,'BG 2021'!A:D,4,FALSE),0),0)</f>
        <v>0</v>
      </c>
      <c r="N453" s="69"/>
      <c r="O453" s="81"/>
      <c r="P453" s="69"/>
      <c r="Q453" s="69"/>
      <c r="R453" s="69"/>
    </row>
    <row r="454" spans="1:18" s="70" customFormat="1" ht="12" customHeight="1">
      <c r="A454" s="539" t="s">
        <v>3</v>
      </c>
      <c r="B454" s="539"/>
      <c r="C454" s="546">
        <v>1190111202</v>
      </c>
      <c r="D454" s="539" t="s">
        <v>693</v>
      </c>
      <c r="E454" s="68" t="s">
        <v>6</v>
      </c>
      <c r="F454" s="68" t="s">
        <v>210</v>
      </c>
      <c r="G454" s="81">
        <f>IF(F454="I",IFERROR(VLOOKUP(C454,'BG 032022'!B:D,3,FALSE),0),0)</f>
        <v>0</v>
      </c>
      <c r="H454" s="69"/>
      <c r="I454" s="69">
        <f>IF(F454="I",IFERROR(VLOOKUP(C454,'BG 032022'!B:F,5,FALSE),0),0)</f>
        <v>0</v>
      </c>
      <c r="J454" s="69"/>
      <c r="K454" s="81">
        <f>IF(F454="I",IFERROR(VLOOKUP(C454,'BG 2021'!A:C,3,FALSE),0),0)</f>
        <v>0</v>
      </c>
      <c r="L454" s="69"/>
      <c r="M454" s="69">
        <f>IF(F454="I",IFERROR(VLOOKUP(C454,'BG 2021'!A:D,4,FALSE),0),0)</f>
        <v>0</v>
      </c>
      <c r="N454" s="69"/>
      <c r="O454" s="81"/>
      <c r="P454" s="69"/>
      <c r="Q454" s="69"/>
      <c r="R454" s="69"/>
    </row>
    <row r="455" spans="1:18" s="70" customFormat="1" ht="12" customHeight="1">
      <c r="A455" s="539" t="s">
        <v>3</v>
      </c>
      <c r="B455" s="539"/>
      <c r="C455" s="546">
        <v>1190111203</v>
      </c>
      <c r="D455" s="539" t="s">
        <v>694</v>
      </c>
      <c r="E455" s="68" t="s">
        <v>6</v>
      </c>
      <c r="F455" s="68" t="s">
        <v>210</v>
      </c>
      <c r="G455" s="81">
        <f>IF(F455="I",IFERROR(VLOOKUP(C455,'BG 032022'!B:D,3,FALSE),0),0)</f>
        <v>0</v>
      </c>
      <c r="H455" s="69"/>
      <c r="I455" s="69">
        <f>IF(F455="I",IFERROR(VLOOKUP(C455,'BG 032022'!B:F,5,FALSE),0),0)</f>
        <v>0</v>
      </c>
      <c r="J455" s="69"/>
      <c r="K455" s="81">
        <f>IF(F455="I",IFERROR(VLOOKUP(C455,'BG 2021'!A:C,3,FALSE),0),0)</f>
        <v>0</v>
      </c>
      <c r="L455" s="69"/>
      <c r="M455" s="69">
        <f>IF(F455="I",IFERROR(VLOOKUP(C455,'BG 2021'!A:D,4,FALSE),0),0)</f>
        <v>0</v>
      </c>
      <c r="N455" s="69"/>
      <c r="O455" s="81"/>
      <c r="P455" s="69"/>
      <c r="Q455" s="69"/>
      <c r="R455" s="69"/>
    </row>
    <row r="456" spans="1:18" s="70" customFormat="1" ht="12" customHeight="1">
      <c r="A456" s="539" t="s">
        <v>3</v>
      </c>
      <c r="B456" s="539"/>
      <c r="C456" s="546">
        <v>1190111204</v>
      </c>
      <c r="D456" s="539" t="s">
        <v>695</v>
      </c>
      <c r="E456" s="68" t="s">
        <v>6</v>
      </c>
      <c r="F456" s="68" t="s">
        <v>210</v>
      </c>
      <c r="G456" s="81">
        <f>IF(F456="I",IFERROR(VLOOKUP(C456,'BG 032022'!B:D,3,FALSE),0),0)</f>
        <v>0</v>
      </c>
      <c r="H456" s="69"/>
      <c r="I456" s="69">
        <f>IF(F456="I",IFERROR(VLOOKUP(C456,'BG 032022'!B:F,5,FALSE),0),0)</f>
        <v>0</v>
      </c>
      <c r="J456" s="69"/>
      <c r="K456" s="81">
        <f>IF(F456="I",IFERROR(VLOOKUP(C456,'BG 2021'!A:C,3,FALSE),0),0)</f>
        <v>0</v>
      </c>
      <c r="L456" s="69"/>
      <c r="M456" s="69">
        <f>IF(F456="I",IFERROR(VLOOKUP(C456,'BG 2021'!A:D,4,FALSE),0),0)</f>
        <v>0</v>
      </c>
      <c r="N456" s="69"/>
      <c r="O456" s="81"/>
      <c r="P456" s="69"/>
      <c r="Q456" s="69"/>
      <c r="R456" s="69"/>
    </row>
    <row r="457" spans="1:18" s="70" customFormat="1" ht="12" customHeight="1">
      <c r="A457" s="539" t="s">
        <v>3</v>
      </c>
      <c r="B457" s="539"/>
      <c r="C457" s="546">
        <v>1190111205</v>
      </c>
      <c r="D457" s="539" t="s">
        <v>696</v>
      </c>
      <c r="E457" s="68" t="s">
        <v>6</v>
      </c>
      <c r="F457" s="68" t="s">
        <v>210</v>
      </c>
      <c r="G457" s="81">
        <f>IF(F457="I",IFERROR(VLOOKUP(C457,'BG 032022'!B:D,3,FALSE),0),0)</f>
        <v>0</v>
      </c>
      <c r="H457" s="69"/>
      <c r="I457" s="69">
        <f>IF(F457="I",IFERROR(VLOOKUP(C457,'BG 032022'!B:F,5,FALSE),0),0)</f>
        <v>0</v>
      </c>
      <c r="J457" s="69"/>
      <c r="K457" s="81">
        <f>IF(F457="I",IFERROR(VLOOKUP(C457,'BG 2021'!A:C,3,FALSE),0),0)</f>
        <v>0</v>
      </c>
      <c r="L457" s="69"/>
      <c r="M457" s="69">
        <f>IF(F457="I",IFERROR(VLOOKUP(C457,'BG 2021'!A:D,4,FALSE),0),0)</f>
        <v>0</v>
      </c>
      <c r="N457" s="69"/>
      <c r="O457" s="81"/>
      <c r="P457" s="69"/>
      <c r="Q457" s="69"/>
      <c r="R457" s="69"/>
    </row>
    <row r="458" spans="1:18" s="70" customFormat="1" ht="12" customHeight="1">
      <c r="A458" s="539" t="s">
        <v>3</v>
      </c>
      <c r="B458" s="539"/>
      <c r="C458" s="546">
        <v>1190111206</v>
      </c>
      <c r="D458" s="539" t="s">
        <v>697</v>
      </c>
      <c r="E458" s="68" t="s">
        <v>6</v>
      </c>
      <c r="F458" s="68" t="s">
        <v>210</v>
      </c>
      <c r="G458" s="81">
        <f>IF(F458="I",IFERROR(VLOOKUP(C458,'BG 032022'!B:D,3,FALSE),0),0)</f>
        <v>0</v>
      </c>
      <c r="H458" s="69"/>
      <c r="I458" s="69">
        <f>IF(F458="I",IFERROR(VLOOKUP(C458,'BG 032022'!B:F,5,FALSE),0),0)</f>
        <v>0</v>
      </c>
      <c r="J458" s="69"/>
      <c r="K458" s="81">
        <f>IF(F458="I",IFERROR(VLOOKUP(C458,'BG 2021'!A:C,3,FALSE),0),0)</f>
        <v>0</v>
      </c>
      <c r="L458" s="69"/>
      <c r="M458" s="69">
        <f>IF(F458="I",IFERROR(VLOOKUP(C458,'BG 2021'!A:D,4,FALSE),0),0)</f>
        <v>0</v>
      </c>
      <c r="N458" s="69"/>
      <c r="O458" s="81"/>
      <c r="P458" s="69"/>
      <c r="Q458" s="69"/>
      <c r="R458" s="69"/>
    </row>
    <row r="459" spans="1:18" s="70" customFormat="1" ht="12" customHeight="1">
      <c r="A459" s="539" t="s">
        <v>3</v>
      </c>
      <c r="B459" s="539"/>
      <c r="C459" s="546">
        <v>11901113</v>
      </c>
      <c r="D459" s="539" t="s">
        <v>1065</v>
      </c>
      <c r="E459" s="68" t="s">
        <v>6</v>
      </c>
      <c r="F459" s="68" t="s">
        <v>209</v>
      </c>
      <c r="G459" s="81">
        <f>IF(F459="I",IFERROR(VLOOKUP(C459,'BG 032022'!B:D,3,FALSE),0),0)</f>
        <v>0</v>
      </c>
      <c r="H459" s="69"/>
      <c r="I459" s="69">
        <f>IF(F459="I",IFERROR(VLOOKUP(C459,'BG 032022'!B:F,5,FALSE),0),0)</f>
        <v>0</v>
      </c>
      <c r="J459" s="69"/>
      <c r="K459" s="81">
        <f>IF(F459="I",IFERROR(VLOOKUP(C459,'BG 2021'!A:C,3,FALSE),0),0)</f>
        <v>0</v>
      </c>
      <c r="L459" s="69"/>
      <c r="M459" s="69">
        <f>IF(F459="I",IFERROR(VLOOKUP(C459,'BG 2021'!A:D,4,FALSE),0),0)</f>
        <v>0</v>
      </c>
      <c r="N459" s="69"/>
      <c r="O459" s="81"/>
      <c r="P459" s="69"/>
      <c r="Q459" s="69"/>
      <c r="R459" s="69"/>
    </row>
    <row r="460" spans="1:18" s="833" customFormat="1" ht="12" customHeight="1">
      <c r="A460" s="828" t="s">
        <v>3</v>
      </c>
      <c r="B460" s="828" t="s">
        <v>1177</v>
      </c>
      <c r="C460" s="829">
        <v>1190111302</v>
      </c>
      <c r="D460" s="828" t="s">
        <v>1131</v>
      </c>
      <c r="E460" s="830" t="s">
        <v>145</v>
      </c>
      <c r="F460" s="830" t="s">
        <v>210</v>
      </c>
      <c r="G460" s="831">
        <f>IF(F460="I",IFERROR(VLOOKUP(C460,'BG 032022'!B:D,3,FALSE),0),0)</f>
        <v>44650449</v>
      </c>
      <c r="H460" s="832"/>
      <c r="I460" s="832">
        <f>IF(F460="I",IFERROR(VLOOKUP(C460,'BG 032022'!B:F,5,FALSE),0),0)</f>
        <v>6450.96</v>
      </c>
      <c r="J460" s="832"/>
      <c r="K460" s="831">
        <f>IF(F460="I",IFERROR(VLOOKUP(C460,'BG 2021'!A:C,3,FALSE),0),0)</f>
        <v>0</v>
      </c>
      <c r="L460" s="832"/>
      <c r="M460" s="832">
        <f>IF(F460="I",IFERROR(VLOOKUP(C460,'BG 2021'!A:D,4,FALSE),0),0)</f>
        <v>0</v>
      </c>
      <c r="N460" s="832"/>
      <c r="O460" s="831"/>
      <c r="P460" s="832"/>
      <c r="Q460" s="832"/>
      <c r="R460" s="832"/>
    </row>
    <row r="461" spans="1:18" s="70" customFormat="1" ht="12" customHeight="1">
      <c r="A461" s="539" t="s">
        <v>3</v>
      </c>
      <c r="B461" s="539"/>
      <c r="C461" s="546">
        <v>11901114</v>
      </c>
      <c r="D461" s="539" t="s">
        <v>1221</v>
      </c>
      <c r="E461" s="68" t="s">
        <v>6</v>
      </c>
      <c r="F461" s="68" t="s">
        <v>209</v>
      </c>
      <c r="G461" s="81">
        <f>IF(F461="I",IFERROR(VLOOKUP(C461,'BG 032022'!B:D,3,FALSE),0),0)</f>
        <v>0</v>
      </c>
      <c r="H461" s="69"/>
      <c r="I461" s="69">
        <f>IF(F461="I",IFERROR(VLOOKUP(C461,'BG 032022'!B:F,5,FALSE),0),0)</f>
        <v>0</v>
      </c>
      <c r="J461" s="69"/>
      <c r="K461" s="81">
        <f>IF(F461="I",IFERROR(VLOOKUP(C461,'BG 2021'!A:C,3,FALSE),0),0)</f>
        <v>0</v>
      </c>
      <c r="L461" s="69"/>
      <c r="M461" s="69">
        <f>IF(F461="I",IFERROR(VLOOKUP(C461,'BG 2021'!A:D,4,FALSE),0),0)</f>
        <v>0</v>
      </c>
      <c r="N461" s="69"/>
      <c r="O461" s="81"/>
      <c r="P461" s="69"/>
      <c r="Q461" s="69"/>
      <c r="R461" s="69"/>
    </row>
    <row r="462" spans="1:18" s="833" customFormat="1" ht="12" customHeight="1">
      <c r="A462" s="828" t="s">
        <v>3</v>
      </c>
      <c r="B462" s="828" t="s">
        <v>1177</v>
      </c>
      <c r="C462" s="829">
        <v>1190111401</v>
      </c>
      <c r="D462" s="828" t="s">
        <v>1222</v>
      </c>
      <c r="E462" s="830" t="s">
        <v>6</v>
      </c>
      <c r="F462" s="830" t="s">
        <v>210</v>
      </c>
      <c r="G462" s="831">
        <f>IF(F462="I",IFERROR(VLOOKUP(C462,'BG 032022'!B:D,3,FALSE),0),0)</f>
        <v>117416250</v>
      </c>
      <c r="H462" s="832"/>
      <c r="I462" s="832">
        <f>IF(F462="I",IFERROR(VLOOKUP(C462,'BG 032022'!B:F,5,FALSE),0),0)</f>
        <v>16963.940000000002</v>
      </c>
      <c r="J462" s="832"/>
      <c r="K462" s="831">
        <f>IF(F462="I",IFERROR(VLOOKUP(C462,'BG 2021'!A:C,3,FALSE),0),0)</f>
        <v>0</v>
      </c>
      <c r="L462" s="832"/>
      <c r="M462" s="832">
        <f>IF(F462="I",IFERROR(VLOOKUP(C462,'BG 2021'!A:D,4,FALSE),0),0)</f>
        <v>0</v>
      </c>
      <c r="N462" s="832"/>
      <c r="O462" s="831">
        <v>0</v>
      </c>
      <c r="P462" s="832"/>
      <c r="Q462" s="832">
        <v>0</v>
      </c>
      <c r="R462" s="832"/>
    </row>
    <row r="463" spans="1:18" s="833" customFormat="1" ht="12" customHeight="1">
      <c r="A463" s="828" t="s">
        <v>3</v>
      </c>
      <c r="B463" s="828" t="s">
        <v>1177</v>
      </c>
      <c r="C463" s="829">
        <v>1190111404</v>
      </c>
      <c r="D463" s="828" t="s">
        <v>1353</v>
      </c>
      <c r="E463" s="830" t="s">
        <v>6</v>
      </c>
      <c r="F463" s="830" t="s">
        <v>210</v>
      </c>
      <c r="G463" s="831">
        <f>IF(F463="I",IFERROR(VLOOKUP(C463,'BG 032022'!B:D,3,FALSE),0),0)</f>
        <v>58680780</v>
      </c>
      <c r="H463" s="832"/>
      <c r="I463" s="832">
        <f>IF(F463="I",IFERROR(VLOOKUP(C463,'BG 032022'!B:F,5,FALSE),0),0)</f>
        <v>8529.68</v>
      </c>
      <c r="J463" s="832"/>
      <c r="K463" s="831">
        <f>IF(F463="I",IFERROR(VLOOKUP(C463,'BG 2021'!A:C,3,FALSE),0),0)</f>
        <v>93889248</v>
      </c>
      <c r="L463" s="832"/>
      <c r="M463" s="832">
        <f>IF(F463="I",IFERROR(VLOOKUP(C463,'BG 2021'!A:D,4,FALSE),0),0)</f>
        <v>13647.470000000001</v>
      </c>
      <c r="N463" s="832"/>
      <c r="O463" s="831">
        <v>0</v>
      </c>
      <c r="P463" s="832"/>
      <c r="Q463" s="832">
        <v>0</v>
      </c>
      <c r="R463" s="832"/>
    </row>
    <row r="464" spans="1:18" s="70" customFormat="1" ht="12" customHeight="1">
      <c r="A464" s="539" t="s">
        <v>3</v>
      </c>
      <c r="B464" s="539"/>
      <c r="C464" s="546">
        <v>12</v>
      </c>
      <c r="D464" s="539" t="s">
        <v>7</v>
      </c>
      <c r="E464" s="68" t="s">
        <v>6</v>
      </c>
      <c r="F464" s="68" t="s">
        <v>209</v>
      </c>
      <c r="G464" s="81">
        <f>IF(F464="I",IFERROR(VLOOKUP(C464,'BG 032022'!B:D,3,FALSE),0),0)</f>
        <v>0</v>
      </c>
      <c r="H464" s="69"/>
      <c r="I464" s="69">
        <f>IF(F464="I",IFERROR(VLOOKUP(C464,'BG 032022'!B:F,5,FALSE),0),0)</f>
        <v>0</v>
      </c>
      <c r="J464" s="69"/>
      <c r="K464" s="81">
        <f>IF(F464="I",IFERROR(VLOOKUP(C464,'BG 2021'!A:C,3,FALSE),0),0)</f>
        <v>0</v>
      </c>
      <c r="L464" s="69"/>
      <c r="M464" s="69">
        <f>IF(F464="I",IFERROR(VLOOKUP(C464,'BG 2021'!A:D,4,FALSE),0),0)</f>
        <v>0</v>
      </c>
      <c r="N464" s="69"/>
      <c r="O464" s="81"/>
      <c r="P464" s="69"/>
      <c r="Q464" s="69"/>
      <c r="R464" s="69"/>
    </row>
    <row r="465" spans="1:18" s="70" customFormat="1" ht="12" customHeight="1">
      <c r="A465" s="539" t="s">
        <v>3</v>
      </c>
      <c r="B465" s="539"/>
      <c r="C465" s="546">
        <v>121</v>
      </c>
      <c r="D465" s="539" t="s">
        <v>120</v>
      </c>
      <c r="E465" s="68" t="s">
        <v>6</v>
      </c>
      <c r="F465" s="68" t="s">
        <v>209</v>
      </c>
      <c r="G465" s="81">
        <f>IF(F465="I",IFERROR(VLOOKUP(C465,'BG 032022'!B:D,3,FALSE),0),0)</f>
        <v>0</v>
      </c>
      <c r="H465" s="69"/>
      <c r="I465" s="69">
        <f>IF(F465="I",IFERROR(VLOOKUP(C465,'BG 032022'!B:F,5,FALSE),0),0)</f>
        <v>0</v>
      </c>
      <c r="J465" s="69"/>
      <c r="K465" s="81">
        <f>IF(F465="I",IFERROR(VLOOKUP(C465,'BG 2021'!A:C,3,FALSE),0),0)</f>
        <v>0</v>
      </c>
      <c r="L465" s="69"/>
      <c r="M465" s="69">
        <f>IF(F465="I",IFERROR(VLOOKUP(C465,'BG 2021'!A:D,4,FALSE),0),0)</f>
        <v>0</v>
      </c>
      <c r="N465" s="69"/>
      <c r="O465" s="81"/>
      <c r="P465" s="69"/>
      <c r="Q465" s="69"/>
      <c r="R465" s="69"/>
    </row>
    <row r="466" spans="1:18" s="70" customFormat="1" ht="12" customHeight="1">
      <c r="A466" s="539" t="s">
        <v>3</v>
      </c>
      <c r="B466" s="539"/>
      <c r="C466" s="546">
        <v>12101</v>
      </c>
      <c r="D466" s="539" t="s">
        <v>71</v>
      </c>
      <c r="E466" s="68" t="s">
        <v>6</v>
      </c>
      <c r="F466" s="68" t="s">
        <v>209</v>
      </c>
      <c r="G466" s="81">
        <f>IF(F466="I",IFERROR(VLOOKUP(C466,'BG 032022'!B:D,3,FALSE),0),0)</f>
        <v>0</v>
      </c>
      <c r="H466" s="69"/>
      <c r="I466" s="69">
        <f>IF(F466="I",IFERROR(VLOOKUP(C466,'BG 032022'!B:F,5,FALSE),0),0)</f>
        <v>0</v>
      </c>
      <c r="J466" s="69"/>
      <c r="K466" s="81">
        <f>IF(F466="I",IFERROR(VLOOKUP(C466,'BG 2021'!A:C,3,FALSE),0),0)</f>
        <v>0</v>
      </c>
      <c r="L466" s="69"/>
      <c r="M466" s="69">
        <f>IF(F466="I",IFERROR(VLOOKUP(C466,'BG 2021'!A:D,4,FALSE),0),0)</f>
        <v>0</v>
      </c>
      <c r="N466" s="69"/>
      <c r="O466" s="81"/>
      <c r="P466" s="69"/>
      <c r="Q466" s="69"/>
      <c r="R466" s="69"/>
    </row>
    <row r="467" spans="1:18" s="70" customFormat="1" ht="12" customHeight="1">
      <c r="A467" s="539" t="s">
        <v>3</v>
      </c>
      <c r="B467" s="539"/>
      <c r="C467" s="546">
        <v>121011</v>
      </c>
      <c r="D467" s="539" t="s">
        <v>532</v>
      </c>
      <c r="E467" s="68" t="s">
        <v>6</v>
      </c>
      <c r="F467" s="68" t="s">
        <v>209</v>
      </c>
      <c r="G467" s="81">
        <f>IF(F467="I",IFERROR(VLOOKUP(C467,'BG 032022'!B:D,3,FALSE),0),0)</f>
        <v>0</v>
      </c>
      <c r="H467" s="69"/>
      <c r="I467" s="69">
        <f>IF(F467="I",IFERROR(VLOOKUP(C467,'BG 032022'!B:F,5,FALSE),0),0)</f>
        <v>0</v>
      </c>
      <c r="J467" s="69"/>
      <c r="K467" s="81">
        <f>IF(F467="I",IFERROR(VLOOKUP(C467,'BG 2021'!A:C,3,FALSE),0),0)</f>
        <v>0</v>
      </c>
      <c r="L467" s="69"/>
      <c r="M467" s="69">
        <f>IF(F467="I",IFERROR(VLOOKUP(C467,'BG 2021'!A:D,4,FALSE),0),0)</f>
        <v>0</v>
      </c>
      <c r="N467" s="69"/>
      <c r="O467" s="81"/>
      <c r="P467" s="69"/>
      <c r="Q467" s="69"/>
      <c r="R467" s="69"/>
    </row>
    <row r="468" spans="1:18" s="70" customFormat="1" ht="12" customHeight="1">
      <c r="A468" s="539" t="s">
        <v>3</v>
      </c>
      <c r="B468" s="539"/>
      <c r="C468" s="546">
        <v>1210111</v>
      </c>
      <c r="D468" s="539" t="s">
        <v>368</v>
      </c>
      <c r="E468" s="68" t="s">
        <v>6</v>
      </c>
      <c r="F468" s="68" t="s">
        <v>209</v>
      </c>
      <c r="G468" s="81">
        <f>IF(F468="I",IFERROR(VLOOKUP(C468,'BG 032022'!B:D,3,FALSE),0),0)</f>
        <v>0</v>
      </c>
      <c r="H468" s="69"/>
      <c r="I468" s="69">
        <f>IF(F468="I",IFERROR(VLOOKUP(C468,'BG 032022'!B:F,5,FALSE),0),0)</f>
        <v>0</v>
      </c>
      <c r="J468" s="69"/>
      <c r="K468" s="81">
        <f>IF(F468="I",IFERROR(VLOOKUP(C468,'BG 2021'!A:C,3,FALSE),0),0)</f>
        <v>0</v>
      </c>
      <c r="L468" s="69"/>
      <c r="M468" s="69">
        <f>IF(F468="I",IFERROR(VLOOKUP(C468,'BG 2021'!A:D,4,FALSE),0),0)</f>
        <v>0</v>
      </c>
      <c r="N468" s="69"/>
      <c r="O468" s="81"/>
      <c r="P468" s="69"/>
      <c r="Q468" s="69"/>
      <c r="R468" s="69"/>
    </row>
    <row r="469" spans="1:18" s="70" customFormat="1" ht="12" customHeight="1">
      <c r="A469" s="539" t="s">
        <v>3</v>
      </c>
      <c r="B469" s="539"/>
      <c r="C469" s="546">
        <v>1210112</v>
      </c>
      <c r="D469" s="539" t="s">
        <v>369</v>
      </c>
      <c r="E469" s="68" t="s">
        <v>6</v>
      </c>
      <c r="F469" s="68" t="s">
        <v>209</v>
      </c>
      <c r="G469" s="81">
        <f>IF(F469="I",IFERROR(VLOOKUP(C469,'BG 032022'!B:D,3,FALSE),0),0)</f>
        <v>0</v>
      </c>
      <c r="H469" s="69"/>
      <c r="I469" s="69">
        <f>IF(F469="I",IFERROR(VLOOKUP(C469,'BG 032022'!B:F,5,FALSE),0),0)</f>
        <v>0</v>
      </c>
      <c r="J469" s="69"/>
      <c r="K469" s="81">
        <f>IF(F469="I",IFERROR(VLOOKUP(C469,'BG 2021'!A:C,3,FALSE),0),0)</f>
        <v>0</v>
      </c>
      <c r="L469" s="69"/>
      <c r="M469" s="69">
        <f>IF(F469="I",IFERROR(VLOOKUP(C469,'BG 2021'!A:D,4,FALSE),0),0)</f>
        <v>0</v>
      </c>
      <c r="N469" s="69"/>
      <c r="O469" s="81"/>
      <c r="P469" s="69"/>
      <c r="Q469" s="69"/>
      <c r="R469" s="69"/>
    </row>
    <row r="470" spans="1:18" s="70" customFormat="1" ht="12" customHeight="1">
      <c r="A470" s="539" t="s">
        <v>3</v>
      </c>
      <c r="B470" s="539"/>
      <c r="C470" s="546">
        <v>12101121</v>
      </c>
      <c r="D470" s="539" t="s">
        <v>110</v>
      </c>
      <c r="E470" s="68" t="s">
        <v>6</v>
      </c>
      <c r="F470" s="68" t="s">
        <v>209</v>
      </c>
      <c r="G470" s="81">
        <f>IF(F470="I",IFERROR(VLOOKUP(C470,'BG 032022'!B:D,3,FALSE),0),0)</f>
        <v>0</v>
      </c>
      <c r="H470" s="69"/>
      <c r="I470" s="69">
        <f>IF(F470="I",IFERROR(VLOOKUP(C470,'BG 032022'!B:F,5,FALSE),0),0)</f>
        <v>0</v>
      </c>
      <c r="J470" s="69"/>
      <c r="K470" s="81">
        <f>IF(F470="I",IFERROR(VLOOKUP(C470,'BG 2021'!A:C,3,FALSE),0),0)</f>
        <v>0</v>
      </c>
      <c r="L470" s="69"/>
      <c r="M470" s="69">
        <f>IF(F470="I",IFERROR(VLOOKUP(C470,'BG 2021'!A:D,4,FALSE),0),0)</f>
        <v>0</v>
      </c>
      <c r="N470" s="69"/>
      <c r="O470" s="81"/>
      <c r="P470" s="69"/>
      <c r="Q470" s="69"/>
      <c r="R470" s="69"/>
    </row>
    <row r="471" spans="1:18" s="70" customFormat="1" ht="12" customHeight="1">
      <c r="A471" s="539" t="s">
        <v>3</v>
      </c>
      <c r="B471" s="539"/>
      <c r="C471" s="546">
        <v>1210112101</v>
      </c>
      <c r="D471" s="539" t="s">
        <v>698</v>
      </c>
      <c r="E471" s="68" t="s">
        <v>6</v>
      </c>
      <c r="F471" s="68" t="s">
        <v>210</v>
      </c>
      <c r="G471" s="81">
        <f>IF(F471="I",IFERROR(VLOOKUP(C471,'BG 032022'!B:D,3,FALSE),0),0)</f>
        <v>0</v>
      </c>
      <c r="H471" s="69"/>
      <c r="I471" s="69">
        <f>IF(F471="I",IFERROR(VLOOKUP(C471,'BG 032022'!B:F,5,FALSE),0),0)</f>
        <v>0</v>
      </c>
      <c r="J471" s="69"/>
      <c r="K471" s="81">
        <f>IF(F471="I",IFERROR(VLOOKUP(C471,'BG 2021'!A:C,3,FALSE),0),0)</f>
        <v>0</v>
      </c>
      <c r="L471" s="69"/>
      <c r="M471" s="69">
        <f>IF(F471="I",IFERROR(VLOOKUP(C471,'BG 2021'!A:D,4,FALSE),0),0)</f>
        <v>0</v>
      </c>
      <c r="N471" s="69"/>
      <c r="O471" s="81"/>
      <c r="P471" s="69"/>
      <c r="Q471" s="69"/>
      <c r="R471" s="69"/>
    </row>
    <row r="472" spans="1:18" s="70" customFormat="1" ht="12" customHeight="1">
      <c r="A472" s="539" t="s">
        <v>3</v>
      </c>
      <c r="B472" s="539"/>
      <c r="C472" s="546">
        <v>1210113</v>
      </c>
      <c r="D472" s="539" t="s">
        <v>371</v>
      </c>
      <c r="E472" s="68" t="s">
        <v>6</v>
      </c>
      <c r="F472" s="68" t="s">
        <v>209</v>
      </c>
      <c r="G472" s="81">
        <f>IF(F472="I",IFERROR(VLOOKUP(C472,'BG 032022'!B:D,3,FALSE),0),0)</f>
        <v>0</v>
      </c>
      <c r="H472" s="69"/>
      <c r="I472" s="69">
        <f>IF(F472="I",IFERROR(VLOOKUP(C472,'BG 032022'!B:F,5,FALSE),0),0)</f>
        <v>0</v>
      </c>
      <c r="J472" s="69"/>
      <c r="K472" s="81">
        <f>IF(F472="I",IFERROR(VLOOKUP(C472,'BG 2021'!A:C,3,FALSE),0),0)</f>
        <v>0</v>
      </c>
      <c r="L472" s="69"/>
      <c r="M472" s="69">
        <f>IF(F472="I",IFERROR(VLOOKUP(C472,'BG 2021'!A:D,4,FALSE),0),0)</f>
        <v>0</v>
      </c>
      <c r="N472" s="69"/>
      <c r="O472" s="81"/>
      <c r="P472" s="69"/>
      <c r="Q472" s="69"/>
      <c r="R472" s="69"/>
    </row>
    <row r="473" spans="1:18" s="70" customFormat="1" ht="12" customHeight="1">
      <c r="A473" s="539" t="s">
        <v>3</v>
      </c>
      <c r="B473" s="539"/>
      <c r="C473" s="546">
        <v>1210114</v>
      </c>
      <c r="D473" s="539" t="s">
        <v>533</v>
      </c>
      <c r="E473" s="68" t="s">
        <v>6</v>
      </c>
      <c r="F473" s="68" t="s">
        <v>209</v>
      </c>
      <c r="G473" s="81">
        <f>IF(F473="I",IFERROR(VLOOKUP(C473,'BG 032022'!B:D,3,FALSE),0),0)</f>
        <v>0</v>
      </c>
      <c r="H473" s="69"/>
      <c r="I473" s="69">
        <f>IF(F473="I",IFERROR(VLOOKUP(C473,'BG 032022'!B:F,5,FALSE),0),0)</f>
        <v>0</v>
      </c>
      <c r="J473" s="69"/>
      <c r="K473" s="81">
        <f>IF(F473="I",IFERROR(VLOOKUP(C473,'BG 2021'!A:C,3,FALSE),0),0)</f>
        <v>0</v>
      </c>
      <c r="L473" s="69"/>
      <c r="M473" s="69">
        <f>IF(F473="I",IFERROR(VLOOKUP(C473,'BG 2021'!A:D,4,FALSE),0),0)</f>
        <v>0</v>
      </c>
      <c r="N473" s="69"/>
      <c r="O473" s="81"/>
      <c r="P473" s="69"/>
      <c r="Q473" s="69"/>
      <c r="R473" s="69"/>
    </row>
    <row r="474" spans="1:18" s="70" customFormat="1" ht="12" customHeight="1">
      <c r="A474" s="539" t="s">
        <v>3</v>
      </c>
      <c r="B474" s="539"/>
      <c r="C474" s="546">
        <v>1210115</v>
      </c>
      <c r="D474" s="539" t="s">
        <v>699</v>
      </c>
      <c r="E474" s="68" t="s">
        <v>6</v>
      </c>
      <c r="F474" s="68" t="s">
        <v>209</v>
      </c>
      <c r="G474" s="81">
        <f>IF(F474="I",IFERROR(VLOOKUP(C474,'BG 032022'!B:D,3,FALSE),0),0)</f>
        <v>0</v>
      </c>
      <c r="H474" s="69"/>
      <c r="I474" s="69">
        <f>IF(F474="I",IFERROR(VLOOKUP(C474,'BG 032022'!B:F,5,FALSE),0),0)</f>
        <v>0</v>
      </c>
      <c r="J474" s="69"/>
      <c r="K474" s="81">
        <f>IF(F474="I",IFERROR(VLOOKUP(C474,'BG 2021'!A:C,3,FALSE),0),0)</f>
        <v>0</v>
      </c>
      <c r="L474" s="69"/>
      <c r="M474" s="69">
        <f>IF(F474="I",IFERROR(VLOOKUP(C474,'BG 2021'!A:D,4,FALSE),0),0)</f>
        <v>0</v>
      </c>
      <c r="N474" s="69"/>
      <c r="O474" s="81"/>
      <c r="P474" s="69"/>
      <c r="Q474" s="69"/>
      <c r="R474" s="69"/>
    </row>
    <row r="475" spans="1:18" s="70" customFormat="1" ht="12" customHeight="1">
      <c r="A475" s="539" t="s">
        <v>3</v>
      </c>
      <c r="B475" s="539"/>
      <c r="C475" s="546">
        <v>1210116</v>
      </c>
      <c r="D475" s="539" t="s">
        <v>700</v>
      </c>
      <c r="E475" s="68" t="s">
        <v>6</v>
      </c>
      <c r="F475" s="68" t="s">
        <v>209</v>
      </c>
      <c r="G475" s="81">
        <f>IF(F475="I",IFERROR(VLOOKUP(C475,'BG 032022'!B:D,3,FALSE),0),0)</f>
        <v>0</v>
      </c>
      <c r="H475" s="69"/>
      <c r="I475" s="69">
        <f>IF(F475="I",IFERROR(VLOOKUP(C475,'BG 032022'!B:F,5,FALSE),0),0)</f>
        <v>0</v>
      </c>
      <c r="J475" s="69"/>
      <c r="K475" s="81">
        <f>IF(F475="I",IFERROR(VLOOKUP(C475,'BG 2021'!A:C,3,FALSE),0),0)</f>
        <v>0</v>
      </c>
      <c r="L475" s="69"/>
      <c r="M475" s="69">
        <f>IF(F475="I",IFERROR(VLOOKUP(C475,'BG 2021'!A:D,4,FALSE),0),0)</f>
        <v>0</v>
      </c>
      <c r="N475" s="69"/>
      <c r="O475" s="81"/>
      <c r="P475" s="69"/>
      <c r="Q475" s="69"/>
      <c r="R475" s="69"/>
    </row>
    <row r="476" spans="1:18" s="70" customFormat="1" ht="12" customHeight="1">
      <c r="A476" s="539" t="s">
        <v>3</v>
      </c>
      <c r="B476" s="539"/>
      <c r="C476" s="546">
        <v>1210117</v>
      </c>
      <c r="D476" s="539" t="s">
        <v>701</v>
      </c>
      <c r="E476" s="68" t="s">
        <v>6</v>
      </c>
      <c r="F476" s="68" t="s">
        <v>209</v>
      </c>
      <c r="G476" s="81">
        <f>IF(F476="I",IFERROR(VLOOKUP(C476,'BG 032022'!B:D,3,FALSE),0),0)</f>
        <v>0</v>
      </c>
      <c r="H476" s="69"/>
      <c r="I476" s="69">
        <f>IF(F476="I",IFERROR(VLOOKUP(C476,'BG 032022'!B:F,5,FALSE),0),0)</f>
        <v>0</v>
      </c>
      <c r="J476" s="69"/>
      <c r="K476" s="81">
        <f>IF(F476="I",IFERROR(VLOOKUP(C476,'BG 2021'!A:C,3,FALSE),0),0)</f>
        <v>0</v>
      </c>
      <c r="L476" s="69"/>
      <c r="M476" s="69">
        <f>IF(F476="I",IFERROR(VLOOKUP(C476,'BG 2021'!A:D,4,FALSE),0),0)</f>
        <v>0</v>
      </c>
      <c r="N476" s="69"/>
      <c r="O476" s="81"/>
      <c r="P476" s="69"/>
      <c r="Q476" s="69"/>
      <c r="R476" s="69"/>
    </row>
    <row r="477" spans="1:18" s="70" customFormat="1" ht="12" customHeight="1">
      <c r="A477" s="539" t="s">
        <v>3</v>
      </c>
      <c r="B477" s="539"/>
      <c r="C477" s="546">
        <v>1210118</v>
      </c>
      <c r="D477" s="539" t="s">
        <v>702</v>
      </c>
      <c r="E477" s="68" t="s">
        <v>6</v>
      </c>
      <c r="F477" s="68" t="s">
        <v>209</v>
      </c>
      <c r="G477" s="81">
        <f>IF(F477="I",IFERROR(VLOOKUP(C477,'BG 032022'!B:D,3,FALSE),0),0)</f>
        <v>0</v>
      </c>
      <c r="H477" s="69"/>
      <c r="I477" s="69">
        <f>IF(F477="I",IFERROR(VLOOKUP(C477,'BG 032022'!B:F,5,FALSE),0),0)</f>
        <v>0</v>
      </c>
      <c r="J477" s="69"/>
      <c r="K477" s="81">
        <f>IF(F477="I",IFERROR(VLOOKUP(C477,'BG 2021'!A:C,3,FALSE),0),0)</f>
        <v>0</v>
      </c>
      <c r="L477" s="69"/>
      <c r="M477" s="69">
        <f>IF(F477="I",IFERROR(VLOOKUP(C477,'BG 2021'!A:D,4,FALSE),0),0)</f>
        <v>0</v>
      </c>
      <c r="N477" s="69"/>
      <c r="O477" s="81"/>
      <c r="P477" s="69"/>
      <c r="Q477" s="69"/>
      <c r="R477" s="69"/>
    </row>
    <row r="478" spans="1:18" s="70" customFormat="1" ht="12" customHeight="1">
      <c r="A478" s="539" t="s">
        <v>3</v>
      </c>
      <c r="B478" s="539"/>
      <c r="C478" s="546">
        <v>121012</v>
      </c>
      <c r="D478" s="539" t="s">
        <v>536</v>
      </c>
      <c r="E478" s="68" t="s">
        <v>6</v>
      </c>
      <c r="F478" s="68" t="s">
        <v>209</v>
      </c>
      <c r="G478" s="81">
        <f>IF(F478="I",IFERROR(VLOOKUP(C478,'BG 032022'!B:D,3,FALSE),0),0)</f>
        <v>0</v>
      </c>
      <c r="H478" s="69"/>
      <c r="I478" s="69">
        <f>IF(F478="I",IFERROR(VLOOKUP(C478,'BG 032022'!B:F,5,FALSE),0),0)</f>
        <v>0</v>
      </c>
      <c r="J478" s="69"/>
      <c r="K478" s="81">
        <f>IF(F478="I",IFERROR(VLOOKUP(C478,'BG 2021'!A:C,3,FALSE),0),0)</f>
        <v>0</v>
      </c>
      <c r="L478" s="69"/>
      <c r="M478" s="69">
        <f>IF(F478="I",IFERROR(VLOOKUP(C478,'BG 2021'!A:D,4,FALSE),0),0)</f>
        <v>0</v>
      </c>
      <c r="N478" s="69"/>
      <c r="O478" s="81"/>
      <c r="P478" s="69"/>
      <c r="Q478" s="69"/>
      <c r="R478" s="69"/>
    </row>
    <row r="479" spans="1:18" s="70" customFormat="1" ht="12" customHeight="1">
      <c r="A479" s="539" t="s">
        <v>3</v>
      </c>
      <c r="B479" s="539"/>
      <c r="C479" s="546">
        <v>1210121</v>
      </c>
      <c r="D479" s="539" t="s">
        <v>368</v>
      </c>
      <c r="E479" s="68" t="s">
        <v>6</v>
      </c>
      <c r="F479" s="68" t="s">
        <v>209</v>
      </c>
      <c r="G479" s="81">
        <f>IF(F479="I",IFERROR(VLOOKUP(C479,'BG 032022'!B:D,3,FALSE),0),0)</f>
        <v>0</v>
      </c>
      <c r="H479" s="69"/>
      <c r="I479" s="69">
        <f>IF(F479="I",IFERROR(VLOOKUP(C479,'BG 032022'!B:F,5,FALSE),0),0)</f>
        <v>0</v>
      </c>
      <c r="J479" s="69"/>
      <c r="K479" s="81">
        <f>IF(F479="I",IFERROR(VLOOKUP(C479,'BG 2021'!A:C,3,FALSE),0),0)</f>
        <v>0</v>
      </c>
      <c r="L479" s="69"/>
      <c r="M479" s="69">
        <f>IF(F479="I",IFERROR(VLOOKUP(C479,'BG 2021'!A:D,4,FALSE),0),0)</f>
        <v>0</v>
      </c>
      <c r="N479" s="69"/>
      <c r="O479" s="81"/>
      <c r="P479" s="69"/>
      <c r="Q479" s="69"/>
      <c r="R479" s="69"/>
    </row>
    <row r="480" spans="1:18" s="70" customFormat="1" ht="12" customHeight="1">
      <c r="A480" s="539" t="s">
        <v>3</v>
      </c>
      <c r="B480" s="539"/>
      <c r="C480" s="546">
        <v>1210122</v>
      </c>
      <c r="D480" s="539" t="s">
        <v>369</v>
      </c>
      <c r="E480" s="68" t="s">
        <v>6</v>
      </c>
      <c r="F480" s="68" t="s">
        <v>209</v>
      </c>
      <c r="G480" s="81">
        <f>IF(F480="I",IFERROR(VLOOKUP(C480,'BG 032022'!B:D,3,FALSE),0),0)</f>
        <v>0</v>
      </c>
      <c r="H480" s="69"/>
      <c r="I480" s="69">
        <f>IF(F480="I",IFERROR(VLOOKUP(C480,'BG 032022'!B:F,5,FALSE),0),0)</f>
        <v>0</v>
      </c>
      <c r="J480" s="69"/>
      <c r="K480" s="81">
        <f>IF(F480="I",IFERROR(VLOOKUP(C480,'BG 2021'!A:C,3,FALSE),0),0)</f>
        <v>0</v>
      </c>
      <c r="L480" s="69"/>
      <c r="M480" s="69">
        <f>IF(F480="I",IFERROR(VLOOKUP(C480,'BG 2021'!A:D,4,FALSE),0),0)</f>
        <v>0</v>
      </c>
      <c r="N480" s="69"/>
      <c r="O480" s="81"/>
      <c r="P480" s="69"/>
      <c r="Q480" s="69"/>
      <c r="R480" s="69"/>
    </row>
    <row r="481" spans="1:18" s="70" customFormat="1" ht="12" customHeight="1">
      <c r="A481" s="539" t="s">
        <v>3</v>
      </c>
      <c r="B481" s="539"/>
      <c r="C481" s="546">
        <v>1210123</v>
      </c>
      <c r="D481" s="539" t="s">
        <v>371</v>
      </c>
      <c r="E481" s="68" t="s">
        <v>6</v>
      </c>
      <c r="F481" s="68" t="s">
        <v>209</v>
      </c>
      <c r="G481" s="81">
        <f>IF(F481="I",IFERROR(VLOOKUP(C481,'BG 032022'!B:D,3,FALSE),0),0)</f>
        <v>0</v>
      </c>
      <c r="H481" s="69"/>
      <c r="I481" s="69">
        <f>IF(F481="I",IFERROR(VLOOKUP(C481,'BG 032022'!B:F,5,FALSE),0),0)</f>
        <v>0</v>
      </c>
      <c r="J481" s="69"/>
      <c r="K481" s="81">
        <f>IF(F481="I",IFERROR(VLOOKUP(C481,'BG 2021'!A:C,3,FALSE),0),0)</f>
        <v>0</v>
      </c>
      <c r="L481" s="69"/>
      <c r="M481" s="69">
        <f>IF(F481="I",IFERROR(VLOOKUP(C481,'BG 2021'!A:D,4,FALSE),0),0)</f>
        <v>0</v>
      </c>
      <c r="N481" s="69"/>
      <c r="O481" s="81"/>
      <c r="P481" s="69"/>
      <c r="Q481" s="69"/>
      <c r="R481" s="69"/>
    </row>
    <row r="482" spans="1:18" s="70" customFormat="1" ht="12" customHeight="1">
      <c r="A482" s="539" t="s">
        <v>3</v>
      </c>
      <c r="B482" s="539"/>
      <c r="C482" s="546">
        <v>1210124</v>
      </c>
      <c r="D482" s="539" t="s">
        <v>533</v>
      </c>
      <c r="E482" s="68" t="s">
        <v>6</v>
      </c>
      <c r="F482" s="68" t="s">
        <v>209</v>
      </c>
      <c r="G482" s="81">
        <f>IF(F482="I",IFERROR(VLOOKUP(C482,'BG 032022'!B:D,3,FALSE),0),0)</f>
        <v>0</v>
      </c>
      <c r="H482" s="69"/>
      <c r="I482" s="69">
        <f>IF(F482="I",IFERROR(VLOOKUP(C482,'BG 032022'!B:F,5,FALSE),0),0)</f>
        <v>0</v>
      </c>
      <c r="J482" s="69"/>
      <c r="K482" s="81">
        <f>IF(F482="I",IFERROR(VLOOKUP(C482,'BG 2021'!A:C,3,FALSE),0),0)</f>
        <v>0</v>
      </c>
      <c r="L482" s="69"/>
      <c r="M482" s="69">
        <f>IF(F482="I",IFERROR(VLOOKUP(C482,'BG 2021'!A:D,4,FALSE),0),0)</f>
        <v>0</v>
      </c>
      <c r="N482" s="69"/>
      <c r="O482" s="81"/>
      <c r="P482" s="69"/>
      <c r="Q482" s="69"/>
      <c r="R482" s="69"/>
    </row>
    <row r="483" spans="1:18" s="70" customFormat="1" ht="12" customHeight="1">
      <c r="A483" s="539" t="s">
        <v>3</v>
      </c>
      <c r="B483" s="539"/>
      <c r="C483" s="546">
        <v>1210125</v>
      </c>
      <c r="D483" s="539" t="s">
        <v>534</v>
      </c>
      <c r="E483" s="68" t="s">
        <v>6</v>
      </c>
      <c r="F483" s="68" t="s">
        <v>209</v>
      </c>
      <c r="G483" s="81">
        <f>IF(F483="I",IFERROR(VLOOKUP(C483,'BG 032022'!B:D,3,FALSE),0),0)</f>
        <v>0</v>
      </c>
      <c r="H483" s="69"/>
      <c r="I483" s="69">
        <f>IF(F483="I",IFERROR(VLOOKUP(C483,'BG 032022'!B:F,5,FALSE),0),0)</f>
        <v>0</v>
      </c>
      <c r="J483" s="69"/>
      <c r="K483" s="81">
        <f>IF(F483="I",IFERROR(VLOOKUP(C483,'BG 2021'!A:C,3,FALSE),0),0)</f>
        <v>0</v>
      </c>
      <c r="L483" s="69"/>
      <c r="M483" s="69">
        <f>IF(F483="I",IFERROR(VLOOKUP(C483,'BG 2021'!A:D,4,FALSE),0),0)</f>
        <v>0</v>
      </c>
      <c r="N483" s="69"/>
      <c r="O483" s="81"/>
      <c r="P483" s="69"/>
      <c r="Q483" s="69"/>
      <c r="R483" s="69"/>
    </row>
    <row r="484" spans="1:18" s="70" customFormat="1" ht="12" customHeight="1">
      <c r="A484" s="539" t="s">
        <v>3</v>
      </c>
      <c r="B484" s="539"/>
      <c r="C484" s="546">
        <v>1210126</v>
      </c>
      <c r="D484" s="539" t="s">
        <v>644</v>
      </c>
      <c r="E484" s="68" t="s">
        <v>6</v>
      </c>
      <c r="F484" s="68" t="s">
        <v>209</v>
      </c>
      <c r="G484" s="81">
        <f>IF(F484="I",IFERROR(VLOOKUP(C484,'BG 032022'!B:D,3,FALSE),0),0)</f>
        <v>0</v>
      </c>
      <c r="H484" s="69"/>
      <c r="I484" s="69">
        <f>IF(F484="I",IFERROR(VLOOKUP(C484,'BG 032022'!B:F,5,FALSE),0),0)</f>
        <v>0</v>
      </c>
      <c r="J484" s="69"/>
      <c r="K484" s="81">
        <f>IF(F484="I",IFERROR(VLOOKUP(C484,'BG 2021'!A:C,3,FALSE),0),0)</f>
        <v>0</v>
      </c>
      <c r="L484" s="69"/>
      <c r="M484" s="69">
        <f>IF(F484="I",IFERROR(VLOOKUP(C484,'BG 2021'!A:D,4,FALSE),0),0)</f>
        <v>0</v>
      </c>
      <c r="N484" s="69"/>
      <c r="O484" s="81"/>
      <c r="P484" s="69"/>
      <c r="Q484" s="69"/>
      <c r="R484" s="69"/>
    </row>
    <row r="485" spans="1:18" s="70" customFormat="1" ht="12" customHeight="1">
      <c r="A485" s="539" t="s">
        <v>3</v>
      </c>
      <c r="B485" s="539"/>
      <c r="C485" s="546">
        <v>12102</v>
      </c>
      <c r="D485" s="539" t="s">
        <v>366</v>
      </c>
      <c r="E485" s="68" t="s">
        <v>6</v>
      </c>
      <c r="F485" s="68" t="s">
        <v>209</v>
      </c>
      <c r="G485" s="81">
        <f>IF(F485="I",IFERROR(VLOOKUP(C485,'BG 032022'!B:D,3,FALSE),0),0)</f>
        <v>0</v>
      </c>
      <c r="H485" s="69"/>
      <c r="I485" s="69">
        <f>IF(F485="I",IFERROR(VLOOKUP(C485,'BG 032022'!B:F,5,FALSE),0),0)</f>
        <v>0</v>
      </c>
      <c r="J485" s="69"/>
      <c r="K485" s="81">
        <f>IF(F485="I",IFERROR(VLOOKUP(C485,'BG 2021'!A:C,3,FALSE),0),0)</f>
        <v>0</v>
      </c>
      <c r="L485" s="69"/>
      <c r="M485" s="69">
        <f>IF(F485="I",IFERROR(VLOOKUP(C485,'BG 2021'!A:D,4,FALSE),0),0)</f>
        <v>0</v>
      </c>
      <c r="N485" s="69"/>
      <c r="O485" s="81"/>
      <c r="P485" s="69"/>
      <c r="Q485" s="69"/>
      <c r="R485" s="69"/>
    </row>
    <row r="486" spans="1:18" s="70" customFormat="1" ht="12" customHeight="1">
      <c r="A486" s="539" t="s">
        <v>3</v>
      </c>
      <c r="B486" s="539"/>
      <c r="C486" s="546">
        <v>121021</v>
      </c>
      <c r="D486" s="539" t="s">
        <v>367</v>
      </c>
      <c r="E486" s="68" t="s">
        <v>6</v>
      </c>
      <c r="F486" s="68" t="s">
        <v>209</v>
      </c>
      <c r="G486" s="81">
        <f>IF(F486="I",IFERROR(VLOOKUP(C486,'BG 032022'!B:D,3,FALSE),0),0)</f>
        <v>0</v>
      </c>
      <c r="H486" s="69"/>
      <c r="I486" s="69">
        <f>IF(F486="I",IFERROR(VLOOKUP(C486,'BG 032022'!B:F,5,FALSE),0),0)</f>
        <v>0</v>
      </c>
      <c r="J486" s="69"/>
      <c r="K486" s="81">
        <f>IF(F486="I",IFERROR(VLOOKUP(C486,'BG 2021'!A:C,3,FALSE),0),0)</f>
        <v>0</v>
      </c>
      <c r="L486" s="69"/>
      <c r="M486" s="69">
        <f>IF(F486="I",IFERROR(VLOOKUP(C486,'BG 2021'!A:D,4,FALSE),0),0)</f>
        <v>0</v>
      </c>
      <c r="N486" s="69"/>
      <c r="O486" s="81"/>
      <c r="P486" s="69"/>
      <c r="Q486" s="69"/>
      <c r="R486" s="69"/>
    </row>
    <row r="487" spans="1:18" s="70" customFormat="1" ht="12" customHeight="1">
      <c r="A487" s="539" t="s">
        <v>3</v>
      </c>
      <c r="B487" s="539"/>
      <c r="C487" s="546">
        <v>1210211</v>
      </c>
      <c r="D487" s="539" t="s">
        <v>537</v>
      </c>
      <c r="E487" s="68" t="s">
        <v>6</v>
      </c>
      <c r="F487" s="68" t="s">
        <v>209</v>
      </c>
      <c r="G487" s="81">
        <f>IF(F487="I",IFERROR(VLOOKUP(C487,'BG 032022'!B:D,3,FALSE),0),0)</f>
        <v>0</v>
      </c>
      <c r="H487" s="69"/>
      <c r="I487" s="69">
        <f>IF(F487="I",IFERROR(VLOOKUP(C487,'BG 032022'!B:F,5,FALSE),0),0)</f>
        <v>0</v>
      </c>
      <c r="J487" s="69"/>
      <c r="K487" s="81">
        <f>IF(F487="I",IFERROR(VLOOKUP(C487,'BG 2021'!A:C,3,FALSE),0),0)</f>
        <v>0</v>
      </c>
      <c r="L487" s="69"/>
      <c r="M487" s="69">
        <f>IF(F487="I",IFERROR(VLOOKUP(C487,'BG 2021'!A:D,4,FALSE),0),0)</f>
        <v>0</v>
      </c>
      <c r="N487" s="69"/>
      <c r="O487" s="81"/>
      <c r="P487" s="69"/>
      <c r="Q487" s="69"/>
      <c r="R487" s="69"/>
    </row>
    <row r="488" spans="1:18" s="70" customFormat="1" ht="12" customHeight="1">
      <c r="A488" s="539" t="s">
        <v>3</v>
      </c>
      <c r="B488" s="539"/>
      <c r="C488" s="546">
        <v>1210212</v>
      </c>
      <c r="D488" s="539" t="s">
        <v>368</v>
      </c>
      <c r="E488" s="68" t="s">
        <v>6</v>
      </c>
      <c r="F488" s="68" t="s">
        <v>209</v>
      </c>
      <c r="G488" s="81">
        <f>IF(F488="I",IFERROR(VLOOKUP(C488,'BG 032022'!B:D,3,FALSE),0),0)</f>
        <v>0</v>
      </c>
      <c r="H488" s="69"/>
      <c r="I488" s="69">
        <f>IF(F488="I",IFERROR(VLOOKUP(C488,'BG 032022'!B:F,5,FALSE),0),0)</f>
        <v>0</v>
      </c>
      <c r="J488" s="69"/>
      <c r="K488" s="81">
        <f>IF(F488="I",IFERROR(VLOOKUP(C488,'BG 2021'!A:C,3,FALSE),0),0)</f>
        <v>0</v>
      </c>
      <c r="L488" s="69"/>
      <c r="M488" s="69">
        <f>IF(F488="I",IFERROR(VLOOKUP(C488,'BG 2021'!A:D,4,FALSE),0),0)</f>
        <v>0</v>
      </c>
      <c r="N488" s="69"/>
      <c r="O488" s="81"/>
      <c r="P488" s="69"/>
      <c r="Q488" s="69"/>
      <c r="R488" s="69"/>
    </row>
    <row r="489" spans="1:18" s="70" customFormat="1" ht="12" customHeight="1">
      <c r="A489" s="539" t="s">
        <v>3</v>
      </c>
      <c r="B489" s="539"/>
      <c r="C489" s="546">
        <v>1210213</v>
      </c>
      <c r="D489" s="539" t="s">
        <v>369</v>
      </c>
      <c r="E489" s="68" t="s">
        <v>6</v>
      </c>
      <c r="F489" s="68" t="s">
        <v>209</v>
      </c>
      <c r="G489" s="81">
        <f>IF(F489="I",IFERROR(VLOOKUP(C489,'BG 032022'!B:D,3,FALSE),0),0)</f>
        <v>0</v>
      </c>
      <c r="H489" s="69"/>
      <c r="I489" s="69">
        <f>IF(F489="I",IFERROR(VLOOKUP(C489,'BG 032022'!B:F,5,FALSE),0),0)</f>
        <v>0</v>
      </c>
      <c r="J489" s="69"/>
      <c r="K489" s="81">
        <f>IF(F489="I",IFERROR(VLOOKUP(C489,'BG 2021'!A:C,3,FALSE),0),0)</f>
        <v>0</v>
      </c>
      <c r="L489" s="69"/>
      <c r="M489" s="69">
        <f>IF(F489="I",IFERROR(VLOOKUP(C489,'BG 2021'!A:D,4,FALSE),0),0)</f>
        <v>0</v>
      </c>
      <c r="N489" s="69"/>
      <c r="O489" s="81"/>
      <c r="P489" s="69"/>
      <c r="Q489" s="69"/>
      <c r="R489" s="69"/>
    </row>
    <row r="490" spans="1:18" s="70" customFormat="1" ht="12" customHeight="1">
      <c r="A490" s="539" t="s">
        <v>3</v>
      </c>
      <c r="B490" s="539"/>
      <c r="C490" s="546">
        <v>1210214</v>
      </c>
      <c r="D490" s="539" t="s">
        <v>371</v>
      </c>
      <c r="E490" s="68" t="s">
        <v>6</v>
      </c>
      <c r="F490" s="68" t="s">
        <v>209</v>
      </c>
      <c r="G490" s="81">
        <f>IF(F490="I",IFERROR(VLOOKUP(C490,'BG 032022'!B:D,3,FALSE),0),0)</f>
        <v>0</v>
      </c>
      <c r="H490" s="69"/>
      <c r="I490" s="69">
        <f>IF(F490="I",IFERROR(VLOOKUP(C490,'BG 032022'!B:F,5,FALSE),0),0)</f>
        <v>0</v>
      </c>
      <c r="J490" s="69"/>
      <c r="K490" s="81">
        <f>IF(F490="I",IFERROR(VLOOKUP(C490,'BG 2021'!A:C,3,FALSE),0),0)</f>
        <v>0</v>
      </c>
      <c r="L490" s="69"/>
      <c r="M490" s="69">
        <f>IF(F490="I",IFERROR(VLOOKUP(C490,'BG 2021'!A:D,4,FALSE),0),0)</f>
        <v>0</v>
      </c>
      <c r="N490" s="69"/>
      <c r="O490" s="81"/>
      <c r="P490" s="69"/>
      <c r="Q490" s="69"/>
      <c r="R490" s="69"/>
    </row>
    <row r="491" spans="1:18" s="70" customFormat="1" ht="12" customHeight="1">
      <c r="A491" s="539" t="s">
        <v>3</v>
      </c>
      <c r="B491" s="539"/>
      <c r="C491" s="546">
        <v>1210215</v>
      </c>
      <c r="D491" s="539" t="s">
        <v>558</v>
      </c>
      <c r="E491" s="68" t="s">
        <v>6</v>
      </c>
      <c r="F491" s="68" t="s">
        <v>209</v>
      </c>
      <c r="G491" s="81">
        <f>IF(F491="I",IFERROR(VLOOKUP(C491,'BG 032022'!B:D,3,FALSE),0),0)</f>
        <v>0</v>
      </c>
      <c r="H491" s="69"/>
      <c r="I491" s="69">
        <f>IF(F491="I",IFERROR(VLOOKUP(C491,'BG 032022'!B:F,5,FALSE),0),0)</f>
        <v>0</v>
      </c>
      <c r="J491" s="69"/>
      <c r="K491" s="81">
        <f>IF(F491="I",IFERROR(VLOOKUP(C491,'BG 2021'!A:C,3,FALSE),0),0)</f>
        <v>0</v>
      </c>
      <c r="L491" s="69"/>
      <c r="M491" s="69">
        <f>IF(F491="I",IFERROR(VLOOKUP(C491,'BG 2021'!A:D,4,FALSE),0),0)</f>
        <v>0</v>
      </c>
      <c r="N491" s="69"/>
      <c r="O491" s="81"/>
      <c r="P491" s="69"/>
      <c r="Q491" s="69"/>
      <c r="R491" s="69"/>
    </row>
    <row r="492" spans="1:18" s="70" customFormat="1" ht="12" customHeight="1">
      <c r="A492" s="539" t="s">
        <v>3</v>
      </c>
      <c r="B492" s="539"/>
      <c r="C492" s="546">
        <v>12102152</v>
      </c>
      <c r="D492" s="539" t="s">
        <v>1355</v>
      </c>
      <c r="E492" s="68" t="s">
        <v>6</v>
      </c>
      <c r="F492" s="68" t="s">
        <v>209</v>
      </c>
      <c r="G492" s="81">
        <f>IF(F492="I",IFERROR(VLOOKUP(C492,'BG 032022'!B:D,3,FALSE),0),0)</f>
        <v>0</v>
      </c>
      <c r="H492" s="69"/>
      <c r="I492" s="69">
        <f>IF(F492="I",IFERROR(VLOOKUP(C492,'BG 032022'!B:F,5,FALSE),0),0)</f>
        <v>0</v>
      </c>
      <c r="J492" s="69"/>
      <c r="K492" s="81">
        <f>IF(F492="I",IFERROR(VLOOKUP(C492,'BG 2021'!A:C,3,FALSE),0),0)</f>
        <v>0</v>
      </c>
      <c r="L492" s="69"/>
      <c r="M492" s="69">
        <f>IF(F492="I",IFERROR(VLOOKUP(C492,'BG 2021'!A:D,4,FALSE),0),0)</f>
        <v>0</v>
      </c>
      <c r="N492" s="69"/>
      <c r="O492" s="81"/>
      <c r="P492" s="69"/>
      <c r="Q492" s="69"/>
      <c r="R492" s="69"/>
    </row>
    <row r="493" spans="1:18" s="833" customFormat="1" ht="12" customHeight="1">
      <c r="A493" s="828" t="s">
        <v>3</v>
      </c>
      <c r="B493" s="828" t="s">
        <v>980</v>
      </c>
      <c r="C493" s="829">
        <v>1210215201</v>
      </c>
      <c r="D493" s="828" t="s">
        <v>1578</v>
      </c>
      <c r="E493" s="830" t="s">
        <v>6</v>
      </c>
      <c r="F493" s="830" t="s">
        <v>210</v>
      </c>
      <c r="G493" s="831">
        <f>IF(F493="I",IFERROR(VLOOKUP(C493,'BG 032022'!B:D,3,FALSE),0),0)</f>
        <v>650000000</v>
      </c>
      <c r="H493" s="832"/>
      <c r="I493" s="832">
        <f>IF(F493="I",IFERROR(VLOOKUP(C493,'BG 032022'!B:F,5,FALSE),0),0)</f>
        <v>93910.01</v>
      </c>
      <c r="J493" s="832"/>
      <c r="K493" s="831">
        <f>IF(F493="I",IFERROR(VLOOKUP(C493,'BG 2021'!A:C,3,FALSE),0),0)</f>
        <v>650000000</v>
      </c>
      <c r="L493" s="832"/>
      <c r="M493" s="832">
        <f>IF(F493="I",IFERROR(VLOOKUP(C493,'BG 2021'!A:D,4,FALSE),0),0)</f>
        <v>94603.109999999986</v>
      </c>
      <c r="N493" s="832"/>
      <c r="O493" s="831">
        <v>0</v>
      </c>
      <c r="P493" s="832"/>
      <c r="Q493" s="832">
        <v>0</v>
      </c>
      <c r="R493" s="832"/>
    </row>
    <row r="494" spans="1:18" s="833" customFormat="1" ht="12" customHeight="1">
      <c r="A494" s="828" t="s">
        <v>3</v>
      </c>
      <c r="B494" s="828" t="s">
        <v>980</v>
      </c>
      <c r="C494" s="829">
        <v>1210215202</v>
      </c>
      <c r="D494" s="828" t="s">
        <v>1579</v>
      </c>
      <c r="E494" s="830" t="s">
        <v>6</v>
      </c>
      <c r="F494" s="830" t="s">
        <v>210</v>
      </c>
      <c r="G494" s="831">
        <f>IF(F494="I",IFERROR(VLOOKUP(C494,'BG 032022'!B:D,3,FALSE),0),0)</f>
        <v>401085617</v>
      </c>
      <c r="H494" s="832"/>
      <c r="I494" s="832">
        <f>IF(F494="I",IFERROR(VLOOKUP(C494,'BG 032022'!B:F,5,FALSE),0),0)</f>
        <v>57947.62</v>
      </c>
      <c r="J494" s="832"/>
      <c r="K494" s="831">
        <f>IF(F494="I",IFERROR(VLOOKUP(C494,'BG 2021'!A:C,3,FALSE),0),0)</f>
        <v>422152740</v>
      </c>
      <c r="L494" s="832"/>
      <c r="M494" s="832">
        <f>IF(F494="I",IFERROR(VLOOKUP(C494,'BG 2021'!A:D,4,FALSE),0),0)</f>
        <v>61441.48</v>
      </c>
      <c r="N494" s="832"/>
      <c r="O494" s="831">
        <v>0</v>
      </c>
      <c r="P494" s="832"/>
      <c r="Q494" s="832">
        <v>0</v>
      </c>
      <c r="R494" s="832"/>
    </row>
    <row r="495" spans="1:18" s="833" customFormat="1" ht="12" customHeight="1">
      <c r="A495" s="828" t="s">
        <v>3</v>
      </c>
      <c r="B495" s="828" t="s">
        <v>980</v>
      </c>
      <c r="C495" s="829">
        <v>1210215203</v>
      </c>
      <c r="D495" s="828" t="s">
        <v>1580</v>
      </c>
      <c r="E495" s="830" t="s">
        <v>6</v>
      </c>
      <c r="F495" s="830" t="s">
        <v>210</v>
      </c>
      <c r="G495" s="831">
        <f>IF(F495="I",IFERROR(VLOOKUP(C495,'BG 032022'!B:D,3,FALSE),0),0)</f>
        <v>-396223973</v>
      </c>
      <c r="H495" s="832"/>
      <c r="I495" s="832">
        <f>IF(F495="I",IFERROR(VLOOKUP(C495,'BG 032022'!B:F,5,FALSE),0),0)</f>
        <v>-57245.23</v>
      </c>
      <c r="J495" s="832"/>
      <c r="K495" s="831">
        <f>IF(F495="I",IFERROR(VLOOKUP(C495,'BG 2021'!A:C,3,FALSE),0),0)</f>
        <v>-406641781</v>
      </c>
      <c r="L495" s="832"/>
      <c r="M495" s="832">
        <f>IF(F495="I",IFERROR(VLOOKUP(C495,'BG 2021'!A:D,4,FALSE),0),0)</f>
        <v>-59183.97</v>
      </c>
      <c r="N495" s="832"/>
      <c r="O495" s="831">
        <v>0</v>
      </c>
      <c r="P495" s="832"/>
      <c r="Q495" s="832">
        <v>0</v>
      </c>
      <c r="R495" s="832"/>
    </row>
    <row r="496" spans="1:18" s="70" customFormat="1" ht="12" customHeight="1">
      <c r="A496" s="539" t="s">
        <v>3</v>
      </c>
      <c r="B496" s="539" t="s">
        <v>980</v>
      </c>
      <c r="C496" s="546">
        <v>1210215101</v>
      </c>
      <c r="D496" s="539" t="s">
        <v>1223</v>
      </c>
      <c r="E496" s="68" t="s">
        <v>6</v>
      </c>
      <c r="F496" s="68" t="s">
        <v>210</v>
      </c>
      <c r="G496" s="81">
        <f>IF(F496="I",IFERROR(VLOOKUP(C496,'BG 032022'!B:D,3,FALSE),0),0)</f>
        <v>0</v>
      </c>
      <c r="H496" s="69"/>
      <c r="I496" s="69">
        <f>IF(F496="I",IFERROR(VLOOKUP(C496,'BG 032022'!B:F,5,FALSE),0),0)</f>
        <v>0</v>
      </c>
      <c r="J496" s="69"/>
      <c r="K496" s="81">
        <f>IF(F496="I",IFERROR(VLOOKUP(C496,'BG 2021'!A:C,3,FALSE),0),0)</f>
        <v>0</v>
      </c>
      <c r="L496" s="69"/>
      <c r="M496" s="69">
        <f>IF(F496="I",IFERROR(VLOOKUP(C496,'BG 2021'!A:D,4,FALSE),0),0)</f>
        <v>0</v>
      </c>
      <c r="N496" s="69"/>
      <c r="O496" s="81"/>
      <c r="P496" s="69"/>
      <c r="Q496" s="69"/>
      <c r="R496" s="69"/>
    </row>
    <row r="497" spans="1:18" s="70" customFormat="1" ht="12" customHeight="1">
      <c r="A497" s="539" t="s">
        <v>3</v>
      </c>
      <c r="B497" s="539" t="s">
        <v>980</v>
      </c>
      <c r="C497" s="546">
        <v>1210215102</v>
      </c>
      <c r="D497" s="539" t="s">
        <v>313</v>
      </c>
      <c r="E497" s="68" t="s">
        <v>6</v>
      </c>
      <c r="F497" s="68" t="s">
        <v>210</v>
      </c>
      <c r="G497" s="81">
        <f>IF(F497="I",IFERROR(VLOOKUP(C497,'BG 032022'!B:D,3,FALSE),0),0)</f>
        <v>0</v>
      </c>
      <c r="H497" s="69"/>
      <c r="I497" s="69">
        <f>IF(F497="I",IFERROR(VLOOKUP(C497,'BG 032022'!B:F,5,FALSE),0),0)</f>
        <v>0</v>
      </c>
      <c r="J497" s="69"/>
      <c r="K497" s="81">
        <f>IF(F497="I",IFERROR(VLOOKUP(C497,'BG 2021'!A:C,3,FALSE),0),0)</f>
        <v>0</v>
      </c>
      <c r="L497" s="69"/>
      <c r="M497" s="69">
        <f>IF(F497="I",IFERROR(VLOOKUP(C497,'BG 2021'!A:D,4,FALSE),0),0)</f>
        <v>0</v>
      </c>
      <c r="N497" s="69"/>
      <c r="O497" s="81"/>
      <c r="P497" s="69"/>
      <c r="Q497" s="69"/>
      <c r="R497" s="69"/>
    </row>
    <row r="498" spans="1:18" s="70" customFormat="1" ht="12" customHeight="1">
      <c r="A498" s="539" t="s">
        <v>3</v>
      </c>
      <c r="B498" s="539" t="s">
        <v>980</v>
      </c>
      <c r="C498" s="546">
        <v>1210215103</v>
      </c>
      <c r="D498" s="539" t="s">
        <v>1224</v>
      </c>
      <c r="E498" s="68" t="s">
        <v>6</v>
      </c>
      <c r="F498" s="68" t="s">
        <v>210</v>
      </c>
      <c r="G498" s="81">
        <f>IF(F498="I",IFERROR(VLOOKUP(C498,'BG 032022'!B:D,3,FALSE),0),0)</f>
        <v>0</v>
      </c>
      <c r="H498" s="69"/>
      <c r="I498" s="69">
        <f>IF(F498="I",IFERROR(VLOOKUP(C498,'BG 032022'!B:F,5,FALSE),0),0)</f>
        <v>0</v>
      </c>
      <c r="J498" s="69"/>
      <c r="K498" s="81">
        <f>IF(F498="I",IFERROR(VLOOKUP(C498,'BG 2021'!A:C,3,FALSE),0),0)</f>
        <v>0</v>
      </c>
      <c r="L498" s="69"/>
      <c r="M498" s="69">
        <f>IF(F498="I",IFERROR(VLOOKUP(C498,'BG 2021'!A:D,4,FALSE),0),0)</f>
        <v>0</v>
      </c>
      <c r="N498" s="69"/>
      <c r="O498" s="81"/>
      <c r="P498" s="69"/>
      <c r="Q498" s="69"/>
      <c r="R498" s="69"/>
    </row>
    <row r="499" spans="1:18" s="70" customFormat="1" ht="12" customHeight="1">
      <c r="A499" s="539" t="s">
        <v>3</v>
      </c>
      <c r="B499" s="539"/>
      <c r="C499" s="546">
        <v>1210216</v>
      </c>
      <c r="D499" s="539" t="s">
        <v>533</v>
      </c>
      <c r="E499" s="68" t="s">
        <v>6</v>
      </c>
      <c r="F499" s="68" t="s">
        <v>209</v>
      </c>
      <c r="G499" s="81">
        <f>IF(F499="I",IFERROR(VLOOKUP(C499,'BG 032022'!B:D,3,FALSE),0),0)</f>
        <v>0</v>
      </c>
      <c r="H499" s="69"/>
      <c r="I499" s="69">
        <f>IF(F499="I",IFERROR(VLOOKUP(C499,'BG 032022'!B:F,5,FALSE),0),0)</f>
        <v>0</v>
      </c>
      <c r="J499" s="69"/>
      <c r="K499" s="81">
        <f>IF(F499="I",IFERROR(VLOOKUP(C499,'BG 2021'!A:C,3,FALSE),0),0)</f>
        <v>0</v>
      </c>
      <c r="L499" s="69"/>
      <c r="M499" s="69">
        <f>IF(F499="I",IFERROR(VLOOKUP(C499,'BG 2021'!A:D,4,FALSE),0),0)</f>
        <v>0</v>
      </c>
      <c r="N499" s="69"/>
      <c r="O499" s="81"/>
      <c r="P499" s="69"/>
      <c r="Q499" s="69"/>
      <c r="R499" s="69"/>
    </row>
    <row r="500" spans="1:18" s="70" customFormat="1" ht="12" customHeight="1">
      <c r="A500" s="539" t="s">
        <v>3</v>
      </c>
      <c r="B500" s="539"/>
      <c r="C500" s="546">
        <v>1210217</v>
      </c>
      <c r="D500" s="539" t="s">
        <v>372</v>
      </c>
      <c r="E500" s="68" t="s">
        <v>6</v>
      </c>
      <c r="F500" s="68" t="s">
        <v>209</v>
      </c>
      <c r="G500" s="81">
        <f>IF(F500="I",IFERROR(VLOOKUP(C500,'BG 032022'!B:D,3,FALSE),0),0)</f>
        <v>0</v>
      </c>
      <c r="H500" s="69"/>
      <c r="I500" s="69">
        <f>IF(F500="I",IFERROR(VLOOKUP(C500,'BG 032022'!B:F,5,FALSE),0),0)</f>
        <v>0</v>
      </c>
      <c r="J500" s="69"/>
      <c r="K500" s="81">
        <f>IF(F500="I",IFERROR(VLOOKUP(C500,'BG 2021'!A:C,3,FALSE),0),0)</f>
        <v>0</v>
      </c>
      <c r="L500" s="69"/>
      <c r="M500" s="69">
        <f>IF(F500="I",IFERROR(VLOOKUP(C500,'BG 2021'!A:D,4,FALSE),0),0)</f>
        <v>0</v>
      </c>
      <c r="N500" s="69"/>
      <c r="O500" s="81"/>
      <c r="P500" s="69"/>
      <c r="Q500" s="69"/>
      <c r="R500" s="69"/>
    </row>
    <row r="501" spans="1:18" s="70" customFormat="1" ht="12" customHeight="1">
      <c r="A501" s="539" t="s">
        <v>3</v>
      </c>
      <c r="B501" s="539"/>
      <c r="C501" s="546">
        <v>12102171</v>
      </c>
      <c r="D501" s="539" t="s">
        <v>395</v>
      </c>
      <c r="E501" s="68" t="s">
        <v>6</v>
      </c>
      <c r="F501" s="68" t="s">
        <v>209</v>
      </c>
      <c r="G501" s="81">
        <f>IF(F501="I",IFERROR(VLOOKUP(C501,'BG 032022'!B:D,3,FALSE),0),0)</f>
        <v>0</v>
      </c>
      <c r="H501" s="69"/>
      <c r="I501" s="69">
        <f>IF(F501="I",IFERROR(VLOOKUP(C501,'BG 032022'!B:F,5,FALSE),0),0)</f>
        <v>0</v>
      </c>
      <c r="J501" s="69"/>
      <c r="K501" s="81">
        <f>IF(F501="I",IFERROR(VLOOKUP(C501,'BG 2021'!A:C,3,FALSE),0),0)</f>
        <v>0</v>
      </c>
      <c r="L501" s="69"/>
      <c r="M501" s="69">
        <f>IF(F501="I",IFERROR(VLOOKUP(C501,'BG 2021'!A:D,4,FALSE),0),0)</f>
        <v>0</v>
      </c>
      <c r="N501" s="69"/>
      <c r="O501" s="81"/>
      <c r="P501" s="69"/>
      <c r="Q501" s="69"/>
      <c r="R501" s="69"/>
    </row>
    <row r="502" spans="1:18" s="70" customFormat="1" ht="12" customHeight="1">
      <c r="A502" s="539" t="s">
        <v>3</v>
      </c>
      <c r="B502" s="539"/>
      <c r="C502" s="546">
        <v>1210218</v>
      </c>
      <c r="D502" s="539" t="s">
        <v>375</v>
      </c>
      <c r="E502" s="68" t="s">
        <v>6</v>
      </c>
      <c r="F502" s="68" t="s">
        <v>209</v>
      </c>
      <c r="G502" s="81">
        <f>IF(F502="I",IFERROR(VLOOKUP(C502,'BG 032022'!B:D,3,FALSE),0),0)</f>
        <v>0</v>
      </c>
      <c r="H502" s="69"/>
      <c r="I502" s="69">
        <f>IF(F502="I",IFERROR(VLOOKUP(C502,'BG 032022'!B:F,5,FALSE),0),0)</f>
        <v>0</v>
      </c>
      <c r="J502" s="69"/>
      <c r="K502" s="81">
        <f>IF(F502="I",IFERROR(VLOOKUP(C502,'BG 2021'!A:C,3,FALSE),0),0)</f>
        <v>0</v>
      </c>
      <c r="L502" s="69"/>
      <c r="M502" s="69">
        <f>IF(F502="I",IFERROR(VLOOKUP(C502,'BG 2021'!A:D,4,FALSE),0),0)</f>
        <v>0</v>
      </c>
      <c r="N502" s="69"/>
      <c r="O502" s="81"/>
      <c r="P502" s="69"/>
      <c r="Q502" s="69"/>
      <c r="R502" s="69"/>
    </row>
    <row r="503" spans="1:18" s="70" customFormat="1" ht="12" customHeight="1">
      <c r="A503" s="539" t="s">
        <v>3</v>
      </c>
      <c r="B503" s="539"/>
      <c r="C503" s="546">
        <v>12102181</v>
      </c>
      <c r="D503" s="539" t="s">
        <v>376</v>
      </c>
      <c r="E503" s="68" t="s">
        <v>6</v>
      </c>
      <c r="F503" s="68" t="s">
        <v>209</v>
      </c>
      <c r="G503" s="81">
        <f>IF(F503="I",IFERROR(VLOOKUP(C503,'BG 032022'!B:D,3,FALSE),0),0)</f>
        <v>0</v>
      </c>
      <c r="H503" s="69"/>
      <c r="I503" s="69">
        <f>IF(F503="I",IFERROR(VLOOKUP(C503,'BG 032022'!B:F,5,FALSE),0),0)</f>
        <v>0</v>
      </c>
      <c r="J503" s="69"/>
      <c r="K503" s="81">
        <f>IF(F503="I",IFERROR(VLOOKUP(C503,'BG 2021'!A:C,3,FALSE),0),0)</f>
        <v>0</v>
      </c>
      <c r="L503" s="69"/>
      <c r="M503" s="69">
        <f>IF(F503="I",IFERROR(VLOOKUP(C503,'BG 2021'!A:D,4,FALSE),0),0)</f>
        <v>0</v>
      </c>
      <c r="N503" s="69"/>
      <c r="O503" s="81"/>
      <c r="P503" s="69"/>
      <c r="Q503" s="69"/>
      <c r="R503" s="69"/>
    </row>
    <row r="504" spans="1:18" s="70" customFormat="1" ht="12" customHeight="1">
      <c r="A504" s="539" t="s">
        <v>3</v>
      </c>
      <c r="B504" s="539"/>
      <c r="C504" s="546">
        <v>12102182</v>
      </c>
      <c r="D504" s="539" t="s">
        <v>377</v>
      </c>
      <c r="E504" s="68" t="s">
        <v>6</v>
      </c>
      <c r="F504" s="68" t="s">
        <v>209</v>
      </c>
      <c r="G504" s="81">
        <f>IF(F504="I",IFERROR(VLOOKUP(C504,'BG 032022'!B:D,3,FALSE),0),0)</f>
        <v>0</v>
      </c>
      <c r="H504" s="69"/>
      <c r="I504" s="69">
        <f>IF(F504="I",IFERROR(VLOOKUP(C504,'BG 032022'!B:F,5,FALSE),0),0)</f>
        <v>0</v>
      </c>
      <c r="J504" s="69"/>
      <c r="K504" s="81">
        <f>IF(F504="I",IFERROR(VLOOKUP(C504,'BG 2021'!A:C,3,FALSE),0),0)</f>
        <v>0</v>
      </c>
      <c r="L504" s="69"/>
      <c r="M504" s="69">
        <f>IF(F504="I",IFERROR(VLOOKUP(C504,'BG 2021'!A:D,4,FALSE),0),0)</f>
        <v>0</v>
      </c>
      <c r="N504" s="69"/>
      <c r="O504" s="81"/>
      <c r="P504" s="69"/>
      <c r="Q504" s="69"/>
      <c r="R504" s="69"/>
    </row>
    <row r="505" spans="1:18" s="70" customFormat="1" ht="12" customHeight="1">
      <c r="A505" s="539" t="s">
        <v>3</v>
      </c>
      <c r="B505" s="539"/>
      <c r="C505" s="546">
        <v>1210219</v>
      </c>
      <c r="D505" s="539" t="s">
        <v>644</v>
      </c>
      <c r="E505" s="68" t="s">
        <v>6</v>
      </c>
      <c r="F505" s="68" t="s">
        <v>209</v>
      </c>
      <c r="G505" s="81">
        <f>IF(F505="I",IFERROR(VLOOKUP(C505,'BG 032022'!B:D,3,FALSE),0),0)</f>
        <v>0</v>
      </c>
      <c r="H505" s="69"/>
      <c r="I505" s="69">
        <f>IF(F505="I",IFERROR(VLOOKUP(C505,'BG 032022'!B:F,5,FALSE),0),0)</f>
        <v>0</v>
      </c>
      <c r="J505" s="69"/>
      <c r="K505" s="81">
        <f>IF(F505="I",IFERROR(VLOOKUP(C505,'BG 2021'!A:C,3,FALSE),0),0)</f>
        <v>0</v>
      </c>
      <c r="L505" s="69"/>
      <c r="M505" s="69">
        <f>IF(F505="I",IFERROR(VLOOKUP(C505,'BG 2021'!A:D,4,FALSE),0),0)</f>
        <v>0</v>
      </c>
      <c r="N505" s="69"/>
      <c r="O505" s="81"/>
      <c r="P505" s="69"/>
      <c r="Q505" s="69"/>
      <c r="R505" s="69"/>
    </row>
    <row r="506" spans="1:18" s="70" customFormat="1" ht="12" customHeight="1">
      <c r="A506" s="539" t="s">
        <v>3</v>
      </c>
      <c r="B506" s="539"/>
      <c r="C506" s="546">
        <v>121022</v>
      </c>
      <c r="D506" s="539" t="s">
        <v>675</v>
      </c>
      <c r="E506" s="68" t="s">
        <v>145</v>
      </c>
      <c r="F506" s="68" t="s">
        <v>209</v>
      </c>
      <c r="G506" s="81">
        <f>IF(F506="I",IFERROR(VLOOKUP(C506,'BG 032022'!B:D,3,FALSE),0),0)</f>
        <v>0</v>
      </c>
      <c r="H506" s="69"/>
      <c r="I506" s="69">
        <f>IF(F506="I",IFERROR(VLOOKUP(C506,'BG 032022'!B:F,5,FALSE),0),0)</f>
        <v>0</v>
      </c>
      <c r="J506" s="69"/>
      <c r="K506" s="81">
        <f>IF(F506="I",IFERROR(VLOOKUP(C506,'BG 2021'!A:C,3,FALSE),0),0)</f>
        <v>0</v>
      </c>
      <c r="L506" s="69"/>
      <c r="M506" s="69">
        <f>IF(F506="I",IFERROR(VLOOKUP(C506,'BG 2021'!A:D,4,FALSE),0),0)</f>
        <v>0</v>
      </c>
      <c r="N506" s="69"/>
      <c r="O506" s="81"/>
      <c r="P506" s="69"/>
      <c r="Q506" s="69"/>
      <c r="R506" s="69"/>
    </row>
    <row r="507" spans="1:18" s="70" customFormat="1" ht="12" customHeight="1">
      <c r="A507" s="539" t="s">
        <v>3</v>
      </c>
      <c r="B507" s="539"/>
      <c r="C507" s="546">
        <v>1210221</v>
      </c>
      <c r="D507" s="539" t="s">
        <v>537</v>
      </c>
      <c r="E507" s="68" t="s">
        <v>6</v>
      </c>
      <c r="F507" s="68" t="s">
        <v>209</v>
      </c>
      <c r="G507" s="81">
        <f>IF(F507="I",IFERROR(VLOOKUP(C507,'BG 032022'!B:D,3,FALSE),0),0)</f>
        <v>0</v>
      </c>
      <c r="H507" s="69"/>
      <c r="I507" s="69">
        <f>IF(F507="I",IFERROR(VLOOKUP(C507,'BG 032022'!B:F,5,FALSE),0),0)</f>
        <v>0</v>
      </c>
      <c r="J507" s="69"/>
      <c r="K507" s="81">
        <f>IF(F507="I",IFERROR(VLOOKUP(C507,'BG 2021'!A:C,3,FALSE),0),0)</f>
        <v>0</v>
      </c>
      <c r="L507" s="69"/>
      <c r="M507" s="69">
        <f>IF(F507="I",IFERROR(VLOOKUP(C507,'BG 2021'!A:D,4,FALSE),0),0)</f>
        <v>0</v>
      </c>
      <c r="N507" s="69"/>
      <c r="O507" s="81"/>
      <c r="P507" s="69"/>
      <c r="Q507" s="69"/>
      <c r="R507" s="69"/>
    </row>
    <row r="508" spans="1:18" s="70" customFormat="1" ht="12" customHeight="1">
      <c r="A508" s="539" t="s">
        <v>3</v>
      </c>
      <c r="B508" s="539"/>
      <c r="C508" s="546">
        <v>1210222</v>
      </c>
      <c r="D508" s="539" t="s">
        <v>368</v>
      </c>
      <c r="E508" s="68" t="s">
        <v>6</v>
      </c>
      <c r="F508" s="68" t="s">
        <v>209</v>
      </c>
      <c r="G508" s="81">
        <f>IF(F508="I",IFERROR(VLOOKUP(C508,'BG 032022'!B:D,3,FALSE),0),0)</f>
        <v>0</v>
      </c>
      <c r="H508" s="69" t="s">
        <v>183</v>
      </c>
      <c r="I508" s="69">
        <f>IF(F508="I",IFERROR(VLOOKUP(C508,'BG 032022'!B:F,5,FALSE),0),0)</f>
        <v>0</v>
      </c>
      <c r="J508" s="69"/>
      <c r="K508" s="81">
        <f>IF(F508="I",IFERROR(VLOOKUP(C508,'BG 2021'!A:C,3,FALSE),0),0)</f>
        <v>0</v>
      </c>
      <c r="L508" s="69"/>
      <c r="M508" s="69">
        <f>IF(F508="I",IFERROR(VLOOKUP(C508,'BG 2021'!A:D,4,FALSE),0),0)</f>
        <v>0</v>
      </c>
      <c r="N508" s="69"/>
      <c r="O508" s="81"/>
      <c r="P508" s="69"/>
      <c r="Q508" s="69"/>
      <c r="R508" s="69"/>
    </row>
    <row r="509" spans="1:18" s="70" customFormat="1" ht="12" customHeight="1">
      <c r="A509" s="539" t="s">
        <v>3</v>
      </c>
      <c r="B509" s="539"/>
      <c r="C509" s="546">
        <v>1210223</v>
      </c>
      <c r="D509" s="539" t="s">
        <v>369</v>
      </c>
      <c r="E509" s="68" t="s">
        <v>6</v>
      </c>
      <c r="F509" s="68" t="s">
        <v>209</v>
      </c>
      <c r="G509" s="81">
        <f>IF(F509="I",IFERROR(VLOOKUP(C509,'BG 032022'!B:D,3,FALSE),0),0)</f>
        <v>0</v>
      </c>
      <c r="H509" s="69"/>
      <c r="I509" s="69">
        <f>IF(F509="I",IFERROR(VLOOKUP(C509,'BG 032022'!B:F,5,FALSE),0),0)</f>
        <v>0</v>
      </c>
      <c r="J509" s="69"/>
      <c r="K509" s="81">
        <f>IF(F509="I",IFERROR(VLOOKUP(C509,'BG 2021'!A:C,3,FALSE),0),0)</f>
        <v>0</v>
      </c>
      <c r="L509" s="69"/>
      <c r="M509" s="69">
        <f>IF(F509="I",IFERROR(VLOOKUP(C509,'BG 2021'!A:D,4,FALSE),0),0)</f>
        <v>0</v>
      </c>
      <c r="N509" s="69"/>
      <c r="O509" s="81"/>
      <c r="P509" s="69"/>
      <c r="Q509" s="69"/>
      <c r="R509" s="69"/>
    </row>
    <row r="510" spans="1:18" s="70" customFormat="1" ht="12" customHeight="1">
      <c r="A510" s="539" t="s">
        <v>3</v>
      </c>
      <c r="B510" s="539"/>
      <c r="C510" s="546">
        <v>1210224</v>
      </c>
      <c r="D510" s="539" t="s">
        <v>371</v>
      </c>
      <c r="E510" s="68" t="s">
        <v>6</v>
      </c>
      <c r="F510" s="68" t="s">
        <v>209</v>
      </c>
      <c r="G510" s="81">
        <f>IF(F510="I",IFERROR(VLOOKUP(C510,'BG 032022'!B:D,3,FALSE),0),0)</f>
        <v>0</v>
      </c>
      <c r="H510" s="69"/>
      <c r="I510" s="69">
        <f>IF(F510="I",IFERROR(VLOOKUP(C510,'BG 032022'!B:F,5,FALSE),0),0)</f>
        <v>0</v>
      </c>
      <c r="J510" s="69"/>
      <c r="K510" s="81">
        <f>IF(F510="I",IFERROR(VLOOKUP(C510,'BG 2021'!A:C,3,FALSE),0),0)</f>
        <v>0</v>
      </c>
      <c r="L510" s="69"/>
      <c r="M510" s="69">
        <f>IF(F510="I",IFERROR(VLOOKUP(C510,'BG 2021'!A:D,4,FALSE),0),0)</f>
        <v>0</v>
      </c>
      <c r="N510" s="69"/>
      <c r="O510" s="81"/>
      <c r="P510" s="69"/>
      <c r="Q510" s="69"/>
      <c r="R510" s="69"/>
    </row>
    <row r="511" spans="1:18" s="70" customFormat="1" ht="12" customHeight="1">
      <c r="A511" s="539" t="s">
        <v>3</v>
      </c>
      <c r="B511" s="539"/>
      <c r="C511" s="546">
        <v>1210225</v>
      </c>
      <c r="D511" s="539" t="s">
        <v>533</v>
      </c>
      <c r="E511" s="68" t="s">
        <v>6</v>
      </c>
      <c r="F511" s="68" t="s">
        <v>209</v>
      </c>
      <c r="G511" s="81">
        <f>IF(F511="I",IFERROR(VLOOKUP(C511,'BG 032022'!B:D,3,FALSE),0),0)</f>
        <v>0</v>
      </c>
      <c r="H511" s="69" t="s">
        <v>183</v>
      </c>
      <c r="I511" s="69">
        <f>IF(F511="I",IFERROR(VLOOKUP(C511,'BG 032022'!B:F,5,FALSE),0),0)</f>
        <v>0</v>
      </c>
      <c r="J511" s="69"/>
      <c r="K511" s="81">
        <f>IF(F511="I",IFERROR(VLOOKUP(C511,'BG 2021'!A:C,3,FALSE),0),0)</f>
        <v>0</v>
      </c>
      <c r="L511" s="69"/>
      <c r="M511" s="69">
        <f>IF(F511="I",IFERROR(VLOOKUP(C511,'BG 2021'!A:D,4,FALSE),0),0)</f>
        <v>0</v>
      </c>
      <c r="N511" s="69"/>
      <c r="O511" s="81"/>
      <c r="P511" s="69"/>
      <c r="Q511" s="69"/>
      <c r="R511" s="69"/>
    </row>
    <row r="512" spans="1:18" s="70" customFormat="1" ht="12" customHeight="1">
      <c r="A512" s="539" t="s">
        <v>3</v>
      </c>
      <c r="B512" s="539"/>
      <c r="C512" s="546">
        <v>1210226</v>
      </c>
      <c r="D512" s="539" t="s">
        <v>372</v>
      </c>
      <c r="E512" s="68" t="s">
        <v>6</v>
      </c>
      <c r="F512" s="68" t="s">
        <v>209</v>
      </c>
      <c r="G512" s="81">
        <f>IF(F512="I",IFERROR(VLOOKUP(C512,'BG 032022'!B:D,3,FALSE),0),0)</f>
        <v>0</v>
      </c>
      <c r="H512" s="69"/>
      <c r="I512" s="69">
        <f>IF(F512="I",IFERROR(VLOOKUP(C512,'BG 032022'!B:F,5,FALSE),0),0)</f>
        <v>0</v>
      </c>
      <c r="J512" s="69"/>
      <c r="K512" s="81">
        <f>IF(F512="I",IFERROR(VLOOKUP(C512,'BG 2021'!A:C,3,FALSE),0),0)</f>
        <v>0</v>
      </c>
      <c r="L512" s="69"/>
      <c r="M512" s="69">
        <f>IF(F512="I",IFERROR(VLOOKUP(C512,'BG 2021'!A:D,4,FALSE),0),0)</f>
        <v>0</v>
      </c>
      <c r="N512" s="69"/>
      <c r="O512" s="81"/>
      <c r="P512" s="69"/>
      <c r="Q512" s="69"/>
      <c r="R512" s="69"/>
    </row>
    <row r="513" spans="1:18" s="70" customFormat="1" ht="12" customHeight="1">
      <c r="A513" s="539" t="s">
        <v>3</v>
      </c>
      <c r="B513" s="539"/>
      <c r="C513" s="546">
        <v>1210227</v>
      </c>
      <c r="D513" s="539" t="s">
        <v>375</v>
      </c>
      <c r="E513" s="68" t="s">
        <v>6</v>
      </c>
      <c r="F513" s="68" t="s">
        <v>209</v>
      </c>
      <c r="G513" s="81">
        <f>IF(F513="I",IFERROR(VLOOKUP(C513,'BG 032022'!B:D,3,FALSE),0),0)</f>
        <v>0</v>
      </c>
      <c r="H513" s="69"/>
      <c r="I513" s="69">
        <f>IF(F513="I",IFERROR(VLOOKUP(C513,'BG 032022'!B:F,5,FALSE),0),0)</f>
        <v>0</v>
      </c>
      <c r="J513" s="69"/>
      <c r="K513" s="81">
        <f>IF(F513="I",IFERROR(VLOOKUP(C513,'BG 2021'!A:C,3,FALSE),0),0)</f>
        <v>0</v>
      </c>
      <c r="L513" s="69"/>
      <c r="M513" s="69">
        <f>IF(F513="I",IFERROR(VLOOKUP(C513,'BG 2021'!A:D,4,FALSE),0),0)</f>
        <v>0</v>
      </c>
      <c r="N513" s="69"/>
      <c r="O513" s="81"/>
      <c r="P513" s="69"/>
      <c r="Q513" s="69"/>
      <c r="R513" s="69"/>
    </row>
    <row r="514" spans="1:18" s="70" customFormat="1" ht="12" customHeight="1">
      <c r="A514" s="539" t="s">
        <v>3</v>
      </c>
      <c r="B514" s="539"/>
      <c r="C514" s="546">
        <v>12102271</v>
      </c>
      <c r="D514" s="539" t="s">
        <v>376</v>
      </c>
      <c r="E514" s="68" t="s">
        <v>6</v>
      </c>
      <c r="F514" s="68" t="s">
        <v>209</v>
      </c>
      <c r="G514" s="81">
        <f>IF(F514="I",IFERROR(VLOOKUP(C514,'BG 032022'!B:D,3,FALSE),0),0)</f>
        <v>0</v>
      </c>
      <c r="H514" s="69"/>
      <c r="I514" s="69">
        <f>IF(F514="I",IFERROR(VLOOKUP(C514,'BG 032022'!B:F,5,FALSE),0),0)</f>
        <v>0</v>
      </c>
      <c r="J514" s="69"/>
      <c r="K514" s="81">
        <f>IF(F514="I",IFERROR(VLOOKUP(C514,'BG 2021'!A:C,3,FALSE),0),0)</f>
        <v>0</v>
      </c>
      <c r="L514" s="69"/>
      <c r="M514" s="69">
        <f>IF(F514="I",IFERROR(VLOOKUP(C514,'BG 2021'!A:D,4,FALSE),0),0)</f>
        <v>0</v>
      </c>
      <c r="N514" s="69"/>
      <c r="O514" s="81"/>
      <c r="P514" s="69"/>
      <c r="Q514" s="69"/>
      <c r="R514" s="69"/>
    </row>
    <row r="515" spans="1:18" s="70" customFormat="1" ht="12" customHeight="1">
      <c r="A515" s="539" t="s">
        <v>3</v>
      </c>
      <c r="B515" s="539"/>
      <c r="C515" s="546">
        <v>12102272</v>
      </c>
      <c r="D515" s="539" t="s">
        <v>377</v>
      </c>
      <c r="E515" s="68" t="s">
        <v>6</v>
      </c>
      <c r="F515" s="68" t="s">
        <v>209</v>
      </c>
      <c r="G515" s="81">
        <f>IF(F515="I",IFERROR(VLOOKUP(C515,'BG 032022'!B:D,3,FALSE),0),0)</f>
        <v>0</v>
      </c>
      <c r="H515" s="69"/>
      <c r="I515" s="69">
        <f>IF(F515="I",IFERROR(VLOOKUP(C515,'BG 032022'!B:F,5,FALSE),0),0)</f>
        <v>0</v>
      </c>
      <c r="J515" s="69"/>
      <c r="K515" s="81">
        <f>IF(F515="I",IFERROR(VLOOKUP(C515,'BG 2021'!A:C,3,FALSE),0),0)</f>
        <v>0</v>
      </c>
      <c r="L515" s="69"/>
      <c r="M515" s="69">
        <f>IF(F515="I",IFERROR(VLOOKUP(C515,'BG 2021'!A:D,4,FALSE),0),0)</f>
        <v>0</v>
      </c>
      <c r="N515" s="69"/>
      <c r="O515" s="81"/>
      <c r="P515" s="69"/>
      <c r="Q515" s="69"/>
      <c r="R515" s="69"/>
    </row>
    <row r="516" spans="1:18" s="70" customFormat="1" ht="12" customHeight="1">
      <c r="A516" s="539" t="s">
        <v>3</v>
      </c>
      <c r="B516" s="539"/>
      <c r="C516" s="546">
        <v>1210228</v>
      </c>
      <c r="D516" s="539" t="s">
        <v>644</v>
      </c>
      <c r="E516" s="68" t="s">
        <v>6</v>
      </c>
      <c r="F516" s="68" t="s">
        <v>209</v>
      </c>
      <c r="G516" s="81">
        <f>IF(F516="I",IFERROR(VLOOKUP(C516,'BG 032022'!B:D,3,FALSE),0),0)</f>
        <v>0</v>
      </c>
      <c r="H516" s="69"/>
      <c r="I516" s="69">
        <f>IF(F516="I",IFERROR(VLOOKUP(C516,'BG 032022'!B:F,5,FALSE),0),0)</f>
        <v>0</v>
      </c>
      <c r="J516" s="69"/>
      <c r="K516" s="81">
        <f>IF(F516="I",IFERROR(VLOOKUP(C516,'BG 2021'!A:C,3,FALSE),0),0)</f>
        <v>0</v>
      </c>
      <c r="L516" s="69"/>
      <c r="M516" s="69">
        <f>IF(F516="I",IFERROR(VLOOKUP(C516,'BG 2021'!A:D,4,FALSE),0),0)</f>
        <v>0</v>
      </c>
      <c r="N516" s="69"/>
      <c r="O516" s="81"/>
      <c r="P516" s="69"/>
      <c r="Q516" s="69"/>
      <c r="R516" s="69"/>
    </row>
    <row r="517" spans="1:18" s="70" customFormat="1" ht="12" customHeight="1">
      <c r="A517" s="539" t="s">
        <v>3</v>
      </c>
      <c r="B517" s="539"/>
      <c r="C517" s="546">
        <v>12103</v>
      </c>
      <c r="D517" s="539" t="s">
        <v>380</v>
      </c>
      <c r="E517" s="68" t="s">
        <v>6</v>
      </c>
      <c r="F517" s="68" t="s">
        <v>209</v>
      </c>
      <c r="G517" s="81">
        <f>IF(F517="I",IFERROR(VLOOKUP(C517,'BG 032022'!B:D,3,FALSE),0),0)</f>
        <v>0</v>
      </c>
      <c r="H517" s="69"/>
      <c r="I517" s="69">
        <f>IF(F517="I",IFERROR(VLOOKUP(C517,'BG 032022'!B:F,5,FALSE),0),0)</f>
        <v>0</v>
      </c>
      <c r="J517" s="69"/>
      <c r="K517" s="81">
        <f>IF(F517="I",IFERROR(VLOOKUP(C517,'BG 2021'!A:C,3,FALSE),0),0)</f>
        <v>0</v>
      </c>
      <c r="L517" s="69"/>
      <c r="M517" s="69">
        <f>IF(F517="I",IFERROR(VLOOKUP(C517,'BG 2021'!A:D,4,FALSE),0),0)</f>
        <v>0</v>
      </c>
      <c r="N517" s="69"/>
      <c r="O517" s="81"/>
      <c r="P517" s="69"/>
      <c r="Q517" s="69"/>
      <c r="R517" s="69"/>
    </row>
    <row r="518" spans="1:18" s="70" customFormat="1" ht="12" customHeight="1">
      <c r="A518" s="539" t="s">
        <v>3</v>
      </c>
      <c r="B518" s="539"/>
      <c r="C518" s="546">
        <v>121031</v>
      </c>
      <c r="D518" s="539" t="s">
        <v>380</v>
      </c>
      <c r="E518" s="68" t="s">
        <v>6</v>
      </c>
      <c r="F518" s="68" t="s">
        <v>209</v>
      </c>
      <c r="G518" s="81">
        <f>IF(F518="I",IFERROR(VLOOKUP(C518,'BG 032022'!B:D,3,FALSE),0),0)</f>
        <v>0</v>
      </c>
      <c r="H518" s="69"/>
      <c r="I518" s="69">
        <f>IF(F518="I",IFERROR(VLOOKUP(C518,'BG 032022'!B:F,5,FALSE),0),0)</f>
        <v>0</v>
      </c>
      <c r="J518" s="69"/>
      <c r="K518" s="81">
        <f>IF(F518="I",IFERROR(VLOOKUP(C518,'BG 2021'!A:C,3,FALSE),0),0)</f>
        <v>0</v>
      </c>
      <c r="L518" s="69"/>
      <c r="M518" s="69">
        <f>IF(F518="I",IFERROR(VLOOKUP(C518,'BG 2021'!A:D,4,FALSE),0),0)</f>
        <v>0</v>
      </c>
      <c r="N518" s="69"/>
      <c r="O518" s="81"/>
      <c r="P518" s="69"/>
      <c r="Q518" s="69"/>
      <c r="R518" s="69"/>
    </row>
    <row r="519" spans="1:18" s="70" customFormat="1" ht="12" customHeight="1">
      <c r="A519" s="539" t="s">
        <v>3</v>
      </c>
      <c r="B519" s="539"/>
      <c r="C519" s="546">
        <v>1210311</v>
      </c>
      <c r="D519" s="539" t="s">
        <v>380</v>
      </c>
      <c r="E519" s="68" t="s">
        <v>6</v>
      </c>
      <c r="F519" s="68" t="s">
        <v>209</v>
      </c>
      <c r="G519" s="81">
        <f>IF(F519="I",IFERROR(VLOOKUP(C519,'BG 032022'!B:D,3,FALSE),0),0)</f>
        <v>0</v>
      </c>
      <c r="H519" s="69"/>
      <c r="I519" s="69">
        <f>IF(F519="I",IFERROR(VLOOKUP(C519,'BG 032022'!B:F,5,FALSE),0),0)</f>
        <v>0</v>
      </c>
      <c r="J519" s="69"/>
      <c r="K519" s="81">
        <f>IF(F519="I",IFERROR(VLOOKUP(C519,'BG 2021'!A:C,3,FALSE),0),0)</f>
        <v>0</v>
      </c>
      <c r="L519" s="69"/>
      <c r="M519" s="69">
        <f>IF(F519="I",IFERROR(VLOOKUP(C519,'BG 2021'!A:D,4,FALSE),0),0)</f>
        <v>0</v>
      </c>
      <c r="N519" s="69"/>
      <c r="O519" s="81"/>
      <c r="P519" s="69"/>
      <c r="Q519" s="69"/>
      <c r="R519" s="69"/>
    </row>
    <row r="520" spans="1:18" s="70" customFormat="1" ht="12" customHeight="1">
      <c r="A520" s="539" t="s">
        <v>3</v>
      </c>
      <c r="B520" s="539"/>
      <c r="C520" s="546">
        <v>12103111</v>
      </c>
      <c r="D520" s="539" t="s">
        <v>380</v>
      </c>
      <c r="E520" s="68" t="s">
        <v>6</v>
      </c>
      <c r="F520" s="68" t="s">
        <v>209</v>
      </c>
      <c r="G520" s="81">
        <f>IF(F520="I",IFERROR(VLOOKUP(C520,'BG 032022'!B:D,3,FALSE),0),0)</f>
        <v>0</v>
      </c>
      <c r="H520" s="69"/>
      <c r="I520" s="69">
        <f>IF(F520="I",IFERROR(VLOOKUP(C520,'BG 032022'!B:F,5,FALSE),0),0)</f>
        <v>0</v>
      </c>
      <c r="J520" s="69"/>
      <c r="K520" s="81">
        <f>IF(F520="I",IFERROR(VLOOKUP(C520,'BG 2021'!A:C,3,FALSE),0),0)</f>
        <v>0</v>
      </c>
      <c r="L520" s="69"/>
      <c r="M520" s="69">
        <f>IF(F520="I",IFERROR(VLOOKUP(C520,'BG 2021'!A:D,4,FALSE),0),0)</f>
        <v>0</v>
      </c>
      <c r="N520" s="69"/>
      <c r="O520" s="81"/>
      <c r="P520" s="69"/>
      <c r="Q520" s="69"/>
      <c r="R520" s="69"/>
    </row>
    <row r="521" spans="1:18" s="833" customFormat="1" ht="12" customHeight="1">
      <c r="A521" s="828" t="s">
        <v>3</v>
      </c>
      <c r="B521" s="828" t="s">
        <v>62</v>
      </c>
      <c r="C521" s="829">
        <v>1210311101</v>
      </c>
      <c r="D521" s="828" t="s">
        <v>323</v>
      </c>
      <c r="E521" s="830" t="s">
        <v>6</v>
      </c>
      <c r="F521" s="830" t="s">
        <v>210</v>
      </c>
      <c r="G521" s="831">
        <f>IF(F521="I",IFERROR(VLOOKUP(C521,'BG 032022'!B:D,3,FALSE),0),0)</f>
        <v>262142322</v>
      </c>
      <c r="H521" s="832"/>
      <c r="I521" s="832">
        <f>IF(F521="I",IFERROR(VLOOKUP(C521,'BG 032022'!B:F,5,FALSE),0),0)</f>
        <v>37873.51999999999</v>
      </c>
      <c r="J521" s="832"/>
      <c r="K521" s="831">
        <f>IF(F521="I",IFERROR(VLOOKUP(C521,'BG 2021'!A:C,3,FALSE),0),0)</f>
        <v>900000000</v>
      </c>
      <c r="L521" s="832"/>
      <c r="M521" s="832">
        <f>IF(F521="I",IFERROR(VLOOKUP(C521,'BG 2021'!A:D,4,FALSE),0),0)</f>
        <v>130988.91999999998</v>
      </c>
      <c r="N521" s="832"/>
      <c r="O521" s="831"/>
      <c r="P521" s="832"/>
      <c r="Q521" s="832"/>
      <c r="R521" s="832"/>
    </row>
    <row r="522" spans="1:18" s="833" customFormat="1" ht="12" customHeight="1">
      <c r="A522" s="828" t="s">
        <v>3</v>
      </c>
      <c r="B522" s="828" t="s">
        <v>62</v>
      </c>
      <c r="C522" s="829">
        <v>1210311102</v>
      </c>
      <c r="D522" s="828" t="s">
        <v>1517</v>
      </c>
      <c r="E522" s="830" t="s">
        <v>6</v>
      </c>
      <c r="F522" s="830" t="s">
        <v>210</v>
      </c>
      <c r="G522" s="831">
        <f>IF(F522="I",IFERROR(VLOOKUP(C522,'BG 032022'!B:D,3,FALSE),0),0)</f>
        <v>637857678</v>
      </c>
      <c r="H522" s="832"/>
      <c r="I522" s="832">
        <f>IF(F522="I",IFERROR(VLOOKUP(C522,'BG 032022'!B:F,5,FALSE),0),0)</f>
        <v>92155.72</v>
      </c>
      <c r="J522" s="832"/>
      <c r="K522" s="831">
        <f>IF(F522="I",IFERROR(VLOOKUP(C522,'BG 2021'!A:C,3,FALSE),0),0)</f>
        <v>0</v>
      </c>
      <c r="L522" s="832"/>
      <c r="M522" s="832">
        <f>IF(F522="I",IFERROR(VLOOKUP(C522,'BG 2021'!A:D,4,FALSE),0),0)</f>
        <v>0</v>
      </c>
      <c r="N522" s="832"/>
      <c r="O522" s="831"/>
      <c r="P522" s="832"/>
      <c r="Q522" s="832"/>
      <c r="R522" s="832"/>
    </row>
    <row r="523" spans="1:18" s="70" customFormat="1" ht="12" customHeight="1">
      <c r="A523" s="539" t="s">
        <v>3</v>
      </c>
      <c r="B523" s="539"/>
      <c r="C523" s="546">
        <v>127</v>
      </c>
      <c r="D523" s="539" t="s">
        <v>703</v>
      </c>
      <c r="E523" s="68" t="s">
        <v>6</v>
      </c>
      <c r="F523" s="68" t="s">
        <v>209</v>
      </c>
      <c r="G523" s="81">
        <f>IF(F523="I",IFERROR(VLOOKUP(C523,'BG 032022'!B:D,3,FALSE),0),0)</f>
        <v>0</v>
      </c>
      <c r="H523" s="69"/>
      <c r="I523" s="69">
        <f>IF(F523="I",IFERROR(VLOOKUP(C523,'BG 032022'!B:F,5,FALSE),0),0)</f>
        <v>0</v>
      </c>
      <c r="J523" s="69"/>
      <c r="K523" s="81">
        <f>IF(F523="I",IFERROR(VLOOKUP(C523,'BG 2021'!A:C,3,FALSE),0),0)</f>
        <v>0</v>
      </c>
      <c r="L523" s="69"/>
      <c r="M523" s="69">
        <f>IF(F523="I",IFERROR(VLOOKUP(C523,'BG 2021'!A:D,4,FALSE),0),0)</f>
        <v>0</v>
      </c>
      <c r="N523" s="69"/>
      <c r="O523" s="81"/>
      <c r="P523" s="69"/>
      <c r="Q523" s="69"/>
      <c r="R523" s="69"/>
    </row>
    <row r="524" spans="1:18" s="70" customFormat="1" ht="12" customHeight="1">
      <c r="A524" s="539" t="s">
        <v>3</v>
      </c>
      <c r="B524" s="539"/>
      <c r="C524" s="546">
        <v>12701</v>
      </c>
      <c r="D524" s="539" t="s">
        <v>704</v>
      </c>
      <c r="E524" s="68" t="s">
        <v>6</v>
      </c>
      <c r="F524" s="68" t="s">
        <v>209</v>
      </c>
      <c r="G524" s="81">
        <f>IF(F524="I",IFERROR(VLOOKUP(C524,'BG 032022'!B:D,3,FALSE),0),0)</f>
        <v>0</v>
      </c>
      <c r="H524" s="69"/>
      <c r="I524" s="69">
        <f>IF(F524="I",IFERROR(VLOOKUP(C524,'BG 032022'!B:F,5,FALSE),0),0)</f>
        <v>0</v>
      </c>
      <c r="J524" s="69"/>
      <c r="K524" s="81">
        <f>IF(F524="I",IFERROR(VLOOKUP(C524,'BG 2021'!A:C,3,FALSE),0),0)</f>
        <v>0</v>
      </c>
      <c r="L524" s="69"/>
      <c r="M524" s="69">
        <f>IF(F524="I",IFERROR(VLOOKUP(C524,'BG 2021'!A:D,4,FALSE),0),0)</f>
        <v>0</v>
      </c>
      <c r="N524" s="69"/>
      <c r="O524" s="81"/>
      <c r="P524" s="69"/>
      <c r="Q524" s="69"/>
      <c r="R524" s="69"/>
    </row>
    <row r="525" spans="1:18" s="70" customFormat="1" ht="12" customHeight="1">
      <c r="A525" s="539" t="s">
        <v>3</v>
      </c>
      <c r="B525" s="539"/>
      <c r="C525" s="546">
        <v>127011</v>
      </c>
      <c r="D525" s="539" t="s">
        <v>705</v>
      </c>
      <c r="E525" s="68" t="s">
        <v>6</v>
      </c>
      <c r="F525" s="68" t="s">
        <v>209</v>
      </c>
      <c r="G525" s="81">
        <f>IF(F525="I",IFERROR(VLOOKUP(C525,'BG 032022'!B:D,3,FALSE),0),0)</f>
        <v>0</v>
      </c>
      <c r="H525" s="69"/>
      <c r="I525" s="69">
        <f>IF(F525="I",IFERROR(VLOOKUP(C525,'BG 032022'!B:F,5,FALSE),0),0)</f>
        <v>0</v>
      </c>
      <c r="J525" s="69"/>
      <c r="K525" s="81">
        <f>IF(F525="I",IFERROR(VLOOKUP(C525,'BG 2021'!A:C,3,FALSE),0),0)</f>
        <v>0</v>
      </c>
      <c r="L525" s="69"/>
      <c r="M525" s="69">
        <f>IF(F525="I",IFERROR(VLOOKUP(C525,'BG 2021'!A:D,4,FALSE),0),0)</f>
        <v>0</v>
      </c>
      <c r="N525" s="69"/>
      <c r="O525" s="81"/>
      <c r="P525" s="69"/>
      <c r="Q525" s="69"/>
      <c r="R525" s="69"/>
    </row>
    <row r="526" spans="1:18" s="70" customFormat="1" ht="12" customHeight="1">
      <c r="A526" s="539" t="s">
        <v>3</v>
      </c>
      <c r="B526" s="539"/>
      <c r="C526" s="546">
        <v>1270111</v>
      </c>
      <c r="D526" s="539" t="s">
        <v>706</v>
      </c>
      <c r="E526" s="68" t="s">
        <v>6</v>
      </c>
      <c r="F526" s="68" t="s">
        <v>209</v>
      </c>
      <c r="G526" s="81">
        <f>IF(F526="I",IFERROR(VLOOKUP(C526,'BG 032022'!B:D,3,FALSE),0),0)</f>
        <v>0</v>
      </c>
      <c r="H526" s="69"/>
      <c r="I526" s="69">
        <f>IF(F526="I",IFERROR(VLOOKUP(C526,'BG 032022'!B:F,5,FALSE),0),0)</f>
        <v>0</v>
      </c>
      <c r="J526" s="69"/>
      <c r="K526" s="81">
        <f>IF(F526="I",IFERROR(VLOOKUP(C526,'BG 2021'!A:C,3,FALSE),0),0)</f>
        <v>0</v>
      </c>
      <c r="L526" s="69"/>
      <c r="M526" s="69">
        <f>IF(F526="I",IFERROR(VLOOKUP(C526,'BG 2021'!A:D,4,FALSE),0),0)</f>
        <v>0</v>
      </c>
      <c r="N526" s="69"/>
      <c r="O526" s="81"/>
      <c r="P526" s="69"/>
      <c r="Q526" s="69"/>
      <c r="R526" s="69"/>
    </row>
    <row r="527" spans="1:18" s="70" customFormat="1" ht="12" customHeight="1">
      <c r="A527" s="539" t="s">
        <v>3</v>
      </c>
      <c r="B527" s="539"/>
      <c r="C527" s="546">
        <v>12701111</v>
      </c>
      <c r="D527" s="539" t="s">
        <v>706</v>
      </c>
      <c r="E527" s="68" t="s">
        <v>6</v>
      </c>
      <c r="F527" s="68" t="s">
        <v>209</v>
      </c>
      <c r="G527" s="81">
        <f>IF(F527="I",IFERROR(VLOOKUP(C527,'BG 032022'!B:D,3,FALSE),0),0)</f>
        <v>0</v>
      </c>
      <c r="H527" s="69"/>
      <c r="I527" s="69">
        <f>IF(F527="I",IFERROR(VLOOKUP(C527,'BG 032022'!B:F,5,FALSE),0),0)</f>
        <v>0</v>
      </c>
      <c r="J527" s="69"/>
      <c r="K527" s="81">
        <f>IF(F527="I",IFERROR(VLOOKUP(C527,'BG 2021'!A:C,3,FALSE),0),0)</f>
        <v>0</v>
      </c>
      <c r="L527" s="69"/>
      <c r="M527" s="69">
        <f>IF(F527="I",IFERROR(VLOOKUP(C527,'BG 2021'!A:D,4,FALSE),0),0)</f>
        <v>0</v>
      </c>
      <c r="N527" s="69"/>
      <c r="O527" s="81"/>
      <c r="P527" s="69"/>
      <c r="Q527" s="69"/>
      <c r="R527" s="69"/>
    </row>
    <row r="528" spans="1:18" s="70" customFormat="1" ht="12" customHeight="1">
      <c r="A528" s="539" t="s">
        <v>3</v>
      </c>
      <c r="B528" s="539"/>
      <c r="C528" s="546">
        <v>1270111101</v>
      </c>
      <c r="D528" s="539" t="s">
        <v>707</v>
      </c>
      <c r="E528" s="68" t="s">
        <v>6</v>
      </c>
      <c r="F528" s="68" t="s">
        <v>210</v>
      </c>
      <c r="G528" s="81">
        <f>IF(F528="I",IFERROR(VLOOKUP(C528,'BG 032022'!B:D,3,FALSE),0),0)</f>
        <v>0</v>
      </c>
      <c r="H528" s="69"/>
      <c r="I528" s="69">
        <f>IF(F528="I",IFERROR(VLOOKUP(C528,'BG 032022'!B:F,5,FALSE),0),0)</f>
        <v>0</v>
      </c>
      <c r="J528" s="69"/>
      <c r="K528" s="81">
        <f>IF(F528="I",IFERROR(VLOOKUP(C528,'BG 2021'!A:C,3,FALSE),0),0)</f>
        <v>0</v>
      </c>
      <c r="L528" s="69"/>
      <c r="M528" s="69">
        <f>IF(F528="I",IFERROR(VLOOKUP(C528,'BG 2021'!A:D,4,FALSE),0),0)</f>
        <v>0</v>
      </c>
      <c r="N528" s="69"/>
      <c r="O528" s="81"/>
      <c r="P528" s="69"/>
      <c r="Q528" s="69"/>
      <c r="R528" s="69"/>
    </row>
    <row r="529" spans="1:18" s="70" customFormat="1" ht="12" customHeight="1">
      <c r="A529" s="539" t="s">
        <v>3</v>
      </c>
      <c r="B529" s="539"/>
      <c r="C529" s="546">
        <v>1270111102</v>
      </c>
      <c r="D529" s="539" t="s">
        <v>121</v>
      </c>
      <c r="E529" s="68" t="s">
        <v>6</v>
      </c>
      <c r="F529" s="68" t="s">
        <v>210</v>
      </c>
      <c r="G529" s="81">
        <f>IF(F529="I",IFERROR(VLOOKUP(C529,'BG 032022'!B:D,3,FALSE),0),0)</f>
        <v>0</v>
      </c>
      <c r="H529" s="69"/>
      <c r="I529" s="69">
        <f>IF(F529="I",IFERROR(VLOOKUP(C529,'BG 032022'!B:F,5,FALSE),0),0)</f>
        <v>0</v>
      </c>
      <c r="J529" s="69"/>
      <c r="K529" s="81">
        <f>IF(F529="I",IFERROR(VLOOKUP(C529,'BG 2021'!A:C,3,FALSE),0),0)</f>
        <v>0</v>
      </c>
      <c r="L529" s="69"/>
      <c r="M529" s="69">
        <f>IF(F529="I",IFERROR(VLOOKUP(C529,'BG 2021'!A:D,4,FALSE),0),0)</f>
        <v>0</v>
      </c>
      <c r="N529" s="69"/>
      <c r="O529" s="81"/>
      <c r="P529" s="69"/>
      <c r="Q529" s="69"/>
      <c r="R529" s="69"/>
    </row>
    <row r="530" spans="1:18" s="70" customFormat="1" ht="12" customHeight="1">
      <c r="A530" s="539" t="s">
        <v>3</v>
      </c>
      <c r="B530" s="539"/>
      <c r="C530" s="546">
        <v>1270111103</v>
      </c>
      <c r="D530" s="539" t="s">
        <v>708</v>
      </c>
      <c r="E530" s="68" t="s">
        <v>6</v>
      </c>
      <c r="F530" s="68" t="s">
        <v>210</v>
      </c>
      <c r="G530" s="81">
        <f>IF(F530="I",IFERROR(VLOOKUP(C530,'BG 032022'!B:D,3,FALSE),0),0)</f>
        <v>0</v>
      </c>
      <c r="H530" s="69"/>
      <c r="I530" s="69">
        <f>IF(F530="I",IFERROR(VLOOKUP(C530,'BG 032022'!B:F,5,FALSE),0),0)</f>
        <v>0</v>
      </c>
      <c r="J530" s="69"/>
      <c r="K530" s="81">
        <f>IF(F530="I",IFERROR(VLOOKUP(C530,'BG 2021'!A:C,3,FALSE),0),0)</f>
        <v>0</v>
      </c>
      <c r="L530" s="69"/>
      <c r="M530" s="69">
        <f>IF(F530="I",IFERROR(VLOOKUP(C530,'BG 2021'!A:D,4,FALSE),0),0)</f>
        <v>0</v>
      </c>
      <c r="N530" s="69"/>
      <c r="O530" s="81"/>
      <c r="P530" s="69"/>
      <c r="Q530" s="69"/>
      <c r="R530" s="69"/>
    </row>
    <row r="531" spans="1:18" s="70" customFormat="1" ht="12" customHeight="1">
      <c r="A531" s="539" t="s">
        <v>3</v>
      </c>
      <c r="B531" s="539"/>
      <c r="C531" s="546">
        <v>1270111104</v>
      </c>
      <c r="D531" s="539" t="s">
        <v>709</v>
      </c>
      <c r="E531" s="68" t="s">
        <v>6</v>
      </c>
      <c r="F531" s="68" t="s">
        <v>210</v>
      </c>
      <c r="G531" s="81">
        <f>IF(F531="I",IFERROR(VLOOKUP(C531,'BG 032022'!B:D,3,FALSE),0),0)</f>
        <v>0</v>
      </c>
      <c r="H531" s="69"/>
      <c r="I531" s="69">
        <f>IF(F531="I",IFERROR(VLOOKUP(C531,'BG 032022'!B:F,5,FALSE),0),0)</f>
        <v>0</v>
      </c>
      <c r="J531" s="69"/>
      <c r="K531" s="81">
        <f>IF(F531="I",IFERROR(VLOOKUP(C531,'BG 2021'!A:C,3,FALSE),0),0)</f>
        <v>0</v>
      </c>
      <c r="L531" s="69"/>
      <c r="M531" s="69">
        <f>IF(F531="I",IFERROR(VLOOKUP(C531,'BG 2021'!A:D,4,FALSE),0),0)</f>
        <v>0</v>
      </c>
      <c r="N531" s="69"/>
      <c r="O531" s="81"/>
      <c r="P531" s="69"/>
      <c r="Q531" s="69"/>
      <c r="R531" s="69"/>
    </row>
    <row r="532" spans="1:18" s="70" customFormat="1" ht="12" customHeight="1">
      <c r="A532" s="539" t="s">
        <v>3</v>
      </c>
      <c r="B532" s="539"/>
      <c r="C532" s="546">
        <v>1270111105</v>
      </c>
      <c r="D532" s="539" t="s">
        <v>219</v>
      </c>
      <c r="E532" s="68" t="s">
        <v>6</v>
      </c>
      <c r="F532" s="68" t="s">
        <v>210</v>
      </c>
      <c r="G532" s="81">
        <f>IF(F532="I",IFERROR(VLOOKUP(C532,'BG 032022'!B:D,3,FALSE),0),0)</f>
        <v>0</v>
      </c>
      <c r="H532" s="69"/>
      <c r="I532" s="69">
        <f>IF(F532="I",IFERROR(VLOOKUP(C532,'BG 032022'!B:F,5,FALSE),0),0)</f>
        <v>0</v>
      </c>
      <c r="J532" s="69"/>
      <c r="K532" s="81">
        <f>IF(F532="I",IFERROR(VLOOKUP(C532,'BG 2021'!A:C,3,FALSE),0),0)</f>
        <v>0</v>
      </c>
      <c r="L532" s="69"/>
      <c r="M532" s="69">
        <f>IF(F532="I",IFERROR(VLOOKUP(C532,'BG 2021'!A:D,4,FALSE),0),0)</f>
        <v>0</v>
      </c>
      <c r="N532" s="69"/>
      <c r="O532" s="81"/>
      <c r="P532" s="69"/>
      <c r="Q532" s="69"/>
      <c r="R532" s="69"/>
    </row>
    <row r="533" spans="1:18" s="70" customFormat="1" ht="12" customHeight="1">
      <c r="A533" s="539" t="s">
        <v>3</v>
      </c>
      <c r="B533" s="539"/>
      <c r="C533" s="546">
        <v>1270111106</v>
      </c>
      <c r="D533" s="539" t="s">
        <v>710</v>
      </c>
      <c r="E533" s="68" t="s">
        <v>6</v>
      </c>
      <c r="F533" s="68" t="s">
        <v>210</v>
      </c>
      <c r="G533" s="81">
        <f>IF(F533="I",IFERROR(VLOOKUP(C533,'BG 032022'!B:D,3,FALSE),0),0)</f>
        <v>0</v>
      </c>
      <c r="H533" s="69"/>
      <c r="I533" s="69">
        <f>IF(F533="I",IFERROR(VLOOKUP(C533,'BG 032022'!B:F,5,FALSE),0),0)</f>
        <v>0</v>
      </c>
      <c r="J533" s="69"/>
      <c r="K533" s="81">
        <f>IF(F533="I",IFERROR(VLOOKUP(C533,'BG 2021'!A:C,3,FALSE),0),0)</f>
        <v>0</v>
      </c>
      <c r="L533" s="69"/>
      <c r="M533" s="69">
        <f>IF(F533="I",IFERROR(VLOOKUP(C533,'BG 2021'!A:D,4,FALSE),0),0)</f>
        <v>0</v>
      </c>
      <c r="N533" s="69"/>
      <c r="O533" s="81"/>
      <c r="P533" s="69"/>
      <c r="Q533" s="69"/>
      <c r="R533" s="69"/>
    </row>
    <row r="534" spans="1:18" s="70" customFormat="1" ht="12" customHeight="1">
      <c r="A534" s="539" t="s">
        <v>3</v>
      </c>
      <c r="B534" s="539"/>
      <c r="C534" s="546">
        <v>1270112</v>
      </c>
      <c r="D534" s="539" t="s">
        <v>711</v>
      </c>
      <c r="E534" s="68" t="s">
        <v>6</v>
      </c>
      <c r="F534" s="68" t="s">
        <v>209</v>
      </c>
      <c r="G534" s="81">
        <f>IF(F534="I",IFERROR(VLOOKUP(C534,'BG 032022'!B:D,3,FALSE),0),0)</f>
        <v>0</v>
      </c>
      <c r="H534" s="69"/>
      <c r="I534" s="69">
        <f>IF(F534="I",IFERROR(VLOOKUP(C534,'BG 032022'!B:F,5,FALSE),0),0)</f>
        <v>0</v>
      </c>
      <c r="J534" s="69"/>
      <c r="K534" s="81">
        <f>IF(F534="I",IFERROR(VLOOKUP(C534,'BG 2021'!A:C,3,FALSE),0),0)</f>
        <v>0</v>
      </c>
      <c r="L534" s="69"/>
      <c r="M534" s="69">
        <f>IF(F534="I",IFERROR(VLOOKUP(C534,'BG 2021'!A:D,4,FALSE),0),0)</f>
        <v>0</v>
      </c>
      <c r="N534" s="69"/>
      <c r="O534" s="81"/>
      <c r="P534" s="69"/>
      <c r="Q534" s="69"/>
      <c r="R534" s="69"/>
    </row>
    <row r="535" spans="1:18" s="70" customFormat="1" ht="12" customHeight="1">
      <c r="A535" s="539" t="s">
        <v>3</v>
      </c>
      <c r="B535" s="539"/>
      <c r="C535" s="546">
        <v>12701121</v>
      </c>
      <c r="D535" s="539" t="s">
        <v>711</v>
      </c>
      <c r="E535" s="68" t="s">
        <v>6</v>
      </c>
      <c r="F535" s="68" t="s">
        <v>209</v>
      </c>
      <c r="G535" s="81">
        <f>IF(F535="I",IFERROR(VLOOKUP(C535,'BG 032022'!B:D,3,FALSE),0),0)</f>
        <v>0</v>
      </c>
      <c r="H535" s="69"/>
      <c r="I535" s="69">
        <f>IF(F535="I",IFERROR(VLOOKUP(C535,'BG 032022'!B:F,5,FALSE),0),0)</f>
        <v>0</v>
      </c>
      <c r="J535" s="69"/>
      <c r="K535" s="81">
        <f>IF(F535="I",IFERROR(VLOOKUP(C535,'BG 2021'!A:C,3,FALSE),0),0)</f>
        <v>0</v>
      </c>
      <c r="L535" s="69"/>
      <c r="M535" s="69">
        <f>IF(F535="I",IFERROR(VLOOKUP(C535,'BG 2021'!A:D,4,FALSE),0),0)</f>
        <v>0</v>
      </c>
      <c r="N535" s="69"/>
      <c r="O535" s="81"/>
      <c r="P535" s="69"/>
      <c r="Q535" s="69"/>
      <c r="R535" s="69"/>
    </row>
    <row r="536" spans="1:18" s="70" customFormat="1" ht="12" customHeight="1">
      <c r="A536" s="539" t="s">
        <v>3</v>
      </c>
      <c r="B536" s="539"/>
      <c r="C536" s="546">
        <v>1270112101</v>
      </c>
      <c r="D536" s="539" t="s">
        <v>712</v>
      </c>
      <c r="E536" s="68" t="s">
        <v>6</v>
      </c>
      <c r="F536" s="68" t="s">
        <v>210</v>
      </c>
      <c r="G536" s="81">
        <f>IF(F536="I",IFERROR(VLOOKUP(C536,'BG 032022'!B:D,3,FALSE),0),0)</f>
        <v>0</v>
      </c>
      <c r="H536" s="69"/>
      <c r="I536" s="69">
        <f>IF(F536="I",IFERROR(VLOOKUP(C536,'BG 032022'!B:F,5,FALSE),0),0)</f>
        <v>0</v>
      </c>
      <c r="J536" s="69"/>
      <c r="K536" s="81">
        <f>IF(F536="I",IFERROR(VLOOKUP(C536,'BG 2021'!A:C,3,FALSE),0),0)</f>
        <v>0</v>
      </c>
      <c r="L536" s="69"/>
      <c r="M536" s="69">
        <f>IF(F536="I",IFERROR(VLOOKUP(C536,'BG 2021'!A:D,4,FALSE),0),0)</f>
        <v>0</v>
      </c>
      <c r="N536" s="69"/>
      <c r="O536" s="81"/>
      <c r="P536" s="69"/>
      <c r="Q536" s="69"/>
      <c r="R536" s="69"/>
    </row>
    <row r="537" spans="1:18" s="70" customFormat="1" ht="12" customHeight="1">
      <c r="A537" s="539" t="s">
        <v>3</v>
      </c>
      <c r="B537" s="539"/>
      <c r="C537" s="546">
        <v>1270112102</v>
      </c>
      <c r="D537" s="539" t="s">
        <v>713</v>
      </c>
      <c r="E537" s="68" t="s">
        <v>6</v>
      </c>
      <c r="F537" s="68" t="s">
        <v>210</v>
      </c>
      <c r="G537" s="81">
        <f>IF(F537="I",IFERROR(VLOOKUP(C537,'BG 032022'!B:D,3,FALSE),0),0)</f>
        <v>0</v>
      </c>
      <c r="H537" s="69"/>
      <c r="I537" s="69">
        <f>IF(F537="I",IFERROR(VLOOKUP(C537,'BG 032022'!B:F,5,FALSE),0),0)</f>
        <v>0</v>
      </c>
      <c r="J537" s="69"/>
      <c r="K537" s="81">
        <f>IF(F537="I",IFERROR(VLOOKUP(C537,'BG 2021'!A:C,3,FALSE),0),0)</f>
        <v>0</v>
      </c>
      <c r="L537" s="69"/>
      <c r="M537" s="69">
        <f>IF(F537="I",IFERROR(VLOOKUP(C537,'BG 2021'!A:D,4,FALSE),0),0)</f>
        <v>0</v>
      </c>
      <c r="N537" s="69"/>
      <c r="O537" s="81"/>
      <c r="P537" s="69"/>
      <c r="Q537" s="69"/>
      <c r="R537" s="69"/>
    </row>
    <row r="538" spans="1:18" s="70" customFormat="1" ht="12" customHeight="1">
      <c r="A538" s="539" t="s">
        <v>3</v>
      </c>
      <c r="B538" s="539"/>
      <c r="C538" s="546">
        <v>1270112103</v>
      </c>
      <c r="D538" s="539" t="s">
        <v>714</v>
      </c>
      <c r="E538" s="68" t="s">
        <v>6</v>
      </c>
      <c r="F538" s="68" t="s">
        <v>210</v>
      </c>
      <c r="G538" s="81">
        <f>IF(F538="I",IFERROR(VLOOKUP(C538,'BG 032022'!B:D,3,FALSE),0),0)</f>
        <v>0</v>
      </c>
      <c r="H538" s="69"/>
      <c r="I538" s="69">
        <f>IF(F538="I",IFERROR(VLOOKUP(C538,'BG 032022'!B:F,5,FALSE),0),0)</f>
        <v>0</v>
      </c>
      <c r="J538" s="69"/>
      <c r="K538" s="81">
        <f>IF(F538="I",IFERROR(VLOOKUP(C538,'BG 2021'!A:C,3,FALSE),0),0)</f>
        <v>0</v>
      </c>
      <c r="L538" s="69"/>
      <c r="M538" s="69">
        <f>IF(F538="I",IFERROR(VLOOKUP(C538,'BG 2021'!A:D,4,FALSE),0),0)</f>
        <v>0</v>
      </c>
      <c r="N538" s="69"/>
      <c r="O538" s="81"/>
      <c r="P538" s="69"/>
      <c r="Q538" s="69"/>
      <c r="R538" s="69"/>
    </row>
    <row r="539" spans="1:18" s="70" customFormat="1" ht="12" customHeight="1">
      <c r="A539" s="539" t="s">
        <v>3</v>
      </c>
      <c r="B539" s="539"/>
      <c r="C539" s="546">
        <v>1270112104</v>
      </c>
      <c r="D539" s="539" t="s">
        <v>715</v>
      </c>
      <c r="E539" s="68" t="s">
        <v>6</v>
      </c>
      <c r="F539" s="68" t="s">
        <v>210</v>
      </c>
      <c r="G539" s="81">
        <f>IF(F539="I",IFERROR(VLOOKUP(C539,'BG 032022'!B:D,3,FALSE),0),0)</f>
        <v>0</v>
      </c>
      <c r="H539" s="69"/>
      <c r="I539" s="69">
        <f>IF(F539="I",IFERROR(VLOOKUP(C539,'BG 032022'!B:F,5,FALSE),0),0)</f>
        <v>0</v>
      </c>
      <c r="J539" s="69"/>
      <c r="K539" s="81">
        <f>IF(F539="I",IFERROR(VLOOKUP(C539,'BG 2021'!A:C,3,FALSE),0),0)</f>
        <v>0</v>
      </c>
      <c r="L539" s="69"/>
      <c r="M539" s="69">
        <f>IF(F539="I",IFERROR(VLOOKUP(C539,'BG 2021'!A:D,4,FALSE),0),0)</f>
        <v>0</v>
      </c>
      <c r="N539" s="69"/>
      <c r="O539" s="81"/>
      <c r="P539" s="69"/>
      <c r="Q539" s="69"/>
      <c r="R539" s="69"/>
    </row>
    <row r="540" spans="1:18" s="70" customFormat="1" ht="12" customHeight="1">
      <c r="A540" s="539" t="s">
        <v>3</v>
      </c>
      <c r="B540" s="539"/>
      <c r="C540" s="546">
        <v>1270112105</v>
      </c>
      <c r="D540" s="539" t="s">
        <v>716</v>
      </c>
      <c r="E540" s="68" t="s">
        <v>6</v>
      </c>
      <c r="F540" s="68" t="s">
        <v>210</v>
      </c>
      <c r="G540" s="81">
        <f>IF(F540="I",IFERROR(VLOOKUP(C540,'BG 032022'!B:D,3,FALSE),0),0)</f>
        <v>0</v>
      </c>
      <c r="H540" s="69"/>
      <c r="I540" s="69">
        <f>IF(F540="I",IFERROR(VLOOKUP(C540,'BG 032022'!B:F,5,FALSE),0),0)</f>
        <v>0</v>
      </c>
      <c r="J540" s="69"/>
      <c r="K540" s="81">
        <f>IF(F540="I",IFERROR(VLOOKUP(C540,'BG 2021'!A:C,3,FALSE),0),0)</f>
        <v>0</v>
      </c>
      <c r="L540" s="69"/>
      <c r="M540" s="69">
        <f>IF(F540="I",IFERROR(VLOOKUP(C540,'BG 2021'!A:D,4,FALSE),0),0)</f>
        <v>0</v>
      </c>
      <c r="N540" s="69"/>
      <c r="O540" s="81"/>
      <c r="P540" s="69"/>
      <c r="Q540" s="69"/>
      <c r="R540" s="69"/>
    </row>
    <row r="541" spans="1:18" s="70" customFormat="1" ht="12" customHeight="1">
      <c r="A541" s="539" t="s">
        <v>3</v>
      </c>
      <c r="B541" s="539"/>
      <c r="C541" s="546">
        <v>128</v>
      </c>
      <c r="D541" s="539" t="s">
        <v>717</v>
      </c>
      <c r="E541" s="68" t="s">
        <v>6</v>
      </c>
      <c r="F541" s="68" t="s">
        <v>209</v>
      </c>
      <c r="G541" s="81">
        <f>IF(F541="I",IFERROR(VLOOKUP(C541,'BG 032022'!B:D,3,FALSE),0),0)</f>
        <v>0</v>
      </c>
      <c r="H541" s="69"/>
      <c r="I541" s="69">
        <f>IF(F541="I",IFERROR(VLOOKUP(C541,'BG 032022'!B:F,5,FALSE),0),0)</f>
        <v>0</v>
      </c>
      <c r="J541" s="69"/>
      <c r="K541" s="81">
        <f>IF(F541="I",IFERROR(VLOOKUP(C541,'BG 2021'!A:C,3,FALSE),0),0)</f>
        <v>0</v>
      </c>
      <c r="L541" s="69"/>
      <c r="M541" s="69">
        <f>IF(F541="I",IFERROR(VLOOKUP(C541,'BG 2021'!A:D,4,FALSE),0),0)</f>
        <v>0</v>
      </c>
      <c r="N541" s="69"/>
      <c r="O541" s="81"/>
      <c r="P541" s="69"/>
      <c r="Q541" s="69"/>
      <c r="R541" s="69"/>
    </row>
    <row r="542" spans="1:18" s="70" customFormat="1" ht="12" customHeight="1">
      <c r="A542" s="539" t="s">
        <v>3</v>
      </c>
      <c r="B542" s="539"/>
      <c r="C542" s="546">
        <v>12801</v>
      </c>
      <c r="D542" s="539" t="s">
        <v>718</v>
      </c>
      <c r="E542" s="68" t="s">
        <v>6</v>
      </c>
      <c r="F542" s="68" t="s">
        <v>209</v>
      </c>
      <c r="G542" s="81">
        <f>IF(F542="I",IFERROR(VLOOKUP(C542,'BG 032022'!B:D,3,FALSE),0),0)</f>
        <v>0</v>
      </c>
      <c r="H542" s="69"/>
      <c r="I542" s="69">
        <f>IF(F542="I",IFERROR(VLOOKUP(C542,'BG 032022'!B:F,5,FALSE),0),0)</f>
        <v>0</v>
      </c>
      <c r="J542" s="69"/>
      <c r="K542" s="81">
        <f>IF(F542="I",IFERROR(VLOOKUP(C542,'BG 2021'!A:C,3,FALSE),0),0)</f>
        <v>0</v>
      </c>
      <c r="L542" s="69"/>
      <c r="M542" s="69">
        <f>IF(F542="I",IFERROR(VLOOKUP(C542,'BG 2021'!A:D,4,FALSE),0),0)</f>
        <v>0</v>
      </c>
      <c r="N542" s="69"/>
      <c r="O542" s="81"/>
      <c r="P542" s="69"/>
      <c r="Q542" s="69"/>
      <c r="R542" s="69"/>
    </row>
    <row r="543" spans="1:18" s="70" customFormat="1" ht="12" customHeight="1">
      <c r="A543" s="539" t="s">
        <v>3</v>
      </c>
      <c r="B543" s="539"/>
      <c r="C543" s="546">
        <v>128011</v>
      </c>
      <c r="D543" s="539" t="s">
        <v>718</v>
      </c>
      <c r="E543" s="68" t="s">
        <v>6</v>
      </c>
      <c r="F543" s="68" t="s">
        <v>209</v>
      </c>
      <c r="G543" s="81">
        <f>IF(F543="I",IFERROR(VLOOKUP(C543,'BG 032022'!B:D,3,FALSE),0),0)</f>
        <v>0</v>
      </c>
      <c r="H543" s="69"/>
      <c r="I543" s="69">
        <f>IF(F543="I",IFERROR(VLOOKUP(C543,'BG 032022'!B:F,5,FALSE),0),0)</f>
        <v>0</v>
      </c>
      <c r="J543" s="69"/>
      <c r="K543" s="81">
        <f>IF(F543="I",IFERROR(VLOOKUP(C543,'BG 2021'!A:C,3,FALSE),0),0)</f>
        <v>0</v>
      </c>
      <c r="L543" s="69"/>
      <c r="M543" s="69">
        <f>IF(F543="I",IFERROR(VLOOKUP(C543,'BG 2021'!A:D,4,FALSE),0),0)</f>
        <v>0</v>
      </c>
      <c r="N543" s="69"/>
      <c r="O543" s="81"/>
      <c r="P543" s="69"/>
      <c r="Q543" s="69"/>
      <c r="R543" s="69"/>
    </row>
    <row r="544" spans="1:18" s="70" customFormat="1" ht="12" customHeight="1">
      <c r="A544" s="539" t="s">
        <v>3</v>
      </c>
      <c r="B544" s="539"/>
      <c r="C544" s="546">
        <v>1280111</v>
      </c>
      <c r="D544" s="539" t="s">
        <v>202</v>
      </c>
      <c r="E544" s="68" t="s">
        <v>6</v>
      </c>
      <c r="F544" s="68" t="s">
        <v>209</v>
      </c>
      <c r="G544" s="81">
        <f>IF(F544="I",IFERROR(VLOOKUP(C544,'BG 032022'!B:D,3,FALSE),0),0)</f>
        <v>0</v>
      </c>
      <c r="H544" s="69"/>
      <c r="I544" s="69">
        <f>IF(F544="I",IFERROR(VLOOKUP(C544,'BG 032022'!B:F,5,FALSE),0),0)</f>
        <v>0</v>
      </c>
      <c r="J544" s="69"/>
      <c r="K544" s="81">
        <f>IF(F544="I",IFERROR(VLOOKUP(C544,'BG 2021'!A:C,3,FALSE),0),0)</f>
        <v>0</v>
      </c>
      <c r="L544" s="69"/>
      <c r="M544" s="69">
        <f>IF(F544="I",IFERROR(VLOOKUP(C544,'BG 2021'!A:D,4,FALSE),0),0)</f>
        <v>0</v>
      </c>
      <c r="N544" s="69"/>
      <c r="O544" s="81"/>
      <c r="P544" s="69"/>
      <c r="Q544" s="69"/>
      <c r="R544" s="69"/>
    </row>
    <row r="545" spans="1:18" s="70" customFormat="1" ht="12" customHeight="1">
      <c r="A545" s="539" t="s">
        <v>3</v>
      </c>
      <c r="B545" s="539"/>
      <c r="C545" s="546">
        <v>12801111</v>
      </c>
      <c r="D545" s="539" t="s">
        <v>76</v>
      </c>
      <c r="E545" s="68" t="s">
        <v>6</v>
      </c>
      <c r="F545" s="68" t="s">
        <v>209</v>
      </c>
      <c r="G545" s="81">
        <f>IF(F545="I",IFERROR(VLOOKUP(C545,'BG 032022'!B:D,3,FALSE),0),0)</f>
        <v>0</v>
      </c>
      <c r="H545" s="69"/>
      <c r="I545" s="69">
        <f>IF(F545="I",IFERROR(VLOOKUP(C545,'BG 032022'!B:F,5,FALSE),0),0)</f>
        <v>0</v>
      </c>
      <c r="J545" s="69"/>
      <c r="K545" s="81">
        <f>IF(F545="I",IFERROR(VLOOKUP(C545,'BG 2021'!A:C,3,FALSE),0),0)</f>
        <v>0</v>
      </c>
      <c r="L545" s="69"/>
      <c r="M545" s="69">
        <f>IF(F545="I",IFERROR(VLOOKUP(C545,'BG 2021'!A:D,4,FALSE),0),0)</f>
        <v>0</v>
      </c>
      <c r="N545" s="69"/>
      <c r="O545" s="81"/>
      <c r="P545" s="69"/>
      <c r="Q545" s="69"/>
      <c r="R545" s="69"/>
    </row>
    <row r="546" spans="1:18" s="839" customFormat="1" ht="12" customHeight="1">
      <c r="A546" s="834" t="s">
        <v>3</v>
      </c>
      <c r="B546" s="834" t="s">
        <v>1582</v>
      </c>
      <c r="C546" s="835">
        <v>1280111101</v>
      </c>
      <c r="D546" s="834" t="s">
        <v>719</v>
      </c>
      <c r="E546" s="836" t="s">
        <v>6</v>
      </c>
      <c r="F546" s="836" t="s">
        <v>210</v>
      </c>
      <c r="G546" s="837">
        <f>IF(F546="I",IFERROR(VLOOKUP(C546,'BG 032022'!B:D,3,FALSE),0),0)</f>
        <v>481164166</v>
      </c>
      <c r="H546" s="838"/>
      <c r="I546" s="838">
        <f>IF(F546="I",IFERROR(VLOOKUP(C546,'BG 032022'!B:F,5,FALSE),0),0)</f>
        <v>69861.509999999995</v>
      </c>
      <c r="J546" s="838"/>
      <c r="K546" s="831">
        <f>IF(F546="I",IFERROR(VLOOKUP(C546,'BG 2021'!A:C,3,FALSE),0),0)</f>
        <v>481164166</v>
      </c>
      <c r="L546" s="838"/>
      <c r="M546" s="832">
        <f>IF(F546="I",IFERROR(VLOOKUP(C546,'BG 2021'!A:D,4,FALSE),0),0)</f>
        <v>69861.509999999995</v>
      </c>
      <c r="N546" s="838"/>
      <c r="O546" s="837"/>
      <c r="P546" s="838"/>
      <c r="Q546" s="838"/>
      <c r="R546" s="838"/>
    </row>
    <row r="547" spans="1:18" s="70" customFormat="1" ht="12" customHeight="1">
      <c r="A547" s="539" t="s">
        <v>3</v>
      </c>
      <c r="B547" s="539"/>
      <c r="C547" s="546">
        <v>1280111102</v>
      </c>
      <c r="D547" s="539" t="s">
        <v>720</v>
      </c>
      <c r="E547" s="68" t="s">
        <v>145</v>
      </c>
      <c r="F547" s="68" t="s">
        <v>210</v>
      </c>
      <c r="G547" s="81">
        <f>IF(F547="I",IFERROR(VLOOKUP(C547,'BG 032022'!B:D,3,FALSE),0),0)</f>
        <v>0</v>
      </c>
      <c r="H547" s="69"/>
      <c r="I547" s="69">
        <f>IF(F547="I",IFERROR(VLOOKUP(C547,'BG 032022'!B:F,5,FALSE),0),0)</f>
        <v>0</v>
      </c>
      <c r="J547" s="69"/>
      <c r="K547" s="81">
        <f>IF(F547="I",IFERROR(VLOOKUP(C547,'BG 2021'!A:C,3,FALSE),0),0)</f>
        <v>0</v>
      </c>
      <c r="L547" s="69"/>
      <c r="M547" s="69">
        <f>IF(F547="I",IFERROR(VLOOKUP(C547,'BG 2021'!A:D,4,FALSE),0),0)</f>
        <v>0</v>
      </c>
      <c r="N547" s="69"/>
      <c r="O547" s="81"/>
      <c r="P547" s="69"/>
      <c r="Q547" s="69"/>
      <c r="R547" s="69"/>
    </row>
    <row r="548" spans="1:18" s="70" customFormat="1" ht="12" customHeight="1">
      <c r="A548" s="539" t="s">
        <v>3</v>
      </c>
      <c r="B548" s="539"/>
      <c r="C548" s="588">
        <v>1280112</v>
      </c>
      <c r="D548" s="589" t="s">
        <v>1360</v>
      </c>
      <c r="E548" s="68" t="s">
        <v>145</v>
      </c>
      <c r="F548" s="68" t="s">
        <v>209</v>
      </c>
      <c r="G548" s="81">
        <f>IF(F548="I",IFERROR(VLOOKUP(C548,'BG 032022'!B:D,3,FALSE),0),0)</f>
        <v>0</v>
      </c>
      <c r="H548" s="69"/>
      <c r="I548" s="69">
        <f>IF(F548="I",IFERROR(VLOOKUP(C548,'BG 032022'!B:F,5,FALSE),0),0)</f>
        <v>0</v>
      </c>
      <c r="J548" s="69"/>
      <c r="K548" s="81">
        <f>IF(F548="I",IFERROR(VLOOKUP(C548,'BG 2021'!A:C,3,FALSE),0),0)</f>
        <v>0</v>
      </c>
      <c r="L548" s="69"/>
      <c r="M548" s="69">
        <f>IF(F548="I",IFERROR(VLOOKUP(C548,'BG 2021'!A:D,4,FALSE),0),0)</f>
        <v>0</v>
      </c>
      <c r="N548" s="69"/>
      <c r="O548" s="81">
        <v>0</v>
      </c>
      <c r="P548" s="69"/>
      <c r="Q548" s="69">
        <v>0</v>
      </c>
      <c r="R548" s="69"/>
    </row>
    <row r="549" spans="1:18" s="70" customFormat="1" ht="12" customHeight="1">
      <c r="A549" s="539" t="s">
        <v>3</v>
      </c>
      <c r="B549" s="539"/>
      <c r="C549" s="588">
        <v>12801121</v>
      </c>
      <c r="D549" s="589" t="s">
        <v>1361</v>
      </c>
      <c r="E549" s="68" t="s">
        <v>145</v>
      </c>
      <c r="F549" s="68" t="s">
        <v>209</v>
      </c>
      <c r="G549" s="81">
        <f>IF(F549="I",IFERROR(VLOOKUP(C549,'BG 032022'!B:D,3,FALSE),0),0)</f>
        <v>0</v>
      </c>
      <c r="H549" s="69"/>
      <c r="I549" s="69">
        <f>IF(F549="I",IFERROR(VLOOKUP(C549,'BG 032022'!B:F,5,FALSE),0),0)</f>
        <v>0</v>
      </c>
      <c r="J549" s="69"/>
      <c r="K549" s="81">
        <f>IF(F549="I",IFERROR(VLOOKUP(C549,'BG 2021'!A:C,3,FALSE),0),0)</f>
        <v>0</v>
      </c>
      <c r="L549" s="69"/>
      <c r="M549" s="69">
        <f>IF(F549="I",IFERROR(VLOOKUP(C549,'BG 2021'!A:D,4,FALSE),0),0)</f>
        <v>0</v>
      </c>
      <c r="N549" s="69"/>
      <c r="O549" s="81">
        <v>0</v>
      </c>
      <c r="P549" s="69"/>
      <c r="Q549" s="69">
        <v>0</v>
      </c>
      <c r="R549" s="69"/>
    </row>
    <row r="550" spans="1:18" s="839" customFormat="1" ht="12" customHeight="1">
      <c r="A550" s="834" t="s">
        <v>3</v>
      </c>
      <c r="B550" s="834" t="s">
        <v>205</v>
      </c>
      <c r="C550" s="835">
        <v>1280112102</v>
      </c>
      <c r="D550" s="834" t="s">
        <v>1362</v>
      </c>
      <c r="E550" s="836" t="s">
        <v>145</v>
      </c>
      <c r="F550" s="836" t="s">
        <v>210</v>
      </c>
      <c r="G550" s="837">
        <f>IF(F550="I",IFERROR(VLOOKUP(C550,'BG 032022'!B:D,3,FALSE),0),0)</f>
        <v>203949900</v>
      </c>
      <c r="H550" s="838"/>
      <c r="I550" s="838">
        <f>IF(F550="I",IFERROR(VLOOKUP(C550,'BG 032022'!B:F,5,FALSE),0),0)</f>
        <v>30000</v>
      </c>
      <c r="J550" s="838"/>
      <c r="K550" s="831">
        <f>IF(F550="I",IFERROR(VLOOKUP(C550,'BG 2021'!A:C,3,FALSE),0),0)</f>
        <v>203949900</v>
      </c>
      <c r="L550" s="838"/>
      <c r="M550" s="832">
        <f>IF(F550="I",IFERROR(VLOOKUP(C550,'BG 2021'!A:D,4,FALSE),0),0)</f>
        <v>30000</v>
      </c>
      <c r="N550" s="838"/>
      <c r="O550" s="837">
        <v>0</v>
      </c>
      <c r="P550" s="838"/>
      <c r="Q550" s="838">
        <v>0</v>
      </c>
      <c r="R550" s="838"/>
    </row>
    <row r="551" spans="1:18" s="70" customFormat="1" ht="12" customHeight="1">
      <c r="A551" s="539" t="s">
        <v>3</v>
      </c>
      <c r="B551" s="539"/>
      <c r="C551" s="588">
        <v>12801122</v>
      </c>
      <c r="D551" s="589" t="s">
        <v>725</v>
      </c>
      <c r="E551" s="68" t="s">
        <v>145</v>
      </c>
      <c r="F551" s="68" t="s">
        <v>209</v>
      </c>
      <c r="G551" s="81">
        <f>IF(F551="I",IFERROR(VLOOKUP(C551,'BG 032022'!B:D,3,FALSE),0),0)</f>
        <v>0</v>
      </c>
      <c r="H551" s="69"/>
      <c r="I551" s="69">
        <f>IF(F551="I",IFERROR(VLOOKUP(C551,'BG 032022'!B:F,5,FALSE),0),0)</f>
        <v>0</v>
      </c>
      <c r="J551" s="69"/>
      <c r="K551" s="81">
        <f>IF(F551="I",IFERROR(VLOOKUP(C551,'BG 2021'!A:C,3,FALSE),0),0)</f>
        <v>0</v>
      </c>
      <c r="L551" s="69"/>
      <c r="M551" s="69">
        <f>IF(F551="I",IFERROR(VLOOKUP(C551,'BG 2021'!A:D,4,FALSE),0),0)</f>
        <v>0</v>
      </c>
      <c r="N551" s="69"/>
      <c r="O551" s="81">
        <v>0</v>
      </c>
      <c r="P551" s="69"/>
      <c r="Q551" s="69">
        <v>0</v>
      </c>
      <c r="R551" s="69"/>
    </row>
    <row r="552" spans="1:18" s="839" customFormat="1" ht="12" customHeight="1">
      <c r="A552" s="834" t="s">
        <v>3</v>
      </c>
      <c r="B552" s="834" t="s">
        <v>1583</v>
      </c>
      <c r="C552" s="835">
        <v>1280112201</v>
      </c>
      <c r="D552" s="834" t="s">
        <v>1363</v>
      </c>
      <c r="E552" s="836" t="s">
        <v>145</v>
      </c>
      <c r="F552" s="836" t="s">
        <v>210</v>
      </c>
      <c r="G552" s="837">
        <f>IF(F552="I",IFERROR(VLOOKUP(C552,'BG 032022'!B:D,3,FALSE),0),0)</f>
        <v>-67983300</v>
      </c>
      <c r="H552" s="838"/>
      <c r="I552" s="838">
        <f>IF(F552="I",IFERROR(VLOOKUP(C552,'BG 032022'!B:F,5,FALSE),0),0)</f>
        <v>-10000</v>
      </c>
      <c r="J552" s="838"/>
      <c r="K552" s="831">
        <f>IF(F552="I",IFERROR(VLOOKUP(C552,'BG 2021'!A:C,3,FALSE),0),0)</f>
        <v>-16995825</v>
      </c>
      <c r="L552" s="838"/>
      <c r="M552" s="832">
        <f>IF(F552="I",IFERROR(VLOOKUP(C552,'BG 2021'!A:D,4,FALSE),0),0)</f>
        <v>-2500</v>
      </c>
      <c r="N552" s="838"/>
      <c r="O552" s="837">
        <v>0</v>
      </c>
      <c r="P552" s="838"/>
      <c r="Q552" s="838">
        <v>0</v>
      </c>
      <c r="R552" s="838"/>
    </row>
    <row r="553" spans="1:18" s="70" customFormat="1" ht="12" customHeight="1">
      <c r="A553" s="539" t="s">
        <v>3</v>
      </c>
      <c r="B553" s="539"/>
      <c r="C553" s="546">
        <v>12801113</v>
      </c>
      <c r="D553" s="539" t="s">
        <v>77</v>
      </c>
      <c r="E553" s="68" t="s">
        <v>6</v>
      </c>
      <c r="F553" s="68" t="s">
        <v>209</v>
      </c>
      <c r="G553" s="81">
        <f>IF(F553="I",IFERROR(VLOOKUP(C553,'BG 032022'!B:D,3,FALSE),0),0)</f>
        <v>0</v>
      </c>
      <c r="H553" s="69"/>
      <c r="I553" s="69">
        <f>IF(F553="I",IFERROR(VLOOKUP(C553,'BG 032022'!B:F,5,FALSE),0),0)</f>
        <v>0</v>
      </c>
      <c r="J553" s="69"/>
      <c r="K553" s="81">
        <f>IF(F553="I",IFERROR(VLOOKUP(C553,'BG 2021'!A:C,3,FALSE),0),0)</f>
        <v>0</v>
      </c>
      <c r="L553" s="69"/>
      <c r="M553" s="69">
        <f>IF(F553="I",IFERROR(VLOOKUP(C553,'BG 2021'!A:D,4,FALSE),0),0)</f>
        <v>0</v>
      </c>
      <c r="N553" s="69"/>
      <c r="O553" s="81"/>
      <c r="P553" s="69"/>
      <c r="Q553" s="69"/>
      <c r="R553" s="69"/>
    </row>
    <row r="554" spans="1:18" s="70" customFormat="1" ht="12" customHeight="1">
      <c r="A554" s="539" t="s">
        <v>3</v>
      </c>
      <c r="B554" s="539"/>
      <c r="C554" s="546">
        <v>1280111301</v>
      </c>
      <c r="D554" s="539" t="s">
        <v>721</v>
      </c>
      <c r="E554" s="68" t="s">
        <v>6</v>
      </c>
      <c r="F554" s="68" t="s">
        <v>210</v>
      </c>
      <c r="G554" s="81">
        <f>IF(F554="I",IFERROR(VLOOKUP(C554,'BG 032022'!B:D,3,FALSE),0),0)</f>
        <v>0</v>
      </c>
      <c r="H554" s="69"/>
      <c r="I554" s="69">
        <f>IF(F554="I",IFERROR(VLOOKUP(C554,'BG 032022'!B:F,5,FALSE),0),0)</f>
        <v>0</v>
      </c>
      <c r="J554" s="69"/>
      <c r="K554" s="81">
        <f>IF(F554="I",IFERROR(VLOOKUP(C554,'BG 2021'!A:C,3,FALSE),0),0)</f>
        <v>0</v>
      </c>
      <c r="L554" s="69"/>
      <c r="M554" s="69">
        <f>IF(F554="I",IFERROR(VLOOKUP(C554,'BG 2021'!A:D,4,FALSE),0),0)</f>
        <v>0</v>
      </c>
      <c r="N554" s="69"/>
      <c r="O554" s="81"/>
      <c r="P554" s="69"/>
      <c r="Q554" s="69"/>
      <c r="R554" s="69"/>
    </row>
    <row r="555" spans="1:18" s="70" customFormat="1" ht="12" customHeight="1">
      <c r="A555" s="539" t="s">
        <v>3</v>
      </c>
      <c r="B555" s="539"/>
      <c r="C555" s="546">
        <v>1280111302</v>
      </c>
      <c r="D555" s="539" t="s">
        <v>722</v>
      </c>
      <c r="E555" s="68" t="s">
        <v>145</v>
      </c>
      <c r="F555" s="68" t="s">
        <v>210</v>
      </c>
      <c r="G555" s="81">
        <f>IF(F555="I",IFERROR(VLOOKUP(C555,'BG 032022'!B:D,3,FALSE),0),0)</f>
        <v>0</v>
      </c>
      <c r="H555" s="69"/>
      <c r="I555" s="69">
        <f>IF(F555="I",IFERROR(VLOOKUP(C555,'BG 032022'!B:F,5,FALSE),0),0)</f>
        <v>0</v>
      </c>
      <c r="J555" s="69"/>
      <c r="K555" s="81">
        <f>IF(F555="I",IFERROR(VLOOKUP(C555,'BG 2021'!A:C,3,FALSE),0),0)</f>
        <v>0</v>
      </c>
      <c r="L555" s="69"/>
      <c r="M555" s="69">
        <f>IF(F555="I",IFERROR(VLOOKUP(C555,'BG 2021'!A:D,4,FALSE),0),0)</f>
        <v>0</v>
      </c>
      <c r="N555" s="69"/>
      <c r="O555" s="81"/>
      <c r="P555" s="69"/>
      <c r="Q555" s="69"/>
      <c r="R555" s="69"/>
    </row>
    <row r="556" spans="1:18" s="70" customFormat="1" ht="12" customHeight="1">
      <c r="A556" s="539" t="s">
        <v>3</v>
      </c>
      <c r="B556" s="539"/>
      <c r="C556" s="546">
        <v>12801114</v>
      </c>
      <c r="D556" s="539" t="s">
        <v>205</v>
      </c>
      <c r="E556" s="68" t="s">
        <v>6</v>
      </c>
      <c r="F556" s="68" t="s">
        <v>209</v>
      </c>
      <c r="G556" s="81">
        <f>IF(F556="I",IFERROR(VLOOKUP(C556,'BG 032022'!B:D,3,FALSE),0),0)</f>
        <v>0</v>
      </c>
      <c r="H556" s="69"/>
      <c r="I556" s="69">
        <f>IF(F556="I",IFERROR(VLOOKUP(C556,'BG 032022'!B:F,5,FALSE),0),0)</f>
        <v>0</v>
      </c>
      <c r="J556" s="69"/>
      <c r="K556" s="81">
        <f>IF(F556="I",IFERROR(VLOOKUP(C556,'BG 2021'!A:C,3,FALSE),0),0)</f>
        <v>0</v>
      </c>
      <c r="L556" s="69"/>
      <c r="M556" s="69">
        <f>IF(F556="I",IFERROR(VLOOKUP(C556,'BG 2021'!A:D,4,FALSE),0),0)</f>
        <v>0</v>
      </c>
      <c r="N556" s="69"/>
      <c r="O556" s="81"/>
      <c r="P556" s="69"/>
      <c r="Q556" s="69"/>
      <c r="R556" s="69"/>
    </row>
    <row r="557" spans="1:18" s="839" customFormat="1" ht="12" customHeight="1">
      <c r="A557" s="834" t="s">
        <v>3</v>
      </c>
      <c r="B557" s="834" t="s">
        <v>205</v>
      </c>
      <c r="C557" s="835">
        <v>1280111402</v>
      </c>
      <c r="D557" s="834" t="s">
        <v>1359</v>
      </c>
      <c r="E557" s="836" t="s">
        <v>6</v>
      </c>
      <c r="F557" s="836" t="s">
        <v>210</v>
      </c>
      <c r="G557" s="837">
        <f>IF(F557="I",IFERROR(VLOOKUP(C557,'BG 032022'!B:D,3,FALSE),0),0)</f>
        <v>643678256</v>
      </c>
      <c r="H557" s="838"/>
      <c r="I557" s="838">
        <f>IF(F557="I",IFERROR(VLOOKUP(C557,'BG 032022'!B:F,5,FALSE),0),0)</f>
        <v>93457.37</v>
      </c>
      <c r="J557" s="838"/>
      <c r="K557" s="831">
        <f>IF(F557="I",IFERROR(VLOOKUP(C557,'BG 2021'!A:C,3,FALSE),0),0)</f>
        <v>643678256</v>
      </c>
      <c r="L557" s="838"/>
      <c r="M557" s="832">
        <f>IF(F557="I",IFERROR(VLOOKUP(C557,'BG 2021'!A:D,4,FALSE),0),0)</f>
        <v>93457.37</v>
      </c>
      <c r="N557" s="838"/>
      <c r="O557" s="837">
        <v>0</v>
      </c>
      <c r="P557" s="838"/>
      <c r="Q557" s="838">
        <v>0</v>
      </c>
      <c r="R557" s="838"/>
    </row>
    <row r="558" spans="1:18" s="70" customFormat="1" ht="12" customHeight="1">
      <c r="A558" s="539" t="s">
        <v>3</v>
      </c>
      <c r="B558" s="539"/>
      <c r="C558" s="546">
        <v>12801115</v>
      </c>
      <c r="D558" s="539" t="s">
        <v>723</v>
      </c>
      <c r="E558" s="68" t="s">
        <v>6</v>
      </c>
      <c r="F558" s="68" t="s">
        <v>209</v>
      </c>
      <c r="G558" s="81">
        <f>IF(F558="I",IFERROR(VLOOKUP(C558,'BG 032022'!B:D,3,FALSE),0),0)</f>
        <v>0</v>
      </c>
      <c r="H558" s="69"/>
      <c r="I558" s="69">
        <f>IF(F558="I",IFERROR(VLOOKUP(C558,'BG 032022'!B:F,5,FALSE),0),0)</f>
        <v>0</v>
      </c>
      <c r="J558" s="69"/>
      <c r="K558" s="81">
        <f>IF(F558="I",IFERROR(VLOOKUP(C558,'BG 2021'!A:C,3,FALSE),0),0)</f>
        <v>0</v>
      </c>
      <c r="L558" s="69"/>
      <c r="M558" s="69">
        <f>IF(F558="I",IFERROR(VLOOKUP(C558,'BG 2021'!A:D,4,FALSE),0),0)</f>
        <v>0</v>
      </c>
      <c r="N558" s="69"/>
      <c r="O558" s="81"/>
      <c r="P558" s="69"/>
      <c r="Q558" s="69"/>
      <c r="R558" s="69"/>
    </row>
    <row r="559" spans="1:18" s="70" customFormat="1" ht="12" customHeight="1">
      <c r="A559" s="539" t="s">
        <v>3</v>
      </c>
      <c r="B559" s="539"/>
      <c r="C559" s="546">
        <v>12801116</v>
      </c>
      <c r="D559" s="539" t="s">
        <v>724</v>
      </c>
      <c r="E559" s="68" t="s">
        <v>6</v>
      </c>
      <c r="F559" s="68" t="s">
        <v>209</v>
      </c>
      <c r="G559" s="81">
        <f>IF(F559="I",IFERROR(VLOOKUP(C559,'BG 032022'!B:D,3,FALSE),0),0)</f>
        <v>0</v>
      </c>
      <c r="H559" s="69"/>
      <c r="I559" s="69">
        <f>IF(F559="I",IFERROR(VLOOKUP(C559,'BG 032022'!B:F,5,FALSE),0),0)</f>
        <v>0</v>
      </c>
      <c r="J559" s="69"/>
      <c r="K559" s="81">
        <f>IF(F559="I",IFERROR(VLOOKUP(C559,'BG 2021'!A:C,3,FALSE),0),0)</f>
        <v>0</v>
      </c>
      <c r="L559" s="69"/>
      <c r="M559" s="69">
        <f>IF(F559="I",IFERROR(VLOOKUP(C559,'BG 2021'!A:D,4,FALSE),0),0)</f>
        <v>0</v>
      </c>
      <c r="N559" s="69"/>
      <c r="O559" s="81"/>
      <c r="P559" s="69"/>
      <c r="Q559" s="69"/>
      <c r="R559" s="69"/>
    </row>
    <row r="560" spans="1:18" s="70" customFormat="1" ht="12" customHeight="1">
      <c r="A560" s="539" t="s">
        <v>3</v>
      </c>
      <c r="B560" s="539"/>
      <c r="C560" s="546">
        <v>12801117</v>
      </c>
      <c r="D560" s="539" t="s">
        <v>725</v>
      </c>
      <c r="E560" s="68" t="s">
        <v>6</v>
      </c>
      <c r="F560" s="68" t="s">
        <v>209</v>
      </c>
      <c r="G560" s="81">
        <f>IF(F560="I",IFERROR(VLOOKUP(C560,'BG 032022'!B:D,3,FALSE),0),0)</f>
        <v>0</v>
      </c>
      <c r="H560" s="69"/>
      <c r="I560" s="69">
        <f>IF(F560="I",IFERROR(VLOOKUP(C560,'BG 032022'!B:F,5,FALSE),0),0)</f>
        <v>0</v>
      </c>
      <c r="J560" s="69"/>
      <c r="K560" s="81">
        <f>IF(F560="I",IFERROR(VLOOKUP(C560,'BG 2021'!A:C,3,FALSE),0),0)</f>
        <v>0</v>
      </c>
      <c r="L560" s="69"/>
      <c r="M560" s="69">
        <f>IF(F560="I",IFERROR(VLOOKUP(C560,'BG 2021'!A:D,4,FALSE),0),0)</f>
        <v>0</v>
      </c>
      <c r="N560" s="69"/>
      <c r="O560" s="81"/>
      <c r="P560" s="69"/>
      <c r="Q560" s="69"/>
      <c r="R560" s="69"/>
    </row>
    <row r="561" spans="1:18" s="839" customFormat="1" ht="12" customHeight="1">
      <c r="A561" s="834" t="s">
        <v>3</v>
      </c>
      <c r="B561" s="834" t="s">
        <v>1583</v>
      </c>
      <c r="C561" s="835">
        <v>1280111701</v>
      </c>
      <c r="D561" s="834" t="s">
        <v>76</v>
      </c>
      <c r="E561" s="836" t="s">
        <v>6</v>
      </c>
      <c r="F561" s="836" t="s">
        <v>210</v>
      </c>
      <c r="G561" s="837">
        <f>IF(F561="I",IFERROR(VLOOKUP(C561,'BG 032022'!B:D,3,FALSE),0),0)</f>
        <v>-56135820</v>
      </c>
      <c r="H561" s="838"/>
      <c r="I561" s="838">
        <f>IF(F561="I",IFERROR(VLOOKUP(C561,'BG 032022'!B:F,5,FALSE),0),0)</f>
        <v>-8127.89</v>
      </c>
      <c r="J561" s="838"/>
      <c r="K561" s="831">
        <f>IF(F561="I",IFERROR(VLOOKUP(C561,'BG 2021'!A:C,3,FALSE),0),0)</f>
        <v>-32077611</v>
      </c>
      <c r="L561" s="838"/>
      <c r="M561" s="832">
        <f>IF(F561="I",IFERROR(VLOOKUP(C561,'BG 2021'!A:D,4,FALSE),0),0)</f>
        <v>-4657.43</v>
      </c>
      <c r="N561" s="838"/>
      <c r="O561" s="837"/>
      <c r="P561" s="838"/>
      <c r="Q561" s="838"/>
      <c r="R561" s="838"/>
    </row>
    <row r="562" spans="1:18" s="70" customFormat="1" ht="12" customHeight="1">
      <c r="A562" s="539" t="s">
        <v>3</v>
      </c>
      <c r="B562" s="539"/>
      <c r="C562" s="546">
        <v>1280111702</v>
      </c>
      <c r="D562" s="539" t="s">
        <v>77</v>
      </c>
      <c r="E562" s="68" t="s">
        <v>6</v>
      </c>
      <c r="F562" s="68" t="s">
        <v>210</v>
      </c>
      <c r="G562" s="81">
        <f>IF(F562="I",IFERROR(VLOOKUP(C562,'BG 032022'!B:D,3,FALSE),0),0)</f>
        <v>0</v>
      </c>
      <c r="H562" s="69"/>
      <c r="I562" s="69">
        <f>IF(F562="I",IFERROR(VLOOKUP(C562,'BG 032022'!B:F,5,FALSE),0),0)</f>
        <v>0</v>
      </c>
      <c r="J562" s="69"/>
      <c r="K562" s="81">
        <f>IF(F562="I",IFERROR(VLOOKUP(C562,'BG 2021'!A:C,3,FALSE),0),0)</f>
        <v>0</v>
      </c>
      <c r="L562" s="69"/>
      <c r="M562" s="69">
        <f>IF(F562="I",IFERROR(VLOOKUP(C562,'BG 2021'!A:D,4,FALSE),0),0)</f>
        <v>0</v>
      </c>
      <c r="N562" s="69"/>
      <c r="O562" s="81"/>
      <c r="P562" s="69"/>
      <c r="Q562" s="69"/>
      <c r="R562" s="69"/>
    </row>
    <row r="563" spans="1:18" s="839" customFormat="1" ht="12" customHeight="1">
      <c r="A563" s="834" t="s">
        <v>3</v>
      </c>
      <c r="B563" s="834" t="s">
        <v>1583</v>
      </c>
      <c r="C563" s="835">
        <v>1280111703</v>
      </c>
      <c r="D563" s="834" t="s">
        <v>78</v>
      </c>
      <c r="E563" s="836" t="s">
        <v>6</v>
      </c>
      <c r="F563" s="836" t="s">
        <v>210</v>
      </c>
      <c r="G563" s="837">
        <f>IF(F563="I",IFERROR(VLOOKUP(C563,'BG 032022'!B:D,3,FALSE),0),0)</f>
        <v>-75095797</v>
      </c>
      <c r="H563" s="838"/>
      <c r="I563" s="838">
        <f>IF(F563="I",IFERROR(VLOOKUP(C563,'BG 032022'!B:F,5,FALSE),0),0)</f>
        <v>-10873.1</v>
      </c>
      <c r="J563" s="838"/>
      <c r="K563" s="831">
        <f>IF(F563="I",IFERROR(VLOOKUP(C563,'BG 2021'!A:C,3,FALSE),0),0)</f>
        <v>-42911884</v>
      </c>
      <c r="L563" s="838"/>
      <c r="M563" s="832">
        <f>IF(F563="I",IFERROR(VLOOKUP(C563,'BG 2021'!A:D,4,FALSE),0),0)</f>
        <v>-6230.49</v>
      </c>
      <c r="N563" s="838"/>
      <c r="O563" s="837"/>
      <c r="P563" s="838"/>
      <c r="Q563" s="838"/>
      <c r="R563" s="838"/>
    </row>
    <row r="564" spans="1:18" s="70" customFormat="1" ht="12" customHeight="1">
      <c r="A564" s="539" t="s">
        <v>3</v>
      </c>
      <c r="B564" s="539"/>
      <c r="C564" s="546">
        <v>1280111704</v>
      </c>
      <c r="D564" s="539" t="s">
        <v>723</v>
      </c>
      <c r="E564" s="68" t="s">
        <v>6</v>
      </c>
      <c r="F564" s="68" t="s">
        <v>210</v>
      </c>
      <c r="G564" s="81">
        <f>IF(F564="I",IFERROR(VLOOKUP(C564,'BG 032022'!B:D,3,FALSE),0),0)</f>
        <v>0</v>
      </c>
      <c r="H564" s="69"/>
      <c r="I564" s="69">
        <f>IF(F564="I",IFERROR(VLOOKUP(C564,'BG 032022'!B:F,5,FALSE),0),0)</f>
        <v>0</v>
      </c>
      <c r="J564" s="69"/>
      <c r="K564" s="81">
        <f>IF(F564="I",IFERROR(VLOOKUP(C564,'BG 2021'!A:C,3,FALSE),0),0)</f>
        <v>0</v>
      </c>
      <c r="L564" s="69"/>
      <c r="M564" s="69">
        <f>IF(F564="I",IFERROR(VLOOKUP(C564,'BG 2021'!A:D,4,FALSE),0),0)</f>
        <v>0</v>
      </c>
      <c r="N564" s="69"/>
      <c r="O564" s="81"/>
      <c r="P564" s="69"/>
      <c r="Q564" s="69"/>
      <c r="R564" s="69"/>
    </row>
    <row r="565" spans="1:18" s="70" customFormat="1" ht="12" customHeight="1">
      <c r="A565" s="539" t="s">
        <v>3</v>
      </c>
      <c r="B565" s="539"/>
      <c r="C565" s="546">
        <v>1280111705</v>
      </c>
      <c r="D565" s="539" t="s">
        <v>724</v>
      </c>
      <c r="E565" s="68" t="s">
        <v>6</v>
      </c>
      <c r="F565" s="68" t="s">
        <v>210</v>
      </c>
      <c r="G565" s="81">
        <f>IF(F565="I",IFERROR(VLOOKUP(C565,'BG 032022'!B:D,3,FALSE),0),0)</f>
        <v>0</v>
      </c>
      <c r="H565" s="69"/>
      <c r="I565" s="69">
        <f>IF(F565="I",IFERROR(VLOOKUP(C565,'BG 032022'!B:F,5,FALSE),0),0)</f>
        <v>0</v>
      </c>
      <c r="J565" s="69"/>
      <c r="K565" s="81">
        <f>IF(F565="I",IFERROR(VLOOKUP(C565,'BG 2021'!A:C,3,FALSE),0),0)</f>
        <v>0</v>
      </c>
      <c r="L565" s="69"/>
      <c r="M565" s="69">
        <f>IF(F565="I",IFERROR(VLOOKUP(C565,'BG 2021'!A:D,4,FALSE),0),0)</f>
        <v>0</v>
      </c>
      <c r="N565" s="69"/>
      <c r="O565" s="81"/>
      <c r="P565" s="69"/>
      <c r="Q565" s="69"/>
      <c r="R565" s="69"/>
    </row>
    <row r="566" spans="1:18" s="70" customFormat="1" ht="12" customHeight="1">
      <c r="A566" s="539" t="s">
        <v>3</v>
      </c>
      <c r="B566" s="539"/>
      <c r="C566" s="546">
        <v>129</v>
      </c>
      <c r="D566" s="539" t="s">
        <v>726</v>
      </c>
      <c r="E566" s="68" t="s">
        <v>6</v>
      </c>
      <c r="F566" s="68" t="s">
        <v>209</v>
      </c>
      <c r="G566" s="81">
        <f>IF(F566="I",IFERROR(VLOOKUP(C566,'BG 032022'!B:D,3,FALSE),0),0)</f>
        <v>0</v>
      </c>
      <c r="H566" s="69"/>
      <c r="I566" s="69">
        <f>IF(F566="I",IFERROR(VLOOKUP(C566,'BG 032022'!B:F,5,FALSE),0),0)</f>
        <v>0</v>
      </c>
      <c r="J566" s="69"/>
      <c r="K566" s="81">
        <f>IF(F566="I",IFERROR(VLOOKUP(C566,'BG 2021'!A:C,3,FALSE),0),0)</f>
        <v>0</v>
      </c>
      <c r="L566" s="69"/>
      <c r="M566" s="69">
        <f>IF(F566="I",IFERROR(VLOOKUP(C566,'BG 2021'!A:D,4,FALSE),0),0)</f>
        <v>0</v>
      </c>
      <c r="N566" s="69"/>
      <c r="O566" s="81"/>
      <c r="P566" s="69"/>
      <c r="Q566" s="69"/>
      <c r="R566" s="69"/>
    </row>
    <row r="567" spans="1:18" s="70" customFormat="1" ht="12" customHeight="1">
      <c r="A567" s="539" t="s">
        <v>3</v>
      </c>
      <c r="B567" s="539"/>
      <c r="C567" s="546">
        <v>12901</v>
      </c>
      <c r="D567" s="539" t="s">
        <v>727</v>
      </c>
      <c r="E567" s="68" t="s">
        <v>6</v>
      </c>
      <c r="F567" s="68" t="s">
        <v>209</v>
      </c>
      <c r="G567" s="81">
        <f>IF(F567="I",IFERROR(VLOOKUP(C567,'BG 032022'!B:D,3,FALSE),0),0)</f>
        <v>0</v>
      </c>
      <c r="H567" s="69"/>
      <c r="I567" s="69">
        <f>IF(F567="I",IFERROR(VLOOKUP(C567,'BG 032022'!B:F,5,FALSE),0),0)</f>
        <v>0</v>
      </c>
      <c r="J567" s="69"/>
      <c r="K567" s="81">
        <f>IF(F567="I",IFERROR(VLOOKUP(C567,'BG 2021'!A:C,3,FALSE),0),0)</f>
        <v>0</v>
      </c>
      <c r="L567" s="69"/>
      <c r="M567" s="69">
        <f>IF(F567="I",IFERROR(VLOOKUP(C567,'BG 2021'!A:D,4,FALSE),0),0)</f>
        <v>0</v>
      </c>
      <c r="N567" s="69"/>
      <c r="O567" s="81"/>
      <c r="P567" s="69"/>
      <c r="Q567" s="69"/>
      <c r="R567" s="69"/>
    </row>
    <row r="568" spans="1:18" s="70" customFormat="1" ht="12" customHeight="1">
      <c r="A568" s="539" t="s">
        <v>8</v>
      </c>
      <c r="B568" s="539"/>
      <c r="C568" s="546">
        <v>2</v>
      </c>
      <c r="D568" s="539" t="s">
        <v>8</v>
      </c>
      <c r="E568" s="68" t="s">
        <v>6</v>
      </c>
      <c r="F568" s="68" t="s">
        <v>209</v>
      </c>
      <c r="G568" s="81">
        <f>IF(F568="I",IFERROR(VLOOKUP(C568,'BG 032022'!B:D,3,FALSE),0),0)</f>
        <v>0</v>
      </c>
      <c r="H568" s="69"/>
      <c r="I568" s="69">
        <f>IF(F568="I",IFERROR(VLOOKUP(C568,'BG 032022'!B:F,5,FALSE),0),0)</f>
        <v>0</v>
      </c>
      <c r="J568" s="69"/>
      <c r="K568" s="81">
        <f>IF(F568="I",IFERROR(VLOOKUP(C568,'BG 2021'!A:C,3,FALSE),0),0)</f>
        <v>0</v>
      </c>
      <c r="L568" s="69"/>
      <c r="M568" s="69">
        <f>IF(F568="I",IFERROR(VLOOKUP(C568,'BG 2021'!A:D,4,FALSE),0),0)</f>
        <v>0</v>
      </c>
      <c r="N568" s="69"/>
      <c r="O568" s="81"/>
      <c r="P568" s="69"/>
      <c r="Q568" s="69"/>
      <c r="R568" s="69"/>
    </row>
    <row r="569" spans="1:18" s="70" customFormat="1" ht="12" customHeight="1">
      <c r="A569" s="539" t="s">
        <v>8</v>
      </c>
      <c r="B569" s="539"/>
      <c r="C569" s="546">
        <v>21</v>
      </c>
      <c r="D569" s="539" t="s">
        <v>9</v>
      </c>
      <c r="E569" s="68" t="s">
        <v>6</v>
      </c>
      <c r="F569" s="68" t="s">
        <v>209</v>
      </c>
      <c r="G569" s="81">
        <f>IF(F569="I",IFERROR(VLOOKUP(C569,'BG 032022'!B:D,3,FALSE),0),0)</f>
        <v>0</v>
      </c>
      <c r="H569" s="69"/>
      <c r="I569" s="69">
        <f>IF(F569="I",IFERROR(VLOOKUP(C569,'BG 032022'!B:F,5,FALSE),0),0)</f>
        <v>0</v>
      </c>
      <c r="J569" s="69"/>
      <c r="K569" s="81">
        <f>IF(F569="I",IFERROR(VLOOKUP(C569,'BG 2021'!A:C,3,FALSE),0),0)</f>
        <v>0</v>
      </c>
      <c r="L569" s="69"/>
      <c r="M569" s="69">
        <f>IF(F569="I",IFERROR(VLOOKUP(C569,'BG 2021'!A:D,4,FALSE),0),0)</f>
        <v>0</v>
      </c>
      <c r="N569" s="69"/>
      <c r="O569" s="81"/>
      <c r="P569" s="69"/>
      <c r="Q569" s="69"/>
      <c r="R569" s="69"/>
    </row>
    <row r="570" spans="1:18" s="70" customFormat="1" ht="12" customHeight="1">
      <c r="A570" s="539" t="s">
        <v>8</v>
      </c>
      <c r="B570" s="539"/>
      <c r="C570" s="546">
        <v>211</v>
      </c>
      <c r="D570" s="539" t="s">
        <v>381</v>
      </c>
      <c r="E570" s="68" t="s">
        <v>6</v>
      </c>
      <c r="F570" s="68" t="s">
        <v>209</v>
      </c>
      <c r="G570" s="81">
        <f>IF(F570="I",IFERROR(VLOOKUP(C570,'BG 032022'!B:D,3,FALSE),0),0)</f>
        <v>0</v>
      </c>
      <c r="H570" s="69"/>
      <c r="I570" s="69">
        <f>IF(F570="I",IFERROR(VLOOKUP(C570,'BG 032022'!B:F,5,FALSE),0),0)</f>
        <v>0</v>
      </c>
      <c r="J570" s="69"/>
      <c r="K570" s="81">
        <f>IF(F570="I",IFERROR(VLOOKUP(C570,'BG 2021'!A:C,3,FALSE),0),0)</f>
        <v>0</v>
      </c>
      <c r="L570" s="69"/>
      <c r="M570" s="69">
        <f>IF(F570="I",IFERROR(VLOOKUP(C570,'BG 2021'!A:D,4,FALSE),0),0)</f>
        <v>0</v>
      </c>
      <c r="N570" s="69"/>
      <c r="O570" s="81"/>
      <c r="P570" s="69"/>
      <c r="Q570" s="69"/>
      <c r="R570" s="69"/>
    </row>
    <row r="571" spans="1:18" s="70" customFormat="1" ht="12" customHeight="1">
      <c r="A571" s="539" t="s">
        <v>8</v>
      </c>
      <c r="B571" s="539"/>
      <c r="C571" s="546">
        <v>21101</v>
      </c>
      <c r="D571" s="539" t="s">
        <v>235</v>
      </c>
      <c r="E571" s="68" t="s">
        <v>6</v>
      </c>
      <c r="F571" s="68" t="s">
        <v>209</v>
      </c>
      <c r="G571" s="81">
        <f>IF(F571="I",IFERROR(VLOOKUP(C571,'BG 032022'!B:D,3,FALSE),0),0)</f>
        <v>0</v>
      </c>
      <c r="H571" s="69"/>
      <c r="I571" s="69">
        <f>IF(F571="I",IFERROR(VLOOKUP(C571,'BG 032022'!B:F,5,FALSE),0),0)</f>
        <v>0</v>
      </c>
      <c r="J571" s="69"/>
      <c r="K571" s="81">
        <f>IF(F571="I",IFERROR(VLOOKUP(C571,'BG 2021'!A:C,3,FALSE),0),0)</f>
        <v>0</v>
      </c>
      <c r="L571" s="69"/>
      <c r="M571" s="69">
        <f>IF(F571="I",IFERROR(VLOOKUP(C571,'BG 2021'!A:D,4,FALSE),0),0)</f>
        <v>0</v>
      </c>
      <c r="N571" s="69"/>
      <c r="O571" s="81"/>
      <c r="P571" s="69"/>
      <c r="Q571" s="69"/>
      <c r="R571" s="69"/>
    </row>
    <row r="572" spans="1:18" s="70" customFormat="1" ht="12" customHeight="1">
      <c r="A572" s="539" t="s">
        <v>8</v>
      </c>
      <c r="B572" s="539"/>
      <c r="C572" s="546">
        <v>211011</v>
      </c>
      <c r="D572" s="539" t="s">
        <v>235</v>
      </c>
      <c r="E572" s="68" t="s">
        <v>6</v>
      </c>
      <c r="F572" s="68" t="s">
        <v>209</v>
      </c>
      <c r="G572" s="81">
        <f>IF(F572="I",IFERROR(VLOOKUP(C572,'BG 032022'!B:D,3,FALSE),0),0)</f>
        <v>0</v>
      </c>
      <c r="H572" s="69"/>
      <c r="I572" s="69">
        <f>IF(F572="I",IFERROR(VLOOKUP(C572,'BG 032022'!B:F,5,FALSE),0),0)</f>
        <v>0</v>
      </c>
      <c r="J572" s="69"/>
      <c r="K572" s="81">
        <f>IF(F572="I",IFERROR(VLOOKUP(C572,'BG 2021'!A:C,3,FALSE),0),0)</f>
        <v>0</v>
      </c>
      <c r="L572" s="69"/>
      <c r="M572" s="69">
        <f>IF(F572="I",IFERROR(VLOOKUP(C572,'BG 2021'!A:D,4,FALSE),0),0)</f>
        <v>0</v>
      </c>
      <c r="N572" s="69"/>
      <c r="O572" s="81"/>
      <c r="P572" s="69"/>
      <c r="Q572" s="69"/>
      <c r="R572" s="69"/>
    </row>
    <row r="573" spans="1:18" s="70" customFormat="1" ht="12" customHeight="1">
      <c r="A573" s="539" t="s">
        <v>8</v>
      </c>
      <c r="B573" s="539"/>
      <c r="C573" s="546">
        <v>2110111</v>
      </c>
      <c r="D573" s="539" t="s">
        <v>382</v>
      </c>
      <c r="E573" s="68" t="s">
        <v>6</v>
      </c>
      <c r="F573" s="68" t="s">
        <v>209</v>
      </c>
      <c r="G573" s="81">
        <f>IF(F573="I",IFERROR(VLOOKUP(C573,'BG 032022'!B:D,3,FALSE),0),0)</f>
        <v>0</v>
      </c>
      <c r="H573" s="69"/>
      <c r="I573" s="69">
        <f>IF(F573="I",IFERROR(VLOOKUP(C573,'BG 032022'!B:F,5,FALSE),0),0)</f>
        <v>0</v>
      </c>
      <c r="J573" s="69"/>
      <c r="K573" s="81">
        <f>IF(F573="I",IFERROR(VLOOKUP(C573,'BG 2021'!A:C,3,FALSE),0),0)</f>
        <v>0</v>
      </c>
      <c r="L573" s="69"/>
      <c r="M573" s="69">
        <f>IF(F573="I",IFERROR(VLOOKUP(C573,'BG 2021'!A:D,4,FALSE),0),0)</f>
        <v>0</v>
      </c>
      <c r="N573" s="69"/>
      <c r="O573" s="81"/>
      <c r="P573" s="69"/>
      <c r="Q573" s="69"/>
      <c r="R573" s="69"/>
    </row>
    <row r="574" spans="1:18" s="70" customFormat="1" ht="12" customHeight="1">
      <c r="A574" s="539" t="s">
        <v>8</v>
      </c>
      <c r="B574" s="539"/>
      <c r="C574" s="546">
        <v>21101111</v>
      </c>
      <c r="D574" s="539" t="s">
        <v>383</v>
      </c>
      <c r="E574" s="68" t="s">
        <v>6</v>
      </c>
      <c r="F574" s="68" t="s">
        <v>209</v>
      </c>
      <c r="G574" s="81">
        <f>IF(F574="I",IFERROR(VLOOKUP(C574,'BG 032022'!B:D,3,FALSE),0),0)</f>
        <v>0</v>
      </c>
      <c r="H574" s="69"/>
      <c r="I574" s="69">
        <f>IF(F574="I",IFERROR(VLOOKUP(C574,'BG 032022'!B:F,5,FALSE),0),0)</f>
        <v>0</v>
      </c>
      <c r="J574" s="69"/>
      <c r="K574" s="81">
        <f>IF(F574="I",IFERROR(VLOOKUP(C574,'BG 2021'!A:C,3,FALSE),0),0)</f>
        <v>0</v>
      </c>
      <c r="L574" s="69"/>
      <c r="M574" s="69">
        <f>IF(F574="I",IFERROR(VLOOKUP(C574,'BG 2021'!A:D,4,FALSE),0),0)</f>
        <v>0</v>
      </c>
      <c r="N574" s="69"/>
      <c r="O574" s="81"/>
      <c r="P574" s="69"/>
      <c r="Q574" s="69"/>
      <c r="R574" s="69"/>
    </row>
    <row r="575" spans="1:18" s="833" customFormat="1" ht="12" customHeight="1">
      <c r="A575" s="828" t="s">
        <v>8</v>
      </c>
      <c r="B575" s="828" t="s">
        <v>1310</v>
      </c>
      <c r="C575" s="829">
        <v>2110111101</v>
      </c>
      <c r="D575" s="828" t="s">
        <v>728</v>
      </c>
      <c r="E575" s="830" t="s">
        <v>6</v>
      </c>
      <c r="F575" s="830" t="s">
        <v>210</v>
      </c>
      <c r="G575" s="831">
        <f>IF(F575="I",IFERROR(VLOOKUP(C575,'BG 032022'!B:D,3,FALSE),0),0)</f>
        <v>5928487</v>
      </c>
      <c r="H575" s="832"/>
      <c r="I575" s="832">
        <f>IF(F575="I",IFERROR(VLOOKUP(C575,'BG 032022'!B:F,5,FALSE),0),0)</f>
        <v>855.31000000052165</v>
      </c>
      <c r="J575" s="832"/>
      <c r="K575" s="831">
        <f>IF(F575="I",IFERROR(VLOOKUP(C575,'BG 2021'!A:C,3,FALSE),0),0)</f>
        <v>825575</v>
      </c>
      <c r="L575" s="832"/>
      <c r="M575" s="832">
        <f>IF(F575="I",IFERROR(VLOOKUP(C575,'BG 2021'!A:D,4,FALSE),0),0)</f>
        <v>119.87000000476837</v>
      </c>
      <c r="N575" s="832"/>
      <c r="O575" s="831"/>
      <c r="P575" s="832"/>
      <c r="Q575" s="832"/>
      <c r="R575" s="832"/>
    </row>
    <row r="576" spans="1:18" s="833" customFormat="1" ht="12" customHeight="1">
      <c r="A576" s="828" t="s">
        <v>8</v>
      </c>
      <c r="B576" s="828" t="s">
        <v>1310</v>
      </c>
      <c r="C576" s="829">
        <v>2110111102</v>
      </c>
      <c r="D576" s="828" t="s">
        <v>324</v>
      </c>
      <c r="E576" s="830" t="s">
        <v>145</v>
      </c>
      <c r="F576" s="830" t="s">
        <v>210</v>
      </c>
      <c r="G576" s="831">
        <f>IF(F576="I",IFERROR(VLOOKUP(C576,'BG 032022'!B:D,3,FALSE),0),0)</f>
        <v>1373194</v>
      </c>
      <c r="H576" s="832"/>
      <c r="I576" s="832">
        <f>IF(F576="I",IFERROR(VLOOKUP(C576,'BG 032022'!B:F,5,FALSE),0),0)</f>
        <v>198.1100000012666</v>
      </c>
      <c r="J576" s="832"/>
      <c r="K576" s="831">
        <f>IF(F576="I",IFERROR(VLOOKUP(C576,'BG 2021'!A:C,3,FALSE),0),0)</f>
        <v>1364463</v>
      </c>
      <c r="L576" s="832"/>
      <c r="M576" s="832">
        <f>IF(F576="I",IFERROR(VLOOKUP(C576,'BG 2021'!A:D,4,FALSE),0),0)</f>
        <v>198.10999999940398</v>
      </c>
      <c r="N576" s="832"/>
      <c r="O576" s="831"/>
      <c r="P576" s="832"/>
      <c r="Q576" s="832"/>
      <c r="R576" s="832"/>
    </row>
    <row r="577" spans="1:18" s="70" customFormat="1" ht="12" customHeight="1">
      <c r="A577" s="539" t="s">
        <v>8</v>
      </c>
      <c r="B577" s="539"/>
      <c r="C577" s="546">
        <v>21101112</v>
      </c>
      <c r="D577" s="539" t="s">
        <v>729</v>
      </c>
      <c r="E577" s="68" t="s">
        <v>6</v>
      </c>
      <c r="F577" s="68" t="s">
        <v>209</v>
      </c>
      <c r="G577" s="81">
        <f>IF(F577="I",IFERROR(VLOOKUP(C577,'BG 032022'!B:D,3,FALSE),0),0)</f>
        <v>0</v>
      </c>
      <c r="H577" s="69"/>
      <c r="I577" s="69">
        <f>IF(F577="I",IFERROR(VLOOKUP(C577,'BG 032022'!B:F,5,FALSE),0),0)</f>
        <v>0</v>
      </c>
      <c r="J577" s="69"/>
      <c r="K577" s="81">
        <f>IF(F577="I",IFERROR(VLOOKUP(C577,'BG 2021'!A:C,3,FALSE),0),0)</f>
        <v>0</v>
      </c>
      <c r="L577" s="69"/>
      <c r="M577" s="69">
        <f>IF(F577="I",IFERROR(VLOOKUP(C577,'BG 2021'!A:D,4,FALSE),0),0)</f>
        <v>0</v>
      </c>
      <c r="N577" s="69"/>
      <c r="O577" s="81"/>
      <c r="P577" s="69"/>
      <c r="Q577" s="69"/>
      <c r="R577" s="69"/>
    </row>
    <row r="578" spans="1:18" s="70" customFormat="1" ht="12" customHeight="1">
      <c r="A578" s="539" t="s">
        <v>8</v>
      </c>
      <c r="B578" s="539"/>
      <c r="C578" s="546">
        <v>2110111201</v>
      </c>
      <c r="D578" s="539" t="s">
        <v>730</v>
      </c>
      <c r="E578" s="68" t="s">
        <v>6</v>
      </c>
      <c r="F578" s="68" t="s">
        <v>210</v>
      </c>
      <c r="G578" s="81">
        <f>IF(F578="I",IFERROR(VLOOKUP(C578,'BG 032022'!B:D,3,FALSE),0),0)</f>
        <v>0</v>
      </c>
      <c r="H578" s="69"/>
      <c r="I578" s="69">
        <f>IF(F578="I",IFERROR(VLOOKUP(C578,'BG 032022'!B:F,5,FALSE),0),0)</f>
        <v>0</v>
      </c>
      <c r="J578" s="69"/>
      <c r="K578" s="81">
        <f>IF(F578="I",IFERROR(VLOOKUP(C578,'BG 2021'!A:C,3,FALSE),0),0)</f>
        <v>0</v>
      </c>
      <c r="L578" s="69"/>
      <c r="M578" s="69">
        <f>IF(F578="I",IFERROR(VLOOKUP(C578,'BG 2021'!A:D,4,FALSE),0),0)</f>
        <v>0</v>
      </c>
      <c r="N578" s="69"/>
      <c r="O578" s="81"/>
      <c r="P578" s="69"/>
      <c r="Q578" s="69"/>
      <c r="R578" s="69"/>
    </row>
    <row r="579" spans="1:18" s="70" customFormat="1" ht="12" customHeight="1">
      <c r="A579" s="539" t="s">
        <v>8</v>
      </c>
      <c r="B579" s="539"/>
      <c r="C579" s="546">
        <v>2110111202</v>
      </c>
      <c r="D579" s="539" t="s">
        <v>731</v>
      </c>
      <c r="E579" s="68" t="s">
        <v>145</v>
      </c>
      <c r="F579" s="68" t="s">
        <v>210</v>
      </c>
      <c r="G579" s="81">
        <f>IF(F579="I",IFERROR(VLOOKUP(C579,'BG 032022'!B:D,3,FALSE),0),0)</f>
        <v>0</v>
      </c>
      <c r="H579" s="69"/>
      <c r="I579" s="69">
        <f>IF(F579="I",IFERROR(VLOOKUP(C579,'BG 032022'!B:F,5,FALSE),0),0)</f>
        <v>0</v>
      </c>
      <c r="J579" s="69"/>
      <c r="K579" s="81">
        <f>IF(F579="I",IFERROR(VLOOKUP(C579,'BG 2021'!A:C,3,FALSE),0),0)</f>
        <v>0</v>
      </c>
      <c r="L579" s="69"/>
      <c r="M579" s="69">
        <f>IF(F579="I",IFERROR(VLOOKUP(C579,'BG 2021'!A:D,4,FALSE),0),0)</f>
        <v>0</v>
      </c>
      <c r="N579" s="69"/>
      <c r="O579" s="81"/>
      <c r="P579" s="69"/>
      <c r="Q579" s="69"/>
      <c r="R579" s="69"/>
    </row>
    <row r="580" spans="1:18" s="70" customFormat="1" ht="12" customHeight="1">
      <c r="A580" s="539" t="s">
        <v>8</v>
      </c>
      <c r="B580" s="539"/>
      <c r="C580" s="546">
        <v>21101113</v>
      </c>
      <c r="D580" s="539" t="s">
        <v>732</v>
      </c>
      <c r="E580" s="68" t="s">
        <v>6</v>
      </c>
      <c r="F580" s="68" t="s">
        <v>209</v>
      </c>
      <c r="G580" s="81">
        <f>IF(F580="I",IFERROR(VLOOKUP(C580,'BG 032022'!B:D,3,FALSE),0),0)</f>
        <v>0</v>
      </c>
      <c r="H580" s="69"/>
      <c r="I580" s="69">
        <f>IF(F580="I",IFERROR(VLOOKUP(C580,'BG 032022'!B:F,5,FALSE),0),0)</f>
        <v>0</v>
      </c>
      <c r="J580" s="69"/>
      <c r="K580" s="81">
        <f>IF(F580="I",IFERROR(VLOOKUP(C580,'BG 2021'!A:C,3,FALSE),0),0)</f>
        <v>0</v>
      </c>
      <c r="L580" s="69"/>
      <c r="M580" s="69">
        <f>IF(F580="I",IFERROR(VLOOKUP(C580,'BG 2021'!A:D,4,FALSE),0),0)</f>
        <v>0</v>
      </c>
      <c r="N580" s="69"/>
      <c r="O580" s="81"/>
      <c r="P580" s="69"/>
      <c r="Q580" s="69"/>
      <c r="R580" s="69"/>
    </row>
    <row r="581" spans="1:18" s="70" customFormat="1" ht="12" customHeight="1">
      <c r="A581" s="539" t="s">
        <v>8</v>
      </c>
      <c r="B581" s="539"/>
      <c r="C581" s="546">
        <v>2110111301</v>
      </c>
      <c r="D581" s="539" t="s">
        <v>733</v>
      </c>
      <c r="E581" s="68" t="s">
        <v>6</v>
      </c>
      <c r="F581" s="68" t="s">
        <v>210</v>
      </c>
      <c r="G581" s="81">
        <f>IF(F581="I",IFERROR(VLOOKUP(C581,'BG 032022'!B:D,3,FALSE),0),0)</f>
        <v>0</v>
      </c>
      <c r="H581" s="69"/>
      <c r="I581" s="69">
        <f>IF(F581="I",IFERROR(VLOOKUP(C581,'BG 032022'!B:F,5,FALSE),0),0)</f>
        <v>0</v>
      </c>
      <c r="J581" s="69"/>
      <c r="K581" s="81">
        <f>IF(F581="I",IFERROR(VLOOKUP(C581,'BG 2021'!A:C,3,FALSE),0),0)</f>
        <v>0</v>
      </c>
      <c r="L581" s="69"/>
      <c r="M581" s="69">
        <f>IF(F581="I",IFERROR(VLOOKUP(C581,'BG 2021'!A:D,4,FALSE),0),0)</f>
        <v>0</v>
      </c>
      <c r="N581" s="69"/>
      <c r="O581" s="81"/>
      <c r="P581" s="69"/>
      <c r="Q581" s="69"/>
      <c r="R581" s="69"/>
    </row>
    <row r="582" spans="1:18" s="70" customFormat="1" ht="12" customHeight="1">
      <c r="A582" s="539" t="s">
        <v>8</v>
      </c>
      <c r="B582" s="539"/>
      <c r="C582" s="546">
        <v>2110111302</v>
      </c>
      <c r="D582" s="539" t="s">
        <v>733</v>
      </c>
      <c r="E582" s="68" t="s">
        <v>6</v>
      </c>
      <c r="F582" s="68" t="s">
        <v>210</v>
      </c>
      <c r="G582" s="81">
        <f>IF(F582="I",IFERROR(VLOOKUP(C582,'BG 032022'!B:D,3,FALSE),0),0)</f>
        <v>0</v>
      </c>
      <c r="H582" s="69"/>
      <c r="I582" s="69">
        <f>IF(F582="I",IFERROR(VLOOKUP(C582,'BG 032022'!B:F,5,FALSE),0),0)</f>
        <v>0</v>
      </c>
      <c r="J582" s="69"/>
      <c r="K582" s="81">
        <f>IF(F582="I",IFERROR(VLOOKUP(C582,'BG 2021'!A:C,3,FALSE),0),0)</f>
        <v>0</v>
      </c>
      <c r="L582" s="69"/>
      <c r="M582" s="69">
        <f>IF(F582="I",IFERROR(VLOOKUP(C582,'BG 2021'!A:D,4,FALSE),0),0)</f>
        <v>0</v>
      </c>
      <c r="N582" s="69"/>
      <c r="O582" s="81"/>
      <c r="P582" s="69"/>
      <c r="Q582" s="69"/>
      <c r="R582" s="69"/>
    </row>
    <row r="583" spans="1:18" s="70" customFormat="1" ht="12" customHeight="1">
      <c r="A583" s="539" t="s">
        <v>8</v>
      </c>
      <c r="B583" s="539"/>
      <c r="C583" s="546">
        <v>21101114</v>
      </c>
      <c r="D583" s="539" t="s">
        <v>1291</v>
      </c>
      <c r="E583" s="68" t="s">
        <v>145</v>
      </c>
      <c r="F583" s="68" t="s">
        <v>209</v>
      </c>
      <c r="G583" s="81">
        <f>IF(F583="I",IFERROR(VLOOKUP(C583,'BG 032022'!B:D,3,FALSE),0),0)</f>
        <v>0</v>
      </c>
      <c r="H583" s="69"/>
      <c r="I583" s="69">
        <f>IF(F583="I",IFERROR(VLOOKUP(C583,'BG 032022'!B:F,5,FALSE),0),0)</f>
        <v>0</v>
      </c>
      <c r="J583" s="69"/>
      <c r="K583" s="81">
        <f>IF(F583="I",IFERROR(VLOOKUP(C583,'BG 2021'!A:C,3,FALSE),0),0)</f>
        <v>0</v>
      </c>
      <c r="L583" s="69"/>
      <c r="M583" s="69">
        <f>IF(F583="I",IFERROR(VLOOKUP(C583,'BG 2021'!A:D,4,FALSE),0),0)</f>
        <v>0</v>
      </c>
      <c r="N583" s="69"/>
      <c r="O583" s="81"/>
      <c r="P583" s="69"/>
      <c r="Q583" s="69"/>
      <c r="R583" s="69"/>
    </row>
    <row r="584" spans="1:18" s="833" customFormat="1" ht="12" customHeight="1">
      <c r="A584" s="828" t="s">
        <v>8</v>
      </c>
      <c r="B584" s="828" t="s">
        <v>1310</v>
      </c>
      <c r="C584" s="829">
        <v>2110111402</v>
      </c>
      <c r="D584" s="828" t="s">
        <v>1292</v>
      </c>
      <c r="E584" s="830" t="s">
        <v>145</v>
      </c>
      <c r="F584" s="830" t="s">
        <v>210</v>
      </c>
      <c r="G584" s="831">
        <f>IF(F584="I",IFERROR(VLOOKUP(C584,'BG 032022'!B:D,3,FALSE),0),0)</f>
        <v>53565360</v>
      </c>
      <c r="H584" s="832"/>
      <c r="I584" s="832">
        <f>IF(F584="I",IFERROR(VLOOKUP(C584,'BG 032022'!B:F,5,FALSE),0),0)</f>
        <v>7727.8499999996275</v>
      </c>
      <c r="J584" s="832"/>
      <c r="K584" s="831">
        <f>IF(F584="I",IFERROR(VLOOKUP(C584,'BG 2021'!A:C,3,FALSE),0),0)</f>
        <v>50798501</v>
      </c>
      <c r="L584" s="832"/>
      <c r="M584" s="832">
        <f>IF(F584="I",IFERROR(VLOOKUP(C584,'BG 2021'!A:D,4,FALSE),0),0)</f>
        <v>7375.570000000298</v>
      </c>
      <c r="N584" s="832"/>
      <c r="O584" s="831"/>
      <c r="P584" s="832"/>
      <c r="Q584" s="832"/>
      <c r="R584" s="832"/>
    </row>
    <row r="585" spans="1:18" s="70" customFormat="1" ht="12" customHeight="1">
      <c r="A585" s="539" t="s">
        <v>8</v>
      </c>
      <c r="B585" s="539"/>
      <c r="C585" s="546">
        <v>211012</v>
      </c>
      <c r="D585" s="539" t="s">
        <v>325</v>
      </c>
      <c r="E585" s="68" t="s">
        <v>6</v>
      </c>
      <c r="F585" s="68" t="s">
        <v>209</v>
      </c>
      <c r="G585" s="81">
        <f>IF(F585="I",IFERROR(VLOOKUP(C585,'BG 032022'!B:D,3,FALSE),0),0)</f>
        <v>0</v>
      </c>
      <c r="H585" s="69"/>
      <c r="I585" s="69">
        <f>IF(F585="I",IFERROR(VLOOKUP(C585,'BG 032022'!B:F,5,FALSE),0),0)</f>
        <v>0</v>
      </c>
      <c r="J585" s="69"/>
      <c r="K585" s="81">
        <f>IF(F585="I",IFERROR(VLOOKUP(C585,'BG 2021'!A:C,3,FALSE),0),0)</f>
        <v>0</v>
      </c>
      <c r="L585" s="69"/>
      <c r="M585" s="69">
        <f>IF(F585="I",IFERROR(VLOOKUP(C585,'BG 2021'!A:D,4,FALSE),0),0)</f>
        <v>0</v>
      </c>
      <c r="N585" s="69"/>
      <c r="O585" s="81"/>
      <c r="P585" s="69"/>
      <c r="Q585" s="69"/>
      <c r="R585" s="69"/>
    </row>
    <row r="586" spans="1:18" s="70" customFormat="1" ht="12" customHeight="1">
      <c r="A586" s="539" t="s">
        <v>8</v>
      </c>
      <c r="B586" s="539"/>
      <c r="C586" s="546">
        <v>2110121</v>
      </c>
      <c r="D586" s="539" t="s">
        <v>325</v>
      </c>
      <c r="E586" s="68" t="s">
        <v>6</v>
      </c>
      <c r="F586" s="68" t="s">
        <v>209</v>
      </c>
      <c r="G586" s="81">
        <f>IF(F586="I",IFERROR(VLOOKUP(C586,'BG 032022'!B:D,3,FALSE),0),0)</f>
        <v>0</v>
      </c>
      <c r="H586" s="69"/>
      <c r="I586" s="69">
        <f>IF(F586="I",IFERROR(VLOOKUP(C586,'BG 032022'!B:F,5,FALSE),0),0)</f>
        <v>0</v>
      </c>
      <c r="J586" s="69"/>
      <c r="K586" s="81">
        <f>IF(F586="I",IFERROR(VLOOKUP(C586,'BG 2021'!A:C,3,FALSE),0),0)</f>
        <v>0</v>
      </c>
      <c r="L586" s="69"/>
      <c r="M586" s="69">
        <f>IF(F586="I",IFERROR(VLOOKUP(C586,'BG 2021'!A:D,4,FALSE),0),0)</f>
        <v>0</v>
      </c>
      <c r="N586" s="69"/>
      <c r="O586" s="81"/>
      <c r="P586" s="69"/>
      <c r="Q586" s="69"/>
      <c r="R586" s="69"/>
    </row>
    <row r="587" spans="1:18" s="70" customFormat="1" ht="12" customHeight="1">
      <c r="A587" s="539" t="s">
        <v>8</v>
      </c>
      <c r="B587" s="539"/>
      <c r="C587" s="546">
        <v>21101211</v>
      </c>
      <c r="D587" s="539" t="s">
        <v>325</v>
      </c>
      <c r="E587" s="68" t="s">
        <v>6</v>
      </c>
      <c r="F587" s="68" t="s">
        <v>209</v>
      </c>
      <c r="G587" s="81">
        <f>IF(F587="I",IFERROR(VLOOKUP(C587,'BG 032022'!B:D,3,FALSE),0),0)</f>
        <v>0</v>
      </c>
      <c r="H587" s="69"/>
      <c r="I587" s="69">
        <f>IF(F587="I",IFERROR(VLOOKUP(C587,'BG 032022'!B:F,5,FALSE),0),0)</f>
        <v>0</v>
      </c>
      <c r="J587" s="69"/>
      <c r="K587" s="81">
        <f>IF(F587="I",IFERROR(VLOOKUP(C587,'BG 2021'!A:C,3,FALSE),0),0)</f>
        <v>0</v>
      </c>
      <c r="L587" s="69"/>
      <c r="M587" s="69">
        <f>IF(F587="I",IFERROR(VLOOKUP(C587,'BG 2021'!A:D,4,FALSE),0),0)</f>
        <v>0</v>
      </c>
      <c r="N587" s="69"/>
      <c r="O587" s="81"/>
      <c r="P587" s="69"/>
      <c r="Q587" s="69"/>
      <c r="R587" s="69"/>
    </row>
    <row r="588" spans="1:18" s="70" customFormat="1" ht="12" customHeight="1">
      <c r="A588" s="539" t="s">
        <v>8</v>
      </c>
      <c r="B588" s="539" t="s">
        <v>981</v>
      </c>
      <c r="C588" s="546">
        <v>2110121101</v>
      </c>
      <c r="D588" s="539" t="s">
        <v>325</v>
      </c>
      <c r="E588" s="68" t="s">
        <v>6</v>
      </c>
      <c r="F588" s="68" t="s">
        <v>210</v>
      </c>
      <c r="G588" s="81">
        <f>IF(F588="I",IFERROR(VLOOKUP(C588,'BG 032022'!B:D,3,FALSE),0),0)</f>
        <v>0</v>
      </c>
      <c r="H588" s="69"/>
      <c r="I588" s="69">
        <f>IF(F588="I",IFERROR(VLOOKUP(C588,'BG 032022'!B:F,5,FALSE),0),0)</f>
        <v>0</v>
      </c>
      <c r="J588" s="69"/>
      <c r="K588" s="81">
        <f>IF(F588="I",IFERROR(VLOOKUP(C588,'BG 2021'!A:C,3,FALSE),0),0)</f>
        <v>0</v>
      </c>
      <c r="L588" s="69"/>
      <c r="M588" s="69">
        <f>IF(F588="I",IFERROR(VLOOKUP(C588,'BG 2021'!A:D,4,FALSE),0),0)</f>
        <v>0</v>
      </c>
      <c r="N588" s="69"/>
      <c r="O588" s="81"/>
      <c r="P588" s="69"/>
      <c r="Q588" s="69"/>
      <c r="R588" s="69"/>
    </row>
    <row r="589" spans="1:18" s="70" customFormat="1" ht="12" customHeight="1">
      <c r="A589" s="539" t="s">
        <v>8</v>
      </c>
      <c r="B589" s="539"/>
      <c r="C589" s="546">
        <v>2110121102</v>
      </c>
      <c r="D589" s="539" t="s">
        <v>325</v>
      </c>
      <c r="E589" s="68" t="s">
        <v>6</v>
      </c>
      <c r="F589" s="68" t="s">
        <v>210</v>
      </c>
      <c r="G589" s="81">
        <f>IF(F589="I",IFERROR(VLOOKUP(C589,'BG 032022'!B:D,3,FALSE),0),0)</f>
        <v>0</v>
      </c>
      <c r="H589" s="69"/>
      <c r="I589" s="69">
        <f>IF(F589="I",IFERROR(VLOOKUP(C589,'BG 032022'!B:F,5,FALSE),0),0)</f>
        <v>0</v>
      </c>
      <c r="J589" s="69"/>
      <c r="K589" s="81">
        <f>IF(F589="I",IFERROR(VLOOKUP(C589,'BG 2021'!A:C,3,FALSE),0),0)</f>
        <v>0</v>
      </c>
      <c r="L589" s="69"/>
      <c r="M589" s="69">
        <f>IF(F589="I",IFERROR(VLOOKUP(C589,'BG 2021'!A:D,4,FALSE),0),0)</f>
        <v>0</v>
      </c>
      <c r="N589" s="69"/>
      <c r="O589" s="81"/>
      <c r="P589" s="69"/>
      <c r="Q589" s="69"/>
      <c r="R589" s="69"/>
    </row>
    <row r="590" spans="1:18" s="833" customFormat="1" ht="12" customHeight="1">
      <c r="A590" s="828" t="s">
        <v>8</v>
      </c>
      <c r="B590" s="828" t="s">
        <v>981</v>
      </c>
      <c r="C590" s="829">
        <v>2110121103</v>
      </c>
      <c r="D590" s="828" t="s">
        <v>1283</v>
      </c>
      <c r="E590" s="830" t="s">
        <v>6</v>
      </c>
      <c r="F590" s="830" t="s">
        <v>210</v>
      </c>
      <c r="G590" s="831">
        <f>IF(F590="I",IFERROR(VLOOKUP(C590,'BG 032022'!B:D,3,FALSE),0),0)</f>
        <v>1461365</v>
      </c>
      <c r="H590" s="832"/>
      <c r="I590" s="832">
        <f>IF(F590="I",IFERROR(VLOOKUP(C590,'BG 032022'!B:F,5,FALSE),0),0)</f>
        <v>210.83</v>
      </c>
      <c r="J590" s="832"/>
      <c r="K590" s="831">
        <f>IF(F590="I",IFERROR(VLOOKUP(C590,'BG 2021'!A:C,3,FALSE),0),0)</f>
        <v>463500</v>
      </c>
      <c r="L590" s="832"/>
      <c r="M590" s="832">
        <f>IF(F590="I",IFERROR(VLOOKUP(C590,'BG 2021'!A:D,4,FALSE),0),0)</f>
        <v>67.299999999999727</v>
      </c>
      <c r="N590" s="832"/>
      <c r="O590" s="831"/>
      <c r="P590" s="832"/>
      <c r="Q590" s="832"/>
      <c r="R590" s="832"/>
    </row>
    <row r="591" spans="1:18" s="70" customFormat="1" ht="12" customHeight="1">
      <c r="A591" s="539" t="s">
        <v>8</v>
      </c>
      <c r="B591" s="539"/>
      <c r="C591" s="546">
        <v>211015</v>
      </c>
      <c r="D591" s="539" t="s">
        <v>384</v>
      </c>
      <c r="E591" s="68" t="s">
        <v>6</v>
      </c>
      <c r="F591" s="68" t="s">
        <v>209</v>
      </c>
      <c r="G591" s="81">
        <f>IF(F591="I",IFERROR(VLOOKUP(C591,'BG 032022'!B:D,3,FALSE),0),0)</f>
        <v>0</v>
      </c>
      <c r="H591" s="69"/>
      <c r="I591" s="69">
        <f>IF(F591="I",IFERROR(VLOOKUP(C591,'BG 032022'!B:F,5,FALSE),0),0)</f>
        <v>0</v>
      </c>
      <c r="J591" s="69"/>
      <c r="K591" s="81">
        <f>IF(F591="I",IFERROR(VLOOKUP(C591,'BG 2021'!A:C,3,FALSE),0),0)</f>
        <v>0</v>
      </c>
      <c r="L591" s="69"/>
      <c r="M591" s="69">
        <f>IF(F591="I",IFERROR(VLOOKUP(C591,'BG 2021'!A:D,4,FALSE),0),0)</f>
        <v>0</v>
      </c>
      <c r="N591" s="69"/>
      <c r="O591" s="81"/>
      <c r="P591" s="69"/>
      <c r="Q591" s="69"/>
      <c r="R591" s="69"/>
    </row>
    <row r="592" spans="1:18" s="70" customFormat="1" ht="12" customHeight="1">
      <c r="A592" s="539" t="s">
        <v>8</v>
      </c>
      <c r="B592" s="539"/>
      <c r="C592" s="546">
        <v>2110151</v>
      </c>
      <c r="D592" s="539" t="s">
        <v>384</v>
      </c>
      <c r="E592" s="68" t="s">
        <v>6</v>
      </c>
      <c r="F592" s="68" t="s">
        <v>209</v>
      </c>
      <c r="G592" s="81">
        <f>IF(F592="I",IFERROR(VLOOKUP(C592,'BG 032022'!B:D,3,FALSE),0),0)</f>
        <v>0</v>
      </c>
      <c r="H592" s="69"/>
      <c r="I592" s="69">
        <f>IF(F592="I",IFERROR(VLOOKUP(C592,'BG 032022'!B:F,5,FALSE),0),0)</f>
        <v>0</v>
      </c>
      <c r="J592" s="69"/>
      <c r="K592" s="81">
        <f>IF(F592="I",IFERROR(VLOOKUP(C592,'BG 2021'!A:C,3,FALSE),0),0)</f>
        <v>0</v>
      </c>
      <c r="L592" s="69"/>
      <c r="M592" s="69">
        <f>IF(F592="I",IFERROR(VLOOKUP(C592,'BG 2021'!A:D,4,FALSE),0),0)</f>
        <v>0</v>
      </c>
      <c r="N592" s="69"/>
      <c r="O592" s="81"/>
      <c r="P592" s="69"/>
      <c r="Q592" s="69"/>
      <c r="R592" s="69"/>
    </row>
    <row r="593" spans="1:18" s="70" customFormat="1" ht="12" customHeight="1">
      <c r="A593" s="539" t="s">
        <v>8</v>
      </c>
      <c r="B593" s="539"/>
      <c r="C593" s="546">
        <v>21101511</v>
      </c>
      <c r="D593" s="539" t="s">
        <v>384</v>
      </c>
      <c r="E593" s="68" t="s">
        <v>6</v>
      </c>
      <c r="F593" s="68" t="s">
        <v>209</v>
      </c>
      <c r="G593" s="81">
        <f>IF(F593="I",IFERROR(VLOOKUP(C593,'BG 032022'!B:D,3,FALSE),0),0)</f>
        <v>0</v>
      </c>
      <c r="H593" s="69"/>
      <c r="I593" s="69">
        <f>IF(F593="I",IFERROR(VLOOKUP(C593,'BG 032022'!B:F,5,FALSE),0),0)</f>
        <v>0</v>
      </c>
      <c r="J593" s="69"/>
      <c r="K593" s="81">
        <f>IF(F593="I",IFERROR(VLOOKUP(C593,'BG 2021'!A:C,3,FALSE),0),0)</f>
        <v>0</v>
      </c>
      <c r="L593" s="69"/>
      <c r="M593" s="69">
        <f>IF(F593="I",IFERROR(VLOOKUP(C593,'BG 2021'!A:D,4,FALSE),0),0)</f>
        <v>0</v>
      </c>
      <c r="N593" s="69"/>
      <c r="O593" s="81"/>
      <c r="P593" s="69"/>
      <c r="Q593" s="69"/>
      <c r="R593" s="69"/>
    </row>
    <row r="594" spans="1:18" s="833" customFormat="1" ht="12" customHeight="1">
      <c r="A594" s="828" t="s">
        <v>8</v>
      </c>
      <c r="B594" s="828" t="s">
        <v>739</v>
      </c>
      <c r="C594" s="829">
        <v>2110151101</v>
      </c>
      <c r="D594" s="828" t="s">
        <v>734</v>
      </c>
      <c r="E594" s="830" t="s">
        <v>6</v>
      </c>
      <c r="F594" s="830" t="s">
        <v>210</v>
      </c>
      <c r="G594" s="831">
        <f>IF(F594="I",IFERROR(VLOOKUP(C594,'BG 032022'!B:D,3,FALSE),0),0)</f>
        <v>19614600</v>
      </c>
      <c r="H594" s="832"/>
      <c r="I594" s="832">
        <f>IF(F594="I",IFERROR(VLOOKUP(C594,'BG 032022'!B:F,5,FALSE),0),0)</f>
        <v>2829.8000000000011</v>
      </c>
      <c r="J594" s="832"/>
      <c r="K594" s="831">
        <f>IF(F594="I",IFERROR(VLOOKUP(C594,'BG 2021'!A:C,3,FALSE),0),0)</f>
        <v>11047649</v>
      </c>
      <c r="L594" s="832"/>
      <c r="M594" s="832">
        <f>IF(F594="I",IFERROR(VLOOKUP(C594,'BG 2021'!A:D,4,FALSE),0),0)</f>
        <v>1604.040000000037</v>
      </c>
      <c r="N594" s="832"/>
      <c r="O594" s="831"/>
      <c r="P594" s="832"/>
      <c r="Q594" s="832"/>
      <c r="R594" s="832"/>
    </row>
    <row r="595" spans="1:18" s="70" customFormat="1" ht="12" customHeight="1">
      <c r="A595" s="539" t="s">
        <v>8</v>
      </c>
      <c r="B595" s="539" t="s">
        <v>739</v>
      </c>
      <c r="C595" s="546">
        <v>2110151102</v>
      </c>
      <c r="D595" s="539" t="s">
        <v>326</v>
      </c>
      <c r="E595" s="68" t="s">
        <v>145</v>
      </c>
      <c r="F595" s="68" t="s">
        <v>210</v>
      </c>
      <c r="G595" s="81">
        <f>IF(F595="I",IFERROR(VLOOKUP(C595,'BG 032022'!B:D,3,FALSE),0),0)</f>
        <v>0</v>
      </c>
      <c r="H595" s="69"/>
      <c r="I595" s="633">
        <f>IF(F595="I",IFERROR(VLOOKUP(C595,'BG 032022'!B:F,5,FALSE),0),0)</f>
        <v>0</v>
      </c>
      <c r="J595" s="69"/>
      <c r="K595" s="81">
        <f>IF(F595="I",IFERROR(VLOOKUP(C595,'BG 2021'!A:C,3,FALSE),0),0)</f>
        <v>33391975</v>
      </c>
      <c r="L595" s="69"/>
      <c r="M595" s="69">
        <f>IF(F595="I",IFERROR(VLOOKUP(C595,'BG 2021'!A:D,4,FALSE),0),0)</f>
        <v>4848.2700000000186</v>
      </c>
      <c r="N595" s="69"/>
      <c r="O595" s="81"/>
      <c r="P595" s="69"/>
      <c r="Q595" s="69"/>
      <c r="R595" s="69"/>
    </row>
    <row r="596" spans="1:18" s="70" customFormat="1" ht="12" customHeight="1">
      <c r="A596" s="539" t="s">
        <v>8</v>
      </c>
      <c r="B596" s="539"/>
      <c r="C596" s="546">
        <v>211016</v>
      </c>
      <c r="D596" s="539" t="s">
        <v>735</v>
      </c>
      <c r="E596" s="68" t="s">
        <v>6</v>
      </c>
      <c r="F596" s="68" t="s">
        <v>209</v>
      </c>
      <c r="G596" s="81">
        <f>IF(F596="I",IFERROR(VLOOKUP(C596,'BG 032022'!B:D,3,FALSE),0),0)</f>
        <v>0</v>
      </c>
      <c r="H596" s="69"/>
      <c r="I596" s="69">
        <f>IF(F596="I",IFERROR(VLOOKUP(C596,'BG 032022'!B:F,5,FALSE),0),0)</f>
        <v>0</v>
      </c>
      <c r="J596" s="69"/>
      <c r="K596" s="81">
        <f>IF(F596="I",IFERROR(VLOOKUP(C596,'BG 2021'!A:C,3,FALSE),0),0)</f>
        <v>0</v>
      </c>
      <c r="L596" s="69"/>
      <c r="M596" s="69">
        <f>IF(F596="I",IFERROR(VLOOKUP(C596,'BG 2021'!A:D,4,FALSE),0),0)</f>
        <v>0</v>
      </c>
      <c r="N596" s="69"/>
      <c r="O596" s="81"/>
      <c r="P596" s="69"/>
      <c r="Q596" s="69"/>
      <c r="R596" s="69"/>
    </row>
    <row r="597" spans="1:18" s="70" customFormat="1" ht="12" customHeight="1">
      <c r="A597" s="539" t="s">
        <v>8</v>
      </c>
      <c r="B597" s="539"/>
      <c r="C597" s="546">
        <v>2110161</v>
      </c>
      <c r="D597" s="539" t="s">
        <v>736</v>
      </c>
      <c r="E597" s="68" t="s">
        <v>6</v>
      </c>
      <c r="F597" s="68" t="s">
        <v>209</v>
      </c>
      <c r="G597" s="81">
        <f>IF(F597="I",IFERROR(VLOOKUP(C597,'BG 032022'!B:D,3,FALSE),0),0)</f>
        <v>0</v>
      </c>
      <c r="H597" s="69"/>
      <c r="I597" s="69">
        <f>IF(F597="I",IFERROR(VLOOKUP(C597,'BG 032022'!B:F,5,FALSE),0),0)</f>
        <v>0</v>
      </c>
      <c r="J597" s="69"/>
      <c r="K597" s="81">
        <f>IF(F597="I",IFERROR(VLOOKUP(C597,'BG 2021'!A:C,3,FALSE),0),0)</f>
        <v>0</v>
      </c>
      <c r="L597" s="69"/>
      <c r="M597" s="69">
        <f>IF(F597="I",IFERROR(VLOOKUP(C597,'BG 2021'!A:D,4,FALSE),0),0)</f>
        <v>0</v>
      </c>
      <c r="N597" s="69"/>
      <c r="O597" s="81"/>
      <c r="P597" s="69"/>
      <c r="Q597" s="69"/>
      <c r="R597" s="69"/>
    </row>
    <row r="598" spans="1:18" s="70" customFormat="1" ht="12" customHeight="1">
      <c r="A598" s="539" t="s">
        <v>8</v>
      </c>
      <c r="B598" s="539"/>
      <c r="C598" s="546">
        <v>21101611</v>
      </c>
      <c r="D598" s="539" t="s">
        <v>736</v>
      </c>
      <c r="E598" s="68" t="s">
        <v>6</v>
      </c>
      <c r="F598" s="68" t="s">
        <v>209</v>
      </c>
      <c r="G598" s="81">
        <f>IF(F598="I",IFERROR(VLOOKUP(C598,'BG 032022'!B:D,3,FALSE),0),0)</f>
        <v>0</v>
      </c>
      <c r="H598" s="69"/>
      <c r="I598" s="69">
        <f>IF(F598="I",IFERROR(VLOOKUP(C598,'BG 032022'!B:F,5,FALSE),0),0)</f>
        <v>0</v>
      </c>
      <c r="J598" s="69"/>
      <c r="K598" s="81">
        <f>IF(F598="I",IFERROR(VLOOKUP(C598,'BG 2021'!A:C,3,FALSE),0),0)</f>
        <v>0</v>
      </c>
      <c r="L598" s="69"/>
      <c r="M598" s="69">
        <f>IF(F598="I",IFERROR(VLOOKUP(C598,'BG 2021'!A:D,4,FALSE),0),0)</f>
        <v>0</v>
      </c>
      <c r="N598" s="69"/>
      <c r="O598" s="81"/>
      <c r="P598" s="69"/>
      <c r="Q598" s="69"/>
      <c r="R598" s="69"/>
    </row>
    <row r="599" spans="1:18" s="70" customFormat="1" ht="12" customHeight="1">
      <c r="A599" s="539" t="s">
        <v>8</v>
      </c>
      <c r="B599" s="539"/>
      <c r="C599" s="546">
        <v>2110161101</v>
      </c>
      <c r="D599" s="539" t="s">
        <v>737</v>
      </c>
      <c r="E599" s="68" t="s">
        <v>6</v>
      </c>
      <c r="F599" s="68" t="s">
        <v>210</v>
      </c>
      <c r="G599" s="81">
        <f>IF(F599="I",IFERROR(VLOOKUP(C599,'BG 032022'!B:D,3,FALSE),0),0)</f>
        <v>0</v>
      </c>
      <c r="H599" s="69"/>
      <c r="I599" s="69">
        <f>IF(F599="I",IFERROR(VLOOKUP(C599,'BG 032022'!B:F,5,FALSE),0),0)</f>
        <v>0</v>
      </c>
      <c r="J599" s="69"/>
      <c r="K599" s="81">
        <f>IF(F599="I",IFERROR(VLOOKUP(C599,'BG 2021'!A:C,3,FALSE),0),0)</f>
        <v>0</v>
      </c>
      <c r="L599" s="69"/>
      <c r="M599" s="69">
        <f>IF(F599="I",IFERROR(VLOOKUP(C599,'BG 2021'!A:D,4,FALSE),0),0)</f>
        <v>0</v>
      </c>
      <c r="N599" s="69"/>
      <c r="O599" s="81"/>
      <c r="P599" s="69"/>
      <c r="Q599" s="69"/>
      <c r="R599" s="69"/>
    </row>
    <row r="600" spans="1:18" s="70" customFormat="1" ht="12" customHeight="1">
      <c r="A600" s="539" t="s">
        <v>8</v>
      </c>
      <c r="B600" s="539"/>
      <c r="C600" s="546">
        <v>2110161102</v>
      </c>
      <c r="D600" s="539" t="s">
        <v>738</v>
      </c>
      <c r="E600" s="68" t="s">
        <v>145</v>
      </c>
      <c r="F600" s="68" t="s">
        <v>210</v>
      </c>
      <c r="G600" s="81">
        <f>IF(F600="I",IFERROR(VLOOKUP(C600,'BG 032022'!B:D,3,FALSE),0),0)</f>
        <v>0</v>
      </c>
      <c r="H600" s="69"/>
      <c r="I600" s="69">
        <f>IF(F600="I",IFERROR(VLOOKUP(C600,'BG 032022'!B:F,5,FALSE),0),0)</f>
        <v>0</v>
      </c>
      <c r="J600" s="69"/>
      <c r="K600" s="81">
        <f>IF(F600="I",IFERROR(VLOOKUP(C600,'BG 2021'!A:C,3,FALSE),0),0)</f>
        <v>0</v>
      </c>
      <c r="L600" s="69"/>
      <c r="M600" s="69">
        <f>IF(F600="I",IFERROR(VLOOKUP(C600,'BG 2021'!A:D,4,FALSE),0),0)</f>
        <v>0</v>
      </c>
      <c r="N600" s="69"/>
      <c r="O600" s="81"/>
      <c r="P600" s="69"/>
      <c r="Q600" s="69"/>
      <c r="R600" s="69"/>
    </row>
    <row r="601" spans="1:18" s="70" customFormat="1" ht="12" customHeight="1">
      <c r="A601" s="539" t="s">
        <v>8</v>
      </c>
      <c r="B601" s="539"/>
      <c r="C601" s="546">
        <v>21102</v>
      </c>
      <c r="D601" s="539" t="s">
        <v>739</v>
      </c>
      <c r="E601" s="68" t="s">
        <v>6</v>
      </c>
      <c r="F601" s="68" t="s">
        <v>209</v>
      </c>
      <c r="G601" s="81">
        <f>IF(F601="I",IFERROR(VLOOKUP(C601,'BG 032022'!B:D,3,FALSE),0),0)</f>
        <v>0</v>
      </c>
      <c r="H601" s="69"/>
      <c r="I601" s="69">
        <f>IF(F601="I",IFERROR(VLOOKUP(C601,'BG 032022'!B:F,5,FALSE),0),0)</f>
        <v>0</v>
      </c>
      <c r="J601" s="69"/>
      <c r="K601" s="81">
        <f>IF(F601="I",IFERROR(VLOOKUP(C601,'BG 2021'!A:C,3,FALSE),0),0)</f>
        <v>0</v>
      </c>
      <c r="L601" s="69"/>
      <c r="M601" s="69">
        <f>IF(F601="I",IFERROR(VLOOKUP(C601,'BG 2021'!A:D,4,FALSE),0),0)</f>
        <v>0</v>
      </c>
      <c r="N601" s="69"/>
      <c r="O601" s="81"/>
      <c r="P601" s="69"/>
      <c r="Q601" s="69"/>
      <c r="R601" s="69"/>
    </row>
    <row r="602" spans="1:18" s="70" customFormat="1" ht="12" customHeight="1">
      <c r="A602" s="539" t="s">
        <v>8</v>
      </c>
      <c r="B602" s="539"/>
      <c r="C602" s="546">
        <v>211021</v>
      </c>
      <c r="D602" s="539" t="s">
        <v>739</v>
      </c>
      <c r="E602" s="68" t="s">
        <v>6</v>
      </c>
      <c r="F602" s="68" t="s">
        <v>209</v>
      </c>
      <c r="G602" s="81">
        <f>IF(F602="I",IFERROR(VLOOKUP(C602,'BG 032022'!B:D,3,FALSE),0),0)</f>
        <v>0</v>
      </c>
      <c r="H602" s="69"/>
      <c r="I602" s="69">
        <f>IF(F602="I",IFERROR(VLOOKUP(C602,'BG 032022'!B:F,5,FALSE),0),0)</f>
        <v>0</v>
      </c>
      <c r="J602" s="69"/>
      <c r="K602" s="81">
        <f>IF(F602="I",IFERROR(VLOOKUP(C602,'BG 2021'!A:C,3,FALSE),0),0)</f>
        <v>0</v>
      </c>
      <c r="L602" s="69"/>
      <c r="M602" s="69">
        <f>IF(F602="I",IFERROR(VLOOKUP(C602,'BG 2021'!A:D,4,FALSE),0),0)</f>
        <v>0</v>
      </c>
      <c r="N602" s="69"/>
      <c r="O602" s="81"/>
      <c r="P602" s="69"/>
      <c r="Q602" s="69"/>
      <c r="R602" s="69"/>
    </row>
    <row r="603" spans="1:18" s="70" customFormat="1" ht="12" customHeight="1">
      <c r="A603" s="539" t="s">
        <v>8</v>
      </c>
      <c r="B603" s="539"/>
      <c r="C603" s="546">
        <v>2110211</v>
      </c>
      <c r="D603" s="539" t="s">
        <v>739</v>
      </c>
      <c r="E603" s="68" t="s">
        <v>6</v>
      </c>
      <c r="F603" s="68" t="s">
        <v>209</v>
      </c>
      <c r="G603" s="81">
        <f>IF(F603="I",IFERROR(VLOOKUP(C603,'BG 032022'!B:D,3,FALSE),0),0)</f>
        <v>0</v>
      </c>
      <c r="H603" s="69"/>
      <c r="I603" s="69">
        <f>IF(F603="I",IFERROR(VLOOKUP(C603,'BG 032022'!B:F,5,FALSE),0),0)</f>
        <v>0</v>
      </c>
      <c r="J603" s="69"/>
      <c r="K603" s="81">
        <f>IF(F603="I",IFERROR(VLOOKUP(C603,'BG 2021'!A:C,3,FALSE),0),0)</f>
        <v>0</v>
      </c>
      <c r="L603" s="69"/>
      <c r="M603" s="69">
        <f>IF(F603="I",IFERROR(VLOOKUP(C603,'BG 2021'!A:D,4,FALSE),0),0)</f>
        <v>0</v>
      </c>
      <c r="N603" s="69"/>
      <c r="O603" s="81"/>
      <c r="P603" s="69"/>
      <c r="Q603" s="69"/>
      <c r="R603" s="69"/>
    </row>
    <row r="604" spans="1:18" s="70" customFormat="1" ht="12" customHeight="1">
      <c r="A604" s="539" t="s">
        <v>8</v>
      </c>
      <c r="B604" s="539"/>
      <c r="C604" s="546">
        <v>21102111</v>
      </c>
      <c r="D604" s="539" t="s">
        <v>739</v>
      </c>
      <c r="E604" s="68" t="s">
        <v>6</v>
      </c>
      <c r="F604" s="68" t="s">
        <v>209</v>
      </c>
      <c r="G604" s="81">
        <f>IF(F604="I",IFERROR(VLOOKUP(C604,'BG 032022'!B:D,3,FALSE),0),0)</f>
        <v>0</v>
      </c>
      <c r="H604" s="69"/>
      <c r="I604" s="69">
        <f>IF(F604="I",IFERROR(VLOOKUP(C604,'BG 032022'!B:F,5,FALSE),0),0)</f>
        <v>0</v>
      </c>
      <c r="J604" s="69"/>
      <c r="K604" s="81">
        <f>IF(F604="I",IFERROR(VLOOKUP(C604,'BG 2021'!A:C,3,FALSE),0),0)</f>
        <v>0</v>
      </c>
      <c r="L604" s="69"/>
      <c r="M604" s="69">
        <f>IF(F604="I",IFERROR(VLOOKUP(C604,'BG 2021'!A:D,4,FALSE),0),0)</f>
        <v>0</v>
      </c>
      <c r="N604" s="69"/>
      <c r="O604" s="81"/>
      <c r="P604" s="69"/>
      <c r="Q604" s="69"/>
      <c r="R604" s="69"/>
    </row>
    <row r="605" spans="1:18" s="70" customFormat="1" ht="12" customHeight="1">
      <c r="A605" s="539" t="s">
        <v>8</v>
      </c>
      <c r="B605" s="539"/>
      <c r="C605" s="546">
        <v>2110211101</v>
      </c>
      <c r="D605" s="539" t="s">
        <v>740</v>
      </c>
      <c r="E605" s="68" t="s">
        <v>6</v>
      </c>
      <c r="F605" s="68" t="s">
        <v>210</v>
      </c>
      <c r="G605" s="81">
        <f>IF(F605="I",IFERROR(VLOOKUP(C605,'BG 032022'!B:D,3,FALSE),0),0)</f>
        <v>0</v>
      </c>
      <c r="H605" s="69"/>
      <c r="I605" s="69">
        <f>IF(F605="I",IFERROR(VLOOKUP(C605,'BG 032022'!B:F,5,FALSE),0),0)</f>
        <v>0</v>
      </c>
      <c r="J605" s="69"/>
      <c r="K605" s="81">
        <f>IF(F605="I",IFERROR(VLOOKUP(C605,'BG 2021'!A:C,3,FALSE),0),0)</f>
        <v>0</v>
      </c>
      <c r="L605" s="69"/>
      <c r="M605" s="69">
        <f>IF(F605="I",IFERROR(VLOOKUP(C605,'BG 2021'!A:D,4,FALSE),0),0)</f>
        <v>0</v>
      </c>
      <c r="N605" s="69"/>
      <c r="O605" s="81"/>
      <c r="P605" s="69"/>
      <c r="Q605" s="69"/>
      <c r="R605" s="69"/>
    </row>
    <row r="606" spans="1:18" s="70" customFormat="1" ht="12" customHeight="1">
      <c r="A606" s="539" t="s">
        <v>8</v>
      </c>
      <c r="B606" s="539"/>
      <c r="C606" s="546">
        <v>2110211102</v>
      </c>
      <c r="D606" s="539" t="s">
        <v>741</v>
      </c>
      <c r="E606" s="68" t="s">
        <v>145</v>
      </c>
      <c r="F606" s="68" t="s">
        <v>210</v>
      </c>
      <c r="G606" s="81">
        <f>IF(F606="I",IFERROR(VLOOKUP(C606,'BG 032022'!B:D,3,FALSE),0),0)</f>
        <v>0</v>
      </c>
      <c r="H606" s="69"/>
      <c r="I606" s="69">
        <f>IF(F606="I",IFERROR(VLOOKUP(C606,'BG 032022'!B:F,5,FALSE),0),0)</f>
        <v>0</v>
      </c>
      <c r="J606" s="69"/>
      <c r="K606" s="81">
        <f>IF(F606="I",IFERROR(VLOOKUP(C606,'BG 2021'!A:C,3,FALSE),0),0)</f>
        <v>0</v>
      </c>
      <c r="L606" s="69"/>
      <c r="M606" s="69">
        <f>IF(F606="I",IFERROR(VLOOKUP(C606,'BG 2021'!A:D,4,FALSE),0),0)</f>
        <v>0</v>
      </c>
      <c r="N606" s="69"/>
      <c r="O606" s="81"/>
      <c r="P606" s="69"/>
      <c r="Q606" s="69"/>
      <c r="R606" s="69"/>
    </row>
    <row r="607" spans="1:18" s="70" customFormat="1" ht="12" customHeight="1">
      <c r="A607" s="539" t="s">
        <v>8</v>
      </c>
      <c r="B607" s="539"/>
      <c r="C607" s="546">
        <v>213</v>
      </c>
      <c r="D607" s="539" t="s">
        <v>742</v>
      </c>
      <c r="E607" s="68" t="s">
        <v>6</v>
      </c>
      <c r="F607" s="68" t="s">
        <v>209</v>
      </c>
      <c r="G607" s="81">
        <f>IF(F607="I",IFERROR(VLOOKUP(C607,'BG 032022'!B:D,3,FALSE),0),0)</f>
        <v>0</v>
      </c>
      <c r="H607" s="69"/>
      <c r="I607" s="69">
        <f>IF(F607="I",IFERROR(VLOOKUP(C607,'BG 032022'!B:F,5,FALSE),0),0)</f>
        <v>0</v>
      </c>
      <c r="J607" s="69"/>
      <c r="K607" s="81">
        <f>IF(F607="I",IFERROR(VLOOKUP(C607,'BG 2021'!A:C,3,FALSE),0),0)</f>
        <v>0</v>
      </c>
      <c r="L607" s="69"/>
      <c r="M607" s="69">
        <f>IF(F607="I",IFERROR(VLOOKUP(C607,'BG 2021'!A:D,4,FALSE),0),0)</f>
        <v>0</v>
      </c>
      <c r="N607" s="69"/>
      <c r="O607" s="81"/>
      <c r="P607" s="69"/>
      <c r="Q607" s="69"/>
      <c r="R607" s="69"/>
    </row>
    <row r="608" spans="1:18" s="70" customFormat="1" ht="12" customHeight="1">
      <c r="A608" s="539" t="s">
        <v>8</v>
      </c>
      <c r="B608" s="539"/>
      <c r="C608" s="546">
        <v>21301</v>
      </c>
      <c r="D608" s="539" t="s">
        <v>743</v>
      </c>
      <c r="E608" s="68" t="s">
        <v>6</v>
      </c>
      <c r="F608" s="68" t="s">
        <v>209</v>
      </c>
      <c r="G608" s="81">
        <f>IF(F608="I",IFERROR(VLOOKUP(C608,'BG 032022'!B:D,3,FALSE),0),0)</f>
        <v>0</v>
      </c>
      <c r="H608" s="69"/>
      <c r="I608" s="69">
        <f>IF(F608="I",IFERROR(VLOOKUP(C608,'BG 032022'!B:F,5,FALSE),0),0)</f>
        <v>0</v>
      </c>
      <c r="J608" s="69"/>
      <c r="K608" s="81">
        <f>IF(F608="I",IFERROR(VLOOKUP(C608,'BG 2021'!A:C,3,FALSE),0),0)</f>
        <v>0</v>
      </c>
      <c r="L608" s="69"/>
      <c r="M608" s="69">
        <f>IF(F608="I",IFERROR(VLOOKUP(C608,'BG 2021'!A:D,4,FALSE),0),0)</f>
        <v>0</v>
      </c>
      <c r="N608" s="69"/>
      <c r="O608" s="81"/>
      <c r="P608" s="69"/>
      <c r="Q608" s="69"/>
      <c r="R608" s="69"/>
    </row>
    <row r="609" spans="1:18" s="70" customFormat="1" ht="12" customHeight="1">
      <c r="A609" s="539" t="s">
        <v>8</v>
      </c>
      <c r="B609" s="539"/>
      <c r="C609" s="546">
        <v>213011</v>
      </c>
      <c r="D609" s="539" t="s">
        <v>266</v>
      </c>
      <c r="E609" s="68" t="s">
        <v>6</v>
      </c>
      <c r="F609" s="68" t="s">
        <v>209</v>
      </c>
      <c r="G609" s="81">
        <f>IF(F609="I",IFERROR(VLOOKUP(C609,'BG 032022'!B:D,3,FALSE),0),0)</f>
        <v>0</v>
      </c>
      <c r="H609" s="69"/>
      <c r="I609" s="69">
        <f>IF(F609="I",IFERROR(VLOOKUP(C609,'BG 032022'!B:F,5,FALSE),0),0)</f>
        <v>0</v>
      </c>
      <c r="J609" s="69"/>
      <c r="K609" s="81">
        <f>IF(F609="I",IFERROR(VLOOKUP(C609,'BG 2021'!A:C,3,FALSE),0),0)</f>
        <v>0</v>
      </c>
      <c r="L609" s="69"/>
      <c r="M609" s="69">
        <f>IF(F609="I",IFERROR(VLOOKUP(C609,'BG 2021'!A:D,4,FALSE),0),0)</f>
        <v>0</v>
      </c>
      <c r="N609" s="69"/>
      <c r="O609" s="81"/>
      <c r="P609" s="69"/>
      <c r="Q609" s="69"/>
      <c r="R609" s="69"/>
    </row>
    <row r="610" spans="1:18" s="70" customFormat="1" ht="12" customHeight="1">
      <c r="A610" s="539" t="s">
        <v>8</v>
      </c>
      <c r="B610" s="539"/>
      <c r="C610" s="546">
        <v>2130111</v>
      </c>
      <c r="D610" s="539" t="s">
        <v>744</v>
      </c>
      <c r="E610" s="68" t="s">
        <v>6</v>
      </c>
      <c r="F610" s="68" t="s">
        <v>209</v>
      </c>
      <c r="G610" s="81">
        <f>IF(F610="I",IFERROR(VLOOKUP(C610,'BG 032022'!B:D,3,FALSE),0),0)</f>
        <v>0</v>
      </c>
      <c r="H610" s="69"/>
      <c r="I610" s="69">
        <f>IF(F610="I",IFERROR(VLOOKUP(C610,'BG 032022'!B:F,5,FALSE),0),0)</f>
        <v>0</v>
      </c>
      <c r="J610" s="69"/>
      <c r="K610" s="81">
        <f>IF(F610="I",IFERROR(VLOOKUP(C610,'BG 2021'!A:C,3,FALSE),0),0)</f>
        <v>0</v>
      </c>
      <c r="L610" s="69"/>
      <c r="M610" s="69">
        <f>IF(F610="I",IFERROR(VLOOKUP(C610,'BG 2021'!A:D,4,FALSE),0),0)</f>
        <v>0</v>
      </c>
      <c r="N610" s="69"/>
      <c r="O610" s="81"/>
      <c r="P610" s="69"/>
      <c r="Q610" s="69"/>
      <c r="R610" s="69"/>
    </row>
    <row r="611" spans="1:18" s="70" customFormat="1" ht="12" customHeight="1">
      <c r="A611" s="539" t="s">
        <v>8</v>
      </c>
      <c r="B611" s="539"/>
      <c r="C611" s="546">
        <v>21301111</v>
      </c>
      <c r="D611" s="539" t="s">
        <v>745</v>
      </c>
      <c r="E611" s="68" t="s">
        <v>6</v>
      </c>
      <c r="F611" s="68" t="s">
        <v>209</v>
      </c>
      <c r="G611" s="81">
        <f>IF(F611="I",IFERROR(VLOOKUP(C611,'BG 032022'!B:D,3,FALSE),0),0)</f>
        <v>0</v>
      </c>
      <c r="H611" s="69"/>
      <c r="I611" s="69">
        <f>IF(F611="I",IFERROR(VLOOKUP(C611,'BG 032022'!B:F,5,FALSE),0),0)</f>
        <v>0</v>
      </c>
      <c r="J611" s="69"/>
      <c r="K611" s="81">
        <f>IF(F611="I",IFERROR(VLOOKUP(C611,'BG 2021'!A:C,3,FALSE),0),0)</f>
        <v>0</v>
      </c>
      <c r="L611" s="69"/>
      <c r="M611" s="69">
        <f>IF(F611="I",IFERROR(VLOOKUP(C611,'BG 2021'!A:D,4,FALSE),0),0)</f>
        <v>0</v>
      </c>
      <c r="N611" s="69"/>
      <c r="O611" s="81"/>
      <c r="P611" s="69"/>
      <c r="Q611" s="69"/>
      <c r="R611" s="69"/>
    </row>
    <row r="612" spans="1:18" s="70" customFormat="1" ht="12" customHeight="1">
      <c r="A612" s="539" t="s">
        <v>8</v>
      </c>
      <c r="B612" s="539"/>
      <c r="C612" s="546">
        <v>2130111101</v>
      </c>
      <c r="D612" s="539" t="s">
        <v>64</v>
      </c>
      <c r="E612" s="68" t="s">
        <v>6</v>
      </c>
      <c r="F612" s="68" t="s">
        <v>210</v>
      </c>
      <c r="G612" s="81">
        <f>IF(F612="I",IFERROR(VLOOKUP(C612,'BG 032022'!B:D,3,FALSE),0),0)</f>
        <v>0</v>
      </c>
      <c r="H612" s="69"/>
      <c r="I612" s="69">
        <f>IF(F612="I",IFERROR(VLOOKUP(C612,'BG 032022'!B:F,5,FALSE),0),0)</f>
        <v>0</v>
      </c>
      <c r="J612" s="69"/>
      <c r="K612" s="81">
        <f>IF(F612="I",IFERROR(VLOOKUP(C612,'BG 2021'!A:C,3,FALSE),0),0)</f>
        <v>0</v>
      </c>
      <c r="L612" s="69"/>
      <c r="M612" s="69">
        <f>IF(F612="I",IFERROR(VLOOKUP(C612,'BG 2021'!A:D,4,FALSE),0),0)</f>
        <v>0</v>
      </c>
      <c r="N612" s="69"/>
      <c r="O612" s="81"/>
      <c r="P612" s="69"/>
      <c r="Q612" s="69"/>
      <c r="R612" s="69"/>
    </row>
    <row r="613" spans="1:18" s="70" customFormat="1" ht="12" customHeight="1">
      <c r="A613" s="539" t="s">
        <v>8</v>
      </c>
      <c r="B613" s="539"/>
      <c r="C613" s="546">
        <v>2130111102</v>
      </c>
      <c r="D613" s="539" t="s">
        <v>746</v>
      </c>
      <c r="E613" s="68" t="s">
        <v>6</v>
      </c>
      <c r="F613" s="68" t="s">
        <v>210</v>
      </c>
      <c r="G613" s="81">
        <f>IF(F613="I",IFERROR(VLOOKUP(C613,'BG 032022'!B:D,3,FALSE),0),0)</f>
        <v>0</v>
      </c>
      <c r="H613" s="69"/>
      <c r="I613" s="69">
        <f>IF(F613="I",IFERROR(VLOOKUP(C613,'BG 032022'!B:F,5,FALSE),0),0)</f>
        <v>0</v>
      </c>
      <c r="J613" s="69"/>
      <c r="K613" s="81">
        <f>IF(F613="I",IFERROR(VLOOKUP(C613,'BG 2021'!A:C,3,FALSE),0),0)</f>
        <v>0</v>
      </c>
      <c r="L613" s="69"/>
      <c r="M613" s="69">
        <f>IF(F613="I",IFERROR(VLOOKUP(C613,'BG 2021'!A:D,4,FALSE),0),0)</f>
        <v>0</v>
      </c>
      <c r="N613" s="69"/>
      <c r="O613" s="81"/>
      <c r="P613" s="69"/>
      <c r="Q613" s="69"/>
      <c r="R613" s="69"/>
    </row>
    <row r="614" spans="1:18" s="70" customFormat="1" ht="12" customHeight="1">
      <c r="A614" s="539" t="s">
        <v>8</v>
      </c>
      <c r="B614" s="539"/>
      <c r="C614" s="546">
        <v>21301112</v>
      </c>
      <c r="D614" s="539" t="s">
        <v>747</v>
      </c>
      <c r="E614" s="68" t="s">
        <v>6</v>
      </c>
      <c r="F614" s="68" t="s">
        <v>209</v>
      </c>
      <c r="G614" s="81">
        <f>IF(F614="I",IFERROR(VLOOKUP(C614,'BG 032022'!B:D,3,FALSE),0),0)</f>
        <v>0</v>
      </c>
      <c r="H614" s="69"/>
      <c r="I614" s="69">
        <f>IF(F614="I",IFERROR(VLOOKUP(C614,'BG 032022'!B:F,5,FALSE),0),0)</f>
        <v>0</v>
      </c>
      <c r="J614" s="69"/>
      <c r="K614" s="81">
        <f>IF(F614="I",IFERROR(VLOOKUP(C614,'BG 2021'!A:C,3,FALSE),0),0)</f>
        <v>0</v>
      </c>
      <c r="L614" s="69"/>
      <c r="M614" s="69">
        <f>IF(F614="I",IFERROR(VLOOKUP(C614,'BG 2021'!A:D,4,FALSE),0),0)</f>
        <v>0</v>
      </c>
      <c r="N614" s="69"/>
      <c r="O614" s="81"/>
      <c r="P614" s="69"/>
      <c r="Q614" s="69"/>
      <c r="R614" s="69"/>
    </row>
    <row r="615" spans="1:18" s="70" customFormat="1" ht="12" customHeight="1">
      <c r="A615" s="539" t="s">
        <v>8</v>
      </c>
      <c r="B615" s="539"/>
      <c r="C615" s="546">
        <v>2130111201</v>
      </c>
      <c r="D615" s="539" t="s">
        <v>64</v>
      </c>
      <c r="E615" s="68" t="s">
        <v>145</v>
      </c>
      <c r="F615" s="68" t="s">
        <v>210</v>
      </c>
      <c r="G615" s="81">
        <f>IF(F615="I",IFERROR(VLOOKUP(C615,'BG 032022'!B:D,3,FALSE),0),0)</f>
        <v>0</v>
      </c>
      <c r="H615" s="69"/>
      <c r="I615" s="69">
        <f>IF(F615="I",IFERROR(VLOOKUP(C615,'BG 032022'!B:F,5,FALSE),0),0)</f>
        <v>0</v>
      </c>
      <c r="J615" s="69"/>
      <c r="K615" s="81">
        <f>IF(F615="I",IFERROR(VLOOKUP(C615,'BG 2021'!A:C,3,FALSE),0),0)</f>
        <v>0</v>
      </c>
      <c r="L615" s="69"/>
      <c r="M615" s="69">
        <f>IF(F615="I",IFERROR(VLOOKUP(C615,'BG 2021'!A:D,4,FALSE),0),0)</f>
        <v>0</v>
      </c>
      <c r="N615" s="69"/>
      <c r="O615" s="81"/>
      <c r="P615" s="69"/>
      <c r="Q615" s="69"/>
      <c r="R615" s="69"/>
    </row>
    <row r="616" spans="1:18" s="70" customFormat="1" ht="12" customHeight="1">
      <c r="A616" s="539" t="s">
        <v>8</v>
      </c>
      <c r="B616" s="539"/>
      <c r="C616" s="546">
        <v>2130111202</v>
      </c>
      <c r="D616" s="539" t="s">
        <v>746</v>
      </c>
      <c r="E616" s="68" t="s">
        <v>6</v>
      </c>
      <c r="F616" s="68" t="s">
        <v>210</v>
      </c>
      <c r="G616" s="81">
        <f>IF(F616="I",IFERROR(VLOOKUP(C616,'BG 032022'!B:D,3,FALSE),0),0)</f>
        <v>0</v>
      </c>
      <c r="H616" s="69"/>
      <c r="I616" s="69">
        <f>IF(F616="I",IFERROR(VLOOKUP(C616,'BG 032022'!B:F,5,FALSE),0),0)</f>
        <v>0</v>
      </c>
      <c r="J616" s="69"/>
      <c r="K616" s="81">
        <f>IF(F616="I",IFERROR(VLOOKUP(C616,'BG 2021'!A:C,3,FALSE),0),0)</f>
        <v>0</v>
      </c>
      <c r="L616" s="69"/>
      <c r="M616" s="69">
        <f>IF(F616="I",IFERROR(VLOOKUP(C616,'BG 2021'!A:D,4,FALSE),0),0)</f>
        <v>0</v>
      </c>
      <c r="N616" s="69"/>
      <c r="O616" s="81"/>
      <c r="P616" s="69"/>
      <c r="Q616" s="69"/>
      <c r="R616" s="69"/>
    </row>
    <row r="617" spans="1:18" s="70" customFormat="1" ht="12" customHeight="1">
      <c r="A617" s="539" t="s">
        <v>8</v>
      </c>
      <c r="B617" s="539"/>
      <c r="C617" s="546">
        <v>21301113</v>
      </c>
      <c r="D617" s="539" t="s">
        <v>1366</v>
      </c>
      <c r="E617" s="590" t="s">
        <v>6</v>
      </c>
      <c r="F617" s="68" t="s">
        <v>209</v>
      </c>
      <c r="G617" s="81">
        <f>IF(F617="I",IFERROR(VLOOKUP(C617,'BG 032022'!B:D,3,FALSE),0),0)</f>
        <v>0</v>
      </c>
      <c r="H617" s="69"/>
      <c r="I617" s="69">
        <f>IF(F617="I",IFERROR(VLOOKUP(C617,'BG 032022'!B:F,5,FALSE),0),0)</f>
        <v>0</v>
      </c>
      <c r="J617" s="69"/>
      <c r="K617" s="81">
        <f>IF(F617="I",IFERROR(VLOOKUP(C617,'BG 2021'!A:C,3,FALSE),0),0)</f>
        <v>0</v>
      </c>
      <c r="L617" s="69"/>
      <c r="M617" s="69">
        <f>IF(F617="I",IFERROR(VLOOKUP(C617,'BG 2021'!A:D,4,FALSE),0),0)</f>
        <v>0</v>
      </c>
      <c r="N617" s="69"/>
      <c r="O617" s="81">
        <v>0</v>
      </c>
      <c r="P617" s="69"/>
      <c r="Q617" s="69">
        <v>0</v>
      </c>
      <c r="R617" s="69"/>
    </row>
    <row r="618" spans="1:18" s="833" customFormat="1" ht="12" customHeight="1">
      <c r="A618" s="828" t="s">
        <v>8</v>
      </c>
      <c r="B618" s="828" t="s">
        <v>266</v>
      </c>
      <c r="C618" s="829">
        <v>2130111301</v>
      </c>
      <c r="D618" s="828" t="s">
        <v>64</v>
      </c>
      <c r="E618" s="830" t="s">
        <v>6</v>
      </c>
      <c r="F618" s="830" t="s">
        <v>210</v>
      </c>
      <c r="G618" s="831">
        <f>IF(F618="I",IFERROR(VLOOKUP(C618,'BG 032022'!B:D,3,FALSE),0),0)</f>
        <v>343419677</v>
      </c>
      <c r="H618" s="832"/>
      <c r="I618" s="832">
        <f>IF(F618="I",IFERROR(VLOOKUP(C618,'BG 032022'!B:F,5,FALSE),0),0)</f>
        <v>49545</v>
      </c>
      <c r="J618" s="832"/>
      <c r="K618" s="831">
        <f>IF(F618="I",IFERROR(VLOOKUP(C618,'BG 2021'!A:C,3,FALSE),0),0)</f>
        <v>6642589630</v>
      </c>
      <c r="L618" s="832"/>
      <c r="M618" s="832">
        <f>IF(F618="I",IFERROR(VLOOKUP(C618,'BG 2021'!A:D,4,FALSE),0),0)</f>
        <v>964455.33000000007</v>
      </c>
      <c r="N618" s="832"/>
      <c r="O618" s="831">
        <v>0</v>
      </c>
      <c r="P618" s="832"/>
      <c r="Q618" s="832">
        <v>0</v>
      </c>
      <c r="R618" s="832"/>
    </row>
    <row r="619" spans="1:18" s="833" customFormat="1" ht="12" customHeight="1">
      <c r="A619" s="828" t="s">
        <v>8</v>
      </c>
      <c r="B619" s="828" t="s">
        <v>266</v>
      </c>
      <c r="C619" s="829">
        <v>2130111302</v>
      </c>
      <c r="D619" s="828" t="s">
        <v>63</v>
      </c>
      <c r="E619" s="830" t="s">
        <v>145</v>
      </c>
      <c r="F619" s="830" t="s">
        <v>210</v>
      </c>
      <c r="G619" s="831">
        <f>IF(F619="I",IFERROR(VLOOKUP(C619,'BG 032022'!B:D,3,FALSE),0),0)</f>
        <v>5054385781</v>
      </c>
      <c r="H619" s="832"/>
      <c r="I619" s="832">
        <f>IF(F619="I",IFERROR(VLOOKUP(C619,'BG 032022'!B:F,5,FALSE),0),0)</f>
        <v>729193.91999999806</v>
      </c>
      <c r="J619" s="832"/>
      <c r="K619" s="831">
        <f>IF(F619="I",IFERROR(VLOOKUP(C619,'BG 2021'!A:C,3,FALSE),0),0)</f>
        <v>8256418209</v>
      </c>
      <c r="L619" s="832"/>
      <c r="M619" s="832">
        <f>IF(F619="I",IFERROR(VLOOKUP(C619,'BG 2021'!A:D,4,FALSE),0),0)</f>
        <v>1198771.4100000001</v>
      </c>
      <c r="N619" s="832"/>
      <c r="O619" s="831">
        <v>0</v>
      </c>
      <c r="P619" s="832"/>
      <c r="Q619" s="832">
        <v>0</v>
      </c>
      <c r="R619" s="832"/>
    </row>
    <row r="620" spans="1:18" s="70" customFormat="1" ht="12" customHeight="1">
      <c r="A620" s="539" t="s">
        <v>8</v>
      </c>
      <c r="B620" s="539"/>
      <c r="C620" s="546">
        <v>2130112</v>
      </c>
      <c r="D620" s="539" t="s">
        <v>748</v>
      </c>
      <c r="E620" s="68" t="s">
        <v>6</v>
      </c>
      <c r="F620" s="68" t="s">
        <v>209</v>
      </c>
      <c r="G620" s="81">
        <f>IF(F620="I",IFERROR(VLOOKUP(C620,'BG 032022'!B:D,3,FALSE),0),0)</f>
        <v>0</v>
      </c>
      <c r="H620" s="69"/>
      <c r="I620" s="69">
        <f>IF(F620="I",IFERROR(VLOOKUP(C620,'BG 032022'!B:F,5,FALSE),0),0)</f>
        <v>0</v>
      </c>
      <c r="J620" s="69"/>
      <c r="K620" s="81">
        <f>IF(F620="I",IFERROR(VLOOKUP(C620,'BG 2021'!A:C,3,FALSE),0),0)</f>
        <v>0</v>
      </c>
      <c r="L620" s="69"/>
      <c r="M620" s="69">
        <f>IF(F620="I",IFERROR(VLOOKUP(C620,'BG 2021'!A:D,4,FALSE),0),0)</f>
        <v>0</v>
      </c>
      <c r="N620" s="69"/>
      <c r="O620" s="81"/>
      <c r="P620" s="69"/>
      <c r="Q620" s="69"/>
      <c r="R620" s="69"/>
    </row>
    <row r="621" spans="1:18" s="70" customFormat="1" ht="12" customHeight="1">
      <c r="A621" s="539" t="s">
        <v>8</v>
      </c>
      <c r="B621" s="539"/>
      <c r="C621" s="546">
        <v>21301121</v>
      </c>
      <c r="D621" s="539" t="s">
        <v>745</v>
      </c>
      <c r="E621" s="68" t="s">
        <v>6</v>
      </c>
      <c r="F621" s="68" t="s">
        <v>209</v>
      </c>
      <c r="G621" s="81">
        <f>IF(F621="I",IFERROR(VLOOKUP(C621,'BG 032022'!B:D,3,FALSE),0),0)</f>
        <v>0</v>
      </c>
      <c r="H621" s="69"/>
      <c r="I621" s="69">
        <f>IF(F621="I",IFERROR(VLOOKUP(C621,'BG 032022'!B:F,5,FALSE),0),0)</f>
        <v>0</v>
      </c>
      <c r="J621" s="69"/>
      <c r="K621" s="81">
        <f>IF(F621="I",IFERROR(VLOOKUP(C621,'BG 2021'!A:C,3,FALSE),0),0)</f>
        <v>0</v>
      </c>
      <c r="L621" s="69"/>
      <c r="M621" s="69">
        <f>IF(F621="I",IFERROR(VLOOKUP(C621,'BG 2021'!A:D,4,FALSE),0),0)</f>
        <v>0</v>
      </c>
      <c r="N621" s="69"/>
      <c r="O621" s="81"/>
      <c r="P621" s="69"/>
      <c r="Q621" s="69"/>
      <c r="R621" s="69"/>
    </row>
    <row r="622" spans="1:18" s="70" customFormat="1" ht="12" customHeight="1">
      <c r="A622" s="539" t="s">
        <v>8</v>
      </c>
      <c r="B622" s="539"/>
      <c r="C622" s="546">
        <v>2130112101</v>
      </c>
      <c r="D622" s="539" t="s">
        <v>64</v>
      </c>
      <c r="E622" s="68" t="s">
        <v>6</v>
      </c>
      <c r="F622" s="68" t="s">
        <v>210</v>
      </c>
      <c r="G622" s="81">
        <f>IF(F622="I",IFERROR(VLOOKUP(C622,'BG 032022'!B:D,3,FALSE),0),0)</f>
        <v>0</v>
      </c>
      <c r="H622" s="69"/>
      <c r="I622" s="69">
        <f>IF(F622="I",IFERROR(VLOOKUP(C622,'BG 032022'!B:F,5,FALSE),0),0)</f>
        <v>0</v>
      </c>
      <c r="J622" s="69"/>
      <c r="K622" s="81">
        <f>IF(F622="I",IFERROR(VLOOKUP(C622,'BG 2021'!A:C,3,FALSE),0),0)</f>
        <v>0</v>
      </c>
      <c r="L622" s="69"/>
      <c r="M622" s="69">
        <f>IF(F622="I",IFERROR(VLOOKUP(C622,'BG 2021'!A:D,4,FALSE),0),0)</f>
        <v>0</v>
      </c>
      <c r="N622" s="69"/>
      <c r="O622" s="81"/>
      <c r="P622" s="69"/>
      <c r="Q622" s="69"/>
      <c r="R622" s="69"/>
    </row>
    <row r="623" spans="1:18" s="70" customFormat="1" ht="12" customHeight="1">
      <c r="A623" s="539" t="s">
        <v>8</v>
      </c>
      <c r="B623" s="539"/>
      <c r="C623" s="546">
        <v>2130112102</v>
      </c>
      <c r="D623" s="539" t="s">
        <v>746</v>
      </c>
      <c r="E623" s="68" t="s">
        <v>6</v>
      </c>
      <c r="F623" s="68" t="s">
        <v>210</v>
      </c>
      <c r="G623" s="81">
        <f>IF(F623="I",IFERROR(VLOOKUP(C623,'BG 032022'!B:D,3,FALSE),0),0)</f>
        <v>0</v>
      </c>
      <c r="H623" s="69"/>
      <c r="I623" s="69">
        <f>IF(F623="I",IFERROR(VLOOKUP(C623,'BG 032022'!B:F,5,FALSE),0),0)</f>
        <v>0</v>
      </c>
      <c r="J623" s="69"/>
      <c r="K623" s="81">
        <f>IF(F623="I",IFERROR(VLOOKUP(C623,'BG 2021'!A:C,3,FALSE),0),0)</f>
        <v>0</v>
      </c>
      <c r="L623" s="69"/>
      <c r="M623" s="69">
        <f>IF(F623="I",IFERROR(VLOOKUP(C623,'BG 2021'!A:D,4,FALSE),0),0)</f>
        <v>0</v>
      </c>
      <c r="N623" s="69"/>
      <c r="O623" s="81"/>
      <c r="P623" s="69"/>
      <c r="Q623" s="69"/>
      <c r="R623" s="69"/>
    </row>
    <row r="624" spans="1:18" s="70" customFormat="1" ht="12" customHeight="1">
      <c r="A624" s="539" t="s">
        <v>8</v>
      </c>
      <c r="B624" s="539"/>
      <c r="C624" s="546">
        <v>21301122</v>
      </c>
      <c r="D624" s="539" t="s">
        <v>747</v>
      </c>
      <c r="E624" s="68" t="s">
        <v>6</v>
      </c>
      <c r="F624" s="68" t="s">
        <v>209</v>
      </c>
      <c r="G624" s="81">
        <f>IF(F624="I",IFERROR(VLOOKUP(C624,'BG 032022'!B:D,3,FALSE),0),0)</f>
        <v>0</v>
      </c>
      <c r="H624" s="69"/>
      <c r="I624" s="69">
        <f>IF(F624="I",IFERROR(VLOOKUP(C624,'BG 032022'!B:F,5,FALSE),0),0)</f>
        <v>0</v>
      </c>
      <c r="J624" s="69"/>
      <c r="K624" s="81">
        <f>IF(F624="I",IFERROR(VLOOKUP(C624,'BG 2021'!A:C,3,FALSE),0),0)</f>
        <v>0</v>
      </c>
      <c r="L624" s="69"/>
      <c r="M624" s="69">
        <f>IF(F624="I",IFERROR(VLOOKUP(C624,'BG 2021'!A:D,4,FALSE),0),0)</f>
        <v>0</v>
      </c>
      <c r="N624" s="69"/>
      <c r="O624" s="81"/>
      <c r="P624" s="69"/>
      <c r="Q624" s="69"/>
      <c r="R624" s="69"/>
    </row>
    <row r="625" spans="1:18" s="70" customFormat="1" ht="12" customHeight="1">
      <c r="A625" s="539" t="s">
        <v>8</v>
      </c>
      <c r="B625" s="539"/>
      <c r="C625" s="546">
        <v>2130112201</v>
      </c>
      <c r="D625" s="539" t="s">
        <v>64</v>
      </c>
      <c r="E625" s="68" t="s">
        <v>6</v>
      </c>
      <c r="F625" s="68" t="s">
        <v>210</v>
      </c>
      <c r="G625" s="81">
        <f>IF(F625="I",IFERROR(VLOOKUP(C625,'BG 032022'!B:D,3,FALSE),0),0)</f>
        <v>0</v>
      </c>
      <c r="H625" s="69"/>
      <c r="I625" s="69">
        <f>IF(F625="I",IFERROR(VLOOKUP(C625,'BG 032022'!B:F,5,FALSE),0),0)</f>
        <v>0</v>
      </c>
      <c r="J625" s="69"/>
      <c r="K625" s="81">
        <f>IF(F625="I",IFERROR(VLOOKUP(C625,'BG 2021'!A:C,3,FALSE),0),0)</f>
        <v>0</v>
      </c>
      <c r="L625" s="69"/>
      <c r="M625" s="69">
        <f>IF(F625="I",IFERROR(VLOOKUP(C625,'BG 2021'!A:D,4,FALSE),0),0)</f>
        <v>0</v>
      </c>
      <c r="N625" s="69"/>
      <c r="O625" s="81"/>
      <c r="P625" s="69"/>
      <c r="Q625" s="69"/>
      <c r="R625" s="69"/>
    </row>
    <row r="626" spans="1:18" s="70" customFormat="1" ht="12" customHeight="1">
      <c r="A626" s="539" t="s">
        <v>8</v>
      </c>
      <c r="B626" s="539"/>
      <c r="C626" s="546">
        <v>2130112202</v>
      </c>
      <c r="D626" s="539" t="s">
        <v>746</v>
      </c>
      <c r="E626" s="68" t="s">
        <v>6</v>
      </c>
      <c r="F626" s="68" t="s">
        <v>210</v>
      </c>
      <c r="G626" s="81">
        <f>IF(F626="I",IFERROR(VLOOKUP(C626,'BG 032022'!B:D,3,FALSE),0),0)</f>
        <v>0</v>
      </c>
      <c r="H626" s="69"/>
      <c r="I626" s="69">
        <f>IF(F626="I",IFERROR(VLOOKUP(C626,'BG 032022'!B:F,5,FALSE),0),0)</f>
        <v>0</v>
      </c>
      <c r="J626" s="69"/>
      <c r="K626" s="81">
        <f>IF(F626="I",IFERROR(VLOOKUP(C626,'BG 2021'!A:C,3,FALSE),0),0)</f>
        <v>0</v>
      </c>
      <c r="L626" s="69"/>
      <c r="M626" s="69">
        <f>IF(F626="I",IFERROR(VLOOKUP(C626,'BG 2021'!A:D,4,FALSE),0),0)</f>
        <v>0</v>
      </c>
      <c r="N626" s="69"/>
      <c r="O626" s="81"/>
      <c r="P626" s="69"/>
      <c r="Q626" s="69"/>
      <c r="R626" s="69"/>
    </row>
    <row r="627" spans="1:18" s="70" customFormat="1" ht="12" customHeight="1">
      <c r="A627" s="539" t="s">
        <v>8</v>
      </c>
      <c r="B627" s="539"/>
      <c r="C627" s="546">
        <v>21302</v>
      </c>
      <c r="D627" s="539" t="s">
        <v>749</v>
      </c>
      <c r="E627" s="68" t="s">
        <v>6</v>
      </c>
      <c r="F627" s="68" t="s">
        <v>209</v>
      </c>
      <c r="G627" s="81">
        <f>IF(F627="I",IFERROR(VLOOKUP(C627,'BG 032022'!B:D,3,FALSE),0),0)</f>
        <v>0</v>
      </c>
      <c r="H627" s="69"/>
      <c r="I627" s="69">
        <f>IF(F627="I",IFERROR(VLOOKUP(C627,'BG 032022'!B:F,5,FALSE),0),0)</f>
        <v>0</v>
      </c>
      <c r="J627" s="69"/>
      <c r="K627" s="81">
        <f>IF(F627="I",IFERROR(VLOOKUP(C627,'BG 2021'!A:C,3,FALSE),0),0)</f>
        <v>0</v>
      </c>
      <c r="L627" s="69"/>
      <c r="M627" s="69">
        <f>IF(F627="I",IFERROR(VLOOKUP(C627,'BG 2021'!A:D,4,FALSE),0),0)</f>
        <v>0</v>
      </c>
      <c r="N627" s="69"/>
      <c r="O627" s="81"/>
      <c r="P627" s="69"/>
      <c r="Q627" s="69"/>
      <c r="R627" s="69"/>
    </row>
    <row r="628" spans="1:18" s="70" customFormat="1" ht="12" customHeight="1">
      <c r="A628" s="539" t="s">
        <v>8</v>
      </c>
      <c r="B628" s="539"/>
      <c r="C628" s="546">
        <v>213021</v>
      </c>
      <c r="D628" s="539" t="s">
        <v>749</v>
      </c>
      <c r="E628" s="68" t="s">
        <v>6</v>
      </c>
      <c r="F628" s="68" t="s">
        <v>209</v>
      </c>
      <c r="G628" s="81">
        <f>IF(F628="I",IFERROR(VLOOKUP(C628,'BG 032022'!B:D,3,FALSE),0),0)</f>
        <v>0</v>
      </c>
      <c r="H628" s="69"/>
      <c r="I628" s="69">
        <f>IF(F628="I",IFERROR(VLOOKUP(C628,'BG 032022'!B:F,5,FALSE),0),0)</f>
        <v>0</v>
      </c>
      <c r="J628" s="69"/>
      <c r="K628" s="81">
        <f>IF(F628="I",IFERROR(VLOOKUP(C628,'BG 2021'!A:C,3,FALSE),0),0)</f>
        <v>0</v>
      </c>
      <c r="L628" s="69"/>
      <c r="M628" s="69">
        <f>IF(F628="I",IFERROR(VLOOKUP(C628,'BG 2021'!A:D,4,FALSE),0),0)</f>
        <v>0</v>
      </c>
      <c r="N628" s="69"/>
      <c r="O628" s="81"/>
      <c r="P628" s="69"/>
      <c r="Q628" s="69"/>
      <c r="R628" s="69"/>
    </row>
    <row r="629" spans="1:18" s="70" customFormat="1" ht="12" customHeight="1">
      <c r="A629" s="539" t="s">
        <v>8</v>
      </c>
      <c r="B629" s="539"/>
      <c r="C629" s="546">
        <v>2130211</v>
      </c>
      <c r="D629" s="539" t="s">
        <v>750</v>
      </c>
      <c r="E629" s="68" t="s">
        <v>6</v>
      </c>
      <c r="F629" s="68" t="s">
        <v>209</v>
      </c>
      <c r="G629" s="81">
        <f>IF(F629="I",IFERROR(VLOOKUP(C629,'BG 032022'!B:D,3,FALSE),0),0)</f>
        <v>0</v>
      </c>
      <c r="H629" s="69"/>
      <c r="I629" s="69">
        <f>IF(F629="I",IFERROR(VLOOKUP(C629,'BG 032022'!B:F,5,FALSE),0),0)</f>
        <v>0</v>
      </c>
      <c r="J629" s="69"/>
      <c r="K629" s="81">
        <f>IF(F629="I",IFERROR(VLOOKUP(C629,'BG 2021'!A:C,3,FALSE),0),0)</f>
        <v>0</v>
      </c>
      <c r="L629" s="69"/>
      <c r="M629" s="69">
        <f>IF(F629="I",IFERROR(VLOOKUP(C629,'BG 2021'!A:D,4,FALSE),0),0)</f>
        <v>0</v>
      </c>
      <c r="N629" s="69"/>
      <c r="O629" s="81"/>
      <c r="P629" s="69"/>
      <c r="Q629" s="69"/>
      <c r="R629" s="69"/>
    </row>
    <row r="630" spans="1:18" s="70" customFormat="1" ht="12" customHeight="1">
      <c r="A630" s="539" t="s">
        <v>8</v>
      </c>
      <c r="B630" s="539"/>
      <c r="C630" s="546">
        <v>21302111</v>
      </c>
      <c r="D630" s="539" t="s">
        <v>750</v>
      </c>
      <c r="E630" s="68" t="s">
        <v>6</v>
      </c>
      <c r="F630" s="68" t="s">
        <v>209</v>
      </c>
      <c r="G630" s="81">
        <f>IF(F630="I",IFERROR(VLOOKUP(C630,'BG 032022'!B:D,3,FALSE),0),0)</f>
        <v>0</v>
      </c>
      <c r="H630" s="69"/>
      <c r="I630" s="69">
        <f>IF(F630="I",IFERROR(VLOOKUP(C630,'BG 032022'!B:F,5,FALSE),0),0)</f>
        <v>0</v>
      </c>
      <c r="J630" s="69"/>
      <c r="K630" s="81">
        <f>IF(F630="I",IFERROR(VLOOKUP(C630,'BG 2021'!A:C,3,FALSE),0),0)</f>
        <v>0</v>
      </c>
      <c r="L630" s="69"/>
      <c r="M630" s="69">
        <f>IF(F630="I",IFERROR(VLOOKUP(C630,'BG 2021'!A:D,4,FALSE),0),0)</f>
        <v>0</v>
      </c>
      <c r="N630" s="69"/>
      <c r="O630" s="81"/>
      <c r="P630" s="69"/>
      <c r="Q630" s="69"/>
      <c r="R630" s="69"/>
    </row>
    <row r="631" spans="1:18" s="70" customFormat="1" ht="12" customHeight="1">
      <c r="A631" s="539" t="s">
        <v>8</v>
      </c>
      <c r="B631" s="539"/>
      <c r="C631" s="546">
        <v>2130211101</v>
      </c>
      <c r="D631" s="539" t="s">
        <v>751</v>
      </c>
      <c r="E631" s="68" t="s">
        <v>6</v>
      </c>
      <c r="F631" s="68" t="s">
        <v>210</v>
      </c>
      <c r="G631" s="81">
        <f>IF(F631="I",IFERROR(VLOOKUP(C631,'BG 032022'!B:D,3,FALSE),0),0)</f>
        <v>0</v>
      </c>
      <c r="H631" s="69"/>
      <c r="I631" s="69">
        <f>IF(F631="I",IFERROR(VLOOKUP(C631,'BG 032022'!B:F,5,FALSE),0),0)</f>
        <v>0</v>
      </c>
      <c r="J631" s="69"/>
      <c r="K631" s="81">
        <f>IF(F631="I",IFERROR(VLOOKUP(C631,'BG 2021'!A:C,3,FALSE),0),0)</f>
        <v>0</v>
      </c>
      <c r="L631" s="69"/>
      <c r="M631" s="69">
        <f>IF(F631="I",IFERROR(VLOOKUP(C631,'BG 2021'!A:D,4,FALSE),0),0)</f>
        <v>0</v>
      </c>
      <c r="N631" s="69"/>
      <c r="O631" s="81"/>
      <c r="P631" s="69"/>
      <c r="Q631" s="69"/>
      <c r="R631" s="69"/>
    </row>
    <row r="632" spans="1:18" s="70" customFormat="1" ht="12" customHeight="1">
      <c r="A632" s="539" t="s">
        <v>8</v>
      </c>
      <c r="B632" s="539"/>
      <c r="C632" s="546">
        <v>2130211102</v>
      </c>
      <c r="D632" s="539" t="s">
        <v>752</v>
      </c>
      <c r="E632" s="68" t="s">
        <v>145</v>
      </c>
      <c r="F632" s="68" t="s">
        <v>210</v>
      </c>
      <c r="G632" s="81">
        <f>IF(F632="I",IFERROR(VLOOKUP(C632,'BG 032022'!B:D,3,FALSE),0),0)</f>
        <v>0</v>
      </c>
      <c r="H632" s="69"/>
      <c r="I632" s="69">
        <f>IF(F632="I",IFERROR(VLOOKUP(C632,'BG 032022'!B:F,5,FALSE),0),0)</f>
        <v>0</v>
      </c>
      <c r="J632" s="69"/>
      <c r="K632" s="81">
        <f>IF(F632="I",IFERROR(VLOOKUP(C632,'BG 2021'!A:C,3,FALSE),0),0)</f>
        <v>0</v>
      </c>
      <c r="L632" s="69"/>
      <c r="M632" s="69">
        <f>IF(F632="I",IFERROR(VLOOKUP(C632,'BG 2021'!A:D,4,FALSE),0),0)</f>
        <v>0</v>
      </c>
      <c r="N632" s="69"/>
      <c r="O632" s="81"/>
      <c r="P632" s="69"/>
      <c r="Q632" s="69"/>
      <c r="R632" s="69"/>
    </row>
    <row r="633" spans="1:18" s="70" customFormat="1" ht="12" customHeight="1">
      <c r="A633" s="539" t="s">
        <v>8</v>
      </c>
      <c r="B633" s="539"/>
      <c r="C633" s="546">
        <v>2130212</v>
      </c>
      <c r="D633" s="539" t="s">
        <v>753</v>
      </c>
      <c r="E633" s="68" t="s">
        <v>6</v>
      </c>
      <c r="F633" s="68" t="s">
        <v>209</v>
      </c>
      <c r="G633" s="81">
        <f>IF(F633="I",IFERROR(VLOOKUP(C633,'BG 032022'!B:D,3,FALSE),0),0)</f>
        <v>0</v>
      </c>
      <c r="H633" s="69"/>
      <c r="I633" s="69">
        <f>IF(F633="I",IFERROR(VLOOKUP(C633,'BG 032022'!B:F,5,FALSE),0),0)</f>
        <v>0</v>
      </c>
      <c r="J633" s="69"/>
      <c r="K633" s="81">
        <f>IF(F633="I",IFERROR(VLOOKUP(C633,'BG 2021'!A:C,3,FALSE),0),0)</f>
        <v>0</v>
      </c>
      <c r="L633" s="69"/>
      <c r="M633" s="69">
        <f>IF(F633="I",IFERROR(VLOOKUP(C633,'BG 2021'!A:D,4,FALSE),0),0)</f>
        <v>0</v>
      </c>
      <c r="N633" s="69"/>
      <c r="O633" s="81"/>
      <c r="P633" s="69"/>
      <c r="Q633" s="69"/>
      <c r="R633" s="69"/>
    </row>
    <row r="634" spans="1:18" s="70" customFormat="1" ht="12" customHeight="1">
      <c r="A634" s="539" t="s">
        <v>8</v>
      </c>
      <c r="B634" s="539"/>
      <c r="C634" s="546">
        <v>21302121</v>
      </c>
      <c r="D634" s="539" t="s">
        <v>754</v>
      </c>
      <c r="E634" s="68" t="s">
        <v>6</v>
      </c>
      <c r="F634" s="68" t="s">
        <v>209</v>
      </c>
      <c r="G634" s="81">
        <f>IF(F634="I",IFERROR(VLOOKUP(C634,'BG 032022'!B:D,3,FALSE),0),0)</f>
        <v>0</v>
      </c>
      <c r="H634" s="69"/>
      <c r="I634" s="69">
        <f>IF(F634="I",IFERROR(VLOOKUP(C634,'BG 032022'!B:F,5,FALSE),0),0)</f>
        <v>0</v>
      </c>
      <c r="J634" s="69"/>
      <c r="K634" s="81">
        <f>IF(F634="I",IFERROR(VLOOKUP(C634,'BG 2021'!A:C,3,FALSE),0),0)</f>
        <v>0</v>
      </c>
      <c r="L634" s="69"/>
      <c r="M634" s="69">
        <f>IF(F634="I",IFERROR(VLOOKUP(C634,'BG 2021'!A:D,4,FALSE),0),0)</f>
        <v>0</v>
      </c>
      <c r="N634" s="69"/>
      <c r="O634" s="81"/>
      <c r="P634" s="69"/>
      <c r="Q634" s="69"/>
      <c r="R634" s="69"/>
    </row>
    <row r="635" spans="1:18" s="70" customFormat="1" ht="12" customHeight="1">
      <c r="A635" s="539" t="s">
        <v>8</v>
      </c>
      <c r="B635" s="539"/>
      <c r="C635" s="546">
        <v>2130212101</v>
      </c>
      <c r="D635" s="539" t="s">
        <v>754</v>
      </c>
      <c r="E635" s="68" t="s">
        <v>6</v>
      </c>
      <c r="F635" s="68" t="s">
        <v>210</v>
      </c>
      <c r="G635" s="81">
        <f>IF(F635="I",IFERROR(VLOOKUP(C635,'BG 032022'!B:D,3,FALSE),0),0)</f>
        <v>0</v>
      </c>
      <c r="H635" s="69"/>
      <c r="I635" s="69">
        <f>IF(F635="I",IFERROR(VLOOKUP(C635,'BG 032022'!B:F,5,FALSE),0),0)</f>
        <v>0</v>
      </c>
      <c r="J635" s="69"/>
      <c r="K635" s="81">
        <f>IF(F635="I",IFERROR(VLOOKUP(C635,'BG 2021'!A:C,3,FALSE),0),0)</f>
        <v>0</v>
      </c>
      <c r="L635" s="69"/>
      <c r="M635" s="69">
        <f>IF(F635="I",IFERROR(VLOOKUP(C635,'BG 2021'!A:D,4,FALSE),0),0)</f>
        <v>0</v>
      </c>
      <c r="N635" s="69"/>
      <c r="O635" s="81"/>
      <c r="P635" s="69"/>
      <c r="Q635" s="69"/>
      <c r="R635" s="69"/>
    </row>
    <row r="636" spans="1:18" s="70" customFormat="1" ht="12" customHeight="1">
      <c r="A636" s="539" t="s">
        <v>8</v>
      </c>
      <c r="B636" s="539"/>
      <c r="C636" s="546">
        <v>2130212102</v>
      </c>
      <c r="D636" s="539" t="s">
        <v>754</v>
      </c>
      <c r="E636" s="68" t="s">
        <v>6</v>
      </c>
      <c r="F636" s="68" t="s">
        <v>210</v>
      </c>
      <c r="G636" s="81">
        <f>IF(F636="I",IFERROR(VLOOKUP(C636,'BG 032022'!B:D,3,FALSE),0),0)</f>
        <v>0</v>
      </c>
      <c r="H636" s="69"/>
      <c r="I636" s="69">
        <f>IF(F636="I",IFERROR(VLOOKUP(C636,'BG 032022'!B:F,5,FALSE),0),0)</f>
        <v>0</v>
      </c>
      <c r="J636" s="69"/>
      <c r="K636" s="81">
        <f>IF(F636="I",IFERROR(VLOOKUP(C636,'BG 2021'!A:C,3,FALSE),0),0)</f>
        <v>0</v>
      </c>
      <c r="L636" s="69"/>
      <c r="M636" s="69">
        <f>IF(F636="I",IFERROR(VLOOKUP(C636,'BG 2021'!A:D,4,FALSE),0),0)</f>
        <v>0</v>
      </c>
      <c r="N636" s="69"/>
      <c r="O636" s="81"/>
      <c r="P636" s="69"/>
      <c r="Q636" s="69"/>
      <c r="R636" s="69"/>
    </row>
    <row r="637" spans="1:18" s="70" customFormat="1" ht="12" customHeight="1">
      <c r="A637" s="539" t="s">
        <v>8</v>
      </c>
      <c r="B637" s="539"/>
      <c r="C637" s="546">
        <v>21302122</v>
      </c>
      <c r="D637" s="539" t="s">
        <v>755</v>
      </c>
      <c r="E637" s="68" t="s">
        <v>6</v>
      </c>
      <c r="F637" s="68" t="s">
        <v>209</v>
      </c>
      <c r="G637" s="81">
        <f>IF(F637="I",IFERROR(VLOOKUP(C637,'BG 032022'!B:D,3,FALSE),0),0)</f>
        <v>0</v>
      </c>
      <c r="H637" s="69"/>
      <c r="I637" s="69">
        <f>IF(F637="I",IFERROR(VLOOKUP(C637,'BG 032022'!B:F,5,FALSE),0),0)</f>
        <v>0</v>
      </c>
      <c r="J637" s="69"/>
      <c r="K637" s="81">
        <f>IF(F637="I",IFERROR(VLOOKUP(C637,'BG 2021'!A:C,3,FALSE),0),0)</f>
        <v>0</v>
      </c>
      <c r="L637" s="69"/>
      <c r="M637" s="69">
        <f>IF(F637="I",IFERROR(VLOOKUP(C637,'BG 2021'!A:D,4,FALSE),0),0)</f>
        <v>0</v>
      </c>
      <c r="N637" s="69"/>
      <c r="O637" s="81"/>
      <c r="P637" s="69"/>
      <c r="Q637" s="69"/>
      <c r="R637" s="69"/>
    </row>
    <row r="638" spans="1:18" s="70" customFormat="1" ht="12" customHeight="1">
      <c r="A638" s="539" t="s">
        <v>8</v>
      </c>
      <c r="B638" s="539"/>
      <c r="C638" s="546">
        <v>2130212201</v>
      </c>
      <c r="D638" s="539" t="s">
        <v>755</v>
      </c>
      <c r="E638" s="68" t="s">
        <v>6</v>
      </c>
      <c r="F638" s="68" t="s">
        <v>210</v>
      </c>
      <c r="G638" s="81">
        <f>IF(F638="I",IFERROR(VLOOKUP(C638,'BG 032022'!B:D,3,FALSE),0),0)</f>
        <v>0</v>
      </c>
      <c r="H638" s="69"/>
      <c r="I638" s="69">
        <f>IF(F638="I",IFERROR(VLOOKUP(C638,'BG 032022'!B:F,5,FALSE),0),0)</f>
        <v>0</v>
      </c>
      <c r="J638" s="69"/>
      <c r="K638" s="81">
        <f>IF(F638="I",IFERROR(VLOOKUP(C638,'BG 2021'!A:C,3,FALSE),0),0)</f>
        <v>0</v>
      </c>
      <c r="L638" s="69"/>
      <c r="M638" s="69">
        <f>IF(F638="I",IFERROR(VLOOKUP(C638,'BG 2021'!A:D,4,FALSE),0),0)</f>
        <v>0</v>
      </c>
      <c r="N638" s="69"/>
      <c r="O638" s="81"/>
      <c r="P638" s="69"/>
      <c r="Q638" s="69"/>
      <c r="R638" s="69"/>
    </row>
    <row r="639" spans="1:18" s="70" customFormat="1" ht="12" customHeight="1">
      <c r="A639" s="539" t="s">
        <v>8</v>
      </c>
      <c r="B639" s="539"/>
      <c r="C639" s="546">
        <v>2130212202</v>
      </c>
      <c r="D639" s="539" t="s">
        <v>755</v>
      </c>
      <c r="E639" s="68" t="s">
        <v>6</v>
      </c>
      <c r="F639" s="68" t="s">
        <v>210</v>
      </c>
      <c r="G639" s="81">
        <f>IF(F639="I",IFERROR(VLOOKUP(C639,'BG 032022'!B:D,3,FALSE),0),0)</f>
        <v>0</v>
      </c>
      <c r="H639" s="69"/>
      <c r="I639" s="69">
        <f>IF(F639="I",IFERROR(VLOOKUP(C639,'BG 032022'!B:F,5,FALSE),0),0)</f>
        <v>0</v>
      </c>
      <c r="J639" s="69"/>
      <c r="K639" s="81">
        <f>IF(F639="I",IFERROR(VLOOKUP(C639,'BG 2021'!A:C,3,FALSE),0),0)</f>
        <v>0</v>
      </c>
      <c r="L639" s="69"/>
      <c r="M639" s="69">
        <f>IF(F639="I",IFERROR(VLOOKUP(C639,'BG 2021'!A:D,4,FALSE),0),0)</f>
        <v>0</v>
      </c>
      <c r="N639" s="69"/>
      <c r="O639" s="81"/>
      <c r="P639" s="69"/>
      <c r="Q639" s="69"/>
      <c r="R639" s="69"/>
    </row>
    <row r="640" spans="1:18" s="70" customFormat="1" ht="12" customHeight="1">
      <c r="A640" s="539" t="s">
        <v>8</v>
      </c>
      <c r="B640" s="539"/>
      <c r="C640" s="546">
        <v>21303</v>
      </c>
      <c r="D640" s="539" t="s">
        <v>117</v>
      </c>
      <c r="E640" s="68" t="s">
        <v>6</v>
      </c>
      <c r="F640" s="68" t="s">
        <v>209</v>
      </c>
      <c r="G640" s="81">
        <f>IF(F640="I",IFERROR(VLOOKUP(C640,'BG 032022'!B:D,3,FALSE),0),0)</f>
        <v>0</v>
      </c>
      <c r="H640" s="69"/>
      <c r="I640" s="69">
        <f>IF(F640="I",IFERROR(VLOOKUP(C640,'BG 032022'!B:F,5,FALSE),0),0)</f>
        <v>0</v>
      </c>
      <c r="J640" s="69"/>
      <c r="K640" s="81">
        <f>IF(F640="I",IFERROR(VLOOKUP(C640,'BG 2021'!A:C,3,FALSE),0),0)</f>
        <v>0</v>
      </c>
      <c r="L640" s="69"/>
      <c r="M640" s="69">
        <f>IF(F640="I",IFERROR(VLOOKUP(C640,'BG 2021'!A:D,4,FALSE),0),0)</f>
        <v>0</v>
      </c>
      <c r="N640" s="69"/>
      <c r="O640" s="81"/>
      <c r="P640" s="69"/>
      <c r="Q640" s="69"/>
      <c r="R640" s="69"/>
    </row>
    <row r="641" spans="1:18" s="70" customFormat="1" ht="12" customHeight="1">
      <c r="A641" s="539" t="s">
        <v>8</v>
      </c>
      <c r="B641" s="539"/>
      <c r="C641" s="546">
        <v>213031</v>
      </c>
      <c r="D641" s="539" t="s">
        <v>756</v>
      </c>
      <c r="E641" s="68" t="s">
        <v>6</v>
      </c>
      <c r="F641" s="68" t="s">
        <v>209</v>
      </c>
      <c r="G641" s="81">
        <f>IF(F641="I",IFERROR(VLOOKUP(C641,'BG 032022'!B:D,3,FALSE),0),0)</f>
        <v>0</v>
      </c>
      <c r="H641" s="69"/>
      <c r="I641" s="69">
        <f>IF(F641="I",IFERROR(VLOOKUP(C641,'BG 032022'!B:F,5,FALSE),0),0)</f>
        <v>0</v>
      </c>
      <c r="J641" s="69"/>
      <c r="K641" s="81">
        <f>IF(F641="I",IFERROR(VLOOKUP(C641,'BG 2021'!A:C,3,FALSE),0),0)</f>
        <v>0</v>
      </c>
      <c r="L641" s="69"/>
      <c r="M641" s="69">
        <f>IF(F641="I",IFERROR(VLOOKUP(C641,'BG 2021'!A:D,4,FALSE),0),0)</f>
        <v>0</v>
      </c>
      <c r="N641" s="69"/>
      <c r="O641" s="81"/>
      <c r="P641" s="69"/>
      <c r="Q641" s="69"/>
      <c r="R641" s="69"/>
    </row>
    <row r="642" spans="1:18" s="70" customFormat="1" ht="12" customHeight="1">
      <c r="A642" s="539" t="s">
        <v>8</v>
      </c>
      <c r="B642" s="539"/>
      <c r="C642" s="546">
        <v>2130311</v>
      </c>
      <c r="D642" s="539" t="s">
        <v>757</v>
      </c>
      <c r="E642" s="68" t="s">
        <v>6</v>
      </c>
      <c r="F642" s="68" t="s">
        <v>209</v>
      </c>
      <c r="G642" s="81">
        <f>IF(F642="I",IFERROR(VLOOKUP(C642,'BG 032022'!B:D,3,FALSE),0),0)</f>
        <v>0</v>
      </c>
      <c r="H642" s="69"/>
      <c r="I642" s="69">
        <f>IF(F642="I",IFERROR(VLOOKUP(C642,'BG 032022'!B:F,5,FALSE),0),0)</f>
        <v>0</v>
      </c>
      <c r="J642" s="69"/>
      <c r="K642" s="81">
        <f>IF(F642="I",IFERROR(VLOOKUP(C642,'BG 2021'!A:C,3,FALSE),0),0)</f>
        <v>0</v>
      </c>
      <c r="L642" s="69"/>
      <c r="M642" s="69">
        <f>IF(F642="I",IFERROR(VLOOKUP(C642,'BG 2021'!A:D,4,FALSE),0),0)</f>
        <v>0</v>
      </c>
      <c r="N642" s="69"/>
      <c r="O642" s="81"/>
      <c r="P642" s="69"/>
      <c r="Q642" s="69"/>
      <c r="R642" s="69"/>
    </row>
    <row r="643" spans="1:18" s="70" customFormat="1" ht="12" customHeight="1">
      <c r="A643" s="539" t="s">
        <v>8</v>
      </c>
      <c r="B643" s="539"/>
      <c r="C643" s="546">
        <v>21303111</v>
      </c>
      <c r="D643" s="539" t="s">
        <v>758</v>
      </c>
      <c r="E643" s="68" t="s">
        <v>6</v>
      </c>
      <c r="F643" s="68" t="s">
        <v>209</v>
      </c>
      <c r="G643" s="81">
        <f>IF(F643="I",IFERROR(VLOOKUP(C643,'BG 032022'!B:D,3,FALSE),0),0)</f>
        <v>0</v>
      </c>
      <c r="H643" s="69"/>
      <c r="I643" s="69">
        <f>IF(F643="I",IFERROR(VLOOKUP(C643,'BG 032022'!B:F,5,FALSE),0),0)</f>
        <v>0</v>
      </c>
      <c r="J643" s="69"/>
      <c r="K643" s="81">
        <f>IF(F643="I",IFERROR(VLOOKUP(C643,'BG 2021'!A:C,3,FALSE),0),0)</f>
        <v>0</v>
      </c>
      <c r="L643" s="69"/>
      <c r="M643" s="69">
        <f>IF(F643="I",IFERROR(VLOOKUP(C643,'BG 2021'!A:D,4,FALSE),0),0)</f>
        <v>0</v>
      </c>
      <c r="N643" s="69"/>
      <c r="O643" s="81"/>
      <c r="P643" s="69"/>
      <c r="Q643" s="69"/>
      <c r="R643" s="69"/>
    </row>
    <row r="644" spans="1:18" s="70" customFormat="1" ht="12" customHeight="1">
      <c r="A644" s="539" t="s">
        <v>8</v>
      </c>
      <c r="B644" s="539" t="s">
        <v>1311</v>
      </c>
      <c r="C644" s="546">
        <v>2130311101</v>
      </c>
      <c r="D644" s="539" t="s">
        <v>759</v>
      </c>
      <c r="E644" s="68" t="s">
        <v>6</v>
      </c>
      <c r="F644" s="68" t="s">
        <v>210</v>
      </c>
      <c r="G644" s="81">
        <f>IF(F644="I",IFERROR(VLOOKUP(C644,'BG 032022'!B:D,3,FALSE),0),0)</f>
        <v>0</v>
      </c>
      <c r="H644" s="69"/>
      <c r="I644" s="69">
        <f>IF(F644="I",IFERROR(VLOOKUP(C644,'BG 032022'!B:F,5,FALSE),0),0)</f>
        <v>0</v>
      </c>
      <c r="J644" s="69"/>
      <c r="K644" s="81">
        <f>IF(F644="I",IFERROR(VLOOKUP(C644,'BG 2021'!A:C,3,FALSE),0),0)</f>
        <v>0</v>
      </c>
      <c r="L644" s="69"/>
      <c r="M644" s="69">
        <f>IF(F644="I",IFERROR(VLOOKUP(C644,'BG 2021'!A:D,4,FALSE),0),0)</f>
        <v>0</v>
      </c>
      <c r="N644" s="69"/>
      <c r="O644" s="81"/>
      <c r="P644" s="69"/>
      <c r="Q644" s="69"/>
      <c r="R644" s="69"/>
    </row>
    <row r="645" spans="1:18" s="833" customFormat="1" ht="12" customHeight="1">
      <c r="A645" s="828" t="s">
        <v>8</v>
      </c>
      <c r="B645" s="828" t="s">
        <v>1311</v>
      </c>
      <c r="C645" s="829">
        <v>2130311102</v>
      </c>
      <c r="D645" s="828" t="s">
        <v>760</v>
      </c>
      <c r="E645" s="830" t="s">
        <v>145</v>
      </c>
      <c r="F645" s="830" t="s">
        <v>210</v>
      </c>
      <c r="G645" s="831">
        <f>IF(F645="I",IFERROR(VLOOKUP(C645,'BG 032022'!B:D,3,FALSE),0),0)</f>
        <v>92516202</v>
      </c>
      <c r="H645" s="832"/>
      <c r="I645" s="832">
        <f>IF(F645="I",IFERROR(VLOOKUP(C645,'BG 032022'!B:F,5,FALSE),0),0)</f>
        <v>13347.27</v>
      </c>
      <c r="J645" s="832"/>
      <c r="K645" s="831">
        <f>IF(F645="I",IFERROR(VLOOKUP(C645,'BG 2021'!A:C,3,FALSE),0),0)</f>
        <v>0</v>
      </c>
      <c r="L645" s="832"/>
      <c r="M645" s="832">
        <f>IF(F645="I",IFERROR(VLOOKUP(C645,'BG 2021'!A:D,4,FALSE),0),0)</f>
        <v>0</v>
      </c>
      <c r="N645" s="832"/>
      <c r="O645" s="831"/>
      <c r="P645" s="832"/>
      <c r="Q645" s="832"/>
      <c r="R645" s="832"/>
    </row>
    <row r="646" spans="1:18" s="70" customFormat="1" ht="12" customHeight="1">
      <c r="A646" s="539" t="s">
        <v>8</v>
      </c>
      <c r="B646" s="539"/>
      <c r="C646" s="546">
        <v>21303112</v>
      </c>
      <c r="D646" s="539" t="s">
        <v>761</v>
      </c>
      <c r="E646" s="68" t="s">
        <v>6</v>
      </c>
      <c r="F646" s="68" t="s">
        <v>209</v>
      </c>
      <c r="G646" s="81">
        <f>IF(F646="I",IFERROR(VLOOKUP(C646,'BG 032022'!B:D,3,FALSE),0),0)</f>
        <v>0</v>
      </c>
      <c r="H646" s="69"/>
      <c r="I646" s="69">
        <f>IF(F646="I",IFERROR(VLOOKUP(C646,'BG 032022'!B:F,5,FALSE),0),0)</f>
        <v>0</v>
      </c>
      <c r="J646" s="69"/>
      <c r="K646" s="81">
        <f>IF(F646="I",IFERROR(VLOOKUP(C646,'BG 2021'!A:C,3,FALSE),0),0)</f>
        <v>0</v>
      </c>
      <c r="L646" s="69"/>
      <c r="M646" s="69">
        <f>IF(F646="I",IFERROR(VLOOKUP(C646,'BG 2021'!A:D,4,FALSE),0),0)</f>
        <v>0</v>
      </c>
      <c r="N646" s="69"/>
      <c r="O646" s="81"/>
      <c r="P646" s="69"/>
      <c r="Q646" s="69"/>
      <c r="R646" s="69"/>
    </row>
    <row r="647" spans="1:18" s="70" customFormat="1" ht="12" customHeight="1">
      <c r="A647" s="539" t="s">
        <v>8</v>
      </c>
      <c r="B647" s="539" t="s">
        <v>1311</v>
      </c>
      <c r="C647" s="546">
        <v>2130311201</v>
      </c>
      <c r="D647" s="539" t="s">
        <v>762</v>
      </c>
      <c r="E647" s="68" t="s">
        <v>6</v>
      </c>
      <c r="F647" s="68" t="s">
        <v>210</v>
      </c>
      <c r="G647" s="81">
        <f>IF(F647="I",IFERROR(VLOOKUP(C647,'BG 032022'!B:D,3,FALSE),0),0)</f>
        <v>0</v>
      </c>
      <c r="H647" s="69"/>
      <c r="I647" s="69">
        <f>IF(F647="I",IFERROR(VLOOKUP(C647,'BG 032022'!B:F,5,FALSE),0),0)</f>
        <v>0</v>
      </c>
      <c r="J647" s="69"/>
      <c r="K647" s="81">
        <f>IF(F647="I",IFERROR(VLOOKUP(C647,'BG 2021'!A:C,3,FALSE),0),0)</f>
        <v>0</v>
      </c>
      <c r="L647" s="69"/>
      <c r="M647" s="69">
        <f>IF(F647="I",IFERROR(VLOOKUP(C647,'BG 2021'!A:D,4,FALSE),0),0)</f>
        <v>0</v>
      </c>
      <c r="N647" s="69"/>
      <c r="O647" s="81"/>
      <c r="P647" s="69"/>
      <c r="Q647" s="69"/>
      <c r="R647" s="69"/>
    </row>
    <row r="648" spans="1:18" s="833" customFormat="1" ht="12" customHeight="1">
      <c r="A648" s="828" t="s">
        <v>8</v>
      </c>
      <c r="B648" s="828" t="s">
        <v>1311</v>
      </c>
      <c r="C648" s="829">
        <v>2130311202</v>
      </c>
      <c r="D648" s="828" t="s">
        <v>763</v>
      </c>
      <c r="E648" s="830" t="s">
        <v>145</v>
      </c>
      <c r="F648" s="830" t="s">
        <v>210</v>
      </c>
      <c r="G648" s="831">
        <f>IF(F648="I",IFERROR(VLOOKUP(C648,'BG 032022'!B:D,3,FALSE),0),0)</f>
        <v>-88094478</v>
      </c>
      <c r="H648" s="832"/>
      <c r="I648" s="832">
        <f>IF(F648="I",IFERROR(VLOOKUP(C648,'BG 032022'!B:F,5,FALSE),0),0)</f>
        <v>-12709.35</v>
      </c>
      <c r="J648" s="832"/>
      <c r="K648" s="831">
        <f>IF(F648="I",IFERROR(VLOOKUP(C648,'BG 2021'!A:C,3,FALSE),0),0)</f>
        <v>0</v>
      </c>
      <c r="L648" s="832"/>
      <c r="M648" s="832">
        <f>IF(F648="I",IFERROR(VLOOKUP(C648,'BG 2021'!A:D,4,FALSE),0),0)</f>
        <v>0</v>
      </c>
      <c r="N648" s="832"/>
      <c r="O648" s="831"/>
      <c r="P648" s="832"/>
      <c r="Q648" s="832"/>
      <c r="R648" s="832"/>
    </row>
    <row r="649" spans="1:18" s="70" customFormat="1" ht="12" customHeight="1">
      <c r="A649" s="539" t="s">
        <v>8</v>
      </c>
      <c r="B649" s="539"/>
      <c r="C649" s="546">
        <v>21303113</v>
      </c>
      <c r="D649" s="539" t="s">
        <v>764</v>
      </c>
      <c r="E649" s="68" t="s">
        <v>6</v>
      </c>
      <c r="F649" s="68" t="s">
        <v>209</v>
      </c>
      <c r="G649" s="81">
        <f>IF(F649="I",IFERROR(VLOOKUP(C649,'BG 032022'!B:D,3,FALSE),0),0)</f>
        <v>0</v>
      </c>
      <c r="H649" s="69"/>
      <c r="I649" s="69">
        <f>IF(F649="I",IFERROR(VLOOKUP(C649,'BG 032022'!B:F,5,FALSE),0),0)</f>
        <v>0</v>
      </c>
      <c r="J649" s="69"/>
      <c r="K649" s="81">
        <f>IF(F649="I",IFERROR(VLOOKUP(C649,'BG 2021'!A:C,3,FALSE),0),0)</f>
        <v>0</v>
      </c>
      <c r="L649" s="69"/>
      <c r="M649" s="69">
        <f>IF(F649="I",IFERROR(VLOOKUP(C649,'BG 2021'!A:D,4,FALSE),0),0)</f>
        <v>0</v>
      </c>
      <c r="N649" s="69"/>
      <c r="O649" s="81"/>
      <c r="P649" s="69"/>
      <c r="Q649" s="69"/>
      <c r="R649" s="69"/>
    </row>
    <row r="650" spans="1:18" s="70" customFormat="1" ht="12" customHeight="1">
      <c r="A650" s="539" t="s">
        <v>8</v>
      </c>
      <c r="B650" s="539" t="s">
        <v>1311</v>
      </c>
      <c r="C650" s="546">
        <v>2130311301</v>
      </c>
      <c r="D650" s="539" t="s">
        <v>765</v>
      </c>
      <c r="E650" s="68" t="s">
        <v>6</v>
      </c>
      <c r="F650" s="68" t="s">
        <v>210</v>
      </c>
      <c r="G650" s="81">
        <f>IF(F650="I",IFERROR(VLOOKUP(C650,'BG 032022'!B:D,3,FALSE),0),0)</f>
        <v>0</v>
      </c>
      <c r="H650" s="69"/>
      <c r="I650" s="69">
        <f>IF(F650="I",IFERROR(VLOOKUP(C650,'BG 032022'!B:F,5,FALSE),0),0)</f>
        <v>0</v>
      </c>
      <c r="J650" s="69"/>
      <c r="K650" s="81">
        <f>IF(F650="I",IFERROR(VLOOKUP(C650,'BG 2021'!A:C,3,FALSE),0),0)</f>
        <v>0</v>
      </c>
      <c r="L650" s="69"/>
      <c r="M650" s="69">
        <f>IF(F650="I",IFERROR(VLOOKUP(C650,'BG 2021'!A:D,4,FALSE),0),0)</f>
        <v>0</v>
      </c>
      <c r="N650" s="69"/>
      <c r="O650" s="81"/>
      <c r="P650" s="69"/>
      <c r="Q650" s="69"/>
      <c r="R650" s="69"/>
    </row>
    <row r="651" spans="1:18" s="833" customFormat="1" ht="12" customHeight="1">
      <c r="A651" s="828" t="s">
        <v>8</v>
      </c>
      <c r="B651" s="828" t="s">
        <v>1311</v>
      </c>
      <c r="C651" s="829">
        <v>2130311302</v>
      </c>
      <c r="D651" s="828" t="s">
        <v>766</v>
      </c>
      <c r="E651" s="830" t="s">
        <v>145</v>
      </c>
      <c r="F651" s="830" t="s">
        <v>210</v>
      </c>
      <c r="G651" s="831">
        <f>IF(F651="I",IFERROR(VLOOKUP(C651,'BG 032022'!B:D,3,FALSE),0),0)</f>
        <v>3267066455</v>
      </c>
      <c r="H651" s="832"/>
      <c r="I651" s="832">
        <f>IF(F651="I",IFERROR(VLOOKUP(C651,'BG 032022'!B:F,5,FALSE),0),0)</f>
        <v>471338.18</v>
      </c>
      <c r="J651" s="832"/>
      <c r="K651" s="831">
        <f>IF(F651="I",IFERROR(VLOOKUP(C651,'BG 2021'!A:C,3,FALSE),0),0)</f>
        <v>0</v>
      </c>
      <c r="L651" s="832"/>
      <c r="M651" s="832">
        <f>IF(F651="I",IFERROR(VLOOKUP(C651,'BG 2021'!A:D,4,FALSE),0),0)</f>
        <v>0</v>
      </c>
      <c r="N651" s="832"/>
      <c r="O651" s="831"/>
      <c r="P651" s="832"/>
      <c r="Q651" s="832"/>
      <c r="R651" s="832"/>
    </row>
    <row r="652" spans="1:18" s="70" customFormat="1" ht="12" customHeight="1">
      <c r="A652" s="539" t="s">
        <v>8</v>
      </c>
      <c r="B652" s="539"/>
      <c r="C652" s="546">
        <v>214</v>
      </c>
      <c r="D652" s="539" t="s">
        <v>10</v>
      </c>
      <c r="E652" s="68" t="s">
        <v>6</v>
      </c>
      <c r="F652" s="68" t="s">
        <v>209</v>
      </c>
      <c r="G652" s="81">
        <f>IF(F652="I",IFERROR(VLOOKUP(C652,'BG 032022'!B:D,3,FALSE),0),0)</f>
        <v>0</v>
      </c>
      <c r="H652" s="69"/>
      <c r="I652" s="69">
        <f>IF(F652="I",IFERROR(VLOOKUP(C652,'BG 032022'!B:F,5,FALSE),0),0)</f>
        <v>0</v>
      </c>
      <c r="J652" s="69"/>
      <c r="K652" s="81">
        <f>IF(F652="I",IFERROR(VLOOKUP(C652,'BG 2021'!A:C,3,FALSE),0),0)</f>
        <v>0</v>
      </c>
      <c r="L652" s="69"/>
      <c r="M652" s="69">
        <f>IF(F652="I",IFERROR(VLOOKUP(C652,'BG 2021'!A:D,4,FALSE),0),0)</f>
        <v>0</v>
      </c>
      <c r="N652" s="69"/>
      <c r="O652" s="81"/>
      <c r="P652" s="69"/>
      <c r="Q652" s="69"/>
      <c r="R652" s="69"/>
    </row>
    <row r="653" spans="1:18" s="70" customFormat="1" ht="12" customHeight="1">
      <c r="A653" s="539" t="s">
        <v>8</v>
      </c>
      <c r="B653" s="539"/>
      <c r="C653" s="546">
        <v>21401</v>
      </c>
      <c r="D653" s="539" t="s">
        <v>385</v>
      </c>
      <c r="E653" s="68" t="s">
        <v>6</v>
      </c>
      <c r="F653" s="68" t="s">
        <v>209</v>
      </c>
      <c r="G653" s="81">
        <f>IF(F653="I",IFERROR(VLOOKUP(C653,'BG 032022'!B:D,3,FALSE),0),0)</f>
        <v>0</v>
      </c>
      <c r="H653" s="69"/>
      <c r="I653" s="69">
        <f>IF(F653="I",IFERROR(VLOOKUP(C653,'BG 032022'!B:F,5,FALSE),0),0)</f>
        <v>0</v>
      </c>
      <c r="J653" s="69"/>
      <c r="K653" s="81">
        <f>IF(F653="I",IFERROR(VLOOKUP(C653,'BG 2021'!A:C,3,FALSE),0),0)</f>
        <v>0</v>
      </c>
      <c r="L653" s="69"/>
      <c r="M653" s="69">
        <f>IF(F653="I",IFERROR(VLOOKUP(C653,'BG 2021'!A:D,4,FALSE),0),0)</f>
        <v>0</v>
      </c>
      <c r="N653" s="69"/>
      <c r="O653" s="81"/>
      <c r="P653" s="69"/>
      <c r="Q653" s="69"/>
      <c r="R653" s="69"/>
    </row>
    <row r="654" spans="1:18" s="70" customFormat="1" ht="12" customHeight="1">
      <c r="A654" s="539" t="s">
        <v>8</v>
      </c>
      <c r="B654" s="539"/>
      <c r="C654" s="546">
        <v>214011</v>
      </c>
      <c r="D654" s="539" t="s">
        <v>385</v>
      </c>
      <c r="E654" s="68" t="s">
        <v>6</v>
      </c>
      <c r="F654" s="68" t="s">
        <v>209</v>
      </c>
      <c r="G654" s="81">
        <f>IF(F654="I",IFERROR(VLOOKUP(C654,'BG 032022'!B:D,3,FALSE),0),0)</f>
        <v>0</v>
      </c>
      <c r="H654" s="69"/>
      <c r="I654" s="69">
        <f>IF(F654="I",IFERROR(VLOOKUP(C654,'BG 032022'!B:F,5,FALSE),0),0)</f>
        <v>0</v>
      </c>
      <c r="J654" s="69"/>
      <c r="K654" s="81">
        <f>IF(F654="I",IFERROR(VLOOKUP(C654,'BG 2021'!A:C,3,FALSE),0),0)</f>
        <v>0</v>
      </c>
      <c r="L654" s="69"/>
      <c r="M654" s="69">
        <f>IF(F654="I",IFERROR(VLOOKUP(C654,'BG 2021'!A:D,4,FALSE),0),0)</f>
        <v>0</v>
      </c>
      <c r="N654" s="69"/>
      <c r="O654" s="81"/>
      <c r="P654" s="69"/>
      <c r="Q654" s="69"/>
      <c r="R654" s="69"/>
    </row>
    <row r="655" spans="1:18" s="70" customFormat="1" ht="12" customHeight="1">
      <c r="A655" s="539" t="s">
        <v>8</v>
      </c>
      <c r="B655" s="539"/>
      <c r="C655" s="546">
        <v>2140111</v>
      </c>
      <c r="D655" s="539" t="s">
        <v>385</v>
      </c>
      <c r="E655" s="68" t="s">
        <v>6</v>
      </c>
      <c r="F655" s="68" t="s">
        <v>209</v>
      </c>
      <c r="G655" s="81">
        <f>IF(F655="I",IFERROR(VLOOKUP(C655,'BG 032022'!B:D,3,FALSE),0),0)</f>
        <v>0</v>
      </c>
      <c r="H655" s="69"/>
      <c r="I655" s="69">
        <f>IF(F655="I",IFERROR(VLOOKUP(C655,'BG 032022'!B:F,5,FALSE),0),0)</f>
        <v>0</v>
      </c>
      <c r="J655" s="69"/>
      <c r="K655" s="81">
        <f>IF(F655="I",IFERROR(VLOOKUP(C655,'BG 2021'!A:C,3,FALSE),0),0)</f>
        <v>0</v>
      </c>
      <c r="L655" s="69"/>
      <c r="M655" s="69">
        <f>IF(F655="I",IFERROR(VLOOKUP(C655,'BG 2021'!A:D,4,FALSE),0),0)</f>
        <v>0</v>
      </c>
      <c r="N655" s="69"/>
      <c r="O655" s="81"/>
      <c r="P655" s="69"/>
      <c r="Q655" s="69"/>
      <c r="R655" s="69"/>
    </row>
    <row r="656" spans="1:18" s="70" customFormat="1" ht="12" customHeight="1">
      <c r="A656" s="539" t="s">
        <v>8</v>
      </c>
      <c r="B656" s="539"/>
      <c r="C656" s="546">
        <v>21401111</v>
      </c>
      <c r="D656" s="539" t="s">
        <v>386</v>
      </c>
      <c r="E656" s="68" t="s">
        <v>6</v>
      </c>
      <c r="F656" s="68" t="s">
        <v>209</v>
      </c>
      <c r="G656" s="81">
        <f>IF(F656="I",IFERROR(VLOOKUP(C656,'BG 032022'!B:D,3,FALSE),0),0)</f>
        <v>0</v>
      </c>
      <c r="H656" s="69"/>
      <c r="I656" s="69">
        <f>IF(F656="I",IFERROR(VLOOKUP(C656,'BG 032022'!B:F,5,FALSE),0),0)</f>
        <v>0</v>
      </c>
      <c r="J656" s="69"/>
      <c r="K656" s="81">
        <f>IF(F656="I",IFERROR(VLOOKUP(C656,'BG 2021'!A:C,3,FALSE),0),0)</f>
        <v>0</v>
      </c>
      <c r="L656" s="69"/>
      <c r="M656" s="69">
        <f>IF(F656="I",IFERROR(VLOOKUP(C656,'BG 2021'!A:D,4,FALSE),0),0)</f>
        <v>0</v>
      </c>
      <c r="N656" s="69"/>
      <c r="O656" s="81"/>
      <c r="P656" s="69"/>
      <c r="Q656" s="69"/>
      <c r="R656" s="69"/>
    </row>
    <row r="657" spans="1:18" s="70" customFormat="1" ht="12" customHeight="1">
      <c r="A657" s="539" t="s">
        <v>8</v>
      </c>
      <c r="B657" s="539"/>
      <c r="C657" s="546">
        <v>2140111101</v>
      </c>
      <c r="D657" s="539" t="s">
        <v>767</v>
      </c>
      <c r="E657" s="68" t="s">
        <v>6</v>
      </c>
      <c r="F657" s="68" t="s">
        <v>210</v>
      </c>
      <c r="G657" s="81">
        <f>IF(F657="I",IFERROR(VLOOKUP(C657,'BG 032022'!B:D,3,FALSE),0),0)</f>
        <v>0</v>
      </c>
      <c r="H657" s="69"/>
      <c r="I657" s="69">
        <f>IF(F657="I",IFERROR(VLOOKUP(C657,'BG 032022'!B:F,5,FALSE),0),0)</f>
        <v>0</v>
      </c>
      <c r="J657" s="69"/>
      <c r="K657" s="81">
        <f>IF(F657="I",IFERROR(VLOOKUP(C657,'BG 2021'!A:C,3,FALSE),0),0)</f>
        <v>0</v>
      </c>
      <c r="L657" s="69"/>
      <c r="M657" s="69">
        <f>IF(F657="I",IFERROR(VLOOKUP(C657,'BG 2021'!A:D,4,FALSE),0),0)</f>
        <v>0</v>
      </c>
      <c r="N657" s="69"/>
      <c r="O657" s="81"/>
      <c r="P657" s="69"/>
      <c r="Q657" s="69"/>
      <c r="R657" s="69"/>
    </row>
    <row r="658" spans="1:18" s="70" customFormat="1" ht="12" customHeight="1">
      <c r="A658" s="539" t="s">
        <v>8</v>
      </c>
      <c r="B658" s="539" t="s">
        <v>238</v>
      </c>
      <c r="C658" s="546">
        <v>2140111102</v>
      </c>
      <c r="D658" s="539" t="s">
        <v>327</v>
      </c>
      <c r="E658" s="68" t="s">
        <v>6</v>
      </c>
      <c r="F658" s="68" t="s">
        <v>210</v>
      </c>
      <c r="G658" s="81">
        <f>IF(F658="I",IFERROR(VLOOKUP(C658,'BG 032022'!B:D,3,FALSE),0),0)</f>
        <v>0</v>
      </c>
      <c r="H658" s="69"/>
      <c r="I658" s="69">
        <f>IF(F658="I",IFERROR(VLOOKUP(C658,'BG 032022'!B:F,5,FALSE),0),0)</f>
        <v>0</v>
      </c>
      <c r="J658" s="69"/>
      <c r="K658" s="81">
        <f>IF(F658="I",IFERROR(VLOOKUP(C658,'BG 2021'!A:C,3,FALSE),0),0)</f>
        <v>0</v>
      </c>
      <c r="L658" s="69"/>
      <c r="M658" s="69">
        <f>IF(F658="I",IFERROR(VLOOKUP(C658,'BG 2021'!A:D,4,FALSE),0),0)</f>
        <v>0</v>
      </c>
      <c r="N658" s="69"/>
      <c r="O658" s="81"/>
      <c r="P658" s="69"/>
      <c r="Q658" s="69"/>
      <c r="R658" s="69"/>
    </row>
    <row r="659" spans="1:18" s="833" customFormat="1" ht="12" customHeight="1">
      <c r="A659" s="828" t="s">
        <v>8</v>
      </c>
      <c r="B659" s="828" t="s">
        <v>238</v>
      </c>
      <c r="C659" s="829">
        <v>2140111103</v>
      </c>
      <c r="D659" s="828" t="s">
        <v>328</v>
      </c>
      <c r="E659" s="830" t="s">
        <v>6</v>
      </c>
      <c r="F659" s="830" t="s">
        <v>210</v>
      </c>
      <c r="G659" s="831">
        <f>IF(F659="I",IFERROR(VLOOKUP(C659,'BG 032022'!B:D,3,FALSE),0),0)</f>
        <v>89663989</v>
      </c>
      <c r="H659" s="832"/>
      <c r="I659" s="832">
        <f>IF(F659="I",IFERROR(VLOOKUP(C659,'BG 032022'!B:F,5,FALSE),0),0)</f>
        <v>12935.779999999999</v>
      </c>
      <c r="J659" s="832"/>
      <c r="K659" s="831">
        <f>IF(F659="I",IFERROR(VLOOKUP(C659,'BG 2021'!A:C,3,FALSE),0),0)</f>
        <v>70209301</v>
      </c>
      <c r="L659" s="832"/>
      <c r="M659" s="832">
        <f>IF(F659="I",IFERROR(VLOOKUP(C659,'BG 2021'!A:D,4,FALSE),0),0)</f>
        <v>10193.880000000005</v>
      </c>
      <c r="N659" s="832"/>
      <c r="O659" s="831"/>
      <c r="P659" s="832"/>
      <c r="Q659" s="832"/>
      <c r="R659" s="832"/>
    </row>
    <row r="660" spans="1:18" s="70" customFormat="1" ht="12" customHeight="1">
      <c r="A660" s="539" t="s">
        <v>8</v>
      </c>
      <c r="B660" s="539"/>
      <c r="C660" s="546">
        <v>2140111104</v>
      </c>
      <c r="D660" s="539" t="s">
        <v>768</v>
      </c>
      <c r="E660" s="68" t="s">
        <v>6</v>
      </c>
      <c r="F660" s="68" t="s">
        <v>210</v>
      </c>
      <c r="G660" s="81">
        <f>IF(F660="I",IFERROR(VLOOKUP(C660,'BG 032022'!B:D,3,FALSE),0),0)</f>
        <v>0</v>
      </c>
      <c r="H660" s="69"/>
      <c r="I660" s="69">
        <f>IF(F660="I",IFERROR(VLOOKUP(C660,'BG 032022'!B:F,5,FALSE),0),0)</f>
        <v>0</v>
      </c>
      <c r="J660" s="69"/>
      <c r="K660" s="81">
        <f>IF(F660="I",IFERROR(VLOOKUP(C660,'BG 2021'!A:C,3,FALSE),0),0)</f>
        <v>0</v>
      </c>
      <c r="L660" s="69"/>
      <c r="M660" s="69">
        <f>IF(F660="I",IFERROR(VLOOKUP(C660,'BG 2021'!A:D,4,FALSE),0),0)</f>
        <v>0</v>
      </c>
      <c r="N660" s="69"/>
      <c r="O660" s="81"/>
      <c r="P660" s="69"/>
      <c r="Q660" s="69"/>
      <c r="R660" s="69"/>
    </row>
    <row r="661" spans="1:18" s="833" customFormat="1" ht="12" customHeight="1">
      <c r="A661" s="828" t="s">
        <v>8</v>
      </c>
      <c r="B661" s="828" t="s">
        <v>238</v>
      </c>
      <c r="C661" s="829">
        <v>2140111105</v>
      </c>
      <c r="D661" s="828" t="s">
        <v>329</v>
      </c>
      <c r="E661" s="830" t="s">
        <v>6</v>
      </c>
      <c r="F661" s="830" t="s">
        <v>210</v>
      </c>
      <c r="G661" s="831">
        <f>IF(F661="I",IFERROR(VLOOKUP(C661,'BG 032022'!B:D,3,FALSE),0),0)</f>
        <v>75256639</v>
      </c>
      <c r="H661" s="832"/>
      <c r="I661" s="832">
        <f>IF(F661="I",IFERROR(VLOOKUP(C661,'BG 032022'!B:F,5,FALSE),0),0)</f>
        <v>10857.24</v>
      </c>
      <c r="J661" s="832"/>
      <c r="K661" s="831">
        <f>IF(F661="I",IFERROR(VLOOKUP(C661,'BG 2021'!A:C,3,FALSE),0),0)</f>
        <v>0</v>
      </c>
      <c r="L661" s="832"/>
      <c r="M661" s="832">
        <f>IF(F661="I",IFERROR(VLOOKUP(C661,'BG 2021'!A:D,4,FALSE),0),0)</f>
        <v>0</v>
      </c>
      <c r="N661" s="832"/>
      <c r="O661" s="831"/>
      <c r="P661" s="832"/>
      <c r="Q661" s="832"/>
      <c r="R661" s="832"/>
    </row>
    <row r="662" spans="1:18" s="70" customFormat="1" ht="12" customHeight="1">
      <c r="A662" s="539" t="s">
        <v>8</v>
      </c>
      <c r="B662" s="539"/>
      <c r="C662" s="546">
        <v>2140111106</v>
      </c>
      <c r="D662" s="539" t="s">
        <v>769</v>
      </c>
      <c r="E662" s="68" t="s">
        <v>6</v>
      </c>
      <c r="F662" s="68" t="s">
        <v>210</v>
      </c>
      <c r="G662" s="81">
        <f>IF(F662="I",IFERROR(VLOOKUP(C662,'BG 032022'!B:D,3,FALSE),0),0)</f>
        <v>0</v>
      </c>
      <c r="H662" s="69"/>
      <c r="I662" s="69">
        <f>IF(F662="I",IFERROR(VLOOKUP(C662,'BG 032022'!B:F,5,FALSE),0),0)</f>
        <v>0</v>
      </c>
      <c r="J662" s="69"/>
      <c r="K662" s="81">
        <f>IF(F662="I",IFERROR(VLOOKUP(C662,'BG 2021'!A:C,3,FALSE),0),0)</f>
        <v>0</v>
      </c>
      <c r="L662" s="69"/>
      <c r="M662" s="69">
        <f>IF(F662="I",IFERROR(VLOOKUP(C662,'BG 2021'!A:D,4,FALSE),0),0)</f>
        <v>0</v>
      </c>
      <c r="N662" s="69"/>
      <c r="O662" s="81"/>
      <c r="P662" s="69"/>
      <c r="Q662" s="69"/>
      <c r="R662" s="69"/>
    </row>
    <row r="663" spans="1:18" s="70" customFormat="1" ht="12" customHeight="1">
      <c r="A663" s="539" t="s">
        <v>8</v>
      </c>
      <c r="B663" s="539"/>
      <c r="C663" s="546">
        <v>2140111107</v>
      </c>
      <c r="D663" s="539" t="s">
        <v>770</v>
      </c>
      <c r="E663" s="68" t="s">
        <v>6</v>
      </c>
      <c r="F663" s="68" t="s">
        <v>210</v>
      </c>
      <c r="G663" s="81">
        <f>IF(F663="I",IFERROR(VLOOKUP(C663,'BG 032022'!B:D,3,FALSE),0),0)</f>
        <v>0</v>
      </c>
      <c r="H663" s="69"/>
      <c r="I663" s="69">
        <f>IF(F663="I",IFERROR(VLOOKUP(C663,'BG 032022'!B:F,5,FALSE),0),0)</f>
        <v>0</v>
      </c>
      <c r="J663" s="69"/>
      <c r="K663" s="81">
        <f>IF(F663="I",IFERROR(VLOOKUP(C663,'BG 2021'!A:C,3,FALSE),0),0)</f>
        <v>0</v>
      </c>
      <c r="L663" s="69"/>
      <c r="M663" s="69">
        <f>IF(F663="I",IFERROR(VLOOKUP(C663,'BG 2021'!A:D,4,FALSE),0),0)</f>
        <v>0</v>
      </c>
      <c r="N663" s="69"/>
      <c r="O663" s="81"/>
      <c r="P663" s="69"/>
      <c r="Q663" s="69"/>
      <c r="R663" s="69"/>
    </row>
    <row r="664" spans="1:18" s="70" customFormat="1" ht="12" customHeight="1">
      <c r="A664" s="539" t="s">
        <v>8</v>
      </c>
      <c r="B664" s="539"/>
      <c r="C664" s="546">
        <v>2140111108</v>
      </c>
      <c r="D664" s="539" t="s">
        <v>771</v>
      </c>
      <c r="E664" s="68" t="s">
        <v>6</v>
      </c>
      <c r="F664" s="68" t="s">
        <v>210</v>
      </c>
      <c r="G664" s="81">
        <f>IF(F664="I",IFERROR(VLOOKUP(C664,'BG 032022'!B:D,3,FALSE),0),0)</f>
        <v>0</v>
      </c>
      <c r="H664" s="69"/>
      <c r="I664" s="69">
        <f>IF(F664="I",IFERROR(VLOOKUP(C664,'BG 032022'!B:F,5,FALSE),0),0)</f>
        <v>0</v>
      </c>
      <c r="J664" s="69"/>
      <c r="K664" s="81">
        <f>IF(F664="I",IFERROR(VLOOKUP(C664,'BG 2021'!A:C,3,FALSE),0),0)</f>
        <v>0</v>
      </c>
      <c r="L664" s="69"/>
      <c r="M664" s="69">
        <f>IF(F664="I",IFERROR(VLOOKUP(C664,'BG 2021'!A:D,4,FALSE),0),0)</f>
        <v>0</v>
      </c>
      <c r="N664" s="69"/>
      <c r="O664" s="81"/>
      <c r="P664" s="69"/>
      <c r="Q664" s="69"/>
      <c r="R664" s="69"/>
    </row>
    <row r="665" spans="1:18" s="70" customFormat="1" ht="12" customHeight="1">
      <c r="A665" s="539" t="s">
        <v>8</v>
      </c>
      <c r="B665" s="539" t="s">
        <v>238</v>
      </c>
      <c r="C665" s="546">
        <v>2140111109</v>
      </c>
      <c r="D665" s="539" t="s">
        <v>330</v>
      </c>
      <c r="E665" s="68" t="s">
        <v>6</v>
      </c>
      <c r="F665" s="68" t="s">
        <v>210</v>
      </c>
      <c r="G665" s="81">
        <f>IF(F665="I",IFERROR(VLOOKUP(C665,'BG 032022'!B:D,3,FALSE),0),0)</f>
        <v>0</v>
      </c>
      <c r="H665" s="69"/>
      <c r="I665" s="69">
        <f>IF(F665="I",IFERROR(VLOOKUP(C665,'BG 032022'!B:F,5,FALSE),0),0)</f>
        <v>0</v>
      </c>
      <c r="J665" s="69"/>
      <c r="K665" s="81">
        <f>IF(F665="I",IFERROR(VLOOKUP(C665,'BG 2021'!A:C,3,FALSE),0),0)</f>
        <v>0</v>
      </c>
      <c r="L665" s="69"/>
      <c r="M665" s="69">
        <f>IF(F665="I",IFERROR(VLOOKUP(C665,'BG 2021'!A:D,4,FALSE),0),0)</f>
        <v>0</v>
      </c>
      <c r="N665" s="69"/>
      <c r="O665" s="81"/>
      <c r="P665" s="69"/>
      <c r="Q665" s="69"/>
      <c r="R665" s="69"/>
    </row>
    <row r="666" spans="1:18" s="70" customFormat="1" ht="12" customHeight="1">
      <c r="A666" s="539" t="s">
        <v>8</v>
      </c>
      <c r="B666" s="539" t="s">
        <v>238</v>
      </c>
      <c r="C666" s="546">
        <v>2140111110</v>
      </c>
      <c r="D666" s="539" t="s">
        <v>123</v>
      </c>
      <c r="E666" s="68" t="s">
        <v>6</v>
      </c>
      <c r="F666" s="68" t="s">
        <v>210</v>
      </c>
      <c r="G666" s="81">
        <f>IF(F666="I",IFERROR(VLOOKUP(C666,'BG 032022'!B:D,3,FALSE),0),0)</f>
        <v>0</v>
      </c>
      <c r="H666" s="69"/>
      <c r="I666" s="69">
        <f>IF(F666="I",IFERROR(VLOOKUP(C666,'BG 032022'!B:F,5,FALSE),0),0)</f>
        <v>0</v>
      </c>
      <c r="J666" s="69"/>
      <c r="K666" s="81">
        <f>IF(F666="I",IFERROR(VLOOKUP(C666,'BG 2021'!A:C,3,FALSE),0),0)</f>
        <v>0</v>
      </c>
      <c r="L666" s="69"/>
      <c r="M666" s="69">
        <f>IF(F666="I",IFERROR(VLOOKUP(C666,'BG 2021'!A:D,4,FALSE),0),0)</f>
        <v>0</v>
      </c>
      <c r="N666" s="69"/>
      <c r="O666" s="81"/>
      <c r="P666" s="69"/>
      <c r="Q666" s="69"/>
      <c r="R666" s="69"/>
    </row>
    <row r="667" spans="1:18" s="833" customFormat="1" ht="12" customHeight="1">
      <c r="A667" s="828" t="s">
        <v>8</v>
      </c>
      <c r="B667" s="828" t="s">
        <v>238</v>
      </c>
      <c r="C667" s="829">
        <v>2140111111</v>
      </c>
      <c r="D667" s="828" t="s">
        <v>1225</v>
      </c>
      <c r="E667" s="830" t="s">
        <v>6</v>
      </c>
      <c r="F667" s="830" t="s">
        <v>210</v>
      </c>
      <c r="G667" s="831">
        <f>IF(F667="I",IFERROR(VLOOKUP(C667,'BG 032022'!B:D,3,FALSE),0),0)</f>
        <v>173692698</v>
      </c>
      <c r="H667" s="832"/>
      <c r="I667" s="832">
        <f>IF(F667="I",IFERROR(VLOOKUP(C667,'BG 032022'!B:F,5,FALSE),0),0)</f>
        <v>25058.570000000007</v>
      </c>
      <c r="J667" s="832"/>
      <c r="K667" s="831">
        <f>IF(F667="I",IFERROR(VLOOKUP(C667,'BG 2021'!A:C,3,FALSE),0),0)</f>
        <v>669698125</v>
      </c>
      <c r="L667" s="832"/>
      <c r="M667" s="832">
        <f>IF(F667="I",IFERROR(VLOOKUP(C667,'BG 2021'!A:D,4,FALSE),0),0)</f>
        <v>97235.260000000009</v>
      </c>
      <c r="N667" s="832"/>
      <c r="O667" s="831"/>
      <c r="P667" s="832"/>
      <c r="Q667" s="832"/>
      <c r="R667" s="832"/>
    </row>
    <row r="668" spans="1:18" s="833" customFormat="1" ht="12" customHeight="1">
      <c r="A668" s="828" t="s">
        <v>8</v>
      </c>
      <c r="B668" s="828" t="s">
        <v>238</v>
      </c>
      <c r="C668" s="829">
        <v>2140111112</v>
      </c>
      <c r="D668" s="828" t="s">
        <v>1226</v>
      </c>
      <c r="E668" s="830" t="s">
        <v>6</v>
      </c>
      <c r="F668" s="830" t="s">
        <v>210</v>
      </c>
      <c r="G668" s="831">
        <f>IF(F668="I",IFERROR(VLOOKUP(C668,'BG 032022'!B:D,3,FALSE),0),0)</f>
        <v>122924037</v>
      </c>
      <c r="H668" s="832"/>
      <c r="I668" s="832">
        <f>IF(F668="I",IFERROR(VLOOKUP(C668,'BG 032022'!B:F,5,FALSE),0),0)</f>
        <v>17734.190000000002</v>
      </c>
      <c r="J668" s="832"/>
      <c r="K668" s="831">
        <f>IF(F668="I",IFERROR(VLOOKUP(C668,'BG 2021'!A:C,3,FALSE),0),0)</f>
        <v>139771803</v>
      </c>
      <c r="L668" s="832"/>
      <c r="M668" s="832">
        <f>IF(F668="I",IFERROR(VLOOKUP(C668,'BG 2021'!A:D,4,FALSE),0),0)</f>
        <v>20293.84</v>
      </c>
      <c r="N668" s="832"/>
      <c r="O668" s="831"/>
      <c r="P668" s="832"/>
      <c r="Q668" s="832"/>
      <c r="R668" s="832"/>
    </row>
    <row r="669" spans="1:18" s="70" customFormat="1" ht="12" customHeight="1">
      <c r="A669" s="539" t="s">
        <v>8</v>
      </c>
      <c r="B669" s="539"/>
      <c r="C669" s="546">
        <v>21402</v>
      </c>
      <c r="D669" s="539" t="s">
        <v>772</v>
      </c>
      <c r="E669" s="68" t="s">
        <v>6</v>
      </c>
      <c r="F669" s="68" t="s">
        <v>209</v>
      </c>
      <c r="G669" s="81">
        <f>IF(F669="I",IFERROR(VLOOKUP(C669,'BG 032022'!B:D,3,FALSE),0),0)</f>
        <v>0</v>
      </c>
      <c r="H669" s="69"/>
      <c r="I669" s="69">
        <f>IF(F669="I",IFERROR(VLOOKUP(C669,'BG 032022'!B:F,5,FALSE),0),0)</f>
        <v>0</v>
      </c>
      <c r="J669" s="69"/>
      <c r="K669" s="81">
        <f>IF(F669="I",IFERROR(VLOOKUP(C669,'BG 2021'!A:C,3,FALSE),0),0)</f>
        <v>0</v>
      </c>
      <c r="L669" s="69"/>
      <c r="M669" s="69">
        <f>IF(F669="I",IFERROR(VLOOKUP(C669,'BG 2021'!A:D,4,FALSE),0),0)</f>
        <v>0</v>
      </c>
      <c r="N669" s="69"/>
      <c r="O669" s="81"/>
      <c r="P669" s="69"/>
      <c r="Q669" s="69"/>
      <c r="R669" s="69"/>
    </row>
    <row r="670" spans="1:18" s="70" customFormat="1" ht="12" customHeight="1">
      <c r="A670" s="539" t="s">
        <v>8</v>
      </c>
      <c r="B670" s="539"/>
      <c r="C670" s="546">
        <v>214021</v>
      </c>
      <c r="D670" s="539" t="s">
        <v>772</v>
      </c>
      <c r="E670" s="68" t="s">
        <v>6</v>
      </c>
      <c r="F670" s="68" t="s">
        <v>209</v>
      </c>
      <c r="G670" s="81">
        <f>IF(F670="I",IFERROR(VLOOKUP(C670,'BG 032022'!B:D,3,FALSE),0),0)</f>
        <v>0</v>
      </c>
      <c r="H670" s="69"/>
      <c r="I670" s="69">
        <f>IF(F670="I",IFERROR(VLOOKUP(C670,'BG 032022'!B:F,5,FALSE),0),0)</f>
        <v>0</v>
      </c>
      <c r="J670" s="69"/>
      <c r="K670" s="81">
        <f>IF(F670="I",IFERROR(VLOOKUP(C670,'BG 2021'!A:C,3,FALSE),0),0)</f>
        <v>0</v>
      </c>
      <c r="L670" s="69"/>
      <c r="M670" s="69">
        <f>IF(F670="I",IFERROR(VLOOKUP(C670,'BG 2021'!A:D,4,FALSE),0),0)</f>
        <v>0</v>
      </c>
      <c r="N670" s="69"/>
      <c r="O670" s="81"/>
      <c r="P670" s="69"/>
      <c r="Q670" s="69"/>
      <c r="R670" s="69"/>
    </row>
    <row r="671" spans="1:18" s="70" customFormat="1" ht="12" customHeight="1">
      <c r="A671" s="539" t="s">
        <v>8</v>
      </c>
      <c r="B671" s="539"/>
      <c r="C671" s="546">
        <v>2140211</v>
      </c>
      <c r="D671" s="539" t="s">
        <v>772</v>
      </c>
      <c r="E671" s="68" t="s">
        <v>6</v>
      </c>
      <c r="F671" s="68" t="s">
        <v>209</v>
      </c>
      <c r="G671" s="81">
        <f>IF(F671="I",IFERROR(VLOOKUP(C671,'BG 032022'!B:D,3,FALSE),0),0)</f>
        <v>0</v>
      </c>
      <c r="H671" s="69"/>
      <c r="I671" s="69">
        <f>IF(F671="I",IFERROR(VLOOKUP(C671,'BG 032022'!B:F,5,FALSE),0),0)</f>
        <v>0</v>
      </c>
      <c r="J671" s="69"/>
      <c r="K671" s="81">
        <f>IF(F671="I",IFERROR(VLOOKUP(C671,'BG 2021'!A:C,3,FALSE),0),0)</f>
        <v>0</v>
      </c>
      <c r="L671" s="69"/>
      <c r="M671" s="69">
        <f>IF(F671="I",IFERROR(VLOOKUP(C671,'BG 2021'!A:D,4,FALSE),0),0)</f>
        <v>0</v>
      </c>
      <c r="N671" s="69"/>
      <c r="O671" s="81"/>
      <c r="P671" s="69"/>
      <c r="Q671" s="69"/>
      <c r="R671" s="69"/>
    </row>
    <row r="672" spans="1:18" s="70" customFormat="1" ht="12" customHeight="1">
      <c r="A672" s="539" t="s">
        <v>8</v>
      </c>
      <c r="B672" s="539"/>
      <c r="C672" s="546">
        <v>21402111</v>
      </c>
      <c r="D672" s="539" t="s">
        <v>772</v>
      </c>
      <c r="E672" s="68" t="s">
        <v>6</v>
      </c>
      <c r="F672" s="68" t="s">
        <v>209</v>
      </c>
      <c r="G672" s="81">
        <f>IF(F672="I",IFERROR(VLOOKUP(C672,'BG 032022'!B:D,3,FALSE),0),0)</f>
        <v>0</v>
      </c>
      <c r="H672" s="69"/>
      <c r="I672" s="69">
        <f>IF(F672="I",IFERROR(VLOOKUP(C672,'BG 032022'!B:F,5,FALSE),0),0)</f>
        <v>0</v>
      </c>
      <c r="J672" s="69"/>
      <c r="K672" s="81">
        <f>IF(F672="I",IFERROR(VLOOKUP(C672,'BG 2021'!A:C,3,FALSE),0),0)</f>
        <v>0</v>
      </c>
      <c r="L672" s="69"/>
      <c r="M672" s="69">
        <f>IF(F672="I",IFERROR(VLOOKUP(C672,'BG 2021'!A:D,4,FALSE),0),0)</f>
        <v>0</v>
      </c>
      <c r="N672" s="69"/>
      <c r="O672" s="81"/>
      <c r="P672" s="69"/>
      <c r="Q672" s="69"/>
      <c r="R672" s="69"/>
    </row>
    <row r="673" spans="1:18" s="833" customFormat="1" ht="12" customHeight="1">
      <c r="A673" s="828" t="s">
        <v>8</v>
      </c>
      <c r="B673" s="828" t="s">
        <v>1093</v>
      </c>
      <c r="C673" s="829">
        <v>2140211101</v>
      </c>
      <c r="D673" s="828" t="s">
        <v>73</v>
      </c>
      <c r="E673" s="830" t="s">
        <v>6</v>
      </c>
      <c r="F673" s="830" t="s">
        <v>210</v>
      </c>
      <c r="G673" s="831">
        <f>IF(F673="I",IFERROR(VLOOKUP(C673,'BG 032022'!B:D,3,FALSE),0),0)</f>
        <v>16964817</v>
      </c>
      <c r="H673" s="832"/>
      <c r="I673" s="832">
        <f>IF(F673="I",IFERROR(VLOOKUP(C673,'BG 032022'!B:F,5,FALSE),0),0)</f>
        <v>2447.5100000000002</v>
      </c>
      <c r="J673" s="832"/>
      <c r="K673" s="831">
        <f>IF(F673="I",IFERROR(VLOOKUP(C673,'BG 2021'!A:C,3,FALSE),0),0)</f>
        <v>7098211</v>
      </c>
      <c r="L673" s="832"/>
      <c r="M673" s="832">
        <f>IF(F673="I",IFERROR(VLOOKUP(C673,'BG 2021'!A:D,4,FALSE),0),0)</f>
        <v>1030.6100000000006</v>
      </c>
      <c r="N673" s="832"/>
      <c r="O673" s="831"/>
      <c r="P673" s="832"/>
      <c r="Q673" s="832"/>
      <c r="R673" s="832"/>
    </row>
    <row r="674" spans="1:18" s="70" customFormat="1" ht="12" customHeight="1">
      <c r="A674" s="539" t="s">
        <v>8</v>
      </c>
      <c r="B674" s="539"/>
      <c r="C674" s="546">
        <v>2140211102</v>
      </c>
      <c r="D674" s="539" t="s">
        <v>773</v>
      </c>
      <c r="E674" s="68" t="s">
        <v>6</v>
      </c>
      <c r="F674" s="68" t="s">
        <v>210</v>
      </c>
      <c r="G674" s="81">
        <f>IF(F674="I",IFERROR(VLOOKUP(C674,'BG 032022'!B:D,3,FALSE),0),0)</f>
        <v>0</v>
      </c>
      <c r="H674" s="69"/>
      <c r="I674" s="69">
        <f>IF(F674="I",IFERROR(VLOOKUP(C674,'BG 032022'!B:F,5,FALSE),0),0)</f>
        <v>0</v>
      </c>
      <c r="J674" s="69"/>
      <c r="K674" s="81">
        <f>IF(F674="I",IFERROR(VLOOKUP(C674,'BG 2021'!A:C,3,FALSE),0),0)</f>
        <v>0</v>
      </c>
      <c r="L674" s="69"/>
      <c r="M674" s="69">
        <f>IF(F674="I",IFERROR(VLOOKUP(C674,'BG 2021'!A:D,4,FALSE),0),0)</f>
        <v>0</v>
      </c>
      <c r="N674" s="69"/>
      <c r="O674" s="81"/>
      <c r="P674" s="69"/>
      <c r="Q674" s="69"/>
      <c r="R674" s="69"/>
    </row>
    <row r="675" spans="1:18" s="70" customFormat="1" ht="12" customHeight="1">
      <c r="A675" s="539" t="s">
        <v>8</v>
      </c>
      <c r="B675" s="539"/>
      <c r="C675" s="546">
        <v>2140211103</v>
      </c>
      <c r="D675" s="539" t="s">
        <v>774</v>
      </c>
      <c r="E675" s="68" t="s">
        <v>6</v>
      </c>
      <c r="F675" s="68" t="s">
        <v>210</v>
      </c>
      <c r="G675" s="81">
        <f>IF(F675="I",IFERROR(VLOOKUP(C675,'BG 032022'!B:D,3,FALSE),0),0)</f>
        <v>0</v>
      </c>
      <c r="H675" s="69"/>
      <c r="I675" s="69">
        <f>IF(F675="I",IFERROR(VLOOKUP(C675,'BG 032022'!B:F,5,FALSE),0),0)</f>
        <v>0</v>
      </c>
      <c r="J675" s="69"/>
      <c r="K675" s="81">
        <f>IF(F675="I",IFERROR(VLOOKUP(C675,'BG 2021'!A:C,3,FALSE),0),0)</f>
        <v>0</v>
      </c>
      <c r="L675" s="69"/>
      <c r="M675" s="69">
        <f>IF(F675="I",IFERROR(VLOOKUP(C675,'BG 2021'!A:D,4,FALSE),0),0)</f>
        <v>0</v>
      </c>
      <c r="N675" s="69"/>
      <c r="O675" s="81"/>
      <c r="P675" s="69"/>
      <c r="Q675" s="69"/>
      <c r="R675" s="69"/>
    </row>
    <row r="676" spans="1:18" s="70" customFormat="1" ht="12" customHeight="1">
      <c r="A676" s="539" t="s">
        <v>8</v>
      </c>
      <c r="B676" s="539" t="s">
        <v>239</v>
      </c>
      <c r="C676" s="546">
        <v>2140211104</v>
      </c>
      <c r="D676" s="539" t="s">
        <v>775</v>
      </c>
      <c r="E676" s="68" t="s">
        <v>6</v>
      </c>
      <c r="F676" s="68" t="s">
        <v>210</v>
      </c>
      <c r="G676" s="81">
        <f>IF(F676="I",IFERROR(VLOOKUP(C676,'BG 032022'!B:D,3,FALSE),0),0)</f>
        <v>0</v>
      </c>
      <c r="H676" s="69"/>
      <c r="I676" s="69">
        <f>IF(F676="I",IFERROR(VLOOKUP(C676,'BG 032022'!B:F,5,FALSE),0),0)</f>
        <v>0</v>
      </c>
      <c r="J676" s="69"/>
      <c r="K676" s="81">
        <f>IF(F676="I",IFERROR(VLOOKUP(C676,'BG 2021'!A:C,3,FALSE),0),0)</f>
        <v>0</v>
      </c>
      <c r="L676" s="69"/>
      <c r="M676" s="69">
        <f>IF(F676="I",IFERROR(VLOOKUP(C676,'BG 2021'!A:D,4,FALSE),0),0)</f>
        <v>0</v>
      </c>
      <c r="N676" s="69"/>
      <c r="O676" s="81"/>
      <c r="P676" s="69"/>
      <c r="Q676" s="69"/>
      <c r="R676" s="69"/>
    </row>
    <row r="677" spans="1:18" s="70" customFormat="1" ht="12" customHeight="1">
      <c r="A677" s="539" t="s">
        <v>8</v>
      </c>
      <c r="B677" s="539" t="s">
        <v>1397</v>
      </c>
      <c r="C677" s="546">
        <v>2140211105</v>
      </c>
      <c r="D677" s="539" t="s">
        <v>776</v>
      </c>
      <c r="E677" s="68" t="s">
        <v>6</v>
      </c>
      <c r="F677" s="68" t="s">
        <v>210</v>
      </c>
      <c r="G677" s="81">
        <f>IF(F677="I",IFERROR(VLOOKUP(C677,'BG 032022'!B:D,3,FALSE),0),0)</f>
        <v>0</v>
      </c>
      <c r="H677" s="69"/>
      <c r="I677" s="69">
        <f>IF(F677="I",IFERROR(VLOOKUP(C677,'BG 032022'!B:F,5,FALSE),0),0)</f>
        <v>0</v>
      </c>
      <c r="J677" s="69"/>
      <c r="K677" s="81">
        <f>IF(F677="I",IFERROR(VLOOKUP(C677,'BG 2021'!A:C,3,FALSE),0),0)</f>
        <v>20511000</v>
      </c>
      <c r="L677" s="69"/>
      <c r="M677" s="69">
        <f>IF(F677="I",IFERROR(VLOOKUP(C677,'BG 2021'!A:D,4,FALSE),0),0)</f>
        <v>2978.05</v>
      </c>
      <c r="N677" s="69"/>
      <c r="O677" s="81"/>
      <c r="P677" s="69"/>
      <c r="Q677" s="69"/>
      <c r="R677" s="69"/>
    </row>
    <row r="678" spans="1:18" s="70" customFormat="1" ht="12" customHeight="1">
      <c r="A678" s="539" t="s">
        <v>8</v>
      </c>
      <c r="B678" s="539" t="s">
        <v>1398</v>
      </c>
      <c r="C678" s="546">
        <v>2140211106</v>
      </c>
      <c r="D678" s="539" t="s">
        <v>777</v>
      </c>
      <c r="E678" s="68" t="s">
        <v>6</v>
      </c>
      <c r="F678" s="68" t="s">
        <v>210</v>
      </c>
      <c r="G678" s="81">
        <f>IF(F678="I",IFERROR(VLOOKUP(C678,'BG 032022'!B:D,3,FALSE),0),0)</f>
        <v>0</v>
      </c>
      <c r="H678" s="69"/>
      <c r="I678" s="69">
        <f>IF(F678="I",IFERROR(VLOOKUP(C678,'BG 032022'!B:F,5,FALSE),0),0)</f>
        <v>0</v>
      </c>
      <c r="J678" s="69"/>
      <c r="K678" s="81">
        <f>IF(F678="I",IFERROR(VLOOKUP(C678,'BG 2021'!A:C,3,FALSE),0),0)</f>
        <v>9664868</v>
      </c>
      <c r="L678" s="69"/>
      <c r="M678" s="69">
        <f>IF(F678="I",IFERROR(VLOOKUP(C678,'BG 2021'!A:D,4,FALSE),0),0)</f>
        <v>1403.27</v>
      </c>
      <c r="N678" s="69"/>
      <c r="O678" s="81"/>
      <c r="P678" s="69"/>
      <c r="Q678" s="69"/>
      <c r="R678" s="69"/>
    </row>
    <row r="679" spans="1:18" s="70" customFormat="1" ht="12" customHeight="1">
      <c r="A679" s="539" t="s">
        <v>8</v>
      </c>
      <c r="B679" s="539"/>
      <c r="C679" s="546">
        <v>2140211107</v>
      </c>
      <c r="D679" s="539" t="s">
        <v>778</v>
      </c>
      <c r="E679" s="68" t="s">
        <v>6</v>
      </c>
      <c r="F679" s="68" t="s">
        <v>210</v>
      </c>
      <c r="G679" s="81">
        <f>IF(F679="I",IFERROR(VLOOKUP(C679,'BG 032022'!B:D,3,FALSE),0),0)</f>
        <v>0</v>
      </c>
      <c r="H679" s="69"/>
      <c r="I679" s="69">
        <f>IF(F679="I",IFERROR(VLOOKUP(C679,'BG 032022'!B:F,5,FALSE),0),0)</f>
        <v>0</v>
      </c>
      <c r="J679" s="69"/>
      <c r="K679" s="81">
        <f>IF(F679="I",IFERROR(VLOOKUP(C679,'BG 2021'!A:C,3,FALSE),0),0)</f>
        <v>0</v>
      </c>
      <c r="L679" s="69"/>
      <c r="M679" s="69">
        <f>IF(F679="I",IFERROR(VLOOKUP(C679,'BG 2021'!A:D,4,FALSE),0),0)</f>
        <v>0</v>
      </c>
      <c r="N679" s="69"/>
      <c r="O679" s="81"/>
      <c r="P679" s="69"/>
      <c r="Q679" s="69"/>
      <c r="R679" s="69"/>
    </row>
    <row r="680" spans="1:18" s="70" customFormat="1" ht="12" customHeight="1">
      <c r="A680" s="539" t="s">
        <v>8</v>
      </c>
      <c r="B680" s="539"/>
      <c r="C680" s="546">
        <v>2140211108</v>
      </c>
      <c r="D680" s="539" t="s">
        <v>779</v>
      </c>
      <c r="E680" s="68" t="s">
        <v>6</v>
      </c>
      <c r="F680" s="68" t="s">
        <v>210</v>
      </c>
      <c r="G680" s="81">
        <f>IF(F680="I",IFERROR(VLOOKUP(C680,'BG 032022'!B:D,3,FALSE),0),0)</f>
        <v>0</v>
      </c>
      <c r="H680" s="69"/>
      <c r="I680" s="69">
        <f>IF(F680="I",IFERROR(VLOOKUP(C680,'BG 032022'!B:F,5,FALSE),0),0)</f>
        <v>0</v>
      </c>
      <c r="J680" s="69"/>
      <c r="K680" s="81">
        <f>IF(F680="I",IFERROR(VLOOKUP(C680,'BG 2021'!A:C,3,FALSE),0),0)</f>
        <v>0</v>
      </c>
      <c r="L680" s="69"/>
      <c r="M680" s="69">
        <f>IF(F680="I",IFERROR(VLOOKUP(C680,'BG 2021'!A:D,4,FALSE),0),0)</f>
        <v>0</v>
      </c>
      <c r="N680" s="69"/>
      <c r="O680" s="81"/>
      <c r="P680" s="69"/>
      <c r="Q680" s="69"/>
      <c r="R680" s="69"/>
    </row>
    <row r="681" spans="1:18" s="70" customFormat="1" ht="12" customHeight="1">
      <c r="A681" s="539" t="s">
        <v>8</v>
      </c>
      <c r="B681" s="539"/>
      <c r="C681" s="546">
        <v>21403</v>
      </c>
      <c r="D681" s="539" t="s">
        <v>148</v>
      </c>
      <c r="E681" s="68" t="s">
        <v>6</v>
      </c>
      <c r="F681" s="68" t="s">
        <v>209</v>
      </c>
      <c r="G681" s="81">
        <f>IF(F681="I",IFERROR(VLOOKUP(C681,'BG 032022'!B:D,3,FALSE),0),0)</f>
        <v>0</v>
      </c>
      <c r="H681" s="69"/>
      <c r="I681" s="69">
        <f>IF(F681="I",IFERROR(VLOOKUP(C681,'BG 032022'!B:F,5,FALSE),0),0)</f>
        <v>0</v>
      </c>
      <c r="J681" s="69"/>
      <c r="K681" s="81">
        <f>IF(F681="I",IFERROR(VLOOKUP(C681,'BG 2021'!A:C,3,FALSE),0),0)</f>
        <v>0</v>
      </c>
      <c r="L681" s="69"/>
      <c r="M681" s="69">
        <f>IF(F681="I",IFERROR(VLOOKUP(C681,'BG 2021'!A:D,4,FALSE),0),0)</f>
        <v>0</v>
      </c>
      <c r="N681" s="69"/>
      <c r="O681" s="81"/>
      <c r="P681" s="69"/>
      <c r="Q681" s="69"/>
      <c r="R681" s="69"/>
    </row>
    <row r="682" spans="1:18" s="70" customFormat="1" ht="12" customHeight="1">
      <c r="A682" s="539" t="s">
        <v>8</v>
      </c>
      <c r="B682" s="539"/>
      <c r="C682" s="546">
        <v>214031</v>
      </c>
      <c r="D682" s="539" t="s">
        <v>387</v>
      </c>
      <c r="E682" s="68" t="s">
        <v>6</v>
      </c>
      <c r="F682" s="68" t="s">
        <v>209</v>
      </c>
      <c r="G682" s="81">
        <f>IF(F682="I",IFERROR(VLOOKUP(C682,'BG 032022'!B:D,3,FALSE),0),0)</f>
        <v>0</v>
      </c>
      <c r="H682" s="69"/>
      <c r="I682" s="69">
        <f>IF(F682="I",IFERROR(VLOOKUP(C682,'BG 032022'!B:F,5,FALSE),0),0)</f>
        <v>0</v>
      </c>
      <c r="J682" s="69"/>
      <c r="K682" s="81">
        <f>IF(F682="I",IFERROR(VLOOKUP(C682,'BG 2021'!A:C,3,FALSE),0),0)</f>
        <v>0</v>
      </c>
      <c r="L682" s="69"/>
      <c r="M682" s="69">
        <f>IF(F682="I",IFERROR(VLOOKUP(C682,'BG 2021'!A:D,4,FALSE),0),0)</f>
        <v>0</v>
      </c>
      <c r="N682" s="69"/>
      <c r="O682" s="81"/>
      <c r="P682" s="69"/>
      <c r="Q682" s="69"/>
      <c r="R682" s="69"/>
    </row>
    <row r="683" spans="1:18" s="70" customFormat="1" ht="12" customHeight="1">
      <c r="A683" s="539" t="s">
        <v>8</v>
      </c>
      <c r="B683" s="539"/>
      <c r="C683" s="546">
        <v>2140311</v>
      </c>
      <c r="D683" s="539" t="s">
        <v>387</v>
      </c>
      <c r="E683" s="68" t="s">
        <v>6</v>
      </c>
      <c r="F683" s="68" t="s">
        <v>209</v>
      </c>
      <c r="G683" s="81">
        <f>IF(F683="I",IFERROR(VLOOKUP(C683,'BG 032022'!B:D,3,FALSE),0),0)</f>
        <v>0</v>
      </c>
      <c r="H683" s="69"/>
      <c r="I683" s="69">
        <f>IF(F683="I",IFERROR(VLOOKUP(C683,'BG 032022'!B:F,5,FALSE),0),0)</f>
        <v>0</v>
      </c>
      <c r="J683" s="69"/>
      <c r="K683" s="81">
        <f>IF(F683="I",IFERROR(VLOOKUP(C683,'BG 2021'!A:C,3,FALSE),0),0)</f>
        <v>0</v>
      </c>
      <c r="L683" s="69"/>
      <c r="M683" s="69">
        <f>IF(F683="I",IFERROR(VLOOKUP(C683,'BG 2021'!A:D,4,FALSE),0),0)</f>
        <v>0</v>
      </c>
      <c r="N683" s="69"/>
      <c r="O683" s="81"/>
      <c r="P683" s="69"/>
      <c r="Q683" s="69"/>
      <c r="R683" s="69"/>
    </row>
    <row r="684" spans="1:18" s="70" customFormat="1" ht="12" customHeight="1">
      <c r="A684" s="539" t="s">
        <v>8</v>
      </c>
      <c r="B684" s="539"/>
      <c r="C684" s="546">
        <v>21403111</v>
      </c>
      <c r="D684" s="539" t="s">
        <v>387</v>
      </c>
      <c r="E684" s="68" t="s">
        <v>6</v>
      </c>
      <c r="F684" s="68" t="s">
        <v>209</v>
      </c>
      <c r="G684" s="81">
        <f>IF(F684="I",IFERROR(VLOOKUP(C684,'BG 032022'!B:D,3,FALSE),0),0)</f>
        <v>0</v>
      </c>
      <c r="H684" s="69"/>
      <c r="I684" s="69">
        <f>IF(F684="I",IFERROR(VLOOKUP(C684,'BG 032022'!B:F,5,FALSE),0),0)</f>
        <v>0</v>
      </c>
      <c r="J684" s="69"/>
      <c r="K684" s="81">
        <f>IF(F684="I",IFERROR(VLOOKUP(C684,'BG 2021'!A:C,3,FALSE),0),0)</f>
        <v>0</v>
      </c>
      <c r="L684" s="69"/>
      <c r="M684" s="69">
        <f>IF(F684="I",IFERROR(VLOOKUP(C684,'BG 2021'!A:D,4,FALSE),0),0)</f>
        <v>0</v>
      </c>
      <c r="N684" s="69"/>
      <c r="O684" s="81"/>
      <c r="P684" s="69"/>
      <c r="Q684" s="69"/>
      <c r="R684" s="69"/>
    </row>
    <row r="685" spans="1:18" s="70" customFormat="1" ht="12" customHeight="1">
      <c r="A685" s="539" t="s">
        <v>8</v>
      </c>
      <c r="B685" s="539" t="s">
        <v>238</v>
      </c>
      <c r="C685" s="546">
        <v>2140311101</v>
      </c>
      <c r="D685" s="539" t="s">
        <v>780</v>
      </c>
      <c r="E685" s="68" t="s">
        <v>145</v>
      </c>
      <c r="F685" s="68" t="s">
        <v>210</v>
      </c>
      <c r="G685" s="81">
        <f>IF(F685="I",IFERROR(VLOOKUP(C685,'BG 032022'!B:D,3,FALSE),0),0)</f>
        <v>0</v>
      </c>
      <c r="H685" s="69"/>
      <c r="I685" s="69">
        <f>IF(F685="I",IFERROR(VLOOKUP(C685,'BG 032022'!B:F,5,FALSE),0),0)</f>
        <v>0</v>
      </c>
      <c r="J685" s="69"/>
      <c r="K685" s="81">
        <f>IF(F685="I",IFERROR(VLOOKUP(C685,'BG 2021'!A:C,3,FALSE),0),0)</f>
        <v>0</v>
      </c>
      <c r="L685" s="69"/>
      <c r="M685" s="69">
        <f>IF(F685="I",IFERROR(VLOOKUP(C685,'BG 2021'!A:D,4,FALSE),0),0)</f>
        <v>0</v>
      </c>
      <c r="N685" s="69"/>
      <c r="O685" s="81"/>
      <c r="P685" s="69"/>
      <c r="Q685" s="69"/>
      <c r="R685" s="69"/>
    </row>
    <row r="686" spans="1:18" s="70" customFormat="1" ht="12" customHeight="1">
      <c r="A686" s="539" t="s">
        <v>8</v>
      </c>
      <c r="B686" s="539"/>
      <c r="C686" s="546">
        <v>2140311102</v>
      </c>
      <c r="D686" s="539" t="s">
        <v>781</v>
      </c>
      <c r="E686" s="68" t="s">
        <v>6</v>
      </c>
      <c r="F686" s="68" t="s">
        <v>210</v>
      </c>
      <c r="G686" s="81">
        <f>IF(F686="I",IFERROR(VLOOKUP(C686,'BG 032022'!B:D,3,FALSE),0),0)</f>
        <v>0</v>
      </c>
      <c r="H686" s="69"/>
      <c r="I686" s="69">
        <f>IF(F686="I",IFERROR(VLOOKUP(C686,'BG 032022'!B:F,5,FALSE),0),0)</f>
        <v>0</v>
      </c>
      <c r="J686" s="69"/>
      <c r="K686" s="81">
        <f>IF(F686="I",IFERROR(VLOOKUP(C686,'BG 2021'!A:C,3,FALSE),0),0)</f>
        <v>0</v>
      </c>
      <c r="L686" s="69"/>
      <c r="M686" s="69">
        <f>IF(F686="I",IFERROR(VLOOKUP(C686,'BG 2021'!A:D,4,FALSE),0),0)</f>
        <v>0</v>
      </c>
      <c r="N686" s="69"/>
      <c r="O686" s="81"/>
      <c r="P686" s="69"/>
      <c r="Q686" s="69"/>
      <c r="R686" s="69"/>
    </row>
    <row r="687" spans="1:18" s="70" customFormat="1" ht="12" customHeight="1">
      <c r="A687" s="539" t="s">
        <v>8</v>
      </c>
      <c r="B687" s="539"/>
      <c r="C687" s="546">
        <v>2140311103</v>
      </c>
      <c r="D687" s="539" t="s">
        <v>782</v>
      </c>
      <c r="E687" s="68" t="s">
        <v>6</v>
      </c>
      <c r="F687" s="68" t="s">
        <v>210</v>
      </c>
      <c r="G687" s="81">
        <f>IF(F687="I",IFERROR(VLOOKUP(C687,'BG 032022'!B:D,3,FALSE),0),0)</f>
        <v>0</v>
      </c>
      <c r="H687" s="69"/>
      <c r="I687" s="69">
        <f>IF(F687="I",IFERROR(VLOOKUP(C687,'BG 032022'!B:F,5,FALSE),0),0)</f>
        <v>0</v>
      </c>
      <c r="J687" s="69"/>
      <c r="K687" s="81">
        <f>IF(F687="I",IFERROR(VLOOKUP(C687,'BG 2021'!A:C,3,FALSE),0),0)</f>
        <v>0</v>
      </c>
      <c r="L687" s="69"/>
      <c r="M687" s="69">
        <f>IF(F687="I",IFERROR(VLOOKUP(C687,'BG 2021'!A:D,4,FALSE),0),0)</f>
        <v>0</v>
      </c>
      <c r="N687" s="69"/>
      <c r="O687" s="81"/>
      <c r="P687" s="69"/>
      <c r="Q687" s="69"/>
      <c r="R687" s="69"/>
    </row>
    <row r="688" spans="1:18" s="70" customFormat="1" ht="12" customHeight="1">
      <c r="A688" s="539" t="s">
        <v>8</v>
      </c>
      <c r="B688" s="539"/>
      <c r="C688" s="546">
        <v>2140311104</v>
      </c>
      <c r="D688" s="539" t="s">
        <v>783</v>
      </c>
      <c r="E688" s="68" t="s">
        <v>6</v>
      </c>
      <c r="F688" s="68" t="s">
        <v>210</v>
      </c>
      <c r="G688" s="81">
        <f>IF(F688="I",IFERROR(VLOOKUP(C688,'BG 032022'!B:D,3,FALSE),0),0)</f>
        <v>0</v>
      </c>
      <c r="H688" s="69"/>
      <c r="I688" s="69">
        <f>IF(F688="I",IFERROR(VLOOKUP(C688,'BG 032022'!B:F,5,FALSE),0),0)</f>
        <v>0</v>
      </c>
      <c r="J688" s="69"/>
      <c r="K688" s="81">
        <f>IF(F688="I",IFERROR(VLOOKUP(C688,'BG 2021'!A:C,3,FALSE),0),0)</f>
        <v>0</v>
      </c>
      <c r="L688" s="69"/>
      <c r="M688" s="69">
        <f>IF(F688="I",IFERROR(VLOOKUP(C688,'BG 2021'!A:D,4,FALSE),0),0)</f>
        <v>0</v>
      </c>
      <c r="N688" s="69"/>
      <c r="O688" s="81"/>
      <c r="P688" s="69"/>
      <c r="Q688" s="69"/>
      <c r="R688" s="69"/>
    </row>
    <row r="689" spans="1:18" s="833" customFormat="1" ht="12" customHeight="1">
      <c r="A689" s="828" t="s">
        <v>8</v>
      </c>
      <c r="B689" s="828" t="s">
        <v>238</v>
      </c>
      <c r="C689" s="829">
        <v>2140311197</v>
      </c>
      <c r="D689" s="828" t="s">
        <v>1522</v>
      </c>
      <c r="E689" s="830" t="s">
        <v>6</v>
      </c>
      <c r="F689" s="830" t="s">
        <v>210</v>
      </c>
      <c r="G689" s="831">
        <f>IF(F689="I",IFERROR(VLOOKUP(C689,'BG 032022'!B:D,3,FALSE),0),0)</f>
        <v>156555000</v>
      </c>
      <c r="H689" s="832"/>
      <c r="I689" s="832">
        <f>IF(F689="I",IFERROR(VLOOKUP(C689,'BG 032022'!B:F,5,FALSE),0),0)</f>
        <v>22586.12</v>
      </c>
      <c r="J689" s="832"/>
      <c r="K689" s="831">
        <f>IF(F689="I",IFERROR(VLOOKUP(C689,'BG 2021'!A:C,3,FALSE),0),0)</f>
        <v>0</v>
      </c>
      <c r="L689" s="832"/>
      <c r="M689" s="832">
        <f>IF(F689="I",IFERROR(VLOOKUP(C689,'BG 2021'!A:D,4,FALSE),0),0)</f>
        <v>0</v>
      </c>
      <c r="N689" s="832"/>
      <c r="O689" s="831"/>
      <c r="P689" s="832"/>
      <c r="Q689" s="832"/>
      <c r="R689" s="832"/>
    </row>
    <row r="690" spans="1:18" s="70" customFormat="1" ht="12" customHeight="1">
      <c r="A690" s="539" t="s">
        <v>8</v>
      </c>
      <c r="B690" s="539" t="s">
        <v>238</v>
      </c>
      <c r="C690" s="546">
        <v>2140311199</v>
      </c>
      <c r="D690" s="539" t="s">
        <v>331</v>
      </c>
      <c r="E690" s="68" t="s">
        <v>6</v>
      </c>
      <c r="F690" s="68" t="s">
        <v>210</v>
      </c>
      <c r="G690" s="81">
        <f>IF(F690="I",IFERROR(VLOOKUP(C690,'BG 032022'!B:D,3,FALSE),0),0)</f>
        <v>0</v>
      </c>
      <c r="H690" s="69"/>
      <c r="I690" s="69">
        <f>IF(F690="I",IFERROR(VLOOKUP(C690,'BG 032022'!B:F,5,FALSE),0),0)</f>
        <v>0</v>
      </c>
      <c r="J690" s="69"/>
      <c r="K690" s="81">
        <f>IF(F690="I",IFERROR(VLOOKUP(C690,'BG 2021'!A:C,3,FALSE),0),0)</f>
        <v>0</v>
      </c>
      <c r="L690" s="69"/>
      <c r="M690" s="69">
        <f>IF(F690="I",IFERROR(VLOOKUP(C690,'BG 2021'!A:D,4,FALSE),0),0)</f>
        <v>0</v>
      </c>
      <c r="N690" s="69"/>
      <c r="O690" s="81"/>
      <c r="P690" s="69"/>
      <c r="Q690" s="69"/>
      <c r="R690" s="69"/>
    </row>
    <row r="691" spans="1:18" s="70" customFormat="1" ht="12" customHeight="1">
      <c r="A691" s="539" t="s">
        <v>8</v>
      </c>
      <c r="B691" s="539"/>
      <c r="C691" s="546">
        <v>21404</v>
      </c>
      <c r="D691" s="539" t="s">
        <v>330</v>
      </c>
      <c r="E691" s="68" t="s">
        <v>6</v>
      </c>
      <c r="F691" s="68" t="s">
        <v>209</v>
      </c>
      <c r="G691" s="81">
        <f>IF(F691="I",IFERROR(VLOOKUP(C691,'BG 032022'!B:D,3,FALSE),0),0)</f>
        <v>0</v>
      </c>
      <c r="H691" s="69"/>
      <c r="I691" s="69">
        <f>IF(F691="I",IFERROR(VLOOKUP(C691,'BG 032022'!B:F,5,FALSE),0),0)</f>
        <v>0</v>
      </c>
      <c r="J691" s="69"/>
      <c r="K691" s="81">
        <f>IF(F691="I",IFERROR(VLOOKUP(C691,'BG 2021'!A:C,3,FALSE),0),0)</f>
        <v>0</v>
      </c>
      <c r="L691" s="69"/>
      <c r="M691" s="69">
        <f>IF(F691="I",IFERROR(VLOOKUP(C691,'BG 2021'!A:D,4,FALSE),0),0)</f>
        <v>0</v>
      </c>
      <c r="N691" s="69"/>
      <c r="O691" s="81"/>
      <c r="P691" s="69"/>
      <c r="Q691" s="69"/>
      <c r="R691" s="69"/>
    </row>
    <row r="692" spans="1:18" s="70" customFormat="1" ht="12" customHeight="1">
      <c r="A692" s="539" t="s">
        <v>8</v>
      </c>
      <c r="B692" s="539"/>
      <c r="C692" s="546">
        <v>214041</v>
      </c>
      <c r="D692" s="539" t="s">
        <v>330</v>
      </c>
      <c r="E692" s="68" t="s">
        <v>6</v>
      </c>
      <c r="F692" s="68" t="s">
        <v>209</v>
      </c>
      <c r="G692" s="81">
        <f>IF(F692="I",IFERROR(VLOOKUP(C692,'BG 032022'!B:D,3,FALSE),0),0)</f>
        <v>0</v>
      </c>
      <c r="H692" s="69"/>
      <c r="I692" s="69">
        <f>IF(F692="I",IFERROR(VLOOKUP(C692,'BG 032022'!B:F,5,FALSE),0),0)</f>
        <v>0</v>
      </c>
      <c r="J692" s="69"/>
      <c r="K692" s="81">
        <f>IF(F692="I",IFERROR(VLOOKUP(C692,'BG 2021'!A:C,3,FALSE),0),0)</f>
        <v>0</v>
      </c>
      <c r="L692" s="69"/>
      <c r="M692" s="69">
        <f>IF(F692="I",IFERROR(VLOOKUP(C692,'BG 2021'!A:D,4,FALSE),0),0)</f>
        <v>0</v>
      </c>
      <c r="N692" s="69"/>
      <c r="O692" s="81"/>
      <c r="P692" s="69"/>
      <c r="Q692" s="69"/>
      <c r="R692" s="69"/>
    </row>
    <row r="693" spans="1:18" s="70" customFormat="1" ht="12" customHeight="1">
      <c r="A693" s="539" t="s">
        <v>8</v>
      </c>
      <c r="B693" s="539"/>
      <c r="C693" s="546">
        <v>2140411</v>
      </c>
      <c r="D693" s="539" t="s">
        <v>330</v>
      </c>
      <c r="E693" s="68" t="s">
        <v>6</v>
      </c>
      <c r="F693" s="68" t="s">
        <v>209</v>
      </c>
      <c r="G693" s="81">
        <f>IF(F693="I",IFERROR(VLOOKUP(C693,'BG 032022'!B:D,3,FALSE),0),0)</f>
        <v>0</v>
      </c>
      <c r="H693" s="69"/>
      <c r="I693" s="69">
        <f>IF(F693="I",IFERROR(VLOOKUP(C693,'BG 032022'!B:F,5,FALSE),0),0)</f>
        <v>0</v>
      </c>
      <c r="J693" s="69"/>
      <c r="K693" s="81">
        <f>IF(F693="I",IFERROR(VLOOKUP(C693,'BG 2021'!A:C,3,FALSE),0),0)</f>
        <v>0</v>
      </c>
      <c r="L693" s="69"/>
      <c r="M693" s="69">
        <f>IF(F693="I",IFERROR(VLOOKUP(C693,'BG 2021'!A:D,4,FALSE),0),0)</f>
        <v>0</v>
      </c>
      <c r="N693" s="69"/>
      <c r="O693" s="81"/>
      <c r="P693" s="69"/>
      <c r="Q693" s="69"/>
      <c r="R693" s="69"/>
    </row>
    <row r="694" spans="1:18" s="70" customFormat="1" ht="12" customHeight="1">
      <c r="A694" s="539" t="s">
        <v>8</v>
      </c>
      <c r="B694" s="539"/>
      <c r="C694" s="546">
        <v>21404111</v>
      </c>
      <c r="D694" s="539" t="s">
        <v>330</v>
      </c>
      <c r="E694" s="68" t="s">
        <v>6</v>
      </c>
      <c r="F694" s="68" t="s">
        <v>209</v>
      </c>
      <c r="G694" s="81">
        <f>IF(F694="I",IFERROR(VLOOKUP(C694,'BG 032022'!B:D,3,FALSE),0),0)</f>
        <v>0</v>
      </c>
      <c r="H694" s="69"/>
      <c r="I694" s="69">
        <f>IF(F694="I",IFERROR(VLOOKUP(C694,'BG 032022'!B:F,5,FALSE),0),0)</f>
        <v>0</v>
      </c>
      <c r="J694" s="69"/>
      <c r="K694" s="81">
        <f>IF(F694="I",IFERROR(VLOOKUP(C694,'BG 2021'!A:C,3,FALSE),0),0)</f>
        <v>0</v>
      </c>
      <c r="L694" s="69"/>
      <c r="M694" s="69">
        <f>IF(F694="I",IFERROR(VLOOKUP(C694,'BG 2021'!A:D,4,FALSE),0),0)</f>
        <v>0</v>
      </c>
      <c r="N694" s="69"/>
      <c r="O694" s="81"/>
      <c r="P694" s="69"/>
      <c r="Q694" s="69"/>
      <c r="R694" s="69"/>
    </row>
    <row r="695" spans="1:18" s="70" customFormat="1" ht="12" customHeight="1">
      <c r="A695" s="539" t="s">
        <v>8</v>
      </c>
      <c r="B695" s="539"/>
      <c r="C695" s="546">
        <v>2140411101</v>
      </c>
      <c r="D695" s="539" t="s">
        <v>784</v>
      </c>
      <c r="E695" s="68" t="s">
        <v>6</v>
      </c>
      <c r="F695" s="68" t="s">
        <v>210</v>
      </c>
      <c r="G695" s="81">
        <f>IF(F695="I",IFERROR(VLOOKUP(C695,'BG 032022'!B:D,3,FALSE),0),0)</f>
        <v>0</v>
      </c>
      <c r="H695" s="69"/>
      <c r="I695" s="69">
        <f>IF(F695="I",IFERROR(VLOOKUP(C695,'BG 032022'!B:F,5,FALSE),0),0)</f>
        <v>0</v>
      </c>
      <c r="J695" s="69"/>
      <c r="K695" s="81">
        <f>IF(F695="I",IFERROR(VLOOKUP(C695,'BG 2021'!A:C,3,FALSE),0),0)</f>
        <v>0</v>
      </c>
      <c r="L695" s="69"/>
      <c r="M695" s="69">
        <f>IF(F695="I",IFERROR(VLOOKUP(C695,'BG 2021'!A:D,4,FALSE),0),0)</f>
        <v>0</v>
      </c>
      <c r="N695" s="69"/>
      <c r="O695" s="81"/>
      <c r="P695" s="69"/>
      <c r="Q695" s="69"/>
      <c r="R695" s="69"/>
    </row>
    <row r="696" spans="1:18" s="70" customFormat="1" ht="12" customHeight="1">
      <c r="A696" s="539" t="s">
        <v>8</v>
      </c>
      <c r="B696" s="539"/>
      <c r="C696" s="546">
        <v>2140411102</v>
      </c>
      <c r="D696" s="539" t="s">
        <v>785</v>
      </c>
      <c r="E696" s="68" t="s">
        <v>6</v>
      </c>
      <c r="F696" s="68" t="s">
        <v>210</v>
      </c>
      <c r="G696" s="81">
        <f>IF(F696="I",IFERROR(VLOOKUP(C696,'BG 032022'!B:D,3,FALSE),0),0)</f>
        <v>0</v>
      </c>
      <c r="H696" s="69"/>
      <c r="I696" s="69">
        <f>IF(F696="I",IFERROR(VLOOKUP(C696,'BG 032022'!B:F,5,FALSE),0),0)</f>
        <v>0</v>
      </c>
      <c r="J696" s="69"/>
      <c r="K696" s="81">
        <f>IF(F696="I",IFERROR(VLOOKUP(C696,'BG 2021'!A:C,3,FALSE),0),0)</f>
        <v>0</v>
      </c>
      <c r="L696" s="69"/>
      <c r="M696" s="69">
        <f>IF(F696="I",IFERROR(VLOOKUP(C696,'BG 2021'!A:D,4,FALSE),0),0)</f>
        <v>0</v>
      </c>
      <c r="N696" s="69"/>
      <c r="O696" s="81"/>
      <c r="P696" s="69"/>
      <c r="Q696" s="69"/>
      <c r="R696" s="69"/>
    </row>
    <row r="697" spans="1:18" s="70" customFormat="1" ht="12" customHeight="1">
      <c r="A697" s="539" t="s">
        <v>8</v>
      </c>
      <c r="B697" s="539"/>
      <c r="C697" s="546">
        <v>2140411103</v>
      </c>
      <c r="D697" s="539" t="s">
        <v>786</v>
      </c>
      <c r="E697" s="68" t="s">
        <v>6</v>
      </c>
      <c r="F697" s="68" t="s">
        <v>210</v>
      </c>
      <c r="G697" s="81">
        <f>IF(F697="I",IFERROR(VLOOKUP(C697,'BG 032022'!B:D,3,FALSE),0),0)</f>
        <v>0</v>
      </c>
      <c r="H697" s="69"/>
      <c r="I697" s="69">
        <f>IF(F697="I",IFERROR(VLOOKUP(C697,'BG 032022'!B:F,5,FALSE),0),0)</f>
        <v>0</v>
      </c>
      <c r="J697" s="69"/>
      <c r="K697" s="81">
        <f>IF(F697="I",IFERROR(VLOOKUP(C697,'BG 2021'!A:C,3,FALSE),0),0)</f>
        <v>0</v>
      </c>
      <c r="L697" s="69"/>
      <c r="M697" s="69">
        <f>IF(F697="I",IFERROR(VLOOKUP(C697,'BG 2021'!A:D,4,FALSE),0),0)</f>
        <v>0</v>
      </c>
      <c r="N697" s="69"/>
      <c r="O697" s="81"/>
      <c r="P697" s="69"/>
      <c r="Q697" s="69"/>
      <c r="R697" s="69"/>
    </row>
    <row r="698" spans="1:18" s="70" customFormat="1" ht="12" customHeight="1">
      <c r="A698" s="539" t="s">
        <v>8</v>
      </c>
      <c r="B698" s="539"/>
      <c r="C698" s="546">
        <v>2140411104</v>
      </c>
      <c r="D698" s="539" t="s">
        <v>787</v>
      </c>
      <c r="E698" s="68" t="s">
        <v>6</v>
      </c>
      <c r="F698" s="68" t="s">
        <v>210</v>
      </c>
      <c r="G698" s="81">
        <f>IF(F698="I",IFERROR(VLOOKUP(C698,'BG 032022'!B:D,3,FALSE),0),0)</f>
        <v>0</v>
      </c>
      <c r="H698" s="69"/>
      <c r="I698" s="69">
        <f>IF(F698="I",IFERROR(VLOOKUP(C698,'BG 032022'!B:F,5,FALSE),0),0)</f>
        <v>0</v>
      </c>
      <c r="J698" s="69"/>
      <c r="K698" s="81">
        <f>IF(F698="I",IFERROR(VLOOKUP(C698,'BG 2021'!A:C,3,FALSE),0),0)</f>
        <v>0</v>
      </c>
      <c r="L698" s="69"/>
      <c r="M698" s="69">
        <f>IF(F698="I",IFERROR(VLOOKUP(C698,'BG 2021'!A:D,4,FALSE),0),0)</f>
        <v>0</v>
      </c>
      <c r="N698" s="69"/>
      <c r="O698" s="81"/>
      <c r="P698" s="69"/>
      <c r="Q698" s="69"/>
      <c r="R698" s="69"/>
    </row>
    <row r="699" spans="1:18" s="70" customFormat="1" ht="12" customHeight="1">
      <c r="A699" s="539" t="s">
        <v>8</v>
      </c>
      <c r="B699" s="539"/>
      <c r="C699" s="546">
        <v>2140411105</v>
      </c>
      <c r="D699" s="539" t="s">
        <v>788</v>
      </c>
      <c r="E699" s="68" t="s">
        <v>6</v>
      </c>
      <c r="F699" s="68" t="s">
        <v>210</v>
      </c>
      <c r="G699" s="81">
        <f>IF(F699="I",IFERROR(VLOOKUP(C699,'BG 032022'!B:D,3,FALSE),0),0)</f>
        <v>0</v>
      </c>
      <c r="H699" s="69"/>
      <c r="I699" s="69">
        <f>IF(F699="I",IFERROR(VLOOKUP(C699,'BG 032022'!B:F,5,FALSE),0),0)</f>
        <v>0</v>
      </c>
      <c r="J699" s="69"/>
      <c r="K699" s="81">
        <f>IF(F699="I",IFERROR(VLOOKUP(C699,'BG 2021'!A:C,3,FALSE),0),0)</f>
        <v>0</v>
      </c>
      <c r="L699" s="69"/>
      <c r="M699" s="69">
        <f>IF(F699="I",IFERROR(VLOOKUP(C699,'BG 2021'!A:D,4,FALSE),0),0)</f>
        <v>0</v>
      </c>
      <c r="N699" s="69"/>
      <c r="O699" s="81"/>
      <c r="P699" s="69"/>
      <c r="Q699" s="69"/>
      <c r="R699" s="69"/>
    </row>
    <row r="700" spans="1:18" s="70" customFormat="1" ht="12" customHeight="1">
      <c r="A700" s="539" t="s">
        <v>8</v>
      </c>
      <c r="B700" s="539"/>
      <c r="C700" s="546">
        <v>2140411106</v>
      </c>
      <c r="D700" s="539" t="s">
        <v>789</v>
      </c>
      <c r="E700" s="68" t="s">
        <v>6</v>
      </c>
      <c r="F700" s="68" t="s">
        <v>210</v>
      </c>
      <c r="G700" s="81">
        <f>IF(F700="I",IFERROR(VLOOKUP(C700,'BG 032022'!B:D,3,FALSE),0),0)</f>
        <v>0</v>
      </c>
      <c r="H700" s="69"/>
      <c r="I700" s="69">
        <f>IF(F700="I",IFERROR(VLOOKUP(C700,'BG 032022'!B:F,5,FALSE),0),0)</f>
        <v>0</v>
      </c>
      <c r="J700" s="69"/>
      <c r="K700" s="81">
        <f>IF(F700="I",IFERROR(VLOOKUP(C700,'BG 2021'!A:C,3,FALSE),0),0)</f>
        <v>0</v>
      </c>
      <c r="L700" s="69"/>
      <c r="M700" s="69">
        <f>IF(F700="I",IFERROR(VLOOKUP(C700,'BG 2021'!A:D,4,FALSE),0),0)</f>
        <v>0</v>
      </c>
      <c r="N700" s="69"/>
      <c r="O700" s="81"/>
      <c r="P700" s="69"/>
      <c r="Q700" s="69"/>
      <c r="R700" s="69"/>
    </row>
    <row r="701" spans="1:18" s="70" customFormat="1" ht="12" customHeight="1">
      <c r="A701" s="539" t="s">
        <v>8</v>
      </c>
      <c r="B701" s="539"/>
      <c r="C701" s="546">
        <v>2140411107</v>
      </c>
      <c r="D701" s="539" t="s">
        <v>790</v>
      </c>
      <c r="E701" s="68" t="s">
        <v>6</v>
      </c>
      <c r="F701" s="68" t="s">
        <v>210</v>
      </c>
      <c r="G701" s="81">
        <f>IF(F701="I",IFERROR(VLOOKUP(C701,'BG 032022'!B:D,3,FALSE),0),0)</f>
        <v>0</v>
      </c>
      <c r="H701" s="69"/>
      <c r="I701" s="69">
        <f>IF(F701="I",IFERROR(VLOOKUP(C701,'BG 032022'!B:F,5,FALSE),0),0)</f>
        <v>0</v>
      </c>
      <c r="J701" s="69"/>
      <c r="K701" s="81">
        <f>IF(F701="I",IFERROR(VLOOKUP(C701,'BG 2021'!A:C,3,FALSE),0),0)</f>
        <v>0</v>
      </c>
      <c r="L701" s="69"/>
      <c r="M701" s="69">
        <f>IF(F701="I",IFERROR(VLOOKUP(C701,'BG 2021'!A:D,4,FALSE),0),0)</f>
        <v>0</v>
      </c>
      <c r="N701" s="69"/>
      <c r="O701" s="81"/>
      <c r="P701" s="69"/>
      <c r="Q701" s="69"/>
      <c r="R701" s="69"/>
    </row>
    <row r="702" spans="1:18" s="70" customFormat="1" ht="12" customHeight="1">
      <c r="A702" s="539" t="s">
        <v>8</v>
      </c>
      <c r="B702" s="539"/>
      <c r="C702" s="546">
        <v>2140411108</v>
      </c>
      <c r="D702" s="539" t="s">
        <v>791</v>
      </c>
      <c r="E702" s="68" t="s">
        <v>6</v>
      </c>
      <c r="F702" s="68" t="s">
        <v>210</v>
      </c>
      <c r="G702" s="81">
        <f>IF(F702="I",IFERROR(VLOOKUP(C702,'BG 032022'!B:D,3,FALSE),0),0)</f>
        <v>0</v>
      </c>
      <c r="H702" s="69"/>
      <c r="I702" s="69">
        <f>IF(F702="I",IFERROR(VLOOKUP(C702,'BG 032022'!B:F,5,FALSE),0),0)</f>
        <v>0</v>
      </c>
      <c r="J702" s="69"/>
      <c r="K702" s="81">
        <f>IF(F702="I",IFERROR(VLOOKUP(C702,'BG 2021'!A:C,3,FALSE),0),0)</f>
        <v>0</v>
      </c>
      <c r="L702" s="69"/>
      <c r="M702" s="69">
        <f>IF(F702="I",IFERROR(VLOOKUP(C702,'BG 2021'!A:D,4,FALSE),0),0)</f>
        <v>0</v>
      </c>
      <c r="N702" s="69"/>
      <c r="O702" s="81"/>
      <c r="P702" s="69"/>
      <c r="Q702" s="69"/>
      <c r="R702" s="69"/>
    </row>
    <row r="703" spans="1:18" s="70" customFormat="1" ht="12" customHeight="1">
      <c r="A703" s="539" t="s">
        <v>8</v>
      </c>
      <c r="B703" s="539"/>
      <c r="C703" s="546">
        <v>2140411109</v>
      </c>
      <c r="D703" s="539" t="s">
        <v>792</v>
      </c>
      <c r="E703" s="68" t="s">
        <v>6</v>
      </c>
      <c r="F703" s="68" t="s">
        <v>210</v>
      </c>
      <c r="G703" s="81">
        <f>IF(F703="I",IFERROR(VLOOKUP(C703,'BG 032022'!B:D,3,FALSE),0),0)</f>
        <v>0</v>
      </c>
      <c r="H703" s="69"/>
      <c r="I703" s="69">
        <f>IF(F703="I",IFERROR(VLOOKUP(C703,'BG 032022'!B:F,5,FALSE),0),0)</f>
        <v>0</v>
      </c>
      <c r="J703" s="69"/>
      <c r="K703" s="81">
        <f>IF(F703="I",IFERROR(VLOOKUP(C703,'BG 2021'!A:C,3,FALSE),0),0)</f>
        <v>0</v>
      </c>
      <c r="L703" s="69"/>
      <c r="M703" s="69">
        <f>IF(F703="I",IFERROR(VLOOKUP(C703,'BG 2021'!A:D,4,FALSE),0),0)</f>
        <v>0</v>
      </c>
      <c r="N703" s="69"/>
      <c r="O703" s="81"/>
      <c r="P703" s="69"/>
      <c r="Q703" s="69"/>
      <c r="R703" s="69"/>
    </row>
    <row r="704" spans="1:18" s="70" customFormat="1" ht="12" customHeight="1">
      <c r="A704" s="539" t="s">
        <v>8</v>
      </c>
      <c r="B704" s="539"/>
      <c r="C704" s="546">
        <v>2140411110</v>
      </c>
      <c r="D704" s="539" t="s">
        <v>793</v>
      </c>
      <c r="E704" s="68" t="s">
        <v>6</v>
      </c>
      <c r="F704" s="68" t="s">
        <v>210</v>
      </c>
      <c r="G704" s="81">
        <f>IF(F704="I",IFERROR(VLOOKUP(C704,'BG 032022'!B:D,3,FALSE),0),0)</f>
        <v>0</v>
      </c>
      <c r="H704" s="69"/>
      <c r="I704" s="69">
        <f>IF(F704="I",IFERROR(VLOOKUP(C704,'BG 032022'!B:F,5,FALSE),0),0)</f>
        <v>0</v>
      </c>
      <c r="J704" s="69"/>
      <c r="K704" s="81">
        <f>IF(F704="I",IFERROR(VLOOKUP(C704,'BG 2021'!A:C,3,FALSE),0),0)</f>
        <v>0</v>
      </c>
      <c r="L704" s="69"/>
      <c r="M704" s="69">
        <f>IF(F704="I",IFERROR(VLOOKUP(C704,'BG 2021'!A:D,4,FALSE),0),0)</f>
        <v>0</v>
      </c>
      <c r="N704" s="69"/>
      <c r="O704" s="81"/>
      <c r="P704" s="69"/>
      <c r="Q704" s="69"/>
      <c r="R704" s="69"/>
    </row>
    <row r="705" spans="1:18" s="70" customFormat="1" ht="12" customHeight="1">
      <c r="A705" s="539" t="s">
        <v>8</v>
      </c>
      <c r="B705" s="539"/>
      <c r="C705" s="546">
        <v>2140411111</v>
      </c>
      <c r="D705" s="539" t="s">
        <v>794</v>
      </c>
      <c r="E705" s="68" t="s">
        <v>6</v>
      </c>
      <c r="F705" s="68" t="s">
        <v>210</v>
      </c>
      <c r="G705" s="81">
        <f>IF(F705="I",IFERROR(VLOOKUP(C705,'BG 032022'!B:D,3,FALSE),0),0)</f>
        <v>0</v>
      </c>
      <c r="H705" s="69"/>
      <c r="I705" s="69">
        <f>IF(F705="I",IFERROR(VLOOKUP(C705,'BG 032022'!B:F,5,FALSE),0),0)</f>
        <v>0</v>
      </c>
      <c r="J705" s="69"/>
      <c r="K705" s="81">
        <f>IF(F705="I",IFERROR(VLOOKUP(C705,'BG 2021'!A:C,3,FALSE),0),0)</f>
        <v>0</v>
      </c>
      <c r="L705" s="69"/>
      <c r="M705" s="69">
        <f>IF(F705="I",IFERROR(VLOOKUP(C705,'BG 2021'!A:D,4,FALSE),0),0)</f>
        <v>0</v>
      </c>
      <c r="N705" s="69"/>
      <c r="O705" s="81"/>
      <c r="P705" s="69"/>
      <c r="Q705" s="69"/>
      <c r="R705" s="69"/>
    </row>
    <row r="706" spans="1:18" s="70" customFormat="1" ht="12" customHeight="1">
      <c r="A706" s="539" t="s">
        <v>8</v>
      </c>
      <c r="B706" s="539"/>
      <c r="C706" s="546">
        <v>2140411112</v>
      </c>
      <c r="D706" s="539" t="s">
        <v>795</v>
      </c>
      <c r="E706" s="68" t="s">
        <v>6</v>
      </c>
      <c r="F706" s="68" t="s">
        <v>210</v>
      </c>
      <c r="G706" s="81">
        <f>IF(F706="I",IFERROR(VLOOKUP(C706,'BG 032022'!B:D,3,FALSE),0),0)</f>
        <v>0</v>
      </c>
      <c r="H706" s="69"/>
      <c r="I706" s="69">
        <f>IF(F706="I",IFERROR(VLOOKUP(C706,'BG 032022'!B:F,5,FALSE),0),0)</f>
        <v>0</v>
      </c>
      <c r="J706" s="69"/>
      <c r="K706" s="81">
        <f>IF(F706="I",IFERROR(VLOOKUP(C706,'BG 2021'!A:C,3,FALSE),0),0)</f>
        <v>0</v>
      </c>
      <c r="L706" s="69"/>
      <c r="M706" s="69">
        <f>IF(F706="I",IFERROR(VLOOKUP(C706,'BG 2021'!A:D,4,FALSE),0),0)</f>
        <v>0</v>
      </c>
      <c r="N706" s="69"/>
      <c r="O706" s="81"/>
      <c r="P706" s="69"/>
      <c r="Q706" s="69"/>
      <c r="R706" s="69"/>
    </row>
    <row r="707" spans="1:18" s="70" customFormat="1" ht="12" customHeight="1">
      <c r="A707" s="539" t="s">
        <v>8</v>
      </c>
      <c r="B707" s="539"/>
      <c r="C707" s="546">
        <v>21405</v>
      </c>
      <c r="D707" s="539" t="s">
        <v>148</v>
      </c>
      <c r="E707" s="68" t="s">
        <v>6</v>
      </c>
      <c r="F707" s="68" t="s">
        <v>209</v>
      </c>
      <c r="G707" s="81">
        <f>IF(F707="I",IFERROR(VLOOKUP(C707,'BG 032022'!B:D,3,FALSE),0),0)</f>
        <v>0</v>
      </c>
      <c r="H707" s="69"/>
      <c r="I707" s="69">
        <f>IF(F707="I",IFERROR(VLOOKUP(C707,'BG 032022'!B:F,5,FALSE),0),0)</f>
        <v>0</v>
      </c>
      <c r="J707" s="69"/>
      <c r="K707" s="81">
        <f>IF(F707="I",IFERROR(VLOOKUP(C707,'BG 2021'!A:C,3,FALSE),0),0)</f>
        <v>0</v>
      </c>
      <c r="L707" s="69"/>
      <c r="M707" s="69">
        <f>IF(F707="I",IFERROR(VLOOKUP(C707,'BG 2021'!A:D,4,FALSE),0),0)</f>
        <v>0</v>
      </c>
      <c r="N707" s="69"/>
      <c r="O707" s="81"/>
      <c r="P707" s="69"/>
      <c r="Q707" s="69"/>
      <c r="R707" s="69"/>
    </row>
    <row r="708" spans="1:18" s="70" customFormat="1" ht="12" customHeight="1">
      <c r="A708" s="539" t="s">
        <v>8</v>
      </c>
      <c r="B708" s="539"/>
      <c r="C708" s="546">
        <v>214051</v>
      </c>
      <c r="D708" s="539" t="s">
        <v>148</v>
      </c>
      <c r="E708" s="68" t="s">
        <v>6</v>
      </c>
      <c r="F708" s="68" t="s">
        <v>209</v>
      </c>
      <c r="G708" s="81">
        <f>IF(F708="I",IFERROR(VLOOKUP(C708,'BG 032022'!B:D,3,FALSE),0),0)</f>
        <v>0</v>
      </c>
      <c r="H708" s="69"/>
      <c r="I708" s="69">
        <f>IF(F708="I",IFERROR(VLOOKUP(C708,'BG 032022'!B:F,5,FALSE),0),0)</f>
        <v>0</v>
      </c>
      <c r="J708" s="69"/>
      <c r="K708" s="81">
        <f>IF(F708="I",IFERROR(VLOOKUP(C708,'BG 2021'!A:C,3,FALSE),0),0)</f>
        <v>0</v>
      </c>
      <c r="L708" s="69"/>
      <c r="M708" s="69">
        <f>IF(F708="I",IFERROR(VLOOKUP(C708,'BG 2021'!A:D,4,FALSE),0),0)</f>
        <v>0</v>
      </c>
      <c r="N708" s="69"/>
      <c r="O708" s="81"/>
      <c r="P708" s="69"/>
      <c r="Q708" s="69"/>
      <c r="R708" s="69"/>
    </row>
    <row r="709" spans="1:18" s="70" customFormat="1" ht="12" customHeight="1">
      <c r="A709" s="539" t="s">
        <v>8</v>
      </c>
      <c r="B709" s="539"/>
      <c r="C709" s="546">
        <v>2140511</v>
      </c>
      <c r="D709" s="539" t="s">
        <v>148</v>
      </c>
      <c r="E709" s="68" t="s">
        <v>6</v>
      </c>
      <c r="F709" s="68" t="s">
        <v>209</v>
      </c>
      <c r="G709" s="81">
        <f>IF(F709="I",IFERROR(VLOOKUP(C709,'BG 032022'!B:D,3,FALSE),0),0)</f>
        <v>0</v>
      </c>
      <c r="H709" s="69"/>
      <c r="I709" s="69">
        <f>IF(F709="I",IFERROR(VLOOKUP(C709,'BG 032022'!B:F,5,FALSE),0),0)</f>
        <v>0</v>
      </c>
      <c r="J709" s="69"/>
      <c r="K709" s="81">
        <f>IF(F709="I",IFERROR(VLOOKUP(C709,'BG 2021'!A:C,3,FALSE),0),0)</f>
        <v>0</v>
      </c>
      <c r="L709" s="69"/>
      <c r="M709" s="69">
        <f>IF(F709="I",IFERROR(VLOOKUP(C709,'BG 2021'!A:D,4,FALSE),0),0)</f>
        <v>0</v>
      </c>
      <c r="N709" s="69"/>
      <c r="O709" s="81"/>
      <c r="P709" s="69"/>
      <c r="Q709" s="69"/>
      <c r="R709" s="69"/>
    </row>
    <row r="710" spans="1:18" s="70" customFormat="1" ht="12" customHeight="1">
      <c r="A710" s="539" t="s">
        <v>8</v>
      </c>
      <c r="B710" s="539"/>
      <c r="C710" s="546">
        <v>21405111</v>
      </c>
      <c r="D710" s="539" t="s">
        <v>1056</v>
      </c>
      <c r="E710" s="68" t="s">
        <v>6</v>
      </c>
      <c r="F710" s="68" t="s">
        <v>209</v>
      </c>
      <c r="G710" s="81">
        <f>IF(F710="I",IFERROR(VLOOKUP(C710,'BG 032022'!B:D,3,FALSE),0),0)</f>
        <v>0</v>
      </c>
      <c r="H710" s="69"/>
      <c r="I710" s="69">
        <f>IF(F710="I",IFERROR(VLOOKUP(C710,'BG 032022'!B:F,5,FALSE),0),0)</f>
        <v>0</v>
      </c>
      <c r="J710" s="69"/>
      <c r="K710" s="81">
        <f>IF(F710="I",IFERROR(VLOOKUP(C710,'BG 2021'!A:C,3,FALSE),0),0)</f>
        <v>0</v>
      </c>
      <c r="L710" s="69"/>
      <c r="M710" s="69">
        <f>IF(F710="I",IFERROR(VLOOKUP(C710,'BG 2021'!A:D,4,FALSE),0),0)</f>
        <v>0</v>
      </c>
      <c r="N710" s="69"/>
      <c r="O710" s="81"/>
      <c r="P710" s="69"/>
      <c r="Q710" s="69"/>
      <c r="R710" s="69"/>
    </row>
    <row r="711" spans="1:18" s="833" customFormat="1" ht="12" customHeight="1">
      <c r="A711" s="828" t="s">
        <v>8</v>
      </c>
      <c r="B711" s="828" t="s">
        <v>238</v>
      </c>
      <c r="C711" s="829">
        <v>2140511101</v>
      </c>
      <c r="D711" s="828" t="s">
        <v>1057</v>
      </c>
      <c r="E711" s="830" t="s">
        <v>6</v>
      </c>
      <c r="F711" s="830" t="s">
        <v>210</v>
      </c>
      <c r="G711" s="831">
        <f>IF(F711="I",IFERROR(VLOOKUP(C711,'BG 032022'!B:D,3,FALSE),0),0)</f>
        <v>1428640</v>
      </c>
      <c r="H711" s="832"/>
      <c r="I711" s="832">
        <f>IF(F711="I",IFERROR(VLOOKUP(C711,'BG 032022'!B:F,5,FALSE),0),0)</f>
        <v>206.11</v>
      </c>
      <c r="J711" s="832"/>
      <c r="K711" s="831">
        <f>IF(F711="I",IFERROR(VLOOKUP(C711,'BG 2021'!A:C,3,FALSE),0),0)</f>
        <v>2387712</v>
      </c>
      <c r="L711" s="832"/>
      <c r="M711" s="832">
        <f>IF(F711="I",IFERROR(VLOOKUP(C711,'BG 2021'!A:D,4,FALSE),0),0)</f>
        <v>346.67999999999847</v>
      </c>
      <c r="N711" s="832"/>
      <c r="O711" s="831"/>
      <c r="P711" s="832"/>
      <c r="Q711" s="832"/>
      <c r="R711" s="832"/>
    </row>
    <row r="712" spans="1:18" s="833" customFormat="1" ht="12" customHeight="1">
      <c r="A712" s="828" t="s">
        <v>8</v>
      </c>
      <c r="B712" s="828" t="s">
        <v>238</v>
      </c>
      <c r="C712" s="829">
        <v>2140511102</v>
      </c>
      <c r="D712" s="828" t="s">
        <v>1058</v>
      </c>
      <c r="E712" s="830" t="s">
        <v>145</v>
      </c>
      <c r="F712" s="830" t="s">
        <v>210</v>
      </c>
      <c r="G712" s="831">
        <f>IF(F712="I",IFERROR(VLOOKUP(C712,'BG 032022'!B:D,3,FALSE),0),0)</f>
        <v>843005</v>
      </c>
      <c r="H712" s="832"/>
      <c r="I712" s="832">
        <f>IF(F712="I",IFERROR(VLOOKUP(C712,'BG 032022'!B:F,5,FALSE),0),0)</f>
        <v>121.62000000000012</v>
      </c>
      <c r="J712" s="832"/>
      <c r="K712" s="831">
        <f>IF(F712="I",IFERROR(VLOOKUP(C712,'BG 2021'!A:C,3,FALSE),0),0)</f>
        <v>6637732</v>
      </c>
      <c r="L712" s="832"/>
      <c r="M712" s="832">
        <f>IF(F712="I",IFERROR(VLOOKUP(C712,'BG 2021'!A:D,4,FALSE),0),0)</f>
        <v>963.75</v>
      </c>
      <c r="N712" s="832"/>
      <c r="O712" s="831"/>
      <c r="P712" s="832"/>
      <c r="Q712" s="832"/>
      <c r="R712" s="832"/>
    </row>
    <row r="713" spans="1:18" s="70" customFormat="1" ht="12" customHeight="1">
      <c r="A713" s="539" t="s">
        <v>8</v>
      </c>
      <c r="B713" s="539"/>
      <c r="C713" s="546">
        <v>21405112</v>
      </c>
      <c r="D713" s="539" t="s">
        <v>1059</v>
      </c>
      <c r="E713" s="68" t="s">
        <v>6</v>
      </c>
      <c r="F713" s="68" t="s">
        <v>209</v>
      </c>
      <c r="G713" s="81">
        <f>IF(F713="I",IFERROR(VLOOKUP(C713,'BG 032022'!B:D,3,FALSE),0),0)</f>
        <v>0</v>
      </c>
      <c r="H713" s="69"/>
      <c r="I713" s="69">
        <f>IF(F713="I",IFERROR(VLOOKUP(C713,'BG 032022'!B:F,5,FALSE),0),0)</f>
        <v>0</v>
      </c>
      <c r="J713" s="69"/>
      <c r="K713" s="81">
        <f>IF(F713="I",IFERROR(VLOOKUP(C713,'BG 2021'!A:C,3,FALSE),0),0)</f>
        <v>0</v>
      </c>
      <c r="L713" s="69"/>
      <c r="M713" s="69">
        <f>IF(F713="I",IFERROR(VLOOKUP(C713,'BG 2021'!A:D,4,FALSE),0),0)</f>
        <v>0</v>
      </c>
      <c r="N713" s="69"/>
      <c r="O713" s="81"/>
      <c r="P713" s="69"/>
      <c r="Q713" s="69"/>
      <c r="R713" s="69"/>
    </row>
    <row r="714" spans="1:18" s="70" customFormat="1" ht="12" customHeight="1">
      <c r="A714" s="539" t="s">
        <v>8</v>
      </c>
      <c r="B714" s="539" t="s">
        <v>238</v>
      </c>
      <c r="C714" s="546">
        <v>2140511202</v>
      </c>
      <c r="D714" s="539" t="s">
        <v>1060</v>
      </c>
      <c r="E714" s="68" t="s">
        <v>145</v>
      </c>
      <c r="F714" s="68" t="s">
        <v>210</v>
      </c>
      <c r="G714" s="81">
        <f>IF(F714="I",IFERROR(VLOOKUP(C714,'BG 032022'!B:D,3,FALSE),0),0)</f>
        <v>0</v>
      </c>
      <c r="H714" s="69"/>
      <c r="I714" s="69">
        <f>IF(F714="I",IFERROR(VLOOKUP(C714,'BG 032022'!B:F,5,FALSE),0),0)</f>
        <v>0</v>
      </c>
      <c r="J714" s="69"/>
      <c r="K714" s="81">
        <f>IF(F714="I",IFERROR(VLOOKUP(C714,'BG 2021'!A:C,3,FALSE),0),0)</f>
        <v>0</v>
      </c>
      <c r="L714" s="69"/>
      <c r="M714" s="69">
        <f>IF(F714="I",IFERROR(VLOOKUP(C714,'BG 2021'!A:D,4,FALSE),0),0)</f>
        <v>0</v>
      </c>
      <c r="N714" s="69"/>
      <c r="O714" s="81"/>
      <c r="P714" s="69"/>
      <c r="Q714" s="69"/>
      <c r="R714" s="69"/>
    </row>
    <row r="715" spans="1:18" s="70" customFormat="1" ht="12" customHeight="1">
      <c r="A715" s="539" t="s">
        <v>8</v>
      </c>
      <c r="B715" s="539"/>
      <c r="C715" s="546">
        <v>217</v>
      </c>
      <c r="D715" s="539" t="s">
        <v>796</v>
      </c>
      <c r="E715" s="68" t="s">
        <v>6</v>
      </c>
      <c r="F715" s="68" t="s">
        <v>209</v>
      </c>
      <c r="G715" s="81">
        <f>IF(F715="I",IFERROR(VLOOKUP(C715,'BG 032022'!B:D,3,FALSE),0),0)</f>
        <v>0</v>
      </c>
      <c r="H715" s="69"/>
      <c r="I715" s="69">
        <f>IF(F715="I",IFERROR(VLOOKUP(C715,'BG 032022'!B:F,5,FALSE),0),0)</f>
        <v>0</v>
      </c>
      <c r="J715" s="69"/>
      <c r="K715" s="81">
        <f>IF(F715="I",IFERROR(VLOOKUP(C715,'BG 2021'!A:C,3,FALSE),0),0)</f>
        <v>0</v>
      </c>
      <c r="L715" s="69"/>
      <c r="M715" s="69">
        <f>IF(F715="I",IFERROR(VLOOKUP(C715,'BG 2021'!A:D,4,FALSE),0),0)</f>
        <v>0</v>
      </c>
      <c r="N715" s="69"/>
      <c r="O715" s="81"/>
      <c r="P715" s="69"/>
      <c r="Q715" s="69"/>
      <c r="R715" s="69"/>
    </row>
    <row r="716" spans="1:18" s="70" customFormat="1" ht="12" customHeight="1">
      <c r="A716" s="539" t="s">
        <v>8</v>
      </c>
      <c r="B716" s="539"/>
      <c r="C716" s="546">
        <v>219</v>
      </c>
      <c r="D716" s="539" t="s">
        <v>796</v>
      </c>
      <c r="E716" s="68" t="s">
        <v>6</v>
      </c>
      <c r="F716" s="68" t="s">
        <v>209</v>
      </c>
      <c r="G716" s="81">
        <f>IF(F716="I",IFERROR(VLOOKUP(C716,'BG 032022'!B:D,3,FALSE),0),0)</f>
        <v>0</v>
      </c>
      <c r="H716" s="69"/>
      <c r="I716" s="69">
        <f>IF(F716="I",IFERROR(VLOOKUP(C716,'BG 032022'!B:F,5,FALSE),0),0)</f>
        <v>0</v>
      </c>
      <c r="J716" s="69"/>
      <c r="K716" s="81">
        <f>IF(F716="I",IFERROR(VLOOKUP(C716,'BG 2021'!A:C,3,FALSE),0),0)</f>
        <v>0</v>
      </c>
      <c r="L716" s="69"/>
      <c r="M716" s="69">
        <f>IF(F716="I",IFERROR(VLOOKUP(C716,'BG 2021'!A:D,4,FALSE),0),0)</f>
        <v>0</v>
      </c>
      <c r="N716" s="69"/>
      <c r="O716" s="81"/>
      <c r="P716" s="69"/>
      <c r="Q716" s="69"/>
      <c r="R716" s="69"/>
    </row>
    <row r="717" spans="1:18" s="70" customFormat="1" ht="12" customHeight="1">
      <c r="A717" s="539" t="s">
        <v>8</v>
      </c>
      <c r="B717" s="539"/>
      <c r="C717" s="546">
        <v>21901</v>
      </c>
      <c r="D717" s="539" t="s">
        <v>727</v>
      </c>
      <c r="E717" s="68" t="s">
        <v>6</v>
      </c>
      <c r="F717" s="68" t="s">
        <v>209</v>
      </c>
      <c r="G717" s="81">
        <f>IF(F717="I",IFERROR(VLOOKUP(C717,'BG 032022'!B:D,3,FALSE),0),0)</f>
        <v>0</v>
      </c>
      <c r="H717" s="69"/>
      <c r="I717" s="69">
        <f>IF(F717="I",IFERROR(VLOOKUP(C717,'BG 032022'!B:F,5,FALSE),0),0)</f>
        <v>0</v>
      </c>
      <c r="J717" s="69"/>
      <c r="K717" s="81">
        <f>IF(F717="I",IFERROR(VLOOKUP(C717,'BG 2021'!A:C,3,FALSE),0),0)</f>
        <v>0</v>
      </c>
      <c r="L717" s="69"/>
      <c r="M717" s="69">
        <f>IF(F717="I",IFERROR(VLOOKUP(C717,'BG 2021'!A:D,4,FALSE),0),0)</f>
        <v>0</v>
      </c>
      <c r="N717" s="69"/>
      <c r="O717" s="81"/>
      <c r="P717" s="69"/>
      <c r="Q717" s="69"/>
      <c r="R717" s="69"/>
    </row>
    <row r="718" spans="1:18" s="70" customFormat="1" ht="12" customHeight="1">
      <c r="A718" s="539" t="s">
        <v>8</v>
      </c>
      <c r="B718" s="539"/>
      <c r="C718" s="546">
        <v>22</v>
      </c>
      <c r="D718" s="539" t="s">
        <v>79</v>
      </c>
      <c r="E718" s="68" t="s">
        <v>6</v>
      </c>
      <c r="F718" s="68" t="s">
        <v>209</v>
      </c>
      <c r="G718" s="81">
        <f>IF(F718="I",IFERROR(VLOOKUP(C718,'BG 032022'!B:D,3,FALSE),0),0)</f>
        <v>0</v>
      </c>
      <c r="H718" s="69"/>
      <c r="I718" s="69">
        <f>IF(F718="I",IFERROR(VLOOKUP(C718,'BG 032022'!B:F,5,FALSE),0),0)</f>
        <v>0</v>
      </c>
      <c r="J718" s="69"/>
      <c r="K718" s="81">
        <f>IF(F718="I",IFERROR(VLOOKUP(C718,'BG 2021'!A:C,3,FALSE),0),0)</f>
        <v>0</v>
      </c>
      <c r="L718" s="69"/>
      <c r="M718" s="69">
        <f>IF(F718="I",IFERROR(VLOOKUP(C718,'BG 2021'!A:D,4,FALSE),0),0)</f>
        <v>0</v>
      </c>
      <c r="N718" s="69"/>
      <c r="O718" s="81"/>
      <c r="P718" s="69"/>
      <c r="Q718" s="69"/>
      <c r="R718" s="69"/>
    </row>
    <row r="719" spans="1:18" s="70" customFormat="1" ht="12" customHeight="1">
      <c r="A719" s="539" t="s">
        <v>8</v>
      </c>
      <c r="B719" s="539"/>
      <c r="C719" s="546">
        <v>222</v>
      </c>
      <c r="D719" s="539" t="s">
        <v>797</v>
      </c>
      <c r="E719" s="68" t="s">
        <v>6</v>
      </c>
      <c r="F719" s="68" t="s">
        <v>209</v>
      </c>
      <c r="G719" s="81">
        <f>IF(F719="I",IFERROR(VLOOKUP(C719,'BG 032022'!B:D,3,FALSE),0),0)</f>
        <v>0</v>
      </c>
      <c r="H719" s="69"/>
      <c r="I719" s="69">
        <f>IF(F719="I",IFERROR(VLOOKUP(C719,'BG 032022'!B:F,5,FALSE),0),0)</f>
        <v>0</v>
      </c>
      <c r="J719" s="69"/>
      <c r="K719" s="81">
        <f>IF(F719="I",IFERROR(VLOOKUP(C719,'BG 2021'!A:C,3,FALSE),0),0)</f>
        <v>0</v>
      </c>
      <c r="L719" s="69"/>
      <c r="M719" s="69">
        <f>IF(F719="I",IFERROR(VLOOKUP(C719,'BG 2021'!A:D,4,FALSE),0),0)</f>
        <v>0</v>
      </c>
      <c r="N719" s="69"/>
      <c r="O719" s="81"/>
      <c r="P719" s="69"/>
      <c r="Q719" s="69"/>
      <c r="R719" s="69"/>
    </row>
    <row r="720" spans="1:18" s="70" customFormat="1" ht="12" customHeight="1">
      <c r="A720" s="539" t="s">
        <v>8</v>
      </c>
      <c r="B720" s="539"/>
      <c r="C720" s="546">
        <v>22201</v>
      </c>
      <c r="D720" s="539" t="s">
        <v>749</v>
      </c>
      <c r="E720" s="68" t="s">
        <v>6</v>
      </c>
      <c r="F720" s="68" t="s">
        <v>209</v>
      </c>
      <c r="G720" s="81">
        <f>IF(F720="I",IFERROR(VLOOKUP(C720,'BG 032022'!B:D,3,FALSE),0),0)</f>
        <v>0</v>
      </c>
      <c r="H720" s="69"/>
      <c r="I720" s="69">
        <f>IF(F720="I",IFERROR(VLOOKUP(C720,'BG 032022'!B:F,5,FALSE),0),0)</f>
        <v>0</v>
      </c>
      <c r="J720" s="69"/>
      <c r="K720" s="81">
        <f>IF(F720="I",IFERROR(VLOOKUP(C720,'BG 2021'!A:C,3,FALSE),0),0)</f>
        <v>0</v>
      </c>
      <c r="L720" s="69"/>
      <c r="M720" s="69">
        <f>IF(F720="I",IFERROR(VLOOKUP(C720,'BG 2021'!A:D,4,FALSE),0),0)</f>
        <v>0</v>
      </c>
      <c r="N720" s="69"/>
      <c r="O720" s="81"/>
      <c r="P720" s="69"/>
      <c r="Q720" s="69"/>
      <c r="R720" s="69"/>
    </row>
    <row r="721" spans="1:18" s="70" customFormat="1" ht="12" customHeight="1">
      <c r="A721" s="539" t="s">
        <v>8</v>
      </c>
      <c r="B721" s="539"/>
      <c r="C721" s="546">
        <v>222011</v>
      </c>
      <c r="D721" s="539" t="s">
        <v>749</v>
      </c>
      <c r="E721" s="68" t="s">
        <v>6</v>
      </c>
      <c r="F721" s="68" t="s">
        <v>209</v>
      </c>
      <c r="G721" s="81">
        <f>IF(F721="I",IFERROR(VLOOKUP(C721,'BG 032022'!B:D,3,FALSE),0),0)</f>
        <v>0</v>
      </c>
      <c r="H721" s="69"/>
      <c r="I721" s="69">
        <f>IF(F721="I",IFERROR(VLOOKUP(C721,'BG 032022'!B:F,5,FALSE),0),0)</f>
        <v>0</v>
      </c>
      <c r="J721" s="69"/>
      <c r="K721" s="81">
        <f>IF(F721="I",IFERROR(VLOOKUP(C721,'BG 2021'!A:C,3,FALSE),0),0)</f>
        <v>0</v>
      </c>
      <c r="L721" s="69"/>
      <c r="M721" s="69">
        <f>IF(F721="I",IFERROR(VLOOKUP(C721,'BG 2021'!A:D,4,FALSE),0),0)</f>
        <v>0</v>
      </c>
      <c r="N721" s="69"/>
      <c r="O721" s="81"/>
      <c r="P721" s="69"/>
      <c r="Q721" s="69"/>
      <c r="R721" s="69"/>
    </row>
    <row r="722" spans="1:18" s="70" customFormat="1" ht="12" customHeight="1">
      <c r="A722" s="539" t="s">
        <v>8</v>
      </c>
      <c r="B722" s="539"/>
      <c r="C722" s="546">
        <v>2220111</v>
      </c>
      <c r="D722" s="539" t="s">
        <v>750</v>
      </c>
      <c r="E722" s="68" t="s">
        <v>6</v>
      </c>
      <c r="F722" s="68" t="s">
        <v>209</v>
      </c>
      <c r="G722" s="81">
        <f>IF(F722="I",IFERROR(VLOOKUP(C722,'BG 032022'!B:D,3,FALSE),0),0)</f>
        <v>0</v>
      </c>
      <c r="H722" s="69"/>
      <c r="I722" s="69">
        <f>IF(F722="I",IFERROR(VLOOKUP(C722,'BG 032022'!B:F,5,FALSE),0),0)</f>
        <v>0</v>
      </c>
      <c r="J722" s="69"/>
      <c r="K722" s="81">
        <f>IF(F722="I",IFERROR(VLOOKUP(C722,'BG 2021'!A:C,3,FALSE),0),0)</f>
        <v>0</v>
      </c>
      <c r="L722" s="69"/>
      <c r="M722" s="69">
        <f>IF(F722="I",IFERROR(VLOOKUP(C722,'BG 2021'!A:D,4,FALSE),0),0)</f>
        <v>0</v>
      </c>
      <c r="N722" s="69"/>
      <c r="O722" s="81"/>
      <c r="P722" s="69"/>
      <c r="Q722" s="69"/>
      <c r="R722" s="69"/>
    </row>
    <row r="723" spans="1:18" s="70" customFormat="1" ht="12" customHeight="1">
      <c r="A723" s="539" t="s">
        <v>8</v>
      </c>
      <c r="B723" s="539"/>
      <c r="C723" s="546">
        <v>22201111</v>
      </c>
      <c r="D723" s="539" t="s">
        <v>750</v>
      </c>
      <c r="E723" s="68" t="s">
        <v>6</v>
      </c>
      <c r="F723" s="68" t="s">
        <v>209</v>
      </c>
      <c r="G723" s="81">
        <f>IF(F723="I",IFERROR(VLOOKUP(C723,'BG 032022'!B:D,3,FALSE),0),0)</f>
        <v>0</v>
      </c>
      <c r="H723" s="69"/>
      <c r="I723" s="69">
        <f>IF(F723="I",IFERROR(VLOOKUP(C723,'BG 032022'!B:F,5,FALSE),0),0)</f>
        <v>0</v>
      </c>
      <c r="J723" s="69"/>
      <c r="K723" s="81">
        <f>IF(F723="I",IFERROR(VLOOKUP(C723,'BG 2021'!A:C,3,FALSE),0),0)</f>
        <v>0</v>
      </c>
      <c r="L723" s="69"/>
      <c r="M723" s="69">
        <f>IF(F723="I",IFERROR(VLOOKUP(C723,'BG 2021'!A:D,4,FALSE),0),0)</f>
        <v>0</v>
      </c>
      <c r="N723" s="69"/>
      <c r="O723" s="81"/>
      <c r="P723" s="69"/>
      <c r="Q723" s="69"/>
      <c r="R723" s="69"/>
    </row>
    <row r="724" spans="1:18" s="70" customFormat="1" ht="12" customHeight="1">
      <c r="A724" s="539" t="s">
        <v>8</v>
      </c>
      <c r="B724" s="539"/>
      <c r="C724" s="546">
        <v>2220111101</v>
      </c>
      <c r="D724" s="539" t="s">
        <v>751</v>
      </c>
      <c r="E724" s="68" t="s">
        <v>6</v>
      </c>
      <c r="F724" s="68" t="s">
        <v>210</v>
      </c>
      <c r="G724" s="81">
        <f>IF(F724="I",IFERROR(VLOOKUP(C724,'BG 032022'!B:D,3,FALSE),0),0)</f>
        <v>0</v>
      </c>
      <c r="H724" s="69"/>
      <c r="I724" s="69">
        <f>IF(F724="I",IFERROR(VLOOKUP(C724,'BG 032022'!B:F,5,FALSE),0),0)</f>
        <v>0</v>
      </c>
      <c r="J724" s="69"/>
      <c r="K724" s="81">
        <f>IF(F724="I",IFERROR(VLOOKUP(C724,'BG 2021'!A:C,3,FALSE),0),0)</f>
        <v>0</v>
      </c>
      <c r="L724" s="69"/>
      <c r="M724" s="69">
        <f>IF(F724="I",IFERROR(VLOOKUP(C724,'BG 2021'!A:D,4,FALSE),0),0)</f>
        <v>0</v>
      </c>
      <c r="N724" s="69"/>
      <c r="O724" s="81"/>
      <c r="P724" s="69"/>
      <c r="Q724" s="69"/>
      <c r="R724" s="69"/>
    </row>
    <row r="725" spans="1:18" s="70" customFormat="1" ht="12" customHeight="1">
      <c r="A725" s="539" t="s">
        <v>8</v>
      </c>
      <c r="B725" s="539"/>
      <c r="C725" s="546">
        <v>2220111102</v>
      </c>
      <c r="D725" s="539" t="s">
        <v>752</v>
      </c>
      <c r="E725" s="68" t="s">
        <v>145</v>
      </c>
      <c r="F725" s="68" t="s">
        <v>210</v>
      </c>
      <c r="G725" s="81">
        <f>IF(F725="I",IFERROR(VLOOKUP(C725,'BG 032022'!B:D,3,FALSE),0),0)</f>
        <v>0</v>
      </c>
      <c r="H725" s="69"/>
      <c r="I725" s="69">
        <f>IF(F725="I",IFERROR(VLOOKUP(C725,'BG 032022'!B:F,5,FALSE),0),0)</f>
        <v>0</v>
      </c>
      <c r="J725" s="69"/>
      <c r="K725" s="81">
        <f>IF(F725="I",IFERROR(VLOOKUP(C725,'BG 2021'!A:C,3,FALSE),0),0)</f>
        <v>0</v>
      </c>
      <c r="L725" s="69"/>
      <c r="M725" s="69">
        <f>IF(F725="I",IFERROR(VLOOKUP(C725,'BG 2021'!A:D,4,FALSE),0),0)</f>
        <v>0</v>
      </c>
      <c r="N725" s="69"/>
      <c r="O725" s="81"/>
      <c r="P725" s="69"/>
      <c r="Q725" s="69"/>
      <c r="R725" s="69"/>
    </row>
    <row r="726" spans="1:18" s="70" customFormat="1" ht="12" customHeight="1">
      <c r="A726" s="539" t="s">
        <v>8</v>
      </c>
      <c r="B726" s="539"/>
      <c r="C726" s="546">
        <v>2220112</v>
      </c>
      <c r="D726" s="539" t="s">
        <v>753</v>
      </c>
      <c r="E726" s="68" t="s">
        <v>6</v>
      </c>
      <c r="F726" s="68" t="s">
        <v>209</v>
      </c>
      <c r="G726" s="81">
        <f>IF(F726="I",IFERROR(VLOOKUP(C726,'BG 032022'!B:D,3,FALSE),0),0)</f>
        <v>0</v>
      </c>
      <c r="H726" s="69"/>
      <c r="I726" s="69">
        <f>IF(F726="I",IFERROR(VLOOKUP(C726,'BG 032022'!B:F,5,FALSE),0),0)</f>
        <v>0</v>
      </c>
      <c r="J726" s="69"/>
      <c r="K726" s="81">
        <f>IF(F726="I",IFERROR(VLOOKUP(C726,'BG 2021'!A:C,3,FALSE),0),0)</f>
        <v>0</v>
      </c>
      <c r="L726" s="69"/>
      <c r="M726" s="69">
        <f>IF(F726="I",IFERROR(VLOOKUP(C726,'BG 2021'!A:D,4,FALSE),0),0)</f>
        <v>0</v>
      </c>
      <c r="N726" s="69"/>
      <c r="O726" s="81"/>
      <c r="P726" s="69"/>
      <c r="Q726" s="69"/>
      <c r="R726" s="69"/>
    </row>
    <row r="727" spans="1:18" s="70" customFormat="1" ht="12" customHeight="1">
      <c r="A727" s="539" t="s">
        <v>8</v>
      </c>
      <c r="B727" s="539"/>
      <c r="C727" s="546">
        <v>22201121</v>
      </c>
      <c r="D727" s="539" t="s">
        <v>754</v>
      </c>
      <c r="E727" s="68" t="s">
        <v>6</v>
      </c>
      <c r="F727" s="68" t="s">
        <v>209</v>
      </c>
      <c r="G727" s="81">
        <f>IF(F727="I",IFERROR(VLOOKUP(C727,'BG 032022'!B:D,3,FALSE),0),0)</f>
        <v>0</v>
      </c>
      <c r="H727" s="69"/>
      <c r="I727" s="69">
        <f>IF(F727="I",IFERROR(VLOOKUP(C727,'BG 032022'!B:F,5,FALSE),0),0)</f>
        <v>0</v>
      </c>
      <c r="J727" s="69"/>
      <c r="K727" s="81">
        <f>IF(F727="I",IFERROR(VLOOKUP(C727,'BG 2021'!A:C,3,FALSE),0),0)</f>
        <v>0</v>
      </c>
      <c r="L727" s="69"/>
      <c r="M727" s="69">
        <f>IF(F727="I",IFERROR(VLOOKUP(C727,'BG 2021'!A:D,4,FALSE),0),0)</f>
        <v>0</v>
      </c>
      <c r="N727" s="69"/>
      <c r="O727" s="81"/>
      <c r="P727" s="69"/>
      <c r="Q727" s="69"/>
      <c r="R727" s="69"/>
    </row>
    <row r="728" spans="1:18" s="70" customFormat="1" ht="12" customHeight="1">
      <c r="A728" s="539" t="s">
        <v>8</v>
      </c>
      <c r="B728" s="539"/>
      <c r="C728" s="546">
        <v>2220112101</v>
      </c>
      <c r="D728" s="539" t="s">
        <v>754</v>
      </c>
      <c r="E728" s="68" t="s">
        <v>6</v>
      </c>
      <c r="F728" s="68" t="s">
        <v>210</v>
      </c>
      <c r="G728" s="81">
        <f>IF(F728="I",IFERROR(VLOOKUP(C728,'BG 032022'!B:D,3,FALSE),0),0)</f>
        <v>0</v>
      </c>
      <c r="H728" s="69"/>
      <c r="I728" s="69">
        <f>IF(F728="I",IFERROR(VLOOKUP(C728,'BG 032022'!B:F,5,FALSE),0),0)</f>
        <v>0</v>
      </c>
      <c r="J728" s="69"/>
      <c r="K728" s="81">
        <f>IF(F728="I",IFERROR(VLOOKUP(C728,'BG 2021'!A:C,3,FALSE),0),0)</f>
        <v>0</v>
      </c>
      <c r="L728" s="69"/>
      <c r="M728" s="69">
        <f>IF(F728="I",IFERROR(VLOOKUP(C728,'BG 2021'!A:D,4,FALSE),0),0)</f>
        <v>0</v>
      </c>
      <c r="N728" s="69"/>
      <c r="O728" s="81"/>
      <c r="P728" s="69"/>
      <c r="Q728" s="69"/>
      <c r="R728" s="69"/>
    </row>
    <row r="729" spans="1:18" s="70" customFormat="1" ht="12" customHeight="1">
      <c r="A729" s="539" t="s">
        <v>8</v>
      </c>
      <c r="B729" s="539"/>
      <c r="C729" s="546">
        <v>2220112102</v>
      </c>
      <c r="D729" s="539" t="s">
        <v>754</v>
      </c>
      <c r="E729" s="68" t="s">
        <v>6</v>
      </c>
      <c r="F729" s="68" t="s">
        <v>210</v>
      </c>
      <c r="G729" s="81">
        <f>IF(F729="I",IFERROR(VLOOKUP(C729,'BG 032022'!B:D,3,FALSE),0),0)</f>
        <v>0</v>
      </c>
      <c r="H729" s="69"/>
      <c r="I729" s="69">
        <f>IF(F729="I",IFERROR(VLOOKUP(C729,'BG 032022'!B:F,5,FALSE),0),0)</f>
        <v>0</v>
      </c>
      <c r="J729" s="69"/>
      <c r="K729" s="81">
        <f>IF(F729="I",IFERROR(VLOOKUP(C729,'BG 2021'!A:C,3,FALSE),0),0)</f>
        <v>0</v>
      </c>
      <c r="L729" s="69"/>
      <c r="M729" s="69">
        <f>IF(F729="I",IFERROR(VLOOKUP(C729,'BG 2021'!A:D,4,FALSE),0),0)</f>
        <v>0</v>
      </c>
      <c r="N729" s="69"/>
      <c r="O729" s="81"/>
      <c r="P729" s="69"/>
      <c r="Q729" s="69"/>
      <c r="R729" s="69"/>
    </row>
    <row r="730" spans="1:18" s="70" customFormat="1" ht="12" customHeight="1">
      <c r="A730" s="539" t="s">
        <v>8</v>
      </c>
      <c r="B730" s="539"/>
      <c r="C730" s="546">
        <v>22201122</v>
      </c>
      <c r="D730" s="539" t="s">
        <v>755</v>
      </c>
      <c r="E730" s="68" t="s">
        <v>6</v>
      </c>
      <c r="F730" s="68" t="s">
        <v>209</v>
      </c>
      <c r="G730" s="81">
        <f>IF(F730="I",IFERROR(VLOOKUP(C730,'BG 032022'!B:D,3,FALSE),0),0)</f>
        <v>0</v>
      </c>
      <c r="H730" s="69"/>
      <c r="I730" s="69">
        <f>IF(F730="I",IFERROR(VLOOKUP(C730,'BG 032022'!B:F,5,FALSE),0),0)</f>
        <v>0</v>
      </c>
      <c r="J730" s="69"/>
      <c r="K730" s="81">
        <f>IF(F730="I",IFERROR(VLOOKUP(C730,'BG 2021'!A:C,3,FALSE),0),0)</f>
        <v>0</v>
      </c>
      <c r="L730" s="69"/>
      <c r="M730" s="69">
        <f>IF(F730="I",IFERROR(VLOOKUP(C730,'BG 2021'!A:D,4,FALSE),0),0)</f>
        <v>0</v>
      </c>
      <c r="N730" s="69"/>
      <c r="O730" s="81"/>
      <c r="P730" s="69"/>
      <c r="Q730" s="69"/>
      <c r="R730" s="69"/>
    </row>
    <row r="731" spans="1:18" s="70" customFormat="1" ht="12" customHeight="1">
      <c r="A731" s="539" t="s">
        <v>8</v>
      </c>
      <c r="B731" s="539"/>
      <c r="C731" s="546">
        <v>2220112201</v>
      </c>
      <c r="D731" s="539" t="s">
        <v>755</v>
      </c>
      <c r="E731" s="68" t="s">
        <v>6</v>
      </c>
      <c r="F731" s="68" t="s">
        <v>210</v>
      </c>
      <c r="G731" s="81">
        <f>IF(F731="I",IFERROR(VLOOKUP(C731,'BG 032022'!B:D,3,FALSE),0),0)</f>
        <v>0</v>
      </c>
      <c r="H731" s="69"/>
      <c r="I731" s="69">
        <f>IF(F731="I",IFERROR(VLOOKUP(C731,'BG 032022'!B:F,5,FALSE),0),0)</f>
        <v>0</v>
      </c>
      <c r="J731" s="69"/>
      <c r="K731" s="81">
        <f>IF(F731="I",IFERROR(VLOOKUP(C731,'BG 2021'!A:C,3,FALSE),0),0)</f>
        <v>0</v>
      </c>
      <c r="L731" s="69"/>
      <c r="M731" s="69">
        <f>IF(F731="I",IFERROR(VLOOKUP(C731,'BG 2021'!A:D,4,FALSE),0),0)</f>
        <v>0</v>
      </c>
      <c r="N731" s="69"/>
      <c r="O731" s="81"/>
      <c r="P731" s="69"/>
      <c r="Q731" s="69"/>
      <c r="R731" s="69"/>
    </row>
    <row r="732" spans="1:18" s="70" customFormat="1" ht="12" customHeight="1">
      <c r="A732" s="539" t="s">
        <v>8</v>
      </c>
      <c r="B732" s="539"/>
      <c r="C732" s="546">
        <v>2220112202</v>
      </c>
      <c r="D732" s="539" t="s">
        <v>755</v>
      </c>
      <c r="E732" s="68" t="s">
        <v>6</v>
      </c>
      <c r="F732" s="68" t="s">
        <v>210</v>
      </c>
      <c r="G732" s="81">
        <f>IF(F732="I",IFERROR(VLOOKUP(C732,'BG 032022'!B:D,3,FALSE),0),0)</f>
        <v>0</v>
      </c>
      <c r="H732" s="69"/>
      <c r="I732" s="69">
        <f>IF(F732="I",IFERROR(VLOOKUP(C732,'BG 032022'!B:F,5,FALSE),0),0)</f>
        <v>0</v>
      </c>
      <c r="J732" s="69"/>
      <c r="K732" s="81">
        <f>IF(F732="I",IFERROR(VLOOKUP(C732,'BG 2021'!A:C,3,FALSE),0),0)</f>
        <v>0</v>
      </c>
      <c r="L732" s="69"/>
      <c r="M732" s="69">
        <f>IF(F732="I",IFERROR(VLOOKUP(C732,'BG 2021'!A:D,4,FALSE),0),0)</f>
        <v>0</v>
      </c>
      <c r="N732" s="69"/>
      <c r="O732" s="81"/>
      <c r="P732" s="69"/>
      <c r="Q732" s="69"/>
      <c r="R732" s="69"/>
    </row>
    <row r="733" spans="1:18" s="70" customFormat="1" ht="12" customHeight="1">
      <c r="A733" s="539" t="s">
        <v>8</v>
      </c>
      <c r="B733" s="539"/>
      <c r="C733" s="546">
        <v>229</v>
      </c>
      <c r="D733" s="539" t="s">
        <v>796</v>
      </c>
      <c r="E733" s="68" t="s">
        <v>6</v>
      </c>
      <c r="F733" s="68" t="s">
        <v>209</v>
      </c>
      <c r="G733" s="81">
        <f>IF(F733="I",IFERROR(VLOOKUP(C733,'BG 032022'!B:D,3,FALSE),0),0)</f>
        <v>0</v>
      </c>
      <c r="H733" s="69"/>
      <c r="I733" s="69">
        <f>IF(F733="I",IFERROR(VLOOKUP(C733,'BG 032022'!B:F,5,FALSE),0),0)</f>
        <v>0</v>
      </c>
      <c r="J733" s="69"/>
      <c r="K733" s="81">
        <f>IF(F733="I",IFERROR(VLOOKUP(C733,'BG 2021'!A:C,3,FALSE),0),0)</f>
        <v>0</v>
      </c>
      <c r="L733" s="69"/>
      <c r="M733" s="69">
        <f>IF(F733="I",IFERROR(VLOOKUP(C733,'BG 2021'!A:D,4,FALSE),0),0)</f>
        <v>0</v>
      </c>
      <c r="N733" s="69"/>
      <c r="O733" s="81"/>
      <c r="P733" s="69"/>
      <c r="Q733" s="69"/>
      <c r="R733" s="69"/>
    </row>
    <row r="734" spans="1:18" s="70" customFormat="1" ht="12" customHeight="1">
      <c r="A734" s="539" t="s">
        <v>8</v>
      </c>
      <c r="B734" s="539"/>
      <c r="C734" s="546">
        <v>22901</v>
      </c>
      <c r="D734" s="539" t="s">
        <v>727</v>
      </c>
      <c r="E734" s="68" t="s">
        <v>6</v>
      </c>
      <c r="F734" s="68" t="s">
        <v>209</v>
      </c>
      <c r="G734" s="81">
        <f>IF(F734="I",IFERROR(VLOOKUP(C734,'BG 032022'!B:D,3,FALSE),0),0)</f>
        <v>0</v>
      </c>
      <c r="H734" s="69"/>
      <c r="I734" s="69">
        <f>IF(F734="I",IFERROR(VLOOKUP(C734,'BG 032022'!B:F,5,FALSE),0),0)</f>
        <v>0</v>
      </c>
      <c r="J734" s="69"/>
      <c r="K734" s="81">
        <f>IF(F734="I",IFERROR(VLOOKUP(C734,'BG 2021'!A:C,3,FALSE),0),0)</f>
        <v>0</v>
      </c>
      <c r="L734" s="69"/>
      <c r="M734" s="69">
        <f>IF(F734="I",IFERROR(VLOOKUP(C734,'BG 2021'!A:D,4,FALSE),0),0)</f>
        <v>0</v>
      </c>
      <c r="N734" s="69"/>
      <c r="O734" s="81"/>
      <c r="P734" s="69"/>
      <c r="Q734" s="69"/>
      <c r="R734" s="69"/>
    </row>
    <row r="735" spans="1:18" s="70" customFormat="1" ht="12" customHeight="1">
      <c r="A735" s="539" t="s">
        <v>19</v>
      </c>
      <c r="B735" s="539"/>
      <c r="C735" s="546">
        <v>3</v>
      </c>
      <c r="D735" s="539" t="s">
        <v>21</v>
      </c>
      <c r="E735" s="68" t="s">
        <v>6</v>
      </c>
      <c r="F735" s="68" t="s">
        <v>209</v>
      </c>
      <c r="G735" s="81">
        <f>IF(F735="I",IFERROR(VLOOKUP(C735,'BG 032022'!B:D,3,FALSE),0),0)</f>
        <v>0</v>
      </c>
      <c r="H735" s="69"/>
      <c r="I735" s="69">
        <f>IF(F735="I",IFERROR(VLOOKUP(C735,'BG 032022'!B:F,5,FALSE),0),0)</f>
        <v>0</v>
      </c>
      <c r="J735" s="69"/>
      <c r="K735" s="81">
        <f>IF(F735="I",IFERROR(VLOOKUP(C735,'BG 2021'!A:C,3,FALSE),0),0)</f>
        <v>0</v>
      </c>
      <c r="L735" s="69"/>
      <c r="M735" s="69">
        <f>IF(F735="I",IFERROR(VLOOKUP(C735,'BG 2021'!A:D,4,FALSE),0),0)</f>
        <v>0</v>
      </c>
      <c r="N735" s="69"/>
      <c r="O735" s="81"/>
      <c r="P735" s="69"/>
      <c r="Q735" s="69"/>
      <c r="R735" s="69"/>
    </row>
    <row r="736" spans="1:18" s="70" customFormat="1" ht="12" customHeight="1">
      <c r="A736" s="539" t="s">
        <v>19</v>
      </c>
      <c r="B736" s="539"/>
      <c r="C736" s="546">
        <v>301</v>
      </c>
      <c r="D736" s="539" t="s">
        <v>127</v>
      </c>
      <c r="E736" s="68" t="s">
        <v>6</v>
      </c>
      <c r="F736" s="68" t="s">
        <v>209</v>
      </c>
      <c r="G736" s="81">
        <f>IF(F736="I",IFERROR(VLOOKUP(C736,'BG 032022'!B:D,3,FALSE),0),0)</f>
        <v>0</v>
      </c>
      <c r="H736" s="69"/>
      <c r="I736" s="69">
        <f>IF(F736="I",IFERROR(VLOOKUP(C736,'BG 032022'!B:F,5,FALSE),0),0)</f>
        <v>0</v>
      </c>
      <c r="J736" s="69"/>
      <c r="K736" s="81">
        <f>IF(F736="I",IFERROR(VLOOKUP(C736,'BG 2021'!A:C,3,FALSE),0),0)</f>
        <v>0</v>
      </c>
      <c r="L736" s="69"/>
      <c r="M736" s="69">
        <f>IF(F736="I",IFERROR(VLOOKUP(C736,'BG 2021'!A:D,4,FALSE),0),0)</f>
        <v>0</v>
      </c>
      <c r="N736" s="69"/>
      <c r="O736" s="81"/>
      <c r="P736" s="69"/>
      <c r="Q736" s="69"/>
      <c r="R736" s="69"/>
    </row>
    <row r="737" spans="1:18" s="70" customFormat="1" ht="12" customHeight="1">
      <c r="A737" s="539" t="s">
        <v>19</v>
      </c>
      <c r="B737" s="539"/>
      <c r="C737" s="546">
        <v>3011</v>
      </c>
      <c r="D737" s="539" t="s">
        <v>388</v>
      </c>
      <c r="E737" s="68" t="s">
        <v>6</v>
      </c>
      <c r="F737" s="68" t="s">
        <v>209</v>
      </c>
      <c r="G737" s="81">
        <f>IF(F737="I",IFERROR(VLOOKUP(C737,'BG 032022'!B:D,3,FALSE),0),0)</f>
        <v>0</v>
      </c>
      <c r="H737" s="69"/>
      <c r="I737" s="69">
        <f>IF(F737="I",IFERROR(VLOOKUP(C737,'BG 032022'!B:F,5,FALSE),0),0)</f>
        <v>0</v>
      </c>
      <c r="J737" s="69"/>
      <c r="K737" s="81">
        <f>IF(F737="I",IFERROR(VLOOKUP(C737,'BG 2021'!A:C,3,FALSE),0),0)</f>
        <v>0</v>
      </c>
      <c r="L737" s="69"/>
      <c r="M737" s="69">
        <f>IF(F737="I",IFERROR(VLOOKUP(C737,'BG 2021'!A:D,4,FALSE),0),0)</f>
        <v>0</v>
      </c>
      <c r="N737" s="69"/>
      <c r="O737" s="81"/>
      <c r="P737" s="69"/>
      <c r="Q737" s="69"/>
      <c r="R737" s="69"/>
    </row>
    <row r="738" spans="1:18" s="70" customFormat="1" ht="12" customHeight="1">
      <c r="A738" s="539" t="s">
        <v>19</v>
      </c>
      <c r="B738" s="539"/>
      <c r="C738" s="546">
        <v>30111</v>
      </c>
      <c r="D738" s="539" t="s">
        <v>388</v>
      </c>
      <c r="E738" s="68" t="s">
        <v>6</v>
      </c>
      <c r="F738" s="68" t="s">
        <v>209</v>
      </c>
      <c r="G738" s="81">
        <f>IF(F738="I",IFERROR(VLOOKUP(C738,'BG 032022'!B:D,3,FALSE),0),0)</f>
        <v>0</v>
      </c>
      <c r="H738" s="69"/>
      <c r="I738" s="69">
        <f>IF(F738="I",IFERROR(VLOOKUP(C738,'BG 032022'!B:F,5,FALSE),0),0)</f>
        <v>0</v>
      </c>
      <c r="J738" s="69"/>
      <c r="K738" s="81">
        <f>IF(F738="I",IFERROR(VLOOKUP(C738,'BG 2021'!A:C,3,FALSE),0),0)</f>
        <v>0</v>
      </c>
      <c r="L738" s="69"/>
      <c r="M738" s="69">
        <f>IF(F738="I",IFERROR(VLOOKUP(C738,'BG 2021'!A:D,4,FALSE),0),0)</f>
        <v>0</v>
      </c>
      <c r="N738" s="69"/>
      <c r="O738" s="81"/>
      <c r="P738" s="69"/>
      <c r="Q738" s="69"/>
      <c r="R738" s="69"/>
    </row>
    <row r="739" spans="1:18" s="70" customFormat="1" ht="12" customHeight="1">
      <c r="A739" s="539" t="s">
        <v>19</v>
      </c>
      <c r="B739" s="539"/>
      <c r="C739" s="546">
        <v>301111</v>
      </c>
      <c r="D739" s="539" t="s">
        <v>798</v>
      </c>
      <c r="E739" s="68" t="s">
        <v>6</v>
      </c>
      <c r="F739" s="68" t="s">
        <v>209</v>
      </c>
      <c r="G739" s="81">
        <f>IF(F739="I",IFERROR(VLOOKUP(C739,'BG 032022'!B:D,3,FALSE),0),0)</f>
        <v>0</v>
      </c>
      <c r="H739" s="69"/>
      <c r="I739" s="69">
        <f>IF(F739="I",IFERROR(VLOOKUP(C739,'BG 032022'!B:F,5,FALSE),0),0)</f>
        <v>0</v>
      </c>
      <c r="J739" s="69"/>
      <c r="K739" s="81">
        <f>IF(F739="I",IFERROR(VLOOKUP(C739,'BG 2021'!A:C,3,FALSE),0),0)</f>
        <v>0</v>
      </c>
      <c r="L739" s="69"/>
      <c r="M739" s="69">
        <f>IF(F739="I",IFERROR(VLOOKUP(C739,'BG 2021'!A:D,4,FALSE),0),0)</f>
        <v>0</v>
      </c>
      <c r="N739" s="69"/>
      <c r="O739" s="81"/>
      <c r="P739" s="69"/>
      <c r="Q739" s="69"/>
      <c r="R739" s="69"/>
    </row>
    <row r="740" spans="1:18" s="70" customFormat="1" ht="12" customHeight="1">
      <c r="A740" s="539" t="s">
        <v>19</v>
      </c>
      <c r="B740" s="539"/>
      <c r="C740" s="546">
        <v>3011111</v>
      </c>
      <c r="D740" s="539" t="s">
        <v>798</v>
      </c>
      <c r="E740" s="68" t="s">
        <v>6</v>
      </c>
      <c r="F740" s="68" t="s">
        <v>209</v>
      </c>
      <c r="G740" s="81">
        <f>IF(F740="I",IFERROR(VLOOKUP(C740,'BG 032022'!B:D,3,FALSE),0),0)</f>
        <v>0</v>
      </c>
      <c r="H740" s="69"/>
      <c r="I740" s="69">
        <f>IF(F740="I",IFERROR(VLOOKUP(C740,'BG 032022'!B:F,5,FALSE),0),0)</f>
        <v>0</v>
      </c>
      <c r="J740" s="69"/>
      <c r="K740" s="81">
        <f>IF(F740="I",IFERROR(VLOOKUP(C740,'BG 2021'!A:C,3,FALSE),0),0)</f>
        <v>0</v>
      </c>
      <c r="L740" s="69"/>
      <c r="M740" s="69">
        <f>IF(F740="I",IFERROR(VLOOKUP(C740,'BG 2021'!A:D,4,FALSE),0),0)</f>
        <v>0</v>
      </c>
      <c r="N740" s="69"/>
      <c r="O740" s="81"/>
      <c r="P740" s="69"/>
      <c r="Q740" s="69"/>
      <c r="R740" s="69"/>
    </row>
    <row r="741" spans="1:18" s="70" customFormat="1" ht="12" customHeight="1">
      <c r="A741" s="539" t="s">
        <v>19</v>
      </c>
      <c r="B741" s="539"/>
      <c r="C741" s="546">
        <v>30111111</v>
      </c>
      <c r="D741" s="539" t="s">
        <v>798</v>
      </c>
      <c r="E741" s="68" t="s">
        <v>6</v>
      </c>
      <c r="F741" s="68" t="s">
        <v>209</v>
      </c>
      <c r="G741" s="81">
        <f>IF(F741="I",IFERROR(VLOOKUP(C741,'BG 032022'!B:D,3,FALSE),0),0)</f>
        <v>0</v>
      </c>
      <c r="H741" s="69"/>
      <c r="I741" s="69">
        <f>IF(F741="I",IFERROR(VLOOKUP(C741,'BG 032022'!B:F,5,FALSE),0),0)</f>
        <v>0</v>
      </c>
      <c r="J741" s="69"/>
      <c r="K741" s="81">
        <f>IF(F741="I",IFERROR(VLOOKUP(C741,'BG 2021'!A:C,3,FALSE),0),0)</f>
        <v>0</v>
      </c>
      <c r="L741" s="69"/>
      <c r="M741" s="69">
        <f>IF(F741="I",IFERROR(VLOOKUP(C741,'BG 2021'!A:D,4,FALSE),0),0)</f>
        <v>0</v>
      </c>
      <c r="N741" s="69"/>
      <c r="O741" s="81"/>
      <c r="P741" s="69"/>
      <c r="Q741" s="69"/>
      <c r="R741" s="69"/>
    </row>
    <row r="742" spans="1:18" s="70" customFormat="1" ht="12" customHeight="1">
      <c r="A742" s="539" t="s">
        <v>19</v>
      </c>
      <c r="B742" s="539"/>
      <c r="C742" s="546">
        <v>3011111101</v>
      </c>
      <c r="D742" s="539" t="s">
        <v>798</v>
      </c>
      <c r="E742" s="68" t="s">
        <v>6</v>
      </c>
      <c r="F742" s="68" t="s">
        <v>210</v>
      </c>
      <c r="G742" s="81">
        <f>IF(F742="I",IFERROR(VLOOKUP(C742,'BG 032022'!B:D,3,FALSE),0),0)</f>
        <v>0</v>
      </c>
      <c r="H742" s="69"/>
      <c r="I742" s="69">
        <f>IF(F742="I",IFERROR(VLOOKUP(C742,'BG 032022'!B:F,5,FALSE),0),0)</f>
        <v>0</v>
      </c>
      <c r="J742" s="69"/>
      <c r="K742" s="81">
        <f>IF(F742="I",IFERROR(VLOOKUP(C742,'BG 2021'!A:C,3,FALSE),0),0)</f>
        <v>0</v>
      </c>
      <c r="L742" s="69"/>
      <c r="M742" s="69">
        <f>IF(F742="I",IFERROR(VLOOKUP(C742,'BG 2021'!A:D,4,FALSE),0),0)</f>
        <v>0</v>
      </c>
      <c r="N742" s="69"/>
      <c r="O742" s="81"/>
      <c r="P742" s="69"/>
      <c r="Q742" s="69"/>
      <c r="R742" s="69"/>
    </row>
    <row r="743" spans="1:18" s="70" customFormat="1" ht="12" customHeight="1">
      <c r="A743" s="539" t="s">
        <v>19</v>
      </c>
      <c r="B743" s="539"/>
      <c r="C743" s="546">
        <v>301112</v>
      </c>
      <c r="D743" s="539" t="s">
        <v>128</v>
      </c>
      <c r="E743" s="68" t="s">
        <v>6</v>
      </c>
      <c r="F743" s="68" t="s">
        <v>209</v>
      </c>
      <c r="G743" s="81">
        <f>IF(F743="I",IFERROR(VLOOKUP(C743,'BG 032022'!B:D,3,FALSE),0),0)</f>
        <v>0</v>
      </c>
      <c r="H743" s="69"/>
      <c r="I743" s="69">
        <f>IF(F743="I",IFERROR(VLOOKUP(C743,'BG 032022'!B:F,5,FALSE),0),0)</f>
        <v>0</v>
      </c>
      <c r="J743" s="69"/>
      <c r="K743" s="81">
        <f>IF(F743="I",IFERROR(VLOOKUP(C743,'BG 2021'!A:C,3,FALSE),0),0)</f>
        <v>0</v>
      </c>
      <c r="L743" s="69"/>
      <c r="M743" s="69">
        <f>IF(F743="I",IFERROR(VLOOKUP(C743,'BG 2021'!A:D,4,FALSE),0),0)</f>
        <v>0</v>
      </c>
      <c r="N743" s="69"/>
      <c r="O743" s="81"/>
      <c r="P743" s="69"/>
      <c r="Q743" s="69"/>
      <c r="R743" s="69"/>
    </row>
    <row r="744" spans="1:18" s="70" customFormat="1" ht="12" customHeight="1">
      <c r="A744" s="539" t="s">
        <v>19</v>
      </c>
      <c r="B744" s="539"/>
      <c r="C744" s="546">
        <v>3011121</v>
      </c>
      <c r="D744" s="539" t="s">
        <v>128</v>
      </c>
      <c r="E744" s="68" t="s">
        <v>6</v>
      </c>
      <c r="F744" s="68" t="s">
        <v>209</v>
      </c>
      <c r="G744" s="81">
        <f>IF(F744="I",IFERROR(VLOOKUP(C744,'BG 032022'!B:D,3,FALSE),0),0)</f>
        <v>0</v>
      </c>
      <c r="H744" s="69"/>
      <c r="I744" s="69">
        <f>IF(F744="I",IFERROR(VLOOKUP(C744,'BG 032022'!B:F,5,FALSE),0),0)</f>
        <v>0</v>
      </c>
      <c r="J744" s="69"/>
      <c r="K744" s="81">
        <f>IF(F744="I",IFERROR(VLOOKUP(C744,'BG 2021'!A:C,3,FALSE),0),0)</f>
        <v>0</v>
      </c>
      <c r="L744" s="69"/>
      <c r="M744" s="69">
        <f>IF(F744="I",IFERROR(VLOOKUP(C744,'BG 2021'!A:D,4,FALSE),0),0)</f>
        <v>0</v>
      </c>
      <c r="N744" s="69"/>
      <c r="O744" s="81"/>
      <c r="P744" s="69"/>
      <c r="Q744" s="69"/>
      <c r="R744" s="69"/>
    </row>
    <row r="745" spans="1:18" s="70" customFormat="1" ht="12" customHeight="1">
      <c r="A745" s="539" t="s">
        <v>19</v>
      </c>
      <c r="B745" s="539"/>
      <c r="C745" s="546">
        <v>30111211</v>
      </c>
      <c r="D745" s="539" t="s">
        <v>128</v>
      </c>
      <c r="E745" s="68" t="s">
        <v>6</v>
      </c>
      <c r="F745" s="68" t="s">
        <v>209</v>
      </c>
      <c r="G745" s="81">
        <f>IF(F745="I",IFERROR(VLOOKUP(C745,'BG 032022'!B:D,3,FALSE),0),0)</f>
        <v>0</v>
      </c>
      <c r="H745" s="69"/>
      <c r="I745" s="69">
        <f>IF(F745="I",IFERROR(VLOOKUP(C745,'BG 032022'!B:F,5,FALSE),0),0)</f>
        <v>0</v>
      </c>
      <c r="J745" s="69"/>
      <c r="K745" s="81">
        <f>IF(F745="I",IFERROR(VLOOKUP(C745,'BG 2021'!A:C,3,FALSE),0),0)</f>
        <v>0</v>
      </c>
      <c r="L745" s="69"/>
      <c r="M745" s="69">
        <f>IF(F745="I",IFERROR(VLOOKUP(C745,'BG 2021'!A:D,4,FALSE),0),0)</f>
        <v>0</v>
      </c>
      <c r="N745" s="69"/>
      <c r="O745" s="81"/>
      <c r="P745" s="69"/>
      <c r="Q745" s="69"/>
      <c r="R745" s="69"/>
    </row>
    <row r="746" spans="1:18" s="70" customFormat="1" ht="12" customHeight="1">
      <c r="A746" s="539" t="s">
        <v>19</v>
      </c>
      <c r="B746" s="539" t="s">
        <v>984</v>
      </c>
      <c r="C746" s="546">
        <v>3011121101</v>
      </c>
      <c r="D746" s="539" t="s">
        <v>332</v>
      </c>
      <c r="E746" s="68" t="s">
        <v>6</v>
      </c>
      <c r="F746" s="68" t="s">
        <v>210</v>
      </c>
      <c r="G746" s="81">
        <f>IF(F746="I",IFERROR(VLOOKUP(C746,'BG 032022'!B:D,3,FALSE),0),0)</f>
        <v>18200000000</v>
      </c>
      <c r="H746" s="69"/>
      <c r="I746" s="69">
        <f>IF(F746="I",IFERROR(VLOOKUP(C746,'BG 032022'!B:F,5,FALSE),0),0)</f>
        <v>2605980.71</v>
      </c>
      <c r="J746" s="69"/>
      <c r="K746" s="81">
        <f>IF(F746="I",IFERROR(VLOOKUP(C746,'BG 2021'!A:C,3,FALSE),0),0)</f>
        <v>18200000000</v>
      </c>
      <c r="L746" s="69"/>
      <c r="M746" s="69">
        <f>IF(F746="I",IFERROR(VLOOKUP(C746,'BG 2021'!A:D,4,FALSE),0),0)</f>
        <v>2605980.71</v>
      </c>
      <c r="N746" s="69"/>
      <c r="O746" s="81"/>
      <c r="P746" s="69"/>
      <c r="Q746" s="69"/>
      <c r="R746" s="69"/>
    </row>
    <row r="747" spans="1:18" s="70" customFormat="1" ht="12" customHeight="1">
      <c r="A747" s="539" t="s">
        <v>19</v>
      </c>
      <c r="B747" s="539"/>
      <c r="C747" s="546">
        <v>3011121102</v>
      </c>
      <c r="D747" s="539" t="s">
        <v>799</v>
      </c>
      <c r="E747" s="68" t="s">
        <v>6</v>
      </c>
      <c r="F747" s="68" t="s">
        <v>210</v>
      </c>
      <c r="G747" s="81">
        <f>IF(F747="I",IFERROR(VLOOKUP(C747,'BG 032022'!B:D,3,FALSE),0),0)</f>
        <v>0</v>
      </c>
      <c r="H747" s="69"/>
      <c r="I747" s="69">
        <f>IF(F747="I",IFERROR(VLOOKUP(C747,'BG 032022'!B:F,5,FALSE),0),0)</f>
        <v>0</v>
      </c>
      <c r="J747" s="69"/>
      <c r="K747" s="81">
        <f>IF(F747="I",IFERROR(VLOOKUP(C747,'BG 2021'!A:C,3,FALSE),0),0)</f>
        <v>0</v>
      </c>
      <c r="L747" s="69"/>
      <c r="M747" s="69">
        <f>IF(F747="I",IFERROR(VLOOKUP(C747,'BG 2021'!A:D,4,FALSE),0),0)</f>
        <v>0</v>
      </c>
      <c r="N747" s="69"/>
      <c r="O747" s="81"/>
      <c r="P747" s="69"/>
      <c r="Q747" s="69"/>
      <c r="R747" s="69"/>
    </row>
    <row r="748" spans="1:18" s="70" customFormat="1" ht="12" customHeight="1">
      <c r="A748" s="539" t="s">
        <v>19</v>
      </c>
      <c r="B748" s="539"/>
      <c r="C748" s="546">
        <v>3011121103</v>
      </c>
      <c r="D748" s="539" t="s">
        <v>333</v>
      </c>
      <c r="E748" s="68" t="s">
        <v>6</v>
      </c>
      <c r="F748" s="68" t="s">
        <v>210</v>
      </c>
      <c r="G748" s="81">
        <f>IF(F748="I",IFERROR(VLOOKUP(C748,'BG 032022'!B:D,3,FALSE),0),0)</f>
        <v>0</v>
      </c>
      <c r="H748" s="69"/>
      <c r="I748" s="69">
        <f>IF(F748="I",IFERROR(VLOOKUP(C748,'BG 032022'!B:F,5,FALSE),0),0)</f>
        <v>0</v>
      </c>
      <c r="J748" s="69"/>
      <c r="K748" s="81">
        <f>IF(F748="I",IFERROR(VLOOKUP(C748,'BG 2021'!A:C,3,FALSE),0),0)</f>
        <v>0</v>
      </c>
      <c r="L748" s="69"/>
      <c r="M748" s="69">
        <f>IF(F748="I",IFERROR(VLOOKUP(C748,'BG 2021'!A:D,4,FALSE),0),0)</f>
        <v>0</v>
      </c>
      <c r="N748" s="69"/>
      <c r="O748" s="81"/>
      <c r="P748" s="69"/>
      <c r="Q748" s="69"/>
      <c r="R748" s="69"/>
    </row>
    <row r="749" spans="1:18" s="70" customFormat="1" ht="12" customHeight="1">
      <c r="A749" s="539" t="s">
        <v>19</v>
      </c>
      <c r="B749" s="539"/>
      <c r="C749" s="546">
        <v>301113</v>
      </c>
      <c r="D749" s="539" t="s">
        <v>800</v>
      </c>
      <c r="E749" s="68" t="s">
        <v>6</v>
      </c>
      <c r="F749" s="68" t="s">
        <v>209</v>
      </c>
      <c r="G749" s="81">
        <f>IF(F749="I",IFERROR(VLOOKUP(C749,'BG 032022'!B:D,3,FALSE),0),0)</f>
        <v>0</v>
      </c>
      <c r="H749" s="69"/>
      <c r="I749" s="69">
        <f>IF(F749="I",IFERROR(VLOOKUP(C749,'BG 032022'!B:F,5,FALSE),0),0)</f>
        <v>0</v>
      </c>
      <c r="J749" s="69"/>
      <c r="K749" s="81">
        <f>IF(F749="I",IFERROR(VLOOKUP(C749,'BG 2021'!A:C,3,FALSE),0),0)</f>
        <v>0</v>
      </c>
      <c r="L749" s="69"/>
      <c r="M749" s="69">
        <f>IF(F749="I",IFERROR(VLOOKUP(C749,'BG 2021'!A:D,4,FALSE),0),0)</f>
        <v>0</v>
      </c>
      <c r="N749" s="69"/>
      <c r="O749" s="81"/>
      <c r="P749" s="69"/>
      <c r="Q749" s="69"/>
      <c r="R749" s="69"/>
    </row>
    <row r="750" spans="1:18" s="70" customFormat="1" ht="12" customHeight="1">
      <c r="A750" s="539" t="s">
        <v>19</v>
      </c>
      <c r="B750" s="539"/>
      <c r="C750" s="546">
        <v>3011131</v>
      </c>
      <c r="D750" s="539" t="s">
        <v>800</v>
      </c>
      <c r="E750" s="68" t="s">
        <v>6</v>
      </c>
      <c r="F750" s="68" t="s">
        <v>209</v>
      </c>
      <c r="G750" s="81">
        <f>IF(F750="I",IFERROR(VLOOKUP(C750,'BG 032022'!B:D,3,FALSE),0),0)</f>
        <v>0</v>
      </c>
      <c r="H750" s="69"/>
      <c r="I750" s="69">
        <f>IF(F750="I",IFERROR(VLOOKUP(C750,'BG 032022'!B:F,5,FALSE),0),0)</f>
        <v>0</v>
      </c>
      <c r="J750" s="69"/>
      <c r="K750" s="81">
        <f>IF(F750="I",IFERROR(VLOOKUP(C750,'BG 2021'!A:C,3,FALSE),0),0)</f>
        <v>0</v>
      </c>
      <c r="L750" s="69"/>
      <c r="M750" s="69">
        <f>IF(F750="I",IFERROR(VLOOKUP(C750,'BG 2021'!A:D,4,FALSE),0),0)</f>
        <v>0</v>
      </c>
      <c r="N750" s="69"/>
      <c r="O750" s="81"/>
      <c r="P750" s="69"/>
      <c r="Q750" s="69"/>
      <c r="R750" s="69"/>
    </row>
    <row r="751" spans="1:18" s="70" customFormat="1" ht="12" customHeight="1">
      <c r="A751" s="539" t="s">
        <v>19</v>
      </c>
      <c r="B751" s="539"/>
      <c r="C751" s="546">
        <v>30111311</v>
      </c>
      <c r="D751" s="539" t="s">
        <v>800</v>
      </c>
      <c r="E751" s="68" t="s">
        <v>6</v>
      </c>
      <c r="F751" s="68" t="s">
        <v>209</v>
      </c>
      <c r="G751" s="81">
        <f>IF(F751="I",IFERROR(VLOOKUP(C751,'BG 032022'!B:D,3,FALSE),0),0)</f>
        <v>0</v>
      </c>
      <c r="H751" s="69"/>
      <c r="I751" s="69">
        <f>IF(F751="I",IFERROR(VLOOKUP(C751,'BG 032022'!B:F,5,FALSE),0),0)</f>
        <v>0</v>
      </c>
      <c r="J751" s="69"/>
      <c r="K751" s="81">
        <f>IF(F751="I",IFERROR(VLOOKUP(C751,'BG 2021'!A:C,3,FALSE),0),0)</f>
        <v>0</v>
      </c>
      <c r="L751" s="69"/>
      <c r="M751" s="69">
        <f>IF(F751="I",IFERROR(VLOOKUP(C751,'BG 2021'!A:D,4,FALSE),0),0)</f>
        <v>0</v>
      </c>
      <c r="N751" s="69"/>
      <c r="O751" s="81"/>
      <c r="P751" s="69"/>
      <c r="Q751" s="69"/>
      <c r="R751" s="69"/>
    </row>
    <row r="752" spans="1:18" s="70" customFormat="1" ht="12" customHeight="1">
      <c r="A752" s="539" t="s">
        <v>19</v>
      </c>
      <c r="B752" s="539"/>
      <c r="C752" s="546">
        <v>3011131101</v>
      </c>
      <c r="D752" s="539" t="s">
        <v>800</v>
      </c>
      <c r="E752" s="68" t="s">
        <v>6</v>
      </c>
      <c r="F752" s="68" t="s">
        <v>210</v>
      </c>
      <c r="G752" s="81">
        <f>IF(F752="I",IFERROR(VLOOKUP(C752,'BG 032022'!B:D,3,FALSE),0),0)</f>
        <v>0</v>
      </c>
      <c r="H752" s="69"/>
      <c r="I752" s="69">
        <f>IF(F752="I",IFERROR(VLOOKUP(C752,'BG 032022'!B:F,5,FALSE),0),0)</f>
        <v>0</v>
      </c>
      <c r="J752" s="69"/>
      <c r="K752" s="81">
        <f>IF(F752="I",IFERROR(VLOOKUP(C752,'BG 2021'!A:C,3,FALSE),0),0)</f>
        <v>0</v>
      </c>
      <c r="L752" s="69"/>
      <c r="M752" s="69">
        <f>IF(F752="I",IFERROR(VLOOKUP(C752,'BG 2021'!A:D,4,FALSE),0),0)</f>
        <v>0</v>
      </c>
      <c r="N752" s="69"/>
      <c r="O752" s="81"/>
      <c r="P752" s="69"/>
      <c r="Q752" s="69"/>
      <c r="R752" s="69"/>
    </row>
    <row r="753" spans="1:18" s="70" customFormat="1" ht="12" customHeight="1">
      <c r="A753" s="539" t="s">
        <v>19</v>
      </c>
      <c r="B753" s="539"/>
      <c r="C753" s="546">
        <v>3011131102</v>
      </c>
      <c r="D753" s="539" t="s">
        <v>801</v>
      </c>
      <c r="E753" s="68" t="s">
        <v>6</v>
      </c>
      <c r="F753" s="68" t="s">
        <v>210</v>
      </c>
      <c r="G753" s="81">
        <f>IF(F753="I",IFERROR(VLOOKUP(C753,'BG 032022'!B:D,3,FALSE),0),0)</f>
        <v>0</v>
      </c>
      <c r="H753" s="69"/>
      <c r="I753" s="69">
        <f>IF(F753="I",IFERROR(VLOOKUP(C753,'BG 032022'!B:F,5,FALSE),0),0)</f>
        <v>0</v>
      </c>
      <c r="J753" s="69"/>
      <c r="K753" s="81">
        <f>IF(F753="I",IFERROR(VLOOKUP(C753,'BG 2021'!A:C,3,FALSE),0),0)</f>
        <v>0</v>
      </c>
      <c r="L753" s="69"/>
      <c r="M753" s="69">
        <f>IF(F753="I",IFERROR(VLOOKUP(C753,'BG 2021'!A:D,4,FALSE),0),0)</f>
        <v>0</v>
      </c>
      <c r="N753" s="69"/>
      <c r="O753" s="81"/>
      <c r="P753" s="69"/>
      <c r="Q753" s="69"/>
      <c r="R753" s="69"/>
    </row>
    <row r="754" spans="1:18" s="70" customFormat="1" ht="12" customHeight="1">
      <c r="A754" s="539" t="s">
        <v>19</v>
      </c>
      <c r="B754" s="539"/>
      <c r="C754" s="546">
        <v>302</v>
      </c>
      <c r="D754" s="539" t="s">
        <v>389</v>
      </c>
      <c r="E754" s="68" t="s">
        <v>6</v>
      </c>
      <c r="F754" s="68" t="s">
        <v>209</v>
      </c>
      <c r="G754" s="81">
        <f>IF(F754="I",IFERROR(VLOOKUP(C754,'BG 032022'!B:D,3,FALSE),0),0)</f>
        <v>0</v>
      </c>
      <c r="H754" s="69"/>
      <c r="I754" s="69">
        <f>IF(F754="I",IFERROR(VLOOKUP(C754,'BG 032022'!B:F,5,FALSE),0),0)</f>
        <v>0</v>
      </c>
      <c r="J754" s="69"/>
      <c r="K754" s="81">
        <f>IF(F754="I",IFERROR(VLOOKUP(C754,'BG 2021'!A:C,3,FALSE),0),0)</f>
        <v>0</v>
      </c>
      <c r="L754" s="69"/>
      <c r="M754" s="69">
        <f>IF(F754="I",IFERROR(VLOOKUP(C754,'BG 2021'!A:D,4,FALSE),0),0)</f>
        <v>0</v>
      </c>
      <c r="N754" s="69"/>
      <c r="O754" s="81"/>
      <c r="P754" s="69"/>
      <c r="Q754" s="69"/>
      <c r="R754" s="69"/>
    </row>
    <row r="755" spans="1:18" s="70" customFormat="1" ht="12" customHeight="1">
      <c r="A755" s="539" t="s">
        <v>19</v>
      </c>
      <c r="B755" s="539"/>
      <c r="C755" s="546">
        <v>3021</v>
      </c>
      <c r="D755" s="539" t="s">
        <v>333</v>
      </c>
      <c r="E755" s="68" t="s">
        <v>6</v>
      </c>
      <c r="F755" s="68" t="s">
        <v>209</v>
      </c>
      <c r="G755" s="81">
        <f>IF(F755="I",IFERROR(VLOOKUP(C755,'BG 032022'!B:D,3,FALSE),0),0)</f>
        <v>0</v>
      </c>
      <c r="H755" s="69"/>
      <c r="I755" s="69">
        <f>IF(F755="I",IFERROR(VLOOKUP(C755,'BG 032022'!B:F,5,FALSE),0),0)</f>
        <v>0</v>
      </c>
      <c r="J755" s="69"/>
      <c r="K755" s="81">
        <f>IF(F755="I",IFERROR(VLOOKUP(C755,'BG 2021'!A:C,3,FALSE),0),0)</f>
        <v>0</v>
      </c>
      <c r="L755" s="69"/>
      <c r="M755" s="69">
        <f>IF(F755="I",IFERROR(VLOOKUP(C755,'BG 2021'!A:D,4,FALSE),0),0)</f>
        <v>0</v>
      </c>
      <c r="N755" s="69"/>
      <c r="O755" s="81"/>
      <c r="P755" s="69"/>
      <c r="Q755" s="69"/>
      <c r="R755" s="69"/>
    </row>
    <row r="756" spans="1:18" s="70" customFormat="1" ht="12" customHeight="1">
      <c r="A756" s="539" t="s">
        <v>19</v>
      </c>
      <c r="B756" s="539"/>
      <c r="C756" s="546">
        <v>30211</v>
      </c>
      <c r="D756" s="539" t="s">
        <v>333</v>
      </c>
      <c r="E756" s="68" t="s">
        <v>6</v>
      </c>
      <c r="F756" s="68" t="s">
        <v>209</v>
      </c>
      <c r="G756" s="81">
        <f>IF(F756="I",IFERROR(VLOOKUP(C756,'BG 032022'!B:D,3,FALSE),0),0)</f>
        <v>0</v>
      </c>
      <c r="H756" s="69"/>
      <c r="I756" s="69">
        <f>IF(F756="I",IFERROR(VLOOKUP(C756,'BG 032022'!B:F,5,FALSE),0),0)</f>
        <v>0</v>
      </c>
      <c r="J756" s="69"/>
      <c r="K756" s="81">
        <f>IF(F756="I",IFERROR(VLOOKUP(C756,'BG 2021'!A:C,3,FALSE),0),0)</f>
        <v>0</v>
      </c>
      <c r="L756" s="69"/>
      <c r="M756" s="69">
        <f>IF(F756="I",IFERROR(VLOOKUP(C756,'BG 2021'!A:D,4,FALSE),0),0)</f>
        <v>0</v>
      </c>
      <c r="N756" s="69"/>
      <c r="O756" s="81"/>
      <c r="P756" s="69"/>
      <c r="Q756" s="69"/>
      <c r="R756" s="69"/>
    </row>
    <row r="757" spans="1:18" s="70" customFormat="1" ht="12" customHeight="1">
      <c r="A757" s="539" t="s">
        <v>19</v>
      </c>
      <c r="B757" s="539"/>
      <c r="C757" s="546">
        <v>302111</v>
      </c>
      <c r="D757" s="539" t="s">
        <v>333</v>
      </c>
      <c r="E757" s="68" t="s">
        <v>6</v>
      </c>
      <c r="F757" s="68" t="s">
        <v>209</v>
      </c>
      <c r="G757" s="81">
        <f>IF(F757="I",IFERROR(VLOOKUP(C757,'BG 032022'!B:D,3,FALSE),0),0)</f>
        <v>0</v>
      </c>
      <c r="H757" s="69"/>
      <c r="I757" s="69">
        <f>IF(F757="I",IFERROR(VLOOKUP(C757,'BG 032022'!B:F,5,FALSE),0),0)</f>
        <v>0</v>
      </c>
      <c r="J757" s="69"/>
      <c r="K757" s="81">
        <f>IF(F757="I",IFERROR(VLOOKUP(C757,'BG 2021'!A:C,3,FALSE),0),0)</f>
        <v>0</v>
      </c>
      <c r="L757" s="69"/>
      <c r="M757" s="69">
        <f>IF(F757="I",IFERROR(VLOOKUP(C757,'BG 2021'!A:D,4,FALSE),0),0)</f>
        <v>0</v>
      </c>
      <c r="N757" s="69"/>
      <c r="O757" s="81"/>
      <c r="P757" s="69"/>
      <c r="Q757" s="69"/>
      <c r="R757" s="69"/>
    </row>
    <row r="758" spans="1:18" s="70" customFormat="1" ht="12" customHeight="1">
      <c r="A758" s="539" t="s">
        <v>19</v>
      </c>
      <c r="B758" s="539"/>
      <c r="C758" s="546">
        <v>3021111</v>
      </c>
      <c r="D758" s="539" t="s">
        <v>333</v>
      </c>
      <c r="E758" s="68" t="s">
        <v>6</v>
      </c>
      <c r="F758" s="68" t="s">
        <v>209</v>
      </c>
      <c r="G758" s="81">
        <f>IF(F758="I",IFERROR(VLOOKUP(C758,'BG 032022'!B:D,3,FALSE),0),0)</f>
        <v>0</v>
      </c>
      <c r="H758" s="69"/>
      <c r="I758" s="69">
        <f>IF(F758="I",IFERROR(VLOOKUP(C758,'BG 032022'!B:F,5,FALSE),0),0)</f>
        <v>0</v>
      </c>
      <c r="J758" s="69"/>
      <c r="K758" s="81">
        <f>IF(F758="I",IFERROR(VLOOKUP(C758,'BG 2021'!A:C,3,FALSE),0),0)</f>
        <v>0</v>
      </c>
      <c r="L758" s="69"/>
      <c r="M758" s="69">
        <f>IF(F758="I",IFERROR(VLOOKUP(C758,'BG 2021'!A:D,4,FALSE),0),0)</f>
        <v>0</v>
      </c>
      <c r="N758" s="69"/>
      <c r="O758" s="81"/>
      <c r="P758" s="69"/>
      <c r="Q758" s="69"/>
      <c r="R758" s="69"/>
    </row>
    <row r="759" spans="1:18" s="70" customFormat="1" ht="12" customHeight="1">
      <c r="A759" s="539" t="s">
        <v>19</v>
      </c>
      <c r="B759" s="539"/>
      <c r="C759" s="546">
        <v>30211111</v>
      </c>
      <c r="D759" s="539" t="s">
        <v>333</v>
      </c>
      <c r="E759" s="68" t="s">
        <v>6</v>
      </c>
      <c r="F759" s="68" t="s">
        <v>209</v>
      </c>
      <c r="G759" s="81">
        <f>IF(F759="I",IFERROR(VLOOKUP(C759,'BG 032022'!B:D,3,FALSE),0),0)</f>
        <v>0</v>
      </c>
      <c r="H759" s="69"/>
      <c r="I759" s="69">
        <f>IF(F759="I",IFERROR(VLOOKUP(C759,'BG 032022'!B:F,5,FALSE),0),0)</f>
        <v>0</v>
      </c>
      <c r="J759" s="69"/>
      <c r="K759" s="81">
        <f>IF(F759="I",IFERROR(VLOOKUP(C759,'BG 2021'!A:C,3,FALSE),0),0)</f>
        <v>0</v>
      </c>
      <c r="L759" s="69"/>
      <c r="M759" s="69">
        <f>IF(F759="I",IFERROR(VLOOKUP(C759,'BG 2021'!A:D,4,FALSE),0),0)</f>
        <v>0</v>
      </c>
      <c r="N759" s="69"/>
      <c r="O759" s="81"/>
      <c r="P759" s="69"/>
      <c r="Q759" s="69"/>
      <c r="R759" s="69"/>
    </row>
    <row r="760" spans="1:18" s="70" customFormat="1" ht="12" customHeight="1">
      <c r="A760" s="539" t="s">
        <v>19</v>
      </c>
      <c r="B760" s="539" t="s">
        <v>333</v>
      </c>
      <c r="C760" s="546">
        <v>3021111101</v>
      </c>
      <c r="D760" s="539" t="s">
        <v>333</v>
      </c>
      <c r="E760" s="68" t="s">
        <v>6</v>
      </c>
      <c r="F760" s="68" t="s">
        <v>210</v>
      </c>
      <c r="G760" s="81">
        <f>IF(F760="I",IFERROR(VLOOKUP(C760,'BG 032022'!B:D,3,FALSE),0),0)</f>
        <v>637857678</v>
      </c>
      <c r="H760" s="69"/>
      <c r="I760" s="69">
        <f>IF(F760="I",IFERROR(VLOOKUP(C760,'BG 032022'!B:F,5,FALSE),0),0)</f>
        <v>91749.82</v>
      </c>
      <c r="J760" s="69"/>
      <c r="K760" s="81">
        <f>IF(F760="I",IFERROR(VLOOKUP(C760,'BG 2021'!A:C,3,FALSE),0),0)</f>
        <v>637857678</v>
      </c>
      <c r="L760" s="69"/>
      <c r="M760" s="69">
        <f>IF(F760="I",IFERROR(VLOOKUP(C760,'BG 2021'!A:D,4,FALSE),0),0)</f>
        <v>91749.82</v>
      </c>
      <c r="N760" s="69"/>
      <c r="O760" s="81"/>
      <c r="P760" s="69"/>
      <c r="Q760" s="69"/>
      <c r="R760" s="69"/>
    </row>
    <row r="761" spans="1:18" s="70" customFormat="1" ht="12" customHeight="1">
      <c r="A761" s="539" t="s">
        <v>19</v>
      </c>
      <c r="B761" s="539"/>
      <c r="C761" s="546">
        <v>303</v>
      </c>
      <c r="D761" s="539" t="s">
        <v>12</v>
      </c>
      <c r="E761" s="68" t="s">
        <v>6</v>
      </c>
      <c r="F761" s="68" t="s">
        <v>209</v>
      </c>
      <c r="G761" s="81">
        <f>IF(F761="I",IFERROR(VLOOKUP(C761,'BG 032022'!B:D,3,FALSE),0),0)</f>
        <v>0</v>
      </c>
      <c r="H761" s="69"/>
      <c r="I761" s="69">
        <f>IF(F761="I",IFERROR(VLOOKUP(C761,'BG 032022'!B:F,5,FALSE),0),0)</f>
        <v>0</v>
      </c>
      <c r="J761" s="69"/>
      <c r="K761" s="81">
        <f>IF(F761="I",IFERROR(VLOOKUP(C761,'BG 2021'!A:C,3,FALSE),0),0)</f>
        <v>0</v>
      </c>
      <c r="L761" s="69"/>
      <c r="M761" s="69">
        <f>IF(F761="I",IFERROR(VLOOKUP(C761,'BG 2021'!A:D,4,FALSE),0),0)</f>
        <v>0</v>
      </c>
      <c r="N761" s="69"/>
      <c r="O761" s="81"/>
      <c r="P761" s="69"/>
      <c r="Q761" s="69"/>
      <c r="R761" s="69"/>
    </row>
    <row r="762" spans="1:18" s="70" customFormat="1" ht="12" customHeight="1">
      <c r="A762" s="539" t="s">
        <v>19</v>
      </c>
      <c r="B762" s="539"/>
      <c r="C762" s="546">
        <v>3031</v>
      </c>
      <c r="D762" s="539" t="s">
        <v>147</v>
      </c>
      <c r="E762" s="68" t="s">
        <v>6</v>
      </c>
      <c r="F762" s="68" t="s">
        <v>209</v>
      </c>
      <c r="G762" s="81">
        <f>IF(F762="I",IFERROR(VLOOKUP(C762,'BG 032022'!B:D,3,FALSE),0),0)</f>
        <v>0</v>
      </c>
      <c r="H762" s="69"/>
      <c r="I762" s="69">
        <f>IF(F762="I",IFERROR(VLOOKUP(C762,'BG 032022'!B:F,5,FALSE),0),0)</f>
        <v>0</v>
      </c>
      <c r="J762" s="69"/>
      <c r="K762" s="81">
        <f>IF(F762="I",IFERROR(VLOOKUP(C762,'BG 2021'!A:C,3,FALSE),0),0)</f>
        <v>0</v>
      </c>
      <c r="L762" s="69"/>
      <c r="M762" s="69">
        <f>IF(F762="I",IFERROR(VLOOKUP(C762,'BG 2021'!A:D,4,FALSE),0),0)</f>
        <v>0</v>
      </c>
      <c r="N762" s="69"/>
      <c r="O762" s="81"/>
      <c r="P762" s="69"/>
      <c r="Q762" s="69"/>
      <c r="R762" s="69"/>
    </row>
    <row r="763" spans="1:18" s="70" customFormat="1" ht="12" customHeight="1">
      <c r="A763" s="539" t="s">
        <v>19</v>
      </c>
      <c r="B763" s="539"/>
      <c r="C763" s="546">
        <v>30311</v>
      </c>
      <c r="D763" s="539" t="s">
        <v>147</v>
      </c>
      <c r="E763" s="68" t="s">
        <v>6</v>
      </c>
      <c r="F763" s="68" t="s">
        <v>209</v>
      </c>
      <c r="G763" s="81">
        <f>IF(F763="I",IFERROR(VLOOKUP(C763,'BG 032022'!B:D,3,FALSE),0),0)</f>
        <v>0</v>
      </c>
      <c r="H763" s="69"/>
      <c r="I763" s="69">
        <f>IF(F763="I",IFERROR(VLOOKUP(C763,'BG 032022'!B:F,5,FALSE),0),0)</f>
        <v>0</v>
      </c>
      <c r="J763" s="69"/>
      <c r="K763" s="81">
        <f>IF(F763="I",IFERROR(VLOOKUP(C763,'BG 2021'!A:C,3,FALSE),0),0)</f>
        <v>0</v>
      </c>
      <c r="L763" s="69"/>
      <c r="M763" s="69">
        <f>IF(F763="I",IFERROR(VLOOKUP(C763,'BG 2021'!A:D,4,FALSE),0),0)</f>
        <v>0</v>
      </c>
      <c r="N763" s="69"/>
      <c r="O763" s="81"/>
      <c r="P763" s="69"/>
      <c r="Q763" s="69"/>
      <c r="R763" s="69"/>
    </row>
    <row r="764" spans="1:18" s="70" customFormat="1" ht="12" customHeight="1">
      <c r="A764" s="539" t="s">
        <v>19</v>
      </c>
      <c r="B764" s="539"/>
      <c r="C764" s="546">
        <v>303111</v>
      </c>
      <c r="D764" s="539" t="s">
        <v>147</v>
      </c>
      <c r="E764" s="68" t="s">
        <v>6</v>
      </c>
      <c r="F764" s="68" t="s">
        <v>209</v>
      </c>
      <c r="G764" s="81">
        <f>IF(F764="I",IFERROR(VLOOKUP(C764,'BG 032022'!B:D,3,FALSE),0),0)</f>
        <v>0</v>
      </c>
      <c r="H764" s="69"/>
      <c r="I764" s="69">
        <f>IF(F764="I",IFERROR(VLOOKUP(C764,'BG 032022'!B:F,5,FALSE),0),0)</f>
        <v>0</v>
      </c>
      <c r="J764" s="69"/>
      <c r="K764" s="81">
        <f>IF(F764="I",IFERROR(VLOOKUP(C764,'BG 2021'!A:C,3,FALSE),0),0)</f>
        <v>0</v>
      </c>
      <c r="L764" s="69"/>
      <c r="M764" s="69">
        <f>IF(F764="I",IFERROR(VLOOKUP(C764,'BG 2021'!A:D,4,FALSE),0),0)</f>
        <v>0</v>
      </c>
      <c r="N764" s="69"/>
      <c r="O764" s="81"/>
      <c r="P764" s="69"/>
      <c r="Q764" s="69"/>
      <c r="R764" s="69"/>
    </row>
    <row r="765" spans="1:18" s="70" customFormat="1" ht="12" customHeight="1">
      <c r="A765" s="539" t="s">
        <v>19</v>
      </c>
      <c r="B765" s="539"/>
      <c r="C765" s="546">
        <v>3031111</v>
      </c>
      <c r="D765" s="539" t="s">
        <v>147</v>
      </c>
      <c r="E765" s="68" t="s">
        <v>6</v>
      </c>
      <c r="F765" s="68" t="s">
        <v>209</v>
      </c>
      <c r="G765" s="81">
        <f>IF(F765="I",IFERROR(VLOOKUP(C765,'BG 032022'!B:D,3,FALSE),0),0)</f>
        <v>0</v>
      </c>
      <c r="H765" s="69"/>
      <c r="I765" s="69">
        <f>IF(F765="I",IFERROR(VLOOKUP(C765,'BG 032022'!B:F,5,FALSE),0),0)</f>
        <v>0</v>
      </c>
      <c r="J765" s="69"/>
      <c r="K765" s="81">
        <f>IF(F765="I",IFERROR(VLOOKUP(C765,'BG 2021'!A:C,3,FALSE),0),0)</f>
        <v>0</v>
      </c>
      <c r="L765" s="69"/>
      <c r="M765" s="69">
        <f>IF(F765="I",IFERROR(VLOOKUP(C765,'BG 2021'!A:D,4,FALSE),0),0)</f>
        <v>0</v>
      </c>
      <c r="N765" s="69"/>
      <c r="O765" s="81"/>
      <c r="P765" s="69"/>
      <c r="Q765" s="69"/>
      <c r="R765" s="69"/>
    </row>
    <row r="766" spans="1:18" s="70" customFormat="1" ht="12" customHeight="1">
      <c r="A766" s="539" t="s">
        <v>19</v>
      </c>
      <c r="B766" s="539"/>
      <c r="C766" s="546">
        <v>30311111</v>
      </c>
      <c r="D766" s="539" t="s">
        <v>147</v>
      </c>
      <c r="E766" s="68" t="s">
        <v>6</v>
      </c>
      <c r="F766" s="68" t="s">
        <v>209</v>
      </c>
      <c r="G766" s="81">
        <f>IF(F766="I",IFERROR(VLOOKUP(C766,'BG 032022'!B:D,3,FALSE),0),0)</f>
        <v>0</v>
      </c>
      <c r="H766" s="69"/>
      <c r="I766" s="69">
        <f>IF(F766="I",IFERROR(VLOOKUP(C766,'BG 032022'!B:F,5,FALSE),0),0)</f>
        <v>0</v>
      </c>
      <c r="J766" s="69"/>
      <c r="K766" s="81">
        <f>IF(F766="I",IFERROR(VLOOKUP(C766,'BG 2021'!A:C,3,FALSE),0),0)</f>
        <v>0</v>
      </c>
      <c r="L766" s="69"/>
      <c r="M766" s="69">
        <f>IF(F766="I",IFERROR(VLOOKUP(C766,'BG 2021'!A:D,4,FALSE),0),0)</f>
        <v>0</v>
      </c>
      <c r="N766" s="69"/>
      <c r="O766" s="81"/>
      <c r="P766" s="69"/>
      <c r="Q766" s="69"/>
      <c r="R766" s="69"/>
    </row>
    <row r="767" spans="1:18" s="70" customFormat="1" ht="12" customHeight="1">
      <c r="A767" s="539" t="s">
        <v>19</v>
      </c>
      <c r="B767" s="539"/>
      <c r="C767" s="546">
        <v>3031111101</v>
      </c>
      <c r="D767" s="539" t="s">
        <v>802</v>
      </c>
      <c r="E767" s="68" t="s">
        <v>6</v>
      </c>
      <c r="F767" s="68" t="s">
        <v>210</v>
      </c>
      <c r="G767" s="81">
        <f>IF(F767="I",IFERROR(VLOOKUP(C767,'BG 032022'!B:D,3,FALSE),0),0)</f>
        <v>0</v>
      </c>
      <c r="H767" s="69"/>
      <c r="I767" s="69">
        <f>IF(F767="I",IFERROR(VLOOKUP(C767,'BG 032022'!B:F,5,FALSE),0),0)</f>
        <v>0</v>
      </c>
      <c r="J767" s="69"/>
      <c r="K767" s="81">
        <f>IF(F767="I",IFERROR(VLOOKUP(C767,'BG 2021'!A:C,3,FALSE),0),0)</f>
        <v>0</v>
      </c>
      <c r="L767" s="69"/>
      <c r="M767" s="69">
        <f>IF(F767="I",IFERROR(VLOOKUP(C767,'BG 2021'!A:D,4,FALSE),0),0)</f>
        <v>0</v>
      </c>
      <c r="N767" s="69"/>
      <c r="O767" s="81"/>
      <c r="P767" s="69"/>
      <c r="Q767" s="69"/>
      <c r="R767" s="69"/>
    </row>
    <row r="768" spans="1:18" s="70" customFormat="1" ht="12" customHeight="1">
      <c r="A768" s="539" t="s">
        <v>19</v>
      </c>
      <c r="B768" s="539"/>
      <c r="C768" s="546">
        <v>3031111102</v>
      </c>
      <c r="D768" s="539" t="s">
        <v>803</v>
      </c>
      <c r="E768" s="68" t="s">
        <v>6</v>
      </c>
      <c r="F768" s="68" t="s">
        <v>210</v>
      </c>
      <c r="G768" s="81">
        <f>IF(F768="I",IFERROR(VLOOKUP(C768,'BG 032022'!B:D,3,FALSE),0),0)</f>
        <v>0</v>
      </c>
      <c r="H768" s="69"/>
      <c r="I768" s="69">
        <f>IF(F768="I",IFERROR(VLOOKUP(C768,'BG 032022'!B:F,5,FALSE),0),0)</f>
        <v>0</v>
      </c>
      <c r="J768" s="69"/>
      <c r="K768" s="81">
        <f>IF(F768="I",IFERROR(VLOOKUP(C768,'BG 2021'!A:C,3,FALSE),0),0)</f>
        <v>0</v>
      </c>
      <c r="L768" s="69"/>
      <c r="M768" s="69">
        <f>IF(F768="I",IFERROR(VLOOKUP(C768,'BG 2021'!A:D,4,FALSE),0),0)</f>
        <v>0</v>
      </c>
      <c r="N768" s="69"/>
      <c r="O768" s="81"/>
      <c r="P768" s="69"/>
      <c r="Q768" s="69"/>
      <c r="R768" s="69"/>
    </row>
    <row r="769" spans="1:18" s="70" customFormat="1" ht="12" customHeight="1">
      <c r="A769" s="539" t="s">
        <v>19</v>
      </c>
      <c r="B769" s="539"/>
      <c r="C769" s="546">
        <v>3031111103</v>
      </c>
      <c r="D769" s="539" t="s">
        <v>804</v>
      </c>
      <c r="E769" s="68" t="s">
        <v>6</v>
      </c>
      <c r="F769" s="68" t="s">
        <v>210</v>
      </c>
      <c r="G769" s="81">
        <f>IF(F769="I",IFERROR(VLOOKUP(C769,'BG 032022'!B:D,3,FALSE),0),0)</f>
        <v>0</v>
      </c>
      <c r="H769" s="69"/>
      <c r="I769" s="69">
        <f>IF(F769="I",IFERROR(VLOOKUP(C769,'BG 032022'!B:F,5,FALSE),0),0)</f>
        <v>0</v>
      </c>
      <c r="J769" s="69"/>
      <c r="K769" s="81">
        <f>IF(F769="I",IFERROR(VLOOKUP(C769,'BG 2021'!A:C,3,FALSE),0),0)</f>
        <v>0</v>
      </c>
      <c r="L769" s="69"/>
      <c r="M769" s="69">
        <f>IF(F769="I",IFERROR(VLOOKUP(C769,'BG 2021'!A:D,4,FALSE),0),0)</f>
        <v>0</v>
      </c>
      <c r="N769" s="69"/>
      <c r="O769" s="81"/>
      <c r="P769" s="69"/>
      <c r="Q769" s="69"/>
      <c r="R769" s="69"/>
    </row>
    <row r="770" spans="1:18" s="70" customFormat="1" ht="12" customHeight="1">
      <c r="A770" s="539" t="s">
        <v>19</v>
      </c>
      <c r="B770" s="539"/>
      <c r="C770" s="546">
        <v>3031111104</v>
      </c>
      <c r="D770" s="539" t="s">
        <v>805</v>
      </c>
      <c r="E770" s="68" t="s">
        <v>6</v>
      </c>
      <c r="F770" s="68" t="s">
        <v>210</v>
      </c>
      <c r="G770" s="81">
        <f>IF(F770="I",IFERROR(VLOOKUP(C770,'BG 032022'!B:D,3,FALSE),0),0)</f>
        <v>0</v>
      </c>
      <c r="H770" s="69"/>
      <c r="I770" s="69">
        <f>IF(F770="I",IFERROR(VLOOKUP(C770,'BG 032022'!B:F,5,FALSE),0),0)</f>
        <v>0</v>
      </c>
      <c r="J770" s="69"/>
      <c r="K770" s="81">
        <f>IF(F770="I",IFERROR(VLOOKUP(C770,'BG 2021'!A:C,3,FALSE),0),0)</f>
        <v>0</v>
      </c>
      <c r="L770" s="69"/>
      <c r="M770" s="69">
        <f>IF(F770="I",IFERROR(VLOOKUP(C770,'BG 2021'!A:D,4,FALSE),0),0)</f>
        <v>0</v>
      </c>
      <c r="N770" s="69"/>
      <c r="O770" s="81"/>
      <c r="P770" s="69"/>
      <c r="Q770" s="69"/>
      <c r="R770" s="69"/>
    </row>
    <row r="771" spans="1:18" s="70" customFormat="1" ht="12" customHeight="1">
      <c r="A771" s="539" t="s">
        <v>19</v>
      </c>
      <c r="B771" s="539"/>
      <c r="C771" s="546">
        <v>304</v>
      </c>
      <c r="D771" s="539" t="s">
        <v>97</v>
      </c>
      <c r="E771" s="68" t="s">
        <v>6</v>
      </c>
      <c r="F771" s="68" t="s">
        <v>209</v>
      </c>
      <c r="G771" s="81">
        <f>IF(F771="I",IFERROR(VLOOKUP(C771,'BG 032022'!B:D,3,FALSE),0),0)</f>
        <v>0</v>
      </c>
      <c r="H771" s="69"/>
      <c r="I771" s="69">
        <f>IF(F771="I",IFERROR(VLOOKUP(C771,'BG 032022'!B:F,5,FALSE),0),0)</f>
        <v>0</v>
      </c>
      <c r="J771" s="69"/>
      <c r="K771" s="81">
        <f>IF(F771="I",IFERROR(VLOOKUP(C771,'BG 2021'!A:C,3,FALSE),0),0)</f>
        <v>0</v>
      </c>
      <c r="L771" s="69"/>
      <c r="M771" s="69">
        <f>IF(F771="I",IFERROR(VLOOKUP(C771,'BG 2021'!A:D,4,FALSE),0),0)</f>
        <v>0</v>
      </c>
      <c r="N771" s="69"/>
      <c r="O771" s="81"/>
      <c r="P771" s="69"/>
      <c r="Q771" s="69"/>
      <c r="R771" s="69"/>
    </row>
    <row r="772" spans="1:18" s="70" customFormat="1" ht="12" customHeight="1">
      <c r="A772" s="539" t="s">
        <v>19</v>
      </c>
      <c r="B772" s="539"/>
      <c r="C772" s="546">
        <v>3041</v>
      </c>
      <c r="D772" s="539" t="s">
        <v>390</v>
      </c>
      <c r="E772" s="68" t="s">
        <v>6</v>
      </c>
      <c r="F772" s="68" t="s">
        <v>209</v>
      </c>
      <c r="G772" s="81">
        <f>IF(F772="I",IFERROR(VLOOKUP(C772,'BG 032022'!B:D,3,FALSE),0),0)</f>
        <v>0</v>
      </c>
      <c r="H772" s="69"/>
      <c r="I772" s="69">
        <f>IF(F772="I",IFERROR(VLOOKUP(C772,'BG 032022'!B:F,5,FALSE),0),0)</f>
        <v>0</v>
      </c>
      <c r="J772" s="69"/>
      <c r="K772" s="81">
        <f>IF(F772="I",IFERROR(VLOOKUP(C772,'BG 2021'!A:C,3,FALSE),0),0)</f>
        <v>0</v>
      </c>
      <c r="L772" s="69"/>
      <c r="M772" s="69">
        <f>IF(F772="I",IFERROR(VLOOKUP(C772,'BG 2021'!A:D,4,FALSE),0),0)</f>
        <v>0</v>
      </c>
      <c r="N772" s="69"/>
      <c r="O772" s="81"/>
      <c r="P772" s="69"/>
      <c r="Q772" s="69"/>
      <c r="R772" s="69"/>
    </row>
    <row r="773" spans="1:18" s="70" customFormat="1" ht="12" customHeight="1">
      <c r="A773" s="539" t="s">
        <v>19</v>
      </c>
      <c r="B773" s="539"/>
      <c r="C773" s="546">
        <v>30411</v>
      </c>
      <c r="D773" s="539" t="s">
        <v>390</v>
      </c>
      <c r="E773" s="68" t="s">
        <v>6</v>
      </c>
      <c r="F773" s="68" t="s">
        <v>209</v>
      </c>
      <c r="G773" s="81">
        <f>IF(F773="I",IFERROR(VLOOKUP(C773,'BG 032022'!B:D,3,FALSE),0),0)</f>
        <v>0</v>
      </c>
      <c r="H773" s="69"/>
      <c r="I773" s="69">
        <f>IF(F773="I",IFERROR(VLOOKUP(C773,'BG 032022'!B:F,5,FALSE),0),0)</f>
        <v>0</v>
      </c>
      <c r="J773" s="69"/>
      <c r="K773" s="81">
        <f>IF(F773="I",IFERROR(VLOOKUP(C773,'BG 2021'!A:C,3,FALSE),0),0)</f>
        <v>0</v>
      </c>
      <c r="L773" s="69"/>
      <c r="M773" s="69">
        <f>IF(F773="I",IFERROR(VLOOKUP(C773,'BG 2021'!A:D,4,FALSE),0),0)</f>
        <v>0</v>
      </c>
      <c r="N773" s="69"/>
      <c r="O773" s="81"/>
      <c r="P773" s="69"/>
      <c r="Q773" s="69"/>
      <c r="R773" s="69"/>
    </row>
    <row r="774" spans="1:18" s="70" customFormat="1" ht="12" customHeight="1">
      <c r="A774" s="539" t="s">
        <v>19</v>
      </c>
      <c r="B774" s="539"/>
      <c r="C774" s="546">
        <v>304111</v>
      </c>
      <c r="D774" s="539" t="s">
        <v>390</v>
      </c>
      <c r="E774" s="68" t="s">
        <v>6</v>
      </c>
      <c r="F774" s="68" t="s">
        <v>209</v>
      </c>
      <c r="G774" s="81">
        <f>IF(F774="I",IFERROR(VLOOKUP(C774,'BG 032022'!B:D,3,FALSE),0),0)</f>
        <v>0</v>
      </c>
      <c r="H774" s="69"/>
      <c r="I774" s="69">
        <f>IF(F774="I",IFERROR(VLOOKUP(C774,'BG 032022'!B:F,5,FALSE),0),0)</f>
        <v>0</v>
      </c>
      <c r="J774" s="69"/>
      <c r="K774" s="81">
        <f>IF(F774="I",IFERROR(VLOOKUP(C774,'BG 2021'!A:C,3,FALSE),0),0)</f>
        <v>0</v>
      </c>
      <c r="L774" s="69"/>
      <c r="M774" s="69">
        <f>IF(F774="I",IFERROR(VLOOKUP(C774,'BG 2021'!A:D,4,FALSE),0),0)</f>
        <v>0</v>
      </c>
      <c r="N774" s="69"/>
      <c r="O774" s="81"/>
      <c r="P774" s="69"/>
      <c r="Q774" s="69"/>
      <c r="R774" s="69"/>
    </row>
    <row r="775" spans="1:18" s="70" customFormat="1" ht="12" customHeight="1">
      <c r="A775" s="539" t="s">
        <v>19</v>
      </c>
      <c r="B775" s="539"/>
      <c r="C775" s="546">
        <v>3041111</v>
      </c>
      <c r="D775" s="539" t="s">
        <v>390</v>
      </c>
      <c r="E775" s="68" t="s">
        <v>6</v>
      </c>
      <c r="F775" s="68" t="s">
        <v>209</v>
      </c>
      <c r="G775" s="81">
        <f>IF(F775="I",IFERROR(VLOOKUP(C775,'BG 032022'!B:D,3,FALSE),0),0)</f>
        <v>0</v>
      </c>
      <c r="H775" s="69"/>
      <c r="I775" s="69">
        <f>IF(F775="I",IFERROR(VLOOKUP(C775,'BG 032022'!B:F,5,FALSE),0),0)</f>
        <v>0</v>
      </c>
      <c r="J775" s="69"/>
      <c r="K775" s="81">
        <f>IF(F775="I",IFERROR(VLOOKUP(C775,'BG 2021'!A:C,3,FALSE),0),0)</f>
        <v>0</v>
      </c>
      <c r="L775" s="69"/>
      <c r="M775" s="69">
        <f>IF(F775="I",IFERROR(VLOOKUP(C775,'BG 2021'!A:D,4,FALSE),0),0)</f>
        <v>0</v>
      </c>
      <c r="N775" s="69"/>
      <c r="O775" s="81"/>
      <c r="P775" s="69"/>
      <c r="Q775" s="69"/>
      <c r="R775" s="69"/>
    </row>
    <row r="776" spans="1:18" s="70" customFormat="1" ht="12" customHeight="1">
      <c r="A776" s="539" t="s">
        <v>19</v>
      </c>
      <c r="B776" s="539"/>
      <c r="C776" s="546">
        <v>30411111</v>
      </c>
      <c r="D776" s="539" t="s">
        <v>390</v>
      </c>
      <c r="E776" s="68" t="s">
        <v>6</v>
      </c>
      <c r="F776" s="68" t="s">
        <v>209</v>
      </c>
      <c r="G776" s="81">
        <f>IF(F776="I",IFERROR(VLOOKUP(C776,'BG 032022'!B:D,3,FALSE),0),0)</f>
        <v>0</v>
      </c>
      <c r="H776" s="69"/>
      <c r="I776" s="69">
        <f>IF(F776="I",IFERROR(VLOOKUP(C776,'BG 032022'!B:F,5,FALSE),0),0)</f>
        <v>0</v>
      </c>
      <c r="J776" s="69"/>
      <c r="K776" s="81">
        <f>IF(F776="I",IFERROR(VLOOKUP(C776,'BG 2021'!A:C,3,FALSE),0),0)</f>
        <v>0</v>
      </c>
      <c r="L776" s="69"/>
      <c r="M776" s="69">
        <f>IF(F776="I",IFERROR(VLOOKUP(C776,'BG 2021'!A:D,4,FALSE),0),0)</f>
        <v>0</v>
      </c>
      <c r="N776" s="69"/>
      <c r="O776" s="81"/>
      <c r="P776" s="69"/>
      <c r="Q776" s="69"/>
      <c r="R776" s="69"/>
    </row>
    <row r="777" spans="1:18" s="70" customFormat="1" ht="12" customHeight="1">
      <c r="A777" s="539" t="s">
        <v>19</v>
      </c>
      <c r="B777" s="539" t="s">
        <v>129</v>
      </c>
      <c r="C777" s="546">
        <v>3041111101</v>
      </c>
      <c r="D777" s="539" t="s">
        <v>129</v>
      </c>
      <c r="E777" s="68" t="s">
        <v>6</v>
      </c>
      <c r="F777" s="68" t="s">
        <v>210</v>
      </c>
      <c r="G777" s="81">
        <f>IF(F777="I",IFERROR(VLOOKUP(C777,'BG 032022'!B:D,3,FALSE),0),0)</f>
        <v>-1721528850</v>
      </c>
      <c r="H777" s="69"/>
      <c r="I777" s="69">
        <f>IF(F777="I",IFERROR(VLOOKUP(C777,'BG 032022'!B:F,5,FALSE),0),0)</f>
        <v>-201042.61</v>
      </c>
      <c r="J777" s="69"/>
      <c r="K777" s="81">
        <f>IF(F777="I",IFERROR(VLOOKUP(C777,'BG 2021'!A:C,3,FALSE),0),0)</f>
        <v>-800236665</v>
      </c>
      <c r="L777" s="69"/>
      <c r="M777" s="69">
        <f>IF(F777="I",IFERROR(VLOOKUP(C777,'BG 2021'!A:D,4,FALSE),0),0)</f>
        <v>-80333.84</v>
      </c>
      <c r="N777" s="69"/>
      <c r="O777" s="81"/>
      <c r="P777" s="69"/>
      <c r="Q777" s="69"/>
      <c r="R777" s="69"/>
    </row>
    <row r="778" spans="1:18" s="70" customFormat="1" ht="12" customHeight="1">
      <c r="A778" s="539" t="s">
        <v>19</v>
      </c>
      <c r="B778" s="539" t="s">
        <v>130</v>
      </c>
      <c r="C778" s="546">
        <v>3041111102</v>
      </c>
      <c r="D778" s="539" t="s">
        <v>130</v>
      </c>
      <c r="E778" s="68" t="s">
        <v>6</v>
      </c>
      <c r="F778" s="68" t="s">
        <v>210</v>
      </c>
      <c r="G778" s="81">
        <f>IF(F778="I",IFERROR(VLOOKUP(C778,'BG 032022'!B:D,3,FALSE),0),0)</f>
        <v>-1552161735</v>
      </c>
      <c r="H778" s="69"/>
      <c r="I778" s="69">
        <f>IF(F778="I",IFERROR(VLOOKUP(C778,'BG 032022'!B:F,5,FALSE),0),0)</f>
        <v>-244906.04199999999</v>
      </c>
      <c r="J778" s="69"/>
      <c r="K778" s="81">
        <f>IF(F778="I",IFERROR(VLOOKUP(C778,'BG 2021'!A:C,3,FALSE),0),0)</f>
        <v>-911479993</v>
      </c>
      <c r="L778" s="69"/>
      <c r="M778" s="69">
        <f>IF(F778="I",IFERROR(VLOOKUP(C778,'BG 2021'!A:D,4,FALSE),0),0)</f>
        <v>-119315.834</v>
      </c>
      <c r="N778" s="69"/>
      <c r="O778" s="81"/>
      <c r="P778" s="69"/>
      <c r="Q778" s="69"/>
      <c r="R778" s="69"/>
    </row>
    <row r="779" spans="1:18" s="70" customFormat="1" ht="12" customHeight="1">
      <c r="A779" s="539" t="s">
        <v>131</v>
      </c>
      <c r="B779" s="539"/>
      <c r="C779" s="546">
        <v>4</v>
      </c>
      <c r="D779" s="539" t="s">
        <v>131</v>
      </c>
      <c r="E779" s="68" t="s">
        <v>6</v>
      </c>
      <c r="F779" s="68" t="s">
        <v>209</v>
      </c>
      <c r="G779" s="81">
        <f>IF(F779="I",IFERROR(VLOOKUP(C779,'BG 032022'!B:D,3,FALSE),0),0)</f>
        <v>0</v>
      </c>
      <c r="H779" s="69"/>
      <c r="I779" s="69">
        <f>IF(F779="I",IFERROR(VLOOKUP(C779,'BG 032022'!B:F,5,FALSE),0),0)</f>
        <v>0</v>
      </c>
      <c r="J779" s="69"/>
      <c r="K779" s="81"/>
      <c r="L779" s="69"/>
      <c r="M779" s="69"/>
      <c r="N779" s="69"/>
      <c r="O779" s="81">
        <f>IF(F779="I",IFERROR(VLOOKUP(C779,'BG 032021'!B:D,3,FALSE),0),0)</f>
        <v>0</v>
      </c>
      <c r="P779" s="69"/>
      <c r="Q779" s="69">
        <f>IF(F779="I",IFERROR(VLOOKUP(C779,'BG 032021'!B:E,4,FALSE),0),0)</f>
        <v>0</v>
      </c>
      <c r="R779" s="69"/>
    </row>
    <row r="780" spans="1:18" s="70" customFormat="1" ht="12" customHeight="1">
      <c r="A780" s="539" t="s">
        <v>131</v>
      </c>
      <c r="B780" s="539"/>
      <c r="C780" s="546">
        <v>41</v>
      </c>
      <c r="D780" s="539" t="s">
        <v>14</v>
      </c>
      <c r="E780" s="68" t="s">
        <v>6</v>
      </c>
      <c r="F780" s="68" t="s">
        <v>209</v>
      </c>
      <c r="G780" s="81">
        <f>IF(F780="I",IFERROR(VLOOKUP(C780,'BG 032022'!B:D,3,FALSE),0),0)</f>
        <v>0</v>
      </c>
      <c r="H780" s="69"/>
      <c r="I780" s="69">
        <f>IF(F780="I",IFERROR(VLOOKUP(C780,'BG 032022'!B:F,5,FALSE),0),0)</f>
        <v>0</v>
      </c>
      <c r="J780" s="69"/>
      <c r="K780" s="81"/>
      <c r="L780" s="69"/>
      <c r="M780" s="69"/>
      <c r="N780" s="69"/>
      <c r="O780" s="81">
        <f>IF(F780="I",IFERROR(VLOOKUP(C780,'BG 032021'!B:D,3,FALSE),0),0)</f>
        <v>0</v>
      </c>
      <c r="P780" s="69"/>
      <c r="Q780" s="69">
        <f>IF(F780="I",IFERROR(VLOOKUP(C780,'BG 032021'!B:E,4,FALSE),0),0)</f>
        <v>0</v>
      </c>
      <c r="R780" s="69"/>
    </row>
    <row r="781" spans="1:18" s="70" customFormat="1" ht="12" customHeight="1">
      <c r="A781" s="539" t="s">
        <v>131</v>
      </c>
      <c r="B781" s="539"/>
      <c r="C781" s="546">
        <v>411</v>
      </c>
      <c r="D781" s="539" t="s">
        <v>391</v>
      </c>
      <c r="E781" s="68" t="s">
        <v>6</v>
      </c>
      <c r="F781" s="68" t="s">
        <v>209</v>
      </c>
      <c r="G781" s="81">
        <f>IF(F781="I",IFERROR(VLOOKUP(C781,'BG 032022'!B:D,3,FALSE),0),0)</f>
        <v>0</v>
      </c>
      <c r="H781" s="69"/>
      <c r="I781" s="69">
        <f>IF(F781="I",IFERROR(VLOOKUP(C781,'BG 032022'!B:F,5,FALSE),0),0)</f>
        <v>0</v>
      </c>
      <c r="J781" s="69"/>
      <c r="K781" s="81"/>
      <c r="L781" s="69"/>
      <c r="M781" s="69"/>
      <c r="N781" s="69"/>
      <c r="O781" s="81">
        <f>IF(F781="I",IFERROR(VLOOKUP(C781,'BG 032021'!B:D,3,FALSE),0),0)</f>
        <v>0</v>
      </c>
      <c r="P781" s="69"/>
      <c r="Q781" s="69">
        <f>IF(F781="I",IFERROR(VLOOKUP(C781,'BG 032021'!B:E,4,FALSE),0),0)</f>
        <v>0</v>
      </c>
      <c r="R781" s="69"/>
    </row>
    <row r="782" spans="1:18" s="70" customFormat="1" ht="12" customHeight="1">
      <c r="A782" s="539" t="s">
        <v>131</v>
      </c>
      <c r="B782" s="539"/>
      <c r="C782" s="546">
        <v>41101</v>
      </c>
      <c r="D782" s="539" t="s">
        <v>391</v>
      </c>
      <c r="E782" s="68" t="s">
        <v>6</v>
      </c>
      <c r="F782" s="68" t="s">
        <v>209</v>
      </c>
      <c r="G782" s="81">
        <f>IF(F782="I",IFERROR(VLOOKUP(C782,'BG 032022'!B:D,3,FALSE),0),0)</f>
        <v>0</v>
      </c>
      <c r="H782" s="69"/>
      <c r="I782" s="69">
        <f>IF(F782="I",IFERROR(VLOOKUP(C782,'BG 032022'!B:F,5,FALSE),0),0)</f>
        <v>0</v>
      </c>
      <c r="J782" s="69"/>
      <c r="K782" s="81"/>
      <c r="L782" s="69"/>
      <c r="M782" s="69"/>
      <c r="N782" s="69"/>
      <c r="O782" s="81">
        <f>IF(F782="I",IFERROR(VLOOKUP(C782,'BG 032021'!B:D,3,FALSE),0),0)</f>
        <v>0</v>
      </c>
      <c r="P782" s="69"/>
      <c r="Q782" s="69">
        <f>IF(F782="I",IFERROR(VLOOKUP(C782,'BG 032021'!B:E,4,FALSE),0),0)</f>
        <v>0</v>
      </c>
      <c r="R782" s="69"/>
    </row>
    <row r="783" spans="1:18" s="70" customFormat="1" ht="12" customHeight="1">
      <c r="A783" s="539" t="s">
        <v>131</v>
      </c>
      <c r="B783" s="539"/>
      <c r="C783" s="546">
        <v>411011</v>
      </c>
      <c r="D783" s="539" t="s">
        <v>391</v>
      </c>
      <c r="E783" s="68" t="s">
        <v>6</v>
      </c>
      <c r="F783" s="68" t="s">
        <v>209</v>
      </c>
      <c r="G783" s="81">
        <f>IF(F783="I",IFERROR(VLOOKUP(C783,'BG 032022'!B:D,3,FALSE),0),0)</f>
        <v>0</v>
      </c>
      <c r="H783" s="69"/>
      <c r="I783" s="69">
        <f>IF(F783="I",IFERROR(VLOOKUP(C783,'BG 032022'!B:F,5,FALSE),0),0)</f>
        <v>0</v>
      </c>
      <c r="J783" s="69"/>
      <c r="K783" s="81"/>
      <c r="L783" s="69"/>
      <c r="M783" s="69"/>
      <c r="N783" s="69"/>
      <c r="O783" s="81">
        <f>IF(F783="I",IFERROR(VLOOKUP(C783,'BG 032021'!B:D,3,FALSE),0),0)</f>
        <v>0</v>
      </c>
      <c r="P783" s="69"/>
      <c r="Q783" s="69">
        <f>IF(F783="I",IFERROR(VLOOKUP(C783,'BG 032021'!B:E,4,FALSE),0),0)</f>
        <v>0</v>
      </c>
      <c r="R783" s="69"/>
    </row>
    <row r="784" spans="1:18" s="70" customFormat="1" ht="12" customHeight="1">
      <c r="A784" s="539" t="s">
        <v>131</v>
      </c>
      <c r="B784" s="539"/>
      <c r="C784" s="546">
        <v>4110111</v>
      </c>
      <c r="D784" s="539" t="s">
        <v>81</v>
      </c>
      <c r="E784" s="68" t="s">
        <v>6</v>
      </c>
      <c r="F784" s="68" t="s">
        <v>209</v>
      </c>
      <c r="G784" s="81">
        <f>IF(F784="I",IFERROR(VLOOKUP(C784,'BG 032022'!B:D,3,FALSE),0),0)</f>
        <v>0</v>
      </c>
      <c r="H784" s="69"/>
      <c r="I784" s="69">
        <f>IF(F784="I",IFERROR(VLOOKUP(C784,'BG 032022'!B:F,5,FALSE),0),0)</f>
        <v>0</v>
      </c>
      <c r="J784" s="69"/>
      <c r="K784" s="81"/>
      <c r="L784" s="69"/>
      <c r="M784" s="69"/>
      <c r="N784" s="69"/>
      <c r="O784" s="81">
        <f>IF(F784="I",IFERROR(VLOOKUP(C784,'BG 032021'!B:D,3,FALSE),0),0)</f>
        <v>0</v>
      </c>
      <c r="P784" s="69"/>
      <c r="Q784" s="69">
        <f>IF(F784="I",IFERROR(VLOOKUP(C784,'BG 032021'!B:E,4,FALSE),0),0)</f>
        <v>0</v>
      </c>
      <c r="R784" s="69"/>
    </row>
    <row r="785" spans="1:18" s="70" customFormat="1" ht="12" customHeight="1">
      <c r="A785" s="539" t="s">
        <v>131</v>
      </c>
      <c r="B785" s="539"/>
      <c r="C785" s="546">
        <v>41101111</v>
      </c>
      <c r="D785" s="539" t="s">
        <v>806</v>
      </c>
      <c r="E785" s="68" t="s">
        <v>6</v>
      </c>
      <c r="F785" s="68" t="s">
        <v>209</v>
      </c>
      <c r="G785" s="81">
        <f>IF(F785="I",IFERROR(VLOOKUP(C785,'BG 032022'!B:D,3,FALSE),0),0)</f>
        <v>0</v>
      </c>
      <c r="H785" s="69"/>
      <c r="I785" s="69">
        <f>IF(F785="I",IFERROR(VLOOKUP(C785,'BG 032022'!B:F,5,FALSE),0),0)</f>
        <v>0</v>
      </c>
      <c r="J785" s="69"/>
      <c r="K785" s="81"/>
      <c r="L785" s="69"/>
      <c r="M785" s="69"/>
      <c r="N785" s="69"/>
      <c r="O785" s="81">
        <f>IF(F785="I",IFERROR(VLOOKUP(C785,'BG 032021'!B:D,3,FALSE),0),0)</f>
        <v>0</v>
      </c>
      <c r="P785" s="69"/>
      <c r="Q785" s="69">
        <f>IF(F785="I",IFERROR(VLOOKUP(C785,'BG 032021'!B:E,4,FALSE),0),0)</f>
        <v>0</v>
      </c>
      <c r="R785" s="69"/>
    </row>
    <row r="786" spans="1:18" s="70" customFormat="1" ht="12" customHeight="1">
      <c r="A786" s="539" t="s">
        <v>131</v>
      </c>
      <c r="B786" s="539"/>
      <c r="C786" s="546">
        <v>4110111101</v>
      </c>
      <c r="D786" s="539" t="s">
        <v>807</v>
      </c>
      <c r="E786" s="68" t="s">
        <v>6</v>
      </c>
      <c r="F786" s="68" t="s">
        <v>210</v>
      </c>
      <c r="G786" s="81">
        <f>IF(F786="I",IFERROR(VLOOKUP(C786,'BG 032022'!B:D,3,FALSE),0),0)</f>
        <v>0</v>
      </c>
      <c r="H786" s="69"/>
      <c r="I786" s="69">
        <f>IF(F786="I",IFERROR(VLOOKUP(C786,'BG 032022'!B:F,5,FALSE),0),0)</f>
        <v>0</v>
      </c>
      <c r="J786" s="69"/>
      <c r="K786" s="81"/>
      <c r="L786" s="69"/>
      <c r="M786" s="69"/>
      <c r="N786" s="69"/>
      <c r="O786" s="81">
        <f>IF(F786="I",IFERROR(VLOOKUP(C786,'BG 032021'!B:D,3,FALSE),0),0)</f>
        <v>0</v>
      </c>
      <c r="P786" s="69"/>
      <c r="Q786" s="69">
        <f>IF(F786="I",IFERROR(VLOOKUP(C786,'BG 032021'!B:E,4,FALSE),0),0)</f>
        <v>0</v>
      </c>
      <c r="R786" s="69"/>
    </row>
    <row r="787" spans="1:18" s="833" customFormat="1" ht="12" customHeight="1">
      <c r="A787" s="828" t="s">
        <v>131</v>
      </c>
      <c r="B787" s="828" t="s">
        <v>1163</v>
      </c>
      <c r="C787" s="829">
        <v>4110111102</v>
      </c>
      <c r="D787" s="828" t="s">
        <v>808</v>
      </c>
      <c r="E787" s="830" t="s">
        <v>145</v>
      </c>
      <c r="F787" s="830" t="s">
        <v>210</v>
      </c>
      <c r="G787" s="831">
        <f>IF(F787="I",IFERROR(VLOOKUP(C787,'BG 032022'!B:D,3,FALSE),0),0)</f>
        <v>1629750</v>
      </c>
      <c r="H787" s="832"/>
      <c r="I787" s="832">
        <f>IF(F787="I",IFERROR(VLOOKUP(C787,'BG 032022'!B:F,5,FALSE),0),0)</f>
        <v>234.67</v>
      </c>
      <c r="J787" s="832"/>
      <c r="K787" s="831"/>
      <c r="L787" s="832"/>
      <c r="M787" s="832"/>
      <c r="N787" s="832"/>
      <c r="O787" s="831">
        <f>IF(F787="I",IFERROR(VLOOKUP(C787,'BG 032021'!B:D,3,FALSE),0),0)</f>
        <v>0</v>
      </c>
      <c r="P787" s="832"/>
      <c r="Q787" s="832">
        <f>IF(F787="I",IFERROR(VLOOKUP(C787,'BG 032021'!B:E,4,FALSE),0),0)</f>
        <v>0</v>
      </c>
      <c r="R787" s="832"/>
    </row>
    <row r="788" spans="1:18" s="70" customFormat="1" ht="12" customHeight="1">
      <c r="A788" s="539" t="s">
        <v>131</v>
      </c>
      <c r="B788" s="539"/>
      <c r="C788" s="546">
        <v>41101112</v>
      </c>
      <c r="D788" s="539" t="s">
        <v>809</v>
      </c>
      <c r="E788" s="68" t="s">
        <v>6</v>
      </c>
      <c r="F788" s="68" t="s">
        <v>209</v>
      </c>
      <c r="G788" s="81">
        <f>IF(F788="I",IFERROR(VLOOKUP(C788,'BG 032022'!B:D,3,FALSE),0),0)</f>
        <v>0</v>
      </c>
      <c r="H788" s="69"/>
      <c r="I788" s="69">
        <f>IF(F788="I",IFERROR(VLOOKUP(C788,'BG 032022'!B:F,5,FALSE),0),0)</f>
        <v>0</v>
      </c>
      <c r="J788" s="69"/>
      <c r="K788" s="81"/>
      <c r="L788" s="69"/>
      <c r="M788" s="69"/>
      <c r="N788" s="69"/>
      <c r="O788" s="81">
        <f>IF(F788="I",IFERROR(VLOOKUP(C788,'BG 032021'!B:D,3,FALSE),0),0)</f>
        <v>0</v>
      </c>
      <c r="P788" s="69"/>
      <c r="Q788" s="69">
        <f>IF(F788="I",IFERROR(VLOOKUP(C788,'BG 032021'!B:E,4,FALSE),0),0)</f>
        <v>0</v>
      </c>
      <c r="R788" s="69"/>
    </row>
    <row r="789" spans="1:18" s="70" customFormat="1" ht="12" customHeight="1">
      <c r="A789" s="539" t="s">
        <v>131</v>
      </c>
      <c r="B789" s="539"/>
      <c r="C789" s="546">
        <v>4110111201</v>
      </c>
      <c r="D789" s="539" t="s">
        <v>810</v>
      </c>
      <c r="E789" s="68" t="s">
        <v>6</v>
      </c>
      <c r="F789" s="68" t="s">
        <v>210</v>
      </c>
      <c r="G789" s="81">
        <f>IF(F789="I",IFERROR(VLOOKUP(C789,'BG 032022'!B:D,3,FALSE),0),0)</f>
        <v>0</v>
      </c>
      <c r="H789" s="69"/>
      <c r="I789" s="69">
        <f>IF(F789="I",IFERROR(VLOOKUP(C789,'BG 032022'!B:F,5,FALSE),0),0)</f>
        <v>0</v>
      </c>
      <c r="J789" s="69"/>
      <c r="K789" s="81"/>
      <c r="L789" s="69"/>
      <c r="M789" s="69"/>
      <c r="N789" s="69"/>
      <c r="O789" s="81">
        <f>IF(F789="I",IFERROR(VLOOKUP(C789,'BG 032021'!B:D,3,FALSE),0),0)</f>
        <v>0</v>
      </c>
      <c r="P789" s="69"/>
      <c r="Q789" s="69">
        <f>IF(F789="I",IFERROR(VLOOKUP(C789,'BG 032021'!B:E,4,FALSE),0),0)</f>
        <v>0</v>
      </c>
      <c r="R789" s="69"/>
    </row>
    <row r="790" spans="1:18" s="70" customFormat="1" ht="12" customHeight="1">
      <c r="A790" s="539" t="s">
        <v>131</v>
      </c>
      <c r="B790" s="539"/>
      <c r="C790" s="546">
        <v>4110111202</v>
      </c>
      <c r="D790" s="539" t="s">
        <v>811</v>
      </c>
      <c r="E790" s="68" t="s">
        <v>145</v>
      </c>
      <c r="F790" s="68" t="s">
        <v>210</v>
      </c>
      <c r="G790" s="81">
        <f>IF(F790="I",IFERROR(VLOOKUP(C790,'BG 032022'!B:D,3,FALSE),0),0)</f>
        <v>0</v>
      </c>
      <c r="H790" s="69"/>
      <c r="I790" s="69">
        <f>IF(F790="I",IFERROR(VLOOKUP(C790,'BG 032022'!B:F,5,FALSE),0),0)</f>
        <v>0</v>
      </c>
      <c r="J790" s="69"/>
      <c r="K790" s="81"/>
      <c r="L790" s="69"/>
      <c r="M790" s="69"/>
      <c r="N790" s="69"/>
      <c r="O790" s="81">
        <f>IF(F790="I",IFERROR(VLOOKUP(C790,'BG 032021'!B:D,3,FALSE),0),0)</f>
        <v>0</v>
      </c>
      <c r="P790" s="69"/>
      <c r="Q790" s="69">
        <f>IF(F790="I",IFERROR(VLOOKUP(C790,'BG 032021'!B:E,4,FALSE),0),0)</f>
        <v>0</v>
      </c>
      <c r="R790" s="69"/>
    </row>
    <row r="791" spans="1:18" s="70" customFormat="1" ht="12" customHeight="1">
      <c r="A791" s="539" t="s">
        <v>131</v>
      </c>
      <c r="B791" s="539"/>
      <c r="C791" s="546">
        <v>41101113</v>
      </c>
      <c r="D791" s="539" t="s">
        <v>812</v>
      </c>
      <c r="E791" s="68" t="s">
        <v>6</v>
      </c>
      <c r="F791" s="68" t="s">
        <v>209</v>
      </c>
      <c r="G791" s="81">
        <f>IF(F791="I",IFERROR(VLOOKUP(C791,'BG 032022'!B:D,3,FALSE),0),0)</f>
        <v>0</v>
      </c>
      <c r="H791" s="69"/>
      <c r="I791" s="69">
        <f>IF(F791="I",IFERROR(VLOOKUP(C791,'BG 032022'!B:F,5,FALSE),0),0)</f>
        <v>0</v>
      </c>
      <c r="J791" s="69"/>
      <c r="K791" s="81"/>
      <c r="L791" s="69"/>
      <c r="M791" s="69"/>
      <c r="N791" s="69"/>
      <c r="O791" s="81">
        <f>IF(F791="I",IFERROR(VLOOKUP(C791,'BG 032021'!B:D,3,FALSE),0),0)</f>
        <v>0</v>
      </c>
      <c r="P791" s="69"/>
      <c r="Q791" s="69">
        <f>IF(F791="I",IFERROR(VLOOKUP(C791,'BG 032021'!B:E,4,FALSE),0),0)</f>
        <v>0</v>
      </c>
      <c r="R791" s="69"/>
    </row>
    <row r="792" spans="1:18" s="70" customFormat="1" ht="12" customHeight="1">
      <c r="A792" s="539" t="s">
        <v>131</v>
      </c>
      <c r="B792" s="539"/>
      <c r="C792" s="546">
        <v>4110111301</v>
      </c>
      <c r="D792" s="539" t="s">
        <v>813</v>
      </c>
      <c r="E792" s="68" t="s">
        <v>6</v>
      </c>
      <c r="F792" s="68" t="s">
        <v>210</v>
      </c>
      <c r="G792" s="81">
        <f>IF(F792="I",IFERROR(VLOOKUP(C792,'BG 032022'!B:D,3,FALSE),0),0)</f>
        <v>0</v>
      </c>
      <c r="H792" s="69"/>
      <c r="I792" s="69">
        <f>IF(F792="I",IFERROR(VLOOKUP(C792,'BG 032022'!B:F,5,FALSE),0),0)</f>
        <v>0</v>
      </c>
      <c r="J792" s="69"/>
      <c r="K792" s="81"/>
      <c r="L792" s="69"/>
      <c r="M792" s="69"/>
      <c r="N792" s="69"/>
      <c r="O792" s="81">
        <f>IF(F792="I",IFERROR(VLOOKUP(C792,'BG 032021'!B:D,3,FALSE),0),0)</f>
        <v>0</v>
      </c>
      <c r="P792" s="69"/>
      <c r="Q792" s="69">
        <f>IF(F792="I",IFERROR(VLOOKUP(C792,'BG 032021'!B:E,4,FALSE),0),0)</f>
        <v>0</v>
      </c>
      <c r="R792" s="69"/>
    </row>
    <row r="793" spans="1:18" s="70" customFormat="1" ht="12" customHeight="1">
      <c r="A793" s="539" t="s">
        <v>131</v>
      </c>
      <c r="B793" s="539"/>
      <c r="C793" s="546">
        <v>4110111302</v>
      </c>
      <c r="D793" s="539" t="s">
        <v>814</v>
      </c>
      <c r="E793" s="68" t="s">
        <v>145</v>
      </c>
      <c r="F793" s="68" t="s">
        <v>210</v>
      </c>
      <c r="G793" s="81">
        <f>IF(F793="I",IFERROR(VLOOKUP(C793,'BG 032022'!B:D,3,FALSE),0),0)</f>
        <v>0</v>
      </c>
      <c r="H793" s="69"/>
      <c r="I793" s="69">
        <f>IF(F793="I",IFERROR(VLOOKUP(C793,'BG 032022'!B:F,5,FALSE),0),0)</f>
        <v>0</v>
      </c>
      <c r="J793" s="69"/>
      <c r="K793" s="81"/>
      <c r="L793" s="69"/>
      <c r="M793" s="69"/>
      <c r="N793" s="69"/>
      <c r="O793" s="81">
        <f>IF(F793="I",IFERROR(VLOOKUP(C793,'BG 032021'!B:D,3,FALSE),0),0)</f>
        <v>0</v>
      </c>
      <c r="P793" s="69"/>
      <c r="Q793" s="69">
        <f>IF(F793="I",IFERROR(VLOOKUP(C793,'BG 032021'!B:E,4,FALSE),0),0)</f>
        <v>0</v>
      </c>
      <c r="R793" s="69"/>
    </row>
    <row r="794" spans="1:18" s="70" customFormat="1" ht="12" customHeight="1">
      <c r="A794" s="539" t="s">
        <v>131</v>
      </c>
      <c r="B794" s="539"/>
      <c r="C794" s="546">
        <v>4110112</v>
      </c>
      <c r="D794" s="539" t="s">
        <v>815</v>
      </c>
      <c r="E794" s="68" t="s">
        <v>6</v>
      </c>
      <c r="F794" s="68" t="s">
        <v>209</v>
      </c>
      <c r="G794" s="81">
        <f>IF(F794="I",IFERROR(VLOOKUP(C794,'BG 032022'!B:D,3,FALSE),0),0)</f>
        <v>0</v>
      </c>
      <c r="H794" s="69"/>
      <c r="I794" s="69">
        <f>IF(F794="I",IFERROR(VLOOKUP(C794,'BG 032022'!B:F,5,FALSE),0),0)</f>
        <v>0</v>
      </c>
      <c r="J794" s="69"/>
      <c r="K794" s="81"/>
      <c r="L794" s="69"/>
      <c r="M794" s="69"/>
      <c r="N794" s="69"/>
      <c r="O794" s="81">
        <f>IF(F794="I",IFERROR(VLOOKUP(C794,'BG 032021'!B:D,3,FALSE),0),0)</f>
        <v>0</v>
      </c>
      <c r="P794" s="69"/>
      <c r="Q794" s="69">
        <f>IF(F794="I",IFERROR(VLOOKUP(C794,'BG 032021'!B:E,4,FALSE),0),0)</f>
        <v>0</v>
      </c>
      <c r="R794" s="69"/>
    </row>
    <row r="795" spans="1:18" s="70" customFormat="1" ht="12" customHeight="1">
      <c r="A795" s="539" t="s">
        <v>131</v>
      </c>
      <c r="B795" s="539"/>
      <c r="C795" s="546">
        <v>41101121</v>
      </c>
      <c r="D795" s="539" t="s">
        <v>806</v>
      </c>
      <c r="E795" s="68" t="s">
        <v>6</v>
      </c>
      <c r="F795" s="68" t="s">
        <v>209</v>
      </c>
      <c r="G795" s="81">
        <f>IF(F795="I",IFERROR(VLOOKUP(C795,'BG 032022'!B:D,3,FALSE),0),0)</f>
        <v>0</v>
      </c>
      <c r="H795" s="69"/>
      <c r="I795" s="69">
        <f>IF(F795="I",IFERROR(VLOOKUP(C795,'BG 032022'!B:F,5,FALSE),0),0)</f>
        <v>0</v>
      </c>
      <c r="J795" s="69"/>
      <c r="K795" s="81"/>
      <c r="L795" s="69"/>
      <c r="M795" s="69"/>
      <c r="N795" s="69"/>
      <c r="O795" s="81">
        <f>IF(F795="I",IFERROR(VLOOKUP(C795,'BG 032021'!B:D,3,FALSE),0),0)</f>
        <v>0</v>
      </c>
      <c r="P795" s="69"/>
      <c r="Q795" s="69">
        <f>IF(F795="I",IFERROR(VLOOKUP(C795,'BG 032021'!B:E,4,FALSE),0),0)</f>
        <v>0</v>
      </c>
      <c r="R795" s="69"/>
    </row>
    <row r="796" spans="1:18" s="833" customFormat="1" ht="12" customHeight="1">
      <c r="A796" s="828" t="s">
        <v>131</v>
      </c>
      <c r="B796" s="828" t="s">
        <v>1163</v>
      </c>
      <c r="C796" s="829">
        <v>4110112101</v>
      </c>
      <c r="D796" s="828" t="s">
        <v>1061</v>
      </c>
      <c r="E796" s="830" t="s">
        <v>6</v>
      </c>
      <c r="F796" s="830" t="s">
        <v>210</v>
      </c>
      <c r="G796" s="831">
        <f>IF(F796="I",IFERROR(VLOOKUP(C796,'BG 032022'!B:D,3,FALSE),0),0)</f>
        <v>22924794</v>
      </c>
      <c r="H796" s="832"/>
      <c r="I796" s="832">
        <f>IF(F796="I",IFERROR(VLOOKUP(C796,'BG 032022'!B:F,5,FALSE),0),0)</f>
        <v>3297.05</v>
      </c>
      <c r="J796" s="832"/>
      <c r="K796" s="831"/>
      <c r="L796" s="832"/>
      <c r="M796" s="832"/>
      <c r="N796" s="832"/>
      <c r="O796" s="831">
        <f>IF(F796="I",IFERROR(VLOOKUP(C796,'BG 032021'!B:D,3,FALSE),0),0)</f>
        <v>72519054</v>
      </c>
      <c r="P796" s="832"/>
      <c r="Q796" s="832">
        <f>IF(F796="I",IFERROR(VLOOKUP(C796,'BG 032021'!B:E,4,FALSE),0),0)</f>
        <v>10981.08</v>
      </c>
      <c r="R796" s="832"/>
    </row>
    <row r="797" spans="1:18" s="833" customFormat="1" ht="12" customHeight="1">
      <c r="A797" s="828" t="s">
        <v>131</v>
      </c>
      <c r="B797" s="828" t="s">
        <v>1163</v>
      </c>
      <c r="C797" s="829">
        <v>4110112102</v>
      </c>
      <c r="D797" s="828" t="s">
        <v>1062</v>
      </c>
      <c r="E797" s="830" t="s">
        <v>6</v>
      </c>
      <c r="F797" s="830" t="s">
        <v>210</v>
      </c>
      <c r="G797" s="831">
        <f>IF(F797="I",IFERROR(VLOOKUP(C797,'BG 032022'!B:D,3,FALSE),0),0)</f>
        <v>5483938</v>
      </c>
      <c r="H797" s="832"/>
      <c r="I797" s="832">
        <f>IF(F797="I",IFERROR(VLOOKUP(C797,'BG 032022'!B:F,5,FALSE),0),0)</f>
        <v>786.74</v>
      </c>
      <c r="J797" s="832"/>
      <c r="K797" s="831"/>
      <c r="L797" s="832"/>
      <c r="M797" s="832"/>
      <c r="N797" s="832"/>
      <c r="O797" s="831">
        <f>IF(F797="I",IFERROR(VLOOKUP(C797,'BG 032021'!B:D,3,FALSE),0),0)</f>
        <v>876451934</v>
      </c>
      <c r="P797" s="832"/>
      <c r="Q797" s="832">
        <f>IF(F797="I",IFERROR(VLOOKUP(C797,'BG 032021'!B:E,4,FALSE),0),0)</f>
        <v>132428.54999999999</v>
      </c>
      <c r="R797" s="832"/>
    </row>
    <row r="798" spans="1:18" s="70" customFormat="1" ht="12" customHeight="1">
      <c r="A798" s="539" t="s">
        <v>131</v>
      </c>
      <c r="B798" s="539" t="s">
        <v>1163</v>
      </c>
      <c r="C798" s="546">
        <v>4110112103</v>
      </c>
      <c r="D798" s="539" t="s">
        <v>1227</v>
      </c>
      <c r="E798" s="68" t="s">
        <v>6</v>
      </c>
      <c r="F798" s="68" t="s">
        <v>210</v>
      </c>
      <c r="G798" s="635">
        <f>IF(F798="I",IFERROR(VLOOKUP(C798,'BG 032022'!B:D,3,FALSE),0),0)</f>
        <v>0</v>
      </c>
      <c r="H798" s="69"/>
      <c r="I798" s="69">
        <f>IF(F798="I",IFERROR(VLOOKUP(C798,'BG 032022'!B:F,5,FALSE),0),0)</f>
        <v>0</v>
      </c>
      <c r="J798" s="69"/>
      <c r="K798" s="81"/>
      <c r="L798" s="69"/>
      <c r="M798" s="69"/>
      <c r="N798" s="69"/>
      <c r="O798" s="81">
        <f>IF(F798="I",IFERROR(VLOOKUP(C798,'BG 032021'!B:D,3,FALSE),0),0)</f>
        <v>0</v>
      </c>
      <c r="P798" s="69"/>
      <c r="Q798" s="69">
        <f>IF(F798="I",IFERROR(VLOOKUP(C798,'BG 032021'!B:E,4,FALSE),0),0)</f>
        <v>0</v>
      </c>
      <c r="R798" s="69"/>
    </row>
    <row r="799" spans="1:18" s="70" customFormat="1" ht="12" customHeight="1">
      <c r="A799" s="539" t="s">
        <v>131</v>
      </c>
      <c r="B799" s="539" t="s">
        <v>1163</v>
      </c>
      <c r="C799" s="546">
        <v>4110112104</v>
      </c>
      <c r="D799" s="539" t="s">
        <v>1228</v>
      </c>
      <c r="E799" s="68" t="s">
        <v>6</v>
      </c>
      <c r="F799" s="68" t="s">
        <v>210</v>
      </c>
      <c r="G799" s="635">
        <f>IF(F799="I",IFERROR(VLOOKUP(C799,'BG 032022'!B:D,3,FALSE),0),0)</f>
        <v>0</v>
      </c>
      <c r="H799" s="69"/>
      <c r="I799" s="69">
        <f>IF(F799="I",IFERROR(VLOOKUP(C799,'BG 032022'!B:F,5,FALSE),0),0)</f>
        <v>0</v>
      </c>
      <c r="J799" s="69"/>
      <c r="K799" s="81"/>
      <c r="L799" s="69"/>
      <c r="M799" s="69"/>
      <c r="N799" s="69"/>
      <c r="O799" s="81">
        <f>IF(F799="I",IFERROR(VLOOKUP(C799,'BG 032021'!B:D,3,FALSE),0),0)</f>
        <v>0</v>
      </c>
      <c r="P799" s="69"/>
      <c r="Q799" s="69">
        <f>IF(F799="I",IFERROR(VLOOKUP(C799,'BG 032021'!B:E,4,FALSE),0),0)</f>
        <v>0</v>
      </c>
      <c r="R799" s="69"/>
    </row>
    <row r="800" spans="1:18" s="70" customFormat="1" ht="12" customHeight="1">
      <c r="A800" s="539" t="s">
        <v>131</v>
      </c>
      <c r="B800" s="539"/>
      <c r="C800" s="546">
        <v>41101122</v>
      </c>
      <c r="D800" s="539" t="s">
        <v>809</v>
      </c>
      <c r="E800" s="68" t="s">
        <v>6</v>
      </c>
      <c r="F800" s="68" t="s">
        <v>209</v>
      </c>
      <c r="G800" s="81">
        <f>IF(F800="I",IFERROR(VLOOKUP(C800,'BG 032022'!B:D,3,FALSE),0),0)</f>
        <v>0</v>
      </c>
      <c r="H800" s="69"/>
      <c r="I800" s="69">
        <f>IF(F800="I",IFERROR(VLOOKUP(C800,'BG 032022'!B:F,5,FALSE),0),0)</f>
        <v>0</v>
      </c>
      <c r="J800" s="69"/>
      <c r="K800" s="81"/>
      <c r="L800" s="69"/>
      <c r="M800" s="69"/>
      <c r="N800" s="69"/>
      <c r="O800" s="81">
        <f>IF(F800="I",IFERROR(VLOOKUP(C800,'BG 032021'!B:D,3,FALSE),0),0)</f>
        <v>0</v>
      </c>
      <c r="P800" s="69"/>
      <c r="Q800" s="69">
        <f>IF(F800="I",IFERROR(VLOOKUP(C800,'BG 032021'!B:E,4,FALSE),0),0)</f>
        <v>0</v>
      </c>
      <c r="R800" s="69"/>
    </row>
    <row r="801" spans="1:18" s="70" customFormat="1" ht="12" customHeight="1">
      <c r="A801" s="539" t="s">
        <v>131</v>
      </c>
      <c r="B801" s="539" t="s">
        <v>1163</v>
      </c>
      <c r="C801" s="546">
        <v>4110112201</v>
      </c>
      <c r="D801" s="539" t="s">
        <v>1132</v>
      </c>
      <c r="E801" s="68" t="s">
        <v>145</v>
      </c>
      <c r="F801" s="68" t="s">
        <v>210</v>
      </c>
      <c r="G801" s="81">
        <f>IF(F801="I",IFERROR(VLOOKUP(C801,'BG 032022'!B:D,3,FALSE),0),0)</f>
        <v>0</v>
      </c>
      <c r="H801" s="69"/>
      <c r="I801" s="69">
        <f>IF(F801="I",IFERROR(VLOOKUP(C801,'BG 032022'!B:F,5,FALSE),0),0)</f>
        <v>0</v>
      </c>
      <c r="J801" s="69"/>
      <c r="K801" s="81"/>
      <c r="L801" s="69"/>
      <c r="M801" s="69"/>
      <c r="N801" s="69"/>
      <c r="O801" s="81">
        <f>IF(F801="I",IFERROR(VLOOKUP(C801,'BG 032021'!B:D,3,FALSE),0),0)</f>
        <v>1831723</v>
      </c>
      <c r="P801" s="69"/>
      <c r="Q801" s="69">
        <f>IF(F801="I",IFERROR(VLOOKUP(C801,'BG 032021'!B:E,4,FALSE),0),0)</f>
        <v>264.60000000000002</v>
      </c>
      <c r="R801" s="69"/>
    </row>
    <row r="802" spans="1:18" s="70" customFormat="1" ht="12" customHeight="1">
      <c r="A802" s="539" t="s">
        <v>131</v>
      </c>
      <c r="B802" s="539" t="s">
        <v>1163</v>
      </c>
      <c r="C802" s="546">
        <v>4110112202</v>
      </c>
      <c r="D802" s="539" t="s">
        <v>811</v>
      </c>
      <c r="E802" s="68" t="s">
        <v>145</v>
      </c>
      <c r="F802" s="68" t="s">
        <v>210</v>
      </c>
      <c r="G802" s="81">
        <f>IF(F802="I",IFERROR(VLOOKUP(C802,'BG 032022'!B:D,3,FALSE),0),0)</f>
        <v>0</v>
      </c>
      <c r="H802" s="69"/>
      <c r="I802" s="69">
        <f>IF(F802="I",IFERROR(VLOOKUP(C802,'BG 032022'!B:F,5,FALSE),0),0)</f>
        <v>0</v>
      </c>
      <c r="J802" s="69"/>
      <c r="K802" s="81"/>
      <c r="L802" s="69"/>
      <c r="M802" s="69"/>
      <c r="N802" s="69"/>
      <c r="O802" s="81">
        <f>IF(F802="I",IFERROR(VLOOKUP(C802,'BG 032021'!B:D,3,FALSE),0),0)</f>
        <v>0</v>
      </c>
      <c r="P802" s="69"/>
      <c r="Q802" s="69">
        <f>IF(F802="I",IFERROR(VLOOKUP(C802,'BG 032021'!B:E,4,FALSE),0),0)</f>
        <v>0</v>
      </c>
      <c r="R802" s="69"/>
    </row>
    <row r="803" spans="1:18" s="70" customFormat="1" ht="12" customHeight="1">
      <c r="A803" s="539" t="s">
        <v>131</v>
      </c>
      <c r="B803" s="539"/>
      <c r="C803" s="546">
        <v>4110113</v>
      </c>
      <c r="D803" s="539" t="s">
        <v>392</v>
      </c>
      <c r="E803" s="68" t="s">
        <v>6</v>
      </c>
      <c r="F803" s="68" t="s">
        <v>209</v>
      </c>
      <c r="G803" s="81">
        <f>IF(F803="I",IFERROR(VLOOKUP(C803,'BG 032022'!B:D,3,FALSE),0),0)</f>
        <v>0</v>
      </c>
      <c r="H803" s="69"/>
      <c r="I803" s="69">
        <f>IF(F803="I",IFERROR(VLOOKUP(C803,'BG 032022'!B:F,5,FALSE),0),0)</f>
        <v>0</v>
      </c>
      <c r="J803" s="69"/>
      <c r="K803" s="81"/>
      <c r="L803" s="69"/>
      <c r="M803" s="69"/>
      <c r="N803" s="69"/>
      <c r="O803" s="81">
        <f>IF(F803="I",IFERROR(VLOOKUP(C803,'BG 032021'!B:D,3,FALSE),0),0)</f>
        <v>0</v>
      </c>
      <c r="P803" s="69"/>
      <c r="Q803" s="69">
        <f>IF(F803="I",IFERROR(VLOOKUP(C803,'BG 032021'!B:E,4,FALSE),0),0)</f>
        <v>0</v>
      </c>
      <c r="R803" s="69"/>
    </row>
    <row r="804" spans="1:18" s="70" customFormat="1" ht="12" customHeight="1">
      <c r="A804" s="539" t="s">
        <v>131</v>
      </c>
      <c r="B804" s="539"/>
      <c r="C804" s="546">
        <v>41101131</v>
      </c>
      <c r="D804" s="539" t="s">
        <v>334</v>
      </c>
      <c r="E804" s="68" t="s">
        <v>6</v>
      </c>
      <c r="F804" s="68" t="s">
        <v>209</v>
      </c>
      <c r="G804" s="81">
        <f>IF(F804="I",IFERROR(VLOOKUP(C804,'BG 032022'!B:D,3,FALSE),0),0)</f>
        <v>0</v>
      </c>
      <c r="H804" s="69"/>
      <c r="I804" s="69">
        <f>IF(F804="I",IFERROR(VLOOKUP(C804,'BG 032022'!B:F,5,FALSE),0),0)</f>
        <v>0</v>
      </c>
      <c r="J804" s="69"/>
      <c r="K804" s="81"/>
      <c r="L804" s="69"/>
      <c r="M804" s="69"/>
      <c r="N804" s="69"/>
      <c r="O804" s="81">
        <f>IF(F804="I",IFERROR(VLOOKUP(C804,'BG 032021'!B:D,3,FALSE),0),0)</f>
        <v>0</v>
      </c>
      <c r="P804" s="69"/>
      <c r="Q804" s="69">
        <f>IF(F804="I",IFERROR(VLOOKUP(C804,'BG 032021'!B:E,4,FALSE),0),0)</f>
        <v>0</v>
      </c>
      <c r="R804" s="69"/>
    </row>
    <row r="805" spans="1:18" s="70" customFormat="1" ht="12" customHeight="1">
      <c r="A805" s="539" t="s">
        <v>131</v>
      </c>
      <c r="B805" s="539"/>
      <c r="C805" s="546">
        <v>4110113101</v>
      </c>
      <c r="D805" s="539" t="s">
        <v>334</v>
      </c>
      <c r="E805" s="68" t="s">
        <v>6</v>
      </c>
      <c r="F805" s="68" t="s">
        <v>210</v>
      </c>
      <c r="G805" s="81">
        <f>IF(F805="I",IFERROR(VLOOKUP(C805,'BG 032022'!B:D,3,FALSE),0),0)</f>
        <v>0</v>
      </c>
      <c r="H805" s="69"/>
      <c r="I805" s="69">
        <f>IF(F805="I",IFERROR(VLOOKUP(C805,'BG 032022'!B:F,5,FALSE),0),0)</f>
        <v>0</v>
      </c>
      <c r="J805" s="69"/>
      <c r="K805" s="81"/>
      <c r="L805" s="69"/>
      <c r="M805" s="69"/>
      <c r="N805" s="69"/>
      <c r="O805" s="81">
        <f>IF(F805="I",IFERROR(VLOOKUP(C805,'BG 032021'!B:D,3,FALSE),0),0)</f>
        <v>0</v>
      </c>
      <c r="P805" s="69"/>
      <c r="Q805" s="69">
        <f>IF(F805="I",IFERROR(VLOOKUP(C805,'BG 032021'!B:E,4,FALSE),0),0)</f>
        <v>0</v>
      </c>
      <c r="R805" s="69"/>
    </row>
    <row r="806" spans="1:18" s="70" customFormat="1" ht="12" customHeight="1">
      <c r="A806" s="539" t="s">
        <v>131</v>
      </c>
      <c r="B806" s="539"/>
      <c r="C806" s="546">
        <v>4110113102</v>
      </c>
      <c r="D806" s="539" t="s">
        <v>334</v>
      </c>
      <c r="E806" s="68" t="s">
        <v>6</v>
      </c>
      <c r="F806" s="68" t="s">
        <v>210</v>
      </c>
      <c r="G806" s="81">
        <f>IF(F806="I",IFERROR(VLOOKUP(C806,'BG 032022'!B:D,3,FALSE),0),0)</f>
        <v>0</v>
      </c>
      <c r="H806" s="69"/>
      <c r="I806" s="69">
        <f>IF(F806="I",IFERROR(VLOOKUP(C806,'BG 032022'!B:F,5,FALSE),0),0)</f>
        <v>0</v>
      </c>
      <c r="J806" s="69"/>
      <c r="K806" s="81"/>
      <c r="L806" s="69"/>
      <c r="M806" s="69"/>
      <c r="N806" s="69"/>
      <c r="O806" s="81">
        <f>IF(F806="I",IFERROR(VLOOKUP(C806,'BG 032021'!B:D,3,FALSE),0),0)</f>
        <v>0</v>
      </c>
      <c r="P806" s="69"/>
      <c r="Q806" s="69">
        <f>IF(F806="I",IFERROR(VLOOKUP(C806,'BG 032021'!B:E,4,FALSE),0),0)</f>
        <v>0</v>
      </c>
      <c r="R806" s="69"/>
    </row>
    <row r="807" spans="1:18" s="70" customFormat="1" ht="12" customHeight="1">
      <c r="A807" s="539" t="s">
        <v>131</v>
      </c>
      <c r="B807" s="539"/>
      <c r="C807" s="546">
        <v>411013</v>
      </c>
      <c r="D807" s="539" t="s">
        <v>392</v>
      </c>
      <c r="E807" s="68" t="s">
        <v>6</v>
      </c>
      <c r="F807" s="68" t="s">
        <v>209</v>
      </c>
      <c r="G807" s="81">
        <f>IF(F807="I",IFERROR(VLOOKUP(C807,'BG 032022'!B:D,3,FALSE),0),0)</f>
        <v>0</v>
      </c>
      <c r="H807" s="69"/>
      <c r="I807" s="69">
        <f>IF(F807="I",IFERROR(VLOOKUP(C807,'BG 032022'!B:F,5,FALSE),0),0)</f>
        <v>0</v>
      </c>
      <c r="J807" s="69"/>
      <c r="K807" s="81"/>
      <c r="L807" s="69"/>
      <c r="M807" s="69"/>
      <c r="N807" s="69"/>
      <c r="O807" s="81">
        <f>IF(F807="I",IFERROR(VLOOKUP(C807,'BG 032021'!B:D,3,FALSE),0),0)</f>
        <v>0</v>
      </c>
      <c r="P807" s="69"/>
      <c r="Q807" s="69">
        <f>IF(F807="I",IFERROR(VLOOKUP(C807,'BG 032021'!B:E,4,FALSE),0),0)</f>
        <v>0</v>
      </c>
      <c r="R807" s="69"/>
    </row>
    <row r="808" spans="1:18" s="70" customFormat="1" ht="12" customHeight="1">
      <c r="A808" s="539" t="s">
        <v>131</v>
      </c>
      <c r="B808" s="539"/>
      <c r="C808" s="546">
        <v>4110131</v>
      </c>
      <c r="D808" s="539" t="s">
        <v>334</v>
      </c>
      <c r="E808" s="68" t="s">
        <v>6</v>
      </c>
      <c r="F808" s="68" t="s">
        <v>209</v>
      </c>
      <c r="G808" s="81">
        <f>IF(F808="I",IFERROR(VLOOKUP(C808,'BG 032022'!B:D,3,FALSE),0),0)</f>
        <v>0</v>
      </c>
      <c r="H808" s="69"/>
      <c r="I808" s="69">
        <f>IF(F808="I",IFERROR(VLOOKUP(C808,'BG 032022'!B:F,5,FALSE),0),0)</f>
        <v>0</v>
      </c>
      <c r="J808" s="69"/>
      <c r="K808" s="81"/>
      <c r="L808" s="69"/>
      <c r="M808" s="69"/>
      <c r="N808" s="69"/>
      <c r="O808" s="81">
        <f>IF(F808="I",IFERROR(VLOOKUP(C808,'BG 032021'!B:D,3,FALSE),0),0)</f>
        <v>0</v>
      </c>
      <c r="P808" s="69"/>
      <c r="Q808" s="69">
        <f>IF(F808="I",IFERROR(VLOOKUP(C808,'BG 032021'!B:E,4,FALSE),0),0)</f>
        <v>0</v>
      </c>
      <c r="R808" s="69"/>
    </row>
    <row r="809" spans="1:18" s="70" customFormat="1" ht="12" customHeight="1">
      <c r="A809" s="539" t="s">
        <v>131</v>
      </c>
      <c r="B809" s="539"/>
      <c r="C809" s="546">
        <v>41101311</v>
      </c>
      <c r="D809" s="539" t="s">
        <v>334</v>
      </c>
      <c r="E809" s="68" t="s">
        <v>6</v>
      </c>
      <c r="F809" s="68" t="s">
        <v>209</v>
      </c>
      <c r="G809" s="81">
        <f>IF(F809="I",IFERROR(VLOOKUP(C809,'BG 032022'!B:D,3,FALSE),0),0)</f>
        <v>0</v>
      </c>
      <c r="H809" s="69"/>
      <c r="I809" s="69">
        <f>IF(F809="I",IFERROR(VLOOKUP(C809,'BG 032022'!B:F,5,FALSE),0),0)</f>
        <v>0</v>
      </c>
      <c r="J809" s="69"/>
      <c r="K809" s="81"/>
      <c r="L809" s="69"/>
      <c r="M809" s="69"/>
      <c r="N809" s="69"/>
      <c r="O809" s="81">
        <f>IF(F809="I",IFERROR(VLOOKUP(C809,'BG 032021'!B:D,3,FALSE),0),0)</f>
        <v>0</v>
      </c>
      <c r="P809" s="69"/>
      <c r="Q809" s="69">
        <f>IF(F809="I",IFERROR(VLOOKUP(C809,'BG 032021'!B:E,4,FALSE),0),0)</f>
        <v>0</v>
      </c>
      <c r="R809" s="69"/>
    </row>
    <row r="810" spans="1:18" s="70" customFormat="1" ht="12" customHeight="1">
      <c r="A810" s="539" t="s">
        <v>131</v>
      </c>
      <c r="B810" s="539" t="s">
        <v>82</v>
      </c>
      <c r="C810" s="546">
        <v>4110131102</v>
      </c>
      <c r="D810" s="539" t="s">
        <v>1064</v>
      </c>
      <c r="E810" s="68" t="s">
        <v>6</v>
      </c>
      <c r="F810" s="68" t="s">
        <v>210</v>
      </c>
      <c r="G810" s="81">
        <f>IF(F810="I",IFERROR(VLOOKUP(C810,'BG 032022'!B:D,3,FALSE),0),0)</f>
        <v>0</v>
      </c>
      <c r="H810" s="69"/>
      <c r="I810" s="69">
        <f>IF(F810="I",IFERROR(VLOOKUP(C810,'BG 032022'!B:F,5,FALSE),0),0)</f>
        <v>0</v>
      </c>
      <c r="J810" s="69"/>
      <c r="K810" s="81"/>
      <c r="L810" s="69"/>
      <c r="M810" s="69"/>
      <c r="N810" s="69"/>
      <c r="O810" s="81">
        <f>IF(F810="I",IFERROR(VLOOKUP(C810,'BG 032021'!B:D,3,FALSE),0),0)</f>
        <v>812500000</v>
      </c>
      <c r="P810" s="69"/>
      <c r="Q810" s="69">
        <f>IF(F810="I",IFERROR(VLOOKUP(C810,'BG 032021'!B:E,4,FALSE),0),0)</f>
        <v>126000.25</v>
      </c>
      <c r="R810" s="69"/>
    </row>
    <row r="811" spans="1:18" s="70" customFormat="1" ht="12" customHeight="1">
      <c r="A811" s="539" t="s">
        <v>131</v>
      </c>
      <c r="B811" s="539" t="s">
        <v>82</v>
      </c>
      <c r="C811" s="546">
        <v>4110131103</v>
      </c>
      <c r="D811" s="539" t="s">
        <v>1063</v>
      </c>
      <c r="E811" s="68" t="s">
        <v>6</v>
      </c>
      <c r="F811" s="68" t="s">
        <v>210</v>
      </c>
      <c r="G811" s="635">
        <f>IF(F811="I",IFERROR(VLOOKUP(C811,'BG 032022'!B:D,3,FALSE),0),0)</f>
        <v>0</v>
      </c>
      <c r="H811" s="69"/>
      <c r="I811" s="69">
        <f>IF(F811="I",IFERROR(VLOOKUP(C811,'BG 032022'!B:F,5,FALSE),0),0)</f>
        <v>0</v>
      </c>
      <c r="J811" s="69"/>
      <c r="K811" s="81"/>
      <c r="L811" s="69"/>
      <c r="M811" s="69"/>
      <c r="N811" s="69"/>
      <c r="O811" s="81">
        <f>IF(F811="I",IFERROR(VLOOKUP(C811,'BG 032021'!B:D,3,FALSE),0),0)</f>
        <v>0</v>
      </c>
      <c r="P811" s="69"/>
      <c r="Q811" s="69">
        <f>IF(F811="I",IFERROR(VLOOKUP(C811,'BG 032021'!B:E,4,FALSE),0),0)</f>
        <v>0</v>
      </c>
      <c r="R811" s="69"/>
    </row>
    <row r="812" spans="1:18" s="70" customFormat="1" ht="12" customHeight="1">
      <c r="A812" s="539" t="s">
        <v>131</v>
      </c>
      <c r="B812" s="539"/>
      <c r="C812" s="546">
        <v>41101312</v>
      </c>
      <c r="D812" s="539" t="s">
        <v>334</v>
      </c>
      <c r="E812" s="68" t="s">
        <v>6</v>
      </c>
      <c r="F812" s="68" t="s">
        <v>209</v>
      </c>
      <c r="G812" s="81">
        <f>IF(F812="I",IFERROR(VLOOKUP(C812,'BG 032022'!B:D,3,FALSE),0),0)</f>
        <v>0</v>
      </c>
      <c r="H812" s="69"/>
      <c r="I812" s="69">
        <f>IF(F812="I",IFERROR(VLOOKUP(C812,'BG 032022'!B:F,5,FALSE),0),0)</f>
        <v>0</v>
      </c>
      <c r="J812" s="69"/>
      <c r="K812" s="81"/>
      <c r="L812" s="69"/>
      <c r="M812" s="69"/>
      <c r="N812" s="69"/>
      <c r="O812" s="81">
        <f>IF(F812="I",IFERROR(VLOOKUP(C812,'BG 032021'!B:D,3,FALSE),0),0)</f>
        <v>0</v>
      </c>
      <c r="P812" s="69"/>
      <c r="Q812" s="69">
        <f>IF(F812="I",IFERROR(VLOOKUP(C812,'BG 032021'!B:E,4,FALSE),0),0)</f>
        <v>0</v>
      </c>
      <c r="R812" s="69"/>
    </row>
    <row r="813" spans="1:18" s="833" customFormat="1" ht="12" customHeight="1">
      <c r="A813" s="828" t="s">
        <v>131</v>
      </c>
      <c r="B813" s="828" t="s">
        <v>82</v>
      </c>
      <c r="C813" s="829">
        <v>4110131202</v>
      </c>
      <c r="D813" s="828" t="s">
        <v>1064</v>
      </c>
      <c r="E813" s="830" t="s">
        <v>6</v>
      </c>
      <c r="F813" s="830" t="s">
        <v>210</v>
      </c>
      <c r="G813" s="831">
        <f>IF(F813="I",IFERROR(VLOOKUP(C813,'BG 032022'!B:D,3,FALSE),0),0)</f>
        <v>71729970</v>
      </c>
      <c r="H813" s="832"/>
      <c r="I813" s="832">
        <f>IF(F813="I",IFERROR(VLOOKUP(C813,'BG 032022'!B:F,5,FALSE),0),0)</f>
        <v>10200</v>
      </c>
      <c r="J813" s="832"/>
      <c r="K813" s="831"/>
      <c r="L813" s="832"/>
      <c r="M813" s="832"/>
      <c r="N813" s="832"/>
      <c r="O813" s="831">
        <f>IF(F813="I",IFERROR(VLOOKUP(C813,'BG 032021'!B:D,3,FALSE),0),0)</f>
        <v>0</v>
      </c>
      <c r="P813" s="832"/>
      <c r="Q813" s="832">
        <f>IF(F813="I",IFERROR(VLOOKUP(C813,'BG 032021'!B:E,4,FALSE),0),0)</f>
        <v>0</v>
      </c>
      <c r="R813" s="832"/>
    </row>
    <row r="814" spans="1:18" s="70" customFormat="1" ht="12" customHeight="1">
      <c r="A814" s="539" t="s">
        <v>131</v>
      </c>
      <c r="B814" s="539"/>
      <c r="C814" s="546">
        <v>411014</v>
      </c>
      <c r="D814" s="539" t="s">
        <v>1133</v>
      </c>
      <c r="E814" s="68" t="s">
        <v>6</v>
      </c>
      <c r="F814" s="68" t="s">
        <v>209</v>
      </c>
      <c r="G814" s="81">
        <f>IF(F814="I",IFERROR(VLOOKUP(C814,'BG 032022'!B:D,3,FALSE),0),0)</f>
        <v>0</v>
      </c>
      <c r="H814" s="69"/>
      <c r="I814" s="69">
        <f>IF(F814="I",IFERROR(VLOOKUP(C814,'BG 032022'!B:F,5,FALSE),0),0)</f>
        <v>0</v>
      </c>
      <c r="J814" s="69"/>
      <c r="K814" s="81"/>
      <c r="L814" s="69"/>
      <c r="M814" s="69"/>
      <c r="N814" s="69"/>
      <c r="O814" s="81">
        <f>IF(F814="I",IFERROR(VLOOKUP(C814,'BG 032021'!B:D,3,FALSE),0),0)</f>
        <v>0</v>
      </c>
      <c r="P814" s="69"/>
      <c r="Q814" s="69">
        <f>IF(F814="I",IFERROR(VLOOKUP(C814,'BG 032021'!B:E,4,FALSE),0),0)</f>
        <v>0</v>
      </c>
      <c r="R814" s="69"/>
    </row>
    <row r="815" spans="1:18" s="70" customFormat="1" ht="12" customHeight="1">
      <c r="A815" s="539" t="s">
        <v>131</v>
      </c>
      <c r="B815" s="539"/>
      <c r="C815" s="546">
        <v>4110141</v>
      </c>
      <c r="D815" s="539" t="s">
        <v>1134</v>
      </c>
      <c r="E815" s="68" t="s">
        <v>6</v>
      </c>
      <c r="F815" s="68" t="s">
        <v>209</v>
      </c>
      <c r="G815" s="81">
        <f>IF(F815="I",IFERROR(VLOOKUP(C815,'BG 032022'!B:D,3,FALSE),0),0)</f>
        <v>0</v>
      </c>
      <c r="H815" s="69"/>
      <c r="I815" s="69">
        <f>IF(F815="I",IFERROR(VLOOKUP(C815,'BG 032022'!B:F,5,FALSE),0),0)</f>
        <v>0</v>
      </c>
      <c r="J815" s="69"/>
      <c r="K815" s="81"/>
      <c r="L815" s="69"/>
      <c r="M815" s="69"/>
      <c r="N815" s="69"/>
      <c r="O815" s="81">
        <f>IF(F815="I",IFERROR(VLOOKUP(C815,'BG 032021'!B:D,3,FALSE),0),0)</f>
        <v>0</v>
      </c>
      <c r="P815" s="69"/>
      <c r="Q815" s="69">
        <f>IF(F815="I",IFERROR(VLOOKUP(C815,'BG 032021'!B:E,4,FALSE),0),0)</f>
        <v>0</v>
      </c>
      <c r="R815" s="69"/>
    </row>
    <row r="816" spans="1:18" s="70" customFormat="1" ht="12" customHeight="1">
      <c r="A816" s="539" t="s">
        <v>131</v>
      </c>
      <c r="B816" s="539"/>
      <c r="C816" s="546">
        <v>41101411</v>
      </c>
      <c r="D816" s="539" t="s">
        <v>1230</v>
      </c>
      <c r="E816" s="68" t="s">
        <v>6</v>
      </c>
      <c r="F816" s="68" t="s">
        <v>209</v>
      </c>
      <c r="G816" s="81">
        <f>IF(F816="I",IFERROR(VLOOKUP(C816,'BG 032022'!B:D,3,FALSE),0),0)</f>
        <v>0</v>
      </c>
      <c r="H816" s="69"/>
      <c r="I816" s="69">
        <f>IF(F816="I",IFERROR(VLOOKUP(C816,'BG 032022'!B:F,5,FALSE),0),0)</f>
        <v>0</v>
      </c>
      <c r="J816" s="69"/>
      <c r="K816" s="81"/>
      <c r="L816" s="69"/>
      <c r="M816" s="69"/>
      <c r="N816" s="69"/>
      <c r="O816" s="81">
        <f>IF(F816="I",IFERROR(VLOOKUP(C816,'BG 032021'!B:D,3,FALSE),0),0)</f>
        <v>0</v>
      </c>
      <c r="P816" s="69"/>
      <c r="Q816" s="69">
        <f>IF(F816="I",IFERROR(VLOOKUP(C816,'BG 032021'!B:E,4,FALSE),0),0)</f>
        <v>0</v>
      </c>
      <c r="R816" s="69"/>
    </row>
    <row r="817" spans="1:18" s="833" customFormat="1" ht="12" customHeight="1">
      <c r="A817" s="828" t="s">
        <v>131</v>
      </c>
      <c r="B817" s="978" t="s">
        <v>1220</v>
      </c>
      <c r="C817" s="829">
        <v>4110141101</v>
      </c>
      <c r="D817" s="828" t="s">
        <v>1231</v>
      </c>
      <c r="E817" s="830" t="s">
        <v>6</v>
      </c>
      <c r="F817" s="830" t="s">
        <v>210</v>
      </c>
      <c r="G817" s="831">
        <f>IF(F817="I",IFERROR(VLOOKUP(C817,'BG 032022'!B:D,3,FALSE),0),0)</f>
        <v>4475801</v>
      </c>
      <c r="H817" s="832"/>
      <c r="I817" s="832">
        <f>IF(F817="I",IFERROR(VLOOKUP(C817,'BG 032022'!B:F,5,FALSE),0),0)</f>
        <v>643.85</v>
      </c>
      <c r="J817" s="832"/>
      <c r="K817" s="831"/>
      <c r="L817" s="832"/>
      <c r="M817" s="832"/>
      <c r="N817" s="832"/>
      <c r="O817" s="831">
        <f>IF(F817="I",IFERROR(VLOOKUP(C817,'BG 032021'!B:D,3,FALSE),0),0)</f>
        <v>0</v>
      </c>
      <c r="P817" s="832"/>
      <c r="Q817" s="832">
        <f>IF(F817="I",IFERROR(VLOOKUP(C817,'BG 032021'!B:E,4,FALSE),0),0)</f>
        <v>0</v>
      </c>
      <c r="R817" s="832"/>
    </row>
    <row r="818" spans="1:18" s="833" customFormat="1" ht="12" customHeight="1">
      <c r="A818" s="828" t="s">
        <v>131</v>
      </c>
      <c r="B818" s="978" t="s">
        <v>1220</v>
      </c>
      <c r="C818" s="829">
        <v>4110141102</v>
      </c>
      <c r="D818" s="828" t="s">
        <v>1524</v>
      </c>
      <c r="E818" s="830" t="s">
        <v>145</v>
      </c>
      <c r="F818" s="830" t="s">
        <v>210</v>
      </c>
      <c r="G818" s="831">
        <f>IF(F818="I",IFERROR(VLOOKUP(C818,'BG 032022'!B:D,3,FALSE),0),0)</f>
        <v>1028873</v>
      </c>
      <c r="H818" s="832"/>
      <c r="I818" s="832">
        <f>IF(F818="I",IFERROR(VLOOKUP(C818,'BG 032022'!B:F,5,FALSE),0),0)</f>
        <v>148.26</v>
      </c>
      <c r="J818" s="832"/>
      <c r="K818" s="831"/>
      <c r="L818" s="832"/>
      <c r="M818" s="832"/>
      <c r="N818" s="832"/>
      <c r="O818" s="831">
        <f>IF(F818="I",IFERROR(VLOOKUP(C818,'BG 032021'!B:D,3,FALSE),0),0)</f>
        <v>0</v>
      </c>
      <c r="P818" s="832"/>
      <c r="Q818" s="832">
        <f>IF(F818="I",IFERROR(VLOOKUP(C818,'BG 032021'!B:E,4,FALSE),0),0)</f>
        <v>0</v>
      </c>
      <c r="R818" s="832"/>
    </row>
    <row r="819" spans="1:18" s="70" customFormat="1" ht="12" customHeight="1">
      <c r="A819" s="539" t="s">
        <v>131</v>
      </c>
      <c r="B819" s="978" t="s">
        <v>1220</v>
      </c>
      <c r="C819" s="546">
        <v>4110141104</v>
      </c>
      <c r="D819" s="539" t="s">
        <v>1416</v>
      </c>
      <c r="E819" s="68" t="s">
        <v>6</v>
      </c>
      <c r="F819" s="68" t="s">
        <v>210</v>
      </c>
      <c r="G819" s="635">
        <f>IF(F819="I",IFERROR(VLOOKUP(C819,'BG 032022'!B:D,3,FALSE),0),0)</f>
        <v>0</v>
      </c>
      <c r="H819" s="69"/>
      <c r="I819" s="69">
        <f>IF(F819="I",IFERROR(VLOOKUP(C819,'BG 032022'!B:F,5,FALSE),0),0)</f>
        <v>0</v>
      </c>
      <c r="J819" s="69"/>
      <c r="K819" s="81"/>
      <c r="L819" s="69"/>
      <c r="M819" s="69"/>
      <c r="N819" s="69"/>
      <c r="O819" s="81">
        <f>IF(F819="I",IFERROR(VLOOKUP(C819,'BG 032021'!B:D,3,FALSE),0),0)</f>
        <v>0</v>
      </c>
      <c r="P819" s="69"/>
      <c r="Q819" s="69">
        <f>IF(F819="I",IFERROR(VLOOKUP(C819,'BG 032021'!B:E,4,FALSE),0),0)</f>
        <v>0</v>
      </c>
      <c r="R819" s="69"/>
    </row>
    <row r="820" spans="1:18" s="70" customFormat="1" ht="12" customHeight="1">
      <c r="A820" s="539" t="s">
        <v>131</v>
      </c>
      <c r="B820" s="978"/>
      <c r="C820" s="546">
        <v>41101412</v>
      </c>
      <c r="D820" s="539" t="s">
        <v>1135</v>
      </c>
      <c r="E820" s="68" t="s">
        <v>145</v>
      </c>
      <c r="F820" s="68" t="s">
        <v>209</v>
      </c>
      <c r="G820" s="81">
        <f>IF(F820="I",IFERROR(VLOOKUP(C820,'BG 032022'!B:D,3,FALSE),0),0)</f>
        <v>0</v>
      </c>
      <c r="H820" s="69"/>
      <c r="I820" s="69">
        <f>IF(F820="I",IFERROR(VLOOKUP(C820,'BG 032022'!B:F,5,FALSE),0),0)</f>
        <v>0</v>
      </c>
      <c r="J820" s="69"/>
      <c r="K820" s="81"/>
      <c r="L820" s="69"/>
      <c r="M820" s="69"/>
      <c r="N820" s="69"/>
      <c r="O820" s="81">
        <f>IF(F820="I",IFERROR(VLOOKUP(C820,'BG 032021'!B:D,3,FALSE),0),0)</f>
        <v>0</v>
      </c>
      <c r="P820" s="69"/>
      <c r="Q820" s="69">
        <f>IF(F820="I",IFERROR(VLOOKUP(C820,'BG 032021'!B:E,4,FALSE),0),0)</f>
        <v>0</v>
      </c>
      <c r="R820" s="69"/>
    </row>
    <row r="821" spans="1:18" s="833" customFormat="1" ht="12" customHeight="1">
      <c r="A821" s="828" t="s">
        <v>131</v>
      </c>
      <c r="B821" s="978" t="s">
        <v>1220</v>
      </c>
      <c r="C821" s="829">
        <v>4110141201</v>
      </c>
      <c r="D821" s="828" t="s">
        <v>1136</v>
      </c>
      <c r="E821" s="830" t="s">
        <v>145</v>
      </c>
      <c r="F821" s="830" t="s">
        <v>210</v>
      </c>
      <c r="G821" s="831">
        <f>IF(F821="I",IFERROR(VLOOKUP(C821,'BG 032022'!B:D,3,FALSE),0),0)</f>
        <v>67247257</v>
      </c>
      <c r="H821" s="832"/>
      <c r="I821" s="832">
        <f>IF(F821="I",IFERROR(VLOOKUP(C821,'BG 032022'!B:F,5,FALSE),0),0)</f>
        <v>9673.91</v>
      </c>
      <c r="J821" s="832"/>
      <c r="K821" s="831"/>
      <c r="L821" s="832"/>
      <c r="M821" s="832"/>
      <c r="N821" s="832"/>
      <c r="O821" s="831">
        <f>IF(F821="I",IFERROR(VLOOKUP(C821,'BG 032021'!B:D,3,FALSE),0),0)</f>
        <v>4110430</v>
      </c>
      <c r="P821" s="832"/>
      <c r="Q821" s="832">
        <f>IF(F821="I",IFERROR(VLOOKUP(C821,'BG 032021'!B:E,4,FALSE),0),0)</f>
        <v>596.15</v>
      </c>
      <c r="R821" s="832"/>
    </row>
    <row r="822" spans="1:18" s="833" customFormat="1" ht="12" customHeight="1">
      <c r="A822" s="828" t="s">
        <v>131</v>
      </c>
      <c r="B822" s="978" t="s">
        <v>1220</v>
      </c>
      <c r="C822" s="829">
        <v>4110141202</v>
      </c>
      <c r="D822" s="828" t="s">
        <v>1367</v>
      </c>
      <c r="E822" s="830" t="s">
        <v>145</v>
      </c>
      <c r="F822" s="830" t="s">
        <v>210</v>
      </c>
      <c r="G822" s="831">
        <f>IF(F822="I",IFERROR(VLOOKUP(C822,'BG 032022'!B:D,3,FALSE),0),0)</f>
        <v>12023777</v>
      </c>
      <c r="H822" s="832"/>
      <c r="I822" s="832">
        <f>IF(F822="I",IFERROR(VLOOKUP(C822,'BG 032022'!B:F,5,FALSE),0),0)</f>
        <v>1726.96</v>
      </c>
      <c r="J822" s="832"/>
      <c r="K822" s="831"/>
      <c r="L822" s="832"/>
      <c r="M822" s="832"/>
      <c r="N822" s="832"/>
      <c r="O822" s="831">
        <f>IF(F822="I",IFERROR(VLOOKUP(C822,'BG 032021'!B:D,3,FALSE),0),0)</f>
        <v>0</v>
      </c>
      <c r="P822" s="832"/>
      <c r="Q822" s="832">
        <f>IF(F822="I",IFERROR(VLOOKUP(C822,'BG 032021'!B:E,4,FALSE),0),0)</f>
        <v>0</v>
      </c>
      <c r="R822" s="832"/>
    </row>
    <row r="823" spans="1:18" s="70" customFormat="1" ht="12" customHeight="1">
      <c r="A823" s="539" t="s">
        <v>131</v>
      </c>
      <c r="B823" s="539"/>
      <c r="C823" s="546">
        <v>4110142</v>
      </c>
      <c r="D823" s="539" t="s">
        <v>1299</v>
      </c>
      <c r="E823" s="68" t="s">
        <v>6</v>
      </c>
      <c r="F823" s="68" t="s">
        <v>209</v>
      </c>
      <c r="G823" s="81">
        <f>IF(F823="I",IFERROR(VLOOKUP(C823,'BG 032022'!B:D,3,FALSE),0),0)</f>
        <v>0</v>
      </c>
      <c r="H823" s="69"/>
      <c r="I823" s="69">
        <f>IF(F823="I",IFERROR(VLOOKUP(C823,'BG 032022'!B:F,5,FALSE),0),0)</f>
        <v>0</v>
      </c>
      <c r="J823" s="69"/>
      <c r="K823" s="81"/>
      <c r="L823" s="69"/>
      <c r="M823" s="69"/>
      <c r="N823" s="69"/>
      <c r="O823" s="81">
        <f>IF(F823="I",IFERROR(VLOOKUP(C823,'BG 032021'!B:D,3,FALSE),0),0)</f>
        <v>0</v>
      </c>
      <c r="P823" s="69"/>
      <c r="Q823" s="69">
        <f>IF(F823="I",IFERROR(VLOOKUP(C823,'BG 032021'!B:E,4,FALSE),0),0)</f>
        <v>0</v>
      </c>
      <c r="R823" s="69"/>
    </row>
    <row r="824" spans="1:18" s="70" customFormat="1" ht="12" customHeight="1">
      <c r="A824" s="539" t="s">
        <v>131</v>
      </c>
      <c r="B824" s="539"/>
      <c r="C824" s="546">
        <v>41101421</v>
      </c>
      <c r="D824" s="539" t="s">
        <v>1300</v>
      </c>
      <c r="E824" s="68" t="s">
        <v>6</v>
      </c>
      <c r="F824" s="68" t="s">
        <v>209</v>
      </c>
      <c r="G824" s="81">
        <f>IF(F824="I",IFERROR(VLOOKUP(C824,'BG 032022'!B:D,3,FALSE),0),0)</f>
        <v>0</v>
      </c>
      <c r="H824" s="69"/>
      <c r="I824" s="69">
        <f>IF(F824="I",IFERROR(VLOOKUP(C824,'BG 032022'!B:F,5,FALSE),0),0)</f>
        <v>0</v>
      </c>
      <c r="J824" s="69"/>
      <c r="K824" s="81"/>
      <c r="L824" s="69"/>
      <c r="M824" s="69"/>
      <c r="N824" s="69"/>
      <c r="O824" s="81">
        <f>IF(F824="I",IFERROR(VLOOKUP(C824,'BG 032021'!B:D,3,FALSE),0),0)</f>
        <v>0</v>
      </c>
      <c r="P824" s="69"/>
      <c r="Q824" s="69">
        <f>IF(F824="I",IFERROR(VLOOKUP(C824,'BG 032021'!B:E,4,FALSE),0),0)</f>
        <v>0</v>
      </c>
      <c r="R824" s="69"/>
    </row>
    <row r="825" spans="1:18" s="833" customFormat="1" ht="12" customHeight="1">
      <c r="A825" s="828" t="s">
        <v>131</v>
      </c>
      <c r="B825" s="977" t="s">
        <v>1157</v>
      </c>
      <c r="C825" s="829">
        <v>4110142101</v>
      </c>
      <c r="D825" s="828" t="s">
        <v>1301</v>
      </c>
      <c r="E825" s="830" t="s">
        <v>6</v>
      </c>
      <c r="F825" s="830" t="s">
        <v>210</v>
      </c>
      <c r="G825" s="831">
        <f>IF(F825="I",IFERROR(VLOOKUP(C825,'BG 032022'!B:D,3,FALSE),0),0)</f>
        <v>41070899</v>
      </c>
      <c r="H825" s="832"/>
      <c r="I825" s="832">
        <f>IF(F825="I",IFERROR(VLOOKUP(C825,'BG 032022'!B:F,5,FALSE),0),0)</f>
        <v>5900</v>
      </c>
      <c r="J825" s="832"/>
      <c r="K825" s="831"/>
      <c r="L825" s="832"/>
      <c r="M825" s="832"/>
      <c r="N825" s="832"/>
      <c r="O825" s="831">
        <f>IF(F825="I",IFERROR(VLOOKUP(C825,'BG 032021'!B:D,3,FALSE),0),0)</f>
        <v>0</v>
      </c>
      <c r="P825" s="832"/>
      <c r="Q825" s="832">
        <f>IF(F825="I",IFERROR(VLOOKUP(C825,'BG 032021'!B:E,4,FALSE),0),0)</f>
        <v>0</v>
      </c>
      <c r="R825" s="832"/>
    </row>
    <row r="826" spans="1:18" s="70" customFormat="1" ht="12" customHeight="1">
      <c r="A826" s="539" t="s">
        <v>131</v>
      </c>
      <c r="B826" s="539"/>
      <c r="C826" s="546">
        <v>412</v>
      </c>
      <c r="D826" s="539" t="s">
        <v>816</v>
      </c>
      <c r="E826" s="68" t="s">
        <v>6</v>
      </c>
      <c r="F826" s="68" t="s">
        <v>209</v>
      </c>
      <c r="G826" s="81">
        <f>IF(F826="I",IFERROR(VLOOKUP(C826,'BG 032022'!B:D,3,FALSE),0),0)</f>
        <v>0</v>
      </c>
      <c r="H826" s="69"/>
      <c r="I826" s="69">
        <f>IF(F826="I",IFERROR(VLOOKUP(C826,'BG 032022'!B:F,5,FALSE),0),0)</f>
        <v>0</v>
      </c>
      <c r="J826" s="69"/>
      <c r="K826" s="81"/>
      <c r="L826" s="69"/>
      <c r="M826" s="69"/>
      <c r="N826" s="69"/>
      <c r="O826" s="81">
        <f>IF(F826="I",IFERROR(VLOOKUP(C826,'BG 032021'!B:D,3,FALSE),0),0)</f>
        <v>0</v>
      </c>
      <c r="P826" s="69"/>
      <c r="Q826" s="69">
        <f>IF(F826="I",IFERROR(VLOOKUP(C826,'BG 032021'!B:E,4,FALSE),0),0)</f>
        <v>0</v>
      </c>
      <c r="R826" s="69"/>
    </row>
    <row r="827" spans="1:18" s="70" customFormat="1" ht="12" customHeight="1">
      <c r="A827" s="539" t="s">
        <v>131</v>
      </c>
      <c r="B827" s="539"/>
      <c r="C827" s="546">
        <v>41201</v>
      </c>
      <c r="D827" s="539" t="s">
        <v>816</v>
      </c>
      <c r="E827" s="68" t="s">
        <v>6</v>
      </c>
      <c r="F827" s="68" t="s">
        <v>209</v>
      </c>
      <c r="G827" s="81">
        <f>IF(F827="I",IFERROR(VLOOKUP(C827,'BG 032022'!B:D,3,FALSE),0),0)</f>
        <v>0</v>
      </c>
      <c r="H827" s="69"/>
      <c r="I827" s="69">
        <f>IF(F827="I",IFERROR(VLOOKUP(C827,'BG 032022'!B:F,5,FALSE),0),0)</f>
        <v>0</v>
      </c>
      <c r="J827" s="69"/>
      <c r="K827" s="81"/>
      <c r="L827" s="69"/>
      <c r="M827" s="69"/>
      <c r="N827" s="69"/>
      <c r="O827" s="81">
        <f>IF(F827="I",IFERROR(VLOOKUP(C827,'BG 032021'!B:D,3,FALSE),0),0)</f>
        <v>0</v>
      </c>
      <c r="P827" s="69"/>
      <c r="Q827" s="69">
        <f>IF(F827="I",IFERROR(VLOOKUP(C827,'BG 032021'!B:E,4,FALSE),0),0)</f>
        <v>0</v>
      </c>
      <c r="R827" s="69"/>
    </row>
    <row r="828" spans="1:18" s="70" customFormat="1" ht="12" customHeight="1">
      <c r="A828" s="539" t="s">
        <v>131</v>
      </c>
      <c r="B828" s="539"/>
      <c r="C828" s="546">
        <v>412011</v>
      </c>
      <c r="D828" s="539" t="s">
        <v>816</v>
      </c>
      <c r="E828" s="68" t="s">
        <v>6</v>
      </c>
      <c r="F828" s="68" t="s">
        <v>209</v>
      </c>
      <c r="G828" s="81">
        <f>IF(F828="I",IFERROR(VLOOKUP(C828,'BG 032022'!B:D,3,FALSE),0),0)</f>
        <v>0</v>
      </c>
      <c r="H828" s="69"/>
      <c r="I828" s="69">
        <f>IF(F828="I",IFERROR(VLOOKUP(C828,'BG 032022'!B:F,5,FALSE),0),0)</f>
        <v>0</v>
      </c>
      <c r="J828" s="69"/>
      <c r="K828" s="81"/>
      <c r="L828" s="69"/>
      <c r="M828" s="69"/>
      <c r="N828" s="69"/>
      <c r="O828" s="81">
        <f>IF(F828="I",IFERROR(VLOOKUP(C828,'BG 032021'!B:D,3,FALSE),0),0)</f>
        <v>0</v>
      </c>
      <c r="P828" s="69"/>
      <c r="Q828" s="69">
        <f>IF(F828="I",IFERROR(VLOOKUP(C828,'BG 032021'!B:E,4,FALSE),0),0)</f>
        <v>0</v>
      </c>
      <c r="R828" s="69"/>
    </row>
    <row r="829" spans="1:18" s="70" customFormat="1" ht="12" customHeight="1">
      <c r="A829" s="539" t="s">
        <v>131</v>
      </c>
      <c r="B829" s="539"/>
      <c r="C829" s="546">
        <v>4120111</v>
      </c>
      <c r="D829" s="539" t="s">
        <v>816</v>
      </c>
      <c r="E829" s="68" t="s">
        <v>6</v>
      </c>
      <c r="F829" s="68" t="s">
        <v>209</v>
      </c>
      <c r="G829" s="81">
        <f>IF(F829="I",IFERROR(VLOOKUP(C829,'BG 032022'!B:D,3,FALSE),0),0)</f>
        <v>0</v>
      </c>
      <c r="H829" s="69"/>
      <c r="I829" s="69">
        <f>IF(F829="I",IFERROR(VLOOKUP(C829,'BG 032022'!B:F,5,FALSE),0),0)</f>
        <v>0</v>
      </c>
      <c r="J829" s="69"/>
      <c r="K829" s="81"/>
      <c r="L829" s="69"/>
      <c r="M829" s="69"/>
      <c r="N829" s="69"/>
      <c r="O829" s="81">
        <f>IF(F829="I",IFERROR(VLOOKUP(C829,'BG 032021'!B:D,3,FALSE),0),0)</f>
        <v>0</v>
      </c>
      <c r="P829" s="69"/>
      <c r="Q829" s="69">
        <f>IF(F829="I",IFERROR(VLOOKUP(C829,'BG 032021'!B:E,4,FALSE),0),0)</f>
        <v>0</v>
      </c>
      <c r="R829" s="69"/>
    </row>
    <row r="830" spans="1:18" s="70" customFormat="1" ht="12" customHeight="1">
      <c r="A830" s="539" t="s">
        <v>131</v>
      </c>
      <c r="B830" s="539"/>
      <c r="C830" s="546">
        <v>41201111</v>
      </c>
      <c r="D830" s="539" t="s">
        <v>817</v>
      </c>
      <c r="E830" s="68" t="s">
        <v>6</v>
      </c>
      <c r="F830" s="68" t="s">
        <v>209</v>
      </c>
      <c r="G830" s="81">
        <f>IF(F830="I",IFERROR(VLOOKUP(C830,'BG 032022'!B:D,3,FALSE),0),0)</f>
        <v>0</v>
      </c>
      <c r="H830" s="69"/>
      <c r="I830" s="69">
        <f>IF(F830="I",IFERROR(VLOOKUP(C830,'BG 032022'!B:F,5,FALSE),0),0)</f>
        <v>0</v>
      </c>
      <c r="J830" s="69"/>
      <c r="K830" s="81"/>
      <c r="L830" s="69"/>
      <c r="M830" s="69"/>
      <c r="N830" s="69"/>
      <c r="O830" s="81">
        <f>IF(F830="I",IFERROR(VLOOKUP(C830,'BG 032021'!B:D,3,FALSE),0),0)</f>
        <v>0</v>
      </c>
      <c r="P830" s="69"/>
      <c r="Q830" s="69">
        <f>IF(F830="I",IFERROR(VLOOKUP(C830,'BG 032021'!B:E,4,FALSE),0),0)</f>
        <v>0</v>
      </c>
      <c r="R830" s="69"/>
    </row>
    <row r="831" spans="1:18" s="70" customFormat="1" ht="12" customHeight="1">
      <c r="A831" s="539" t="s">
        <v>131</v>
      </c>
      <c r="B831" s="539"/>
      <c r="C831" s="546">
        <v>4120111101</v>
      </c>
      <c r="D831" s="539" t="s">
        <v>818</v>
      </c>
      <c r="E831" s="68" t="s">
        <v>6</v>
      </c>
      <c r="F831" s="68" t="s">
        <v>210</v>
      </c>
      <c r="G831" s="81">
        <f>IF(F831="I",IFERROR(VLOOKUP(C831,'BG 032022'!B:D,3,FALSE),0),0)</f>
        <v>0</v>
      </c>
      <c r="H831" s="69"/>
      <c r="I831" s="69">
        <f>IF(F831="I",IFERROR(VLOOKUP(C831,'BG 032022'!B:F,5,FALSE),0),0)</f>
        <v>0</v>
      </c>
      <c r="J831" s="69"/>
      <c r="K831" s="81"/>
      <c r="L831" s="69"/>
      <c r="M831" s="69"/>
      <c r="N831" s="69"/>
      <c r="O831" s="81">
        <f>IF(F831="I",IFERROR(VLOOKUP(C831,'BG 032021'!B:D,3,FALSE),0),0)</f>
        <v>0</v>
      </c>
      <c r="P831" s="69"/>
      <c r="Q831" s="69">
        <f>IF(F831="I",IFERROR(VLOOKUP(C831,'BG 032021'!B:E,4,FALSE),0),0)</f>
        <v>0</v>
      </c>
      <c r="R831" s="69"/>
    </row>
    <row r="832" spans="1:18" s="70" customFormat="1" ht="12" customHeight="1">
      <c r="A832" s="539" t="s">
        <v>131</v>
      </c>
      <c r="B832" s="539"/>
      <c r="C832" s="546">
        <v>4120111102</v>
      </c>
      <c r="D832" s="539" t="s">
        <v>819</v>
      </c>
      <c r="E832" s="68" t="s">
        <v>145</v>
      </c>
      <c r="F832" s="68" t="s">
        <v>210</v>
      </c>
      <c r="G832" s="81">
        <f>IF(F832="I",IFERROR(VLOOKUP(C832,'BG 032022'!B:D,3,FALSE),0),0)</f>
        <v>0</v>
      </c>
      <c r="H832" s="69"/>
      <c r="I832" s="69">
        <f>IF(F832="I",IFERROR(VLOOKUP(C832,'BG 032022'!B:F,5,FALSE),0),0)</f>
        <v>0</v>
      </c>
      <c r="J832" s="69"/>
      <c r="K832" s="81"/>
      <c r="L832" s="69"/>
      <c r="M832" s="69"/>
      <c r="N832" s="69"/>
      <c r="O832" s="81">
        <f>IF(F832="I",IFERROR(VLOOKUP(C832,'BG 032021'!B:D,3,FALSE),0),0)</f>
        <v>0</v>
      </c>
      <c r="P832" s="69"/>
      <c r="Q832" s="69">
        <f>IF(F832="I",IFERROR(VLOOKUP(C832,'BG 032021'!B:E,4,FALSE),0),0)</f>
        <v>0</v>
      </c>
      <c r="R832" s="69"/>
    </row>
    <row r="833" spans="1:18" s="70" customFormat="1" ht="12" customHeight="1">
      <c r="A833" s="539" t="s">
        <v>131</v>
      </c>
      <c r="B833" s="539"/>
      <c r="C833" s="546">
        <v>4120112</v>
      </c>
      <c r="D833" s="539" t="s">
        <v>112</v>
      </c>
      <c r="E833" s="68" t="s">
        <v>6</v>
      </c>
      <c r="F833" s="68" t="s">
        <v>209</v>
      </c>
      <c r="G833" s="81">
        <f>IF(F833="I",IFERROR(VLOOKUP(C833,'BG 032022'!B:D,3,FALSE),0),0)</f>
        <v>0</v>
      </c>
      <c r="H833" s="69"/>
      <c r="I833" s="69">
        <f>IF(F833="I",IFERROR(VLOOKUP(C833,'BG 032022'!B:F,5,FALSE),0),0)</f>
        <v>0</v>
      </c>
      <c r="J833" s="69"/>
      <c r="K833" s="81"/>
      <c r="L833" s="69"/>
      <c r="M833" s="69"/>
      <c r="N833" s="69"/>
      <c r="O833" s="81">
        <f>IF(F833="I",IFERROR(VLOOKUP(C833,'BG 032021'!B:D,3,FALSE),0),0)</f>
        <v>0</v>
      </c>
      <c r="P833" s="69"/>
      <c r="Q833" s="69">
        <f>IF(F833="I",IFERROR(VLOOKUP(C833,'BG 032021'!B:E,4,FALSE),0),0)</f>
        <v>0</v>
      </c>
      <c r="R833" s="69"/>
    </row>
    <row r="834" spans="1:18" s="70" customFormat="1" ht="12" customHeight="1">
      <c r="A834" s="539" t="s">
        <v>131</v>
      </c>
      <c r="B834" s="539"/>
      <c r="C834" s="546">
        <v>41201121</v>
      </c>
      <c r="D834" s="539" t="s">
        <v>1232</v>
      </c>
      <c r="E834" s="68" t="s">
        <v>6</v>
      </c>
      <c r="F834" s="68" t="s">
        <v>209</v>
      </c>
      <c r="G834" s="81">
        <f>IF(F834="I",IFERROR(VLOOKUP(C834,'BG 032022'!B:D,3,FALSE),0),0)</f>
        <v>0</v>
      </c>
      <c r="H834" s="69"/>
      <c r="I834" s="69">
        <f>IF(F834="I",IFERROR(VLOOKUP(C834,'BG 032022'!B:F,5,FALSE),0),0)</f>
        <v>0</v>
      </c>
      <c r="J834" s="69"/>
      <c r="K834" s="81"/>
      <c r="L834" s="69"/>
      <c r="M834" s="69"/>
      <c r="N834" s="69"/>
      <c r="O834" s="81">
        <f>IF(F834="I",IFERROR(VLOOKUP(C834,'BG 032021'!B:D,3,FALSE),0),0)</f>
        <v>0</v>
      </c>
      <c r="P834" s="69"/>
      <c r="Q834" s="69">
        <f>IF(F834="I",IFERROR(VLOOKUP(C834,'BG 032021'!B:E,4,FALSE),0),0)</f>
        <v>0</v>
      </c>
      <c r="R834" s="69"/>
    </row>
    <row r="835" spans="1:18" s="833" customFormat="1" ht="12" customHeight="1">
      <c r="A835" s="828" t="s">
        <v>131</v>
      </c>
      <c r="B835" s="828" t="s">
        <v>1153</v>
      </c>
      <c r="C835" s="829">
        <v>4120112101</v>
      </c>
      <c r="D835" s="828" t="s">
        <v>1233</v>
      </c>
      <c r="E835" s="830" t="s">
        <v>6</v>
      </c>
      <c r="F835" s="830" t="s">
        <v>210</v>
      </c>
      <c r="G835" s="831">
        <f>IF(F835="I",IFERROR(VLOOKUP(C835,'BG 032022'!B:D,3,FALSE),0),0)</f>
        <v>1817345</v>
      </c>
      <c r="H835" s="832"/>
      <c r="I835" s="832">
        <f>IF(F835="I",IFERROR(VLOOKUP(C835,'BG 032022'!B:F,5,FALSE),0),0)</f>
        <v>261.23</v>
      </c>
      <c r="J835" s="832"/>
      <c r="K835" s="831"/>
      <c r="L835" s="832"/>
      <c r="M835" s="832"/>
      <c r="N835" s="832"/>
      <c r="O835" s="831">
        <f>IF(F835="I",IFERROR(VLOOKUP(C835,'BG 032021'!B:D,3,FALSE),0),0)</f>
        <v>0</v>
      </c>
      <c r="P835" s="832"/>
      <c r="Q835" s="832">
        <f>IF(F835="I",IFERROR(VLOOKUP(C835,'BG 032021'!B:E,4,FALSE),0),0)</f>
        <v>0</v>
      </c>
      <c r="R835" s="832"/>
    </row>
    <row r="836" spans="1:18" s="833" customFormat="1" ht="12" customHeight="1">
      <c r="A836" s="828" t="s">
        <v>131</v>
      </c>
      <c r="B836" s="828"/>
      <c r="C836" s="829">
        <v>41201122</v>
      </c>
      <c r="D836" s="828" t="s">
        <v>1234</v>
      </c>
      <c r="E836" s="830" t="s">
        <v>6</v>
      </c>
      <c r="F836" s="830" t="s">
        <v>209</v>
      </c>
      <c r="G836" s="831">
        <f>IF(F836="I",IFERROR(VLOOKUP(C836,'BG 032022'!B:D,3,FALSE),0),0)</f>
        <v>0</v>
      </c>
      <c r="H836" s="832"/>
      <c r="I836" s="832">
        <f>IF(F836="I",IFERROR(VLOOKUP(C836,'BG 032022'!B:F,5,FALSE),0),0)</f>
        <v>0</v>
      </c>
      <c r="J836" s="832"/>
      <c r="K836" s="831"/>
      <c r="L836" s="832"/>
      <c r="M836" s="832"/>
      <c r="N836" s="832"/>
      <c r="O836" s="831">
        <f>IF(F836="I",IFERROR(VLOOKUP(C836,'BG 032021'!B:D,3,FALSE),0),0)</f>
        <v>0</v>
      </c>
      <c r="P836" s="832"/>
      <c r="Q836" s="832">
        <f>IF(F836="I",IFERROR(VLOOKUP(C836,'BG 032021'!B:E,4,FALSE),0),0)</f>
        <v>0</v>
      </c>
      <c r="R836" s="832"/>
    </row>
    <row r="837" spans="1:18" s="833" customFormat="1" ht="12" customHeight="1">
      <c r="A837" s="828" t="s">
        <v>131</v>
      </c>
      <c r="B837" s="828" t="s">
        <v>1153</v>
      </c>
      <c r="C837" s="829">
        <v>4120112201</v>
      </c>
      <c r="D837" s="828" t="s">
        <v>1233</v>
      </c>
      <c r="E837" s="830" t="s">
        <v>145</v>
      </c>
      <c r="F837" s="830" t="s">
        <v>210</v>
      </c>
      <c r="G837" s="831">
        <f>IF(F837="I",IFERROR(VLOOKUP(C837,'BG 032022'!B:D,3,FALSE),0),0)</f>
        <v>2012748</v>
      </c>
      <c r="H837" s="832"/>
      <c r="I837" s="832">
        <f>IF(F837="I",IFERROR(VLOOKUP(C837,'BG 032022'!B:F,5,FALSE),0),0)</f>
        <v>289.82</v>
      </c>
      <c r="J837" s="832"/>
      <c r="K837" s="831"/>
      <c r="L837" s="832"/>
      <c r="M837" s="832"/>
      <c r="N837" s="832"/>
      <c r="O837" s="831">
        <f>IF(F837="I",IFERROR(VLOOKUP(C837,'BG 032021'!B:D,3,FALSE),0),0)</f>
        <v>0</v>
      </c>
      <c r="P837" s="832"/>
      <c r="Q837" s="832">
        <f>IF(F837="I",IFERROR(VLOOKUP(C837,'BG 032021'!B:E,4,FALSE),0),0)</f>
        <v>0</v>
      </c>
      <c r="R837" s="832"/>
    </row>
    <row r="838" spans="1:18" s="70" customFormat="1" ht="12" customHeight="1">
      <c r="A838" s="539" t="s">
        <v>131</v>
      </c>
      <c r="B838" s="539"/>
      <c r="C838" s="546">
        <v>41201113</v>
      </c>
      <c r="D838" s="539" t="s">
        <v>820</v>
      </c>
      <c r="E838" s="68" t="s">
        <v>6</v>
      </c>
      <c r="F838" s="68" t="s">
        <v>209</v>
      </c>
      <c r="G838" s="81">
        <f>IF(F838="I",IFERROR(VLOOKUP(C838,'BG 032022'!B:D,3,FALSE),0),0)</f>
        <v>0</v>
      </c>
      <c r="H838" s="69"/>
      <c r="I838" s="69">
        <f>IF(F838="I",IFERROR(VLOOKUP(C838,'BG 032022'!B:F,5,FALSE),0),0)</f>
        <v>0</v>
      </c>
      <c r="J838" s="69"/>
      <c r="K838" s="81"/>
      <c r="L838" s="69"/>
      <c r="M838" s="69"/>
      <c r="N838" s="69"/>
      <c r="O838" s="81">
        <f>IF(F838="I",IFERROR(VLOOKUP(C838,'BG 032021'!B:D,3,FALSE),0),0)</f>
        <v>0</v>
      </c>
      <c r="P838" s="69"/>
      <c r="Q838" s="69">
        <f>IF(F838="I",IFERROR(VLOOKUP(C838,'BG 032021'!B:E,4,FALSE),0),0)</f>
        <v>0</v>
      </c>
      <c r="R838" s="69"/>
    </row>
    <row r="839" spans="1:18" s="70" customFormat="1" ht="12" customHeight="1">
      <c r="A839" s="539" t="s">
        <v>131</v>
      </c>
      <c r="B839" s="539" t="s">
        <v>85</v>
      </c>
      <c r="C839" s="546">
        <v>4120111301</v>
      </c>
      <c r="D839" s="539" t="s">
        <v>821</v>
      </c>
      <c r="E839" s="68" t="s">
        <v>6</v>
      </c>
      <c r="F839" s="68" t="s">
        <v>210</v>
      </c>
      <c r="G839" s="81">
        <f>IF(F839="I",IFERROR(VLOOKUP(C839,'BG 032022'!B:D,3,FALSE),0),0)</f>
        <v>0</v>
      </c>
      <c r="H839" s="69"/>
      <c r="I839" s="69">
        <f>IF(F839="I",IFERROR(VLOOKUP(C839,'BG 032022'!B:F,5,FALSE),0),0)</f>
        <v>0</v>
      </c>
      <c r="J839" s="69"/>
      <c r="K839" s="81"/>
      <c r="L839" s="69"/>
      <c r="M839" s="69"/>
      <c r="N839" s="69"/>
      <c r="O839" s="81">
        <f>IF(F839="I",IFERROR(VLOOKUP(C839,'BG 032021'!B:D,3,FALSE),0),0)</f>
        <v>0</v>
      </c>
      <c r="P839" s="69"/>
      <c r="Q839" s="69">
        <f>IF(F839="I",IFERROR(VLOOKUP(C839,'BG 032021'!B:E,4,FALSE),0),0)</f>
        <v>0</v>
      </c>
      <c r="R839" s="69"/>
    </row>
    <row r="840" spans="1:18" s="70" customFormat="1" ht="12" customHeight="1">
      <c r="A840" s="539" t="s">
        <v>131</v>
      </c>
      <c r="B840" s="539"/>
      <c r="C840" s="546">
        <v>4120111302</v>
      </c>
      <c r="D840" s="539" t="s">
        <v>822</v>
      </c>
      <c r="E840" s="68" t="s">
        <v>145</v>
      </c>
      <c r="F840" s="68" t="s">
        <v>210</v>
      </c>
      <c r="G840" s="81">
        <f>IF(F840="I",IFERROR(VLOOKUP(C840,'BG 032022'!B:D,3,FALSE),0),0)</f>
        <v>0</v>
      </c>
      <c r="H840" s="69"/>
      <c r="I840" s="69">
        <f>IF(F840="I",IFERROR(VLOOKUP(C840,'BG 032022'!B:F,5,FALSE),0),0)</f>
        <v>0</v>
      </c>
      <c r="J840" s="69"/>
      <c r="K840" s="81"/>
      <c r="L840" s="69"/>
      <c r="M840" s="69"/>
      <c r="N840" s="69"/>
      <c r="O840" s="81">
        <f>IF(F840="I",IFERROR(VLOOKUP(C840,'BG 032021'!B:D,3,FALSE),0),0)</f>
        <v>0</v>
      </c>
      <c r="P840" s="69"/>
      <c r="Q840" s="69">
        <f>IF(F840="I",IFERROR(VLOOKUP(C840,'BG 032021'!B:E,4,FALSE),0),0)</f>
        <v>0</v>
      </c>
      <c r="R840" s="69"/>
    </row>
    <row r="841" spans="1:18" s="70" customFormat="1" ht="12" customHeight="1">
      <c r="A841" s="539" t="s">
        <v>131</v>
      </c>
      <c r="B841" s="539"/>
      <c r="C841" s="546">
        <v>4120113</v>
      </c>
      <c r="D841" s="539" t="s">
        <v>1302</v>
      </c>
      <c r="E841" s="68" t="s">
        <v>145</v>
      </c>
      <c r="F841" s="68" t="s">
        <v>209</v>
      </c>
      <c r="G841" s="81">
        <f>IF(F841="I",IFERROR(VLOOKUP(C841,'BG 032022'!B:D,3,FALSE),0),0)</f>
        <v>0</v>
      </c>
      <c r="H841" s="69"/>
      <c r="I841" s="69">
        <f>IF(F841="I",IFERROR(VLOOKUP(C841,'BG 032022'!B:F,5,FALSE),0),0)</f>
        <v>0</v>
      </c>
      <c r="J841" s="69"/>
      <c r="K841" s="81"/>
      <c r="L841" s="69"/>
      <c r="M841" s="69"/>
      <c r="N841" s="69"/>
      <c r="O841" s="81">
        <f>IF(F841="I",IFERROR(VLOOKUP(C841,'BG 032021'!B:D,3,FALSE),0),0)</f>
        <v>0</v>
      </c>
      <c r="P841" s="69"/>
      <c r="Q841" s="69">
        <f>IF(F841="I",IFERROR(VLOOKUP(C841,'BG 032021'!B:E,4,FALSE),0),0)</f>
        <v>0</v>
      </c>
      <c r="R841" s="69"/>
    </row>
    <row r="842" spans="1:18" s="70" customFormat="1" ht="12" customHeight="1">
      <c r="A842" s="539" t="s">
        <v>131</v>
      </c>
      <c r="B842" s="539"/>
      <c r="C842" s="546">
        <v>41201131</v>
      </c>
      <c r="D842" s="539" t="s">
        <v>1303</v>
      </c>
      <c r="E842" s="68" t="s">
        <v>145</v>
      </c>
      <c r="F842" s="68" t="s">
        <v>209</v>
      </c>
      <c r="G842" s="81">
        <f>IF(F842="I",IFERROR(VLOOKUP(C842,'BG 032022'!B:D,3,FALSE),0),0)</f>
        <v>0</v>
      </c>
      <c r="H842" s="69"/>
      <c r="I842" s="69">
        <f>IF(F842="I",IFERROR(VLOOKUP(C842,'BG 032022'!B:F,5,FALSE),0),0)</f>
        <v>0</v>
      </c>
      <c r="J842" s="69"/>
      <c r="K842" s="81"/>
      <c r="L842" s="69"/>
      <c r="M842" s="69"/>
      <c r="N842" s="69"/>
      <c r="O842" s="81">
        <f>IF(F842="I",IFERROR(VLOOKUP(C842,'BG 032021'!B:D,3,FALSE),0),0)</f>
        <v>0</v>
      </c>
      <c r="P842" s="69"/>
      <c r="Q842" s="69">
        <f>IF(F842="I",IFERROR(VLOOKUP(C842,'BG 032021'!B:E,4,FALSE),0),0)</f>
        <v>0</v>
      </c>
      <c r="R842" s="69"/>
    </row>
    <row r="843" spans="1:18" s="833" customFormat="1" ht="12" customHeight="1">
      <c r="A843" s="828" t="s">
        <v>131</v>
      </c>
      <c r="B843" s="828" t="s">
        <v>1167</v>
      </c>
      <c r="C843" s="829">
        <v>4120113101</v>
      </c>
      <c r="D843" s="828" t="s">
        <v>1304</v>
      </c>
      <c r="E843" s="830" t="s">
        <v>145</v>
      </c>
      <c r="F843" s="830" t="s">
        <v>210</v>
      </c>
      <c r="G843" s="831">
        <f>IF(F843="I",IFERROR(VLOOKUP(C843,'BG 032022'!B:D,3,FALSE),0),0)</f>
        <v>137118176</v>
      </c>
      <c r="H843" s="832"/>
      <c r="I843" s="832">
        <f>IF(F843="I",IFERROR(VLOOKUP(C843,'BG 032022'!B:F,5,FALSE),0),0)</f>
        <v>19597.63</v>
      </c>
      <c r="J843" s="832"/>
      <c r="K843" s="831"/>
      <c r="L843" s="832"/>
      <c r="M843" s="832"/>
      <c r="N843" s="832"/>
      <c r="O843" s="831">
        <f>IF(F843="I",IFERROR(VLOOKUP(C843,'BG 032021'!B:D,3,FALSE),0),0)</f>
        <v>0</v>
      </c>
      <c r="P843" s="832"/>
      <c r="Q843" s="832">
        <f>IF(F843="I",IFERROR(VLOOKUP(C843,'BG 032021'!B:E,4,FALSE),0),0)</f>
        <v>0</v>
      </c>
      <c r="R843" s="832"/>
    </row>
    <row r="844" spans="1:18" s="833" customFormat="1" ht="12" customHeight="1">
      <c r="A844" s="828" t="s">
        <v>131</v>
      </c>
      <c r="B844" s="828" t="s">
        <v>1156</v>
      </c>
      <c r="C844" s="829">
        <v>4120113103</v>
      </c>
      <c r="D844" s="828" t="s">
        <v>1511</v>
      </c>
      <c r="E844" s="830" t="s">
        <v>145</v>
      </c>
      <c r="F844" s="830" t="s">
        <v>210</v>
      </c>
      <c r="G844" s="831">
        <f>IF(F844="I",IFERROR(VLOOKUP(C844,'BG 032022'!B:D,3,FALSE),0),0)</f>
        <v>5180069</v>
      </c>
      <c r="H844" s="832"/>
      <c r="I844" s="832">
        <f>IF(F844="I",IFERROR(VLOOKUP(C844,'BG 032022'!B:F,5,FALSE),0),0)</f>
        <v>745.54</v>
      </c>
      <c r="J844" s="832"/>
      <c r="K844" s="831"/>
      <c r="L844" s="832"/>
      <c r="M844" s="832"/>
      <c r="N844" s="832"/>
      <c r="O844" s="831">
        <f>IF(F844="I",IFERROR(VLOOKUP(C844,'BG 032021'!B:D,3,FALSE),0),0)</f>
        <v>0</v>
      </c>
      <c r="P844" s="832"/>
      <c r="Q844" s="832">
        <f>IF(F844="I",IFERROR(VLOOKUP(C844,'BG 032021'!B:E,4,FALSE),0),0)</f>
        <v>0</v>
      </c>
      <c r="R844" s="832"/>
    </row>
    <row r="845" spans="1:18" s="833" customFormat="1" ht="12" customHeight="1">
      <c r="A845" s="828" t="s">
        <v>131</v>
      </c>
      <c r="B845" s="828" t="s">
        <v>1156</v>
      </c>
      <c r="C845" s="829">
        <v>4120113105</v>
      </c>
      <c r="D845" s="828" t="s">
        <v>1512</v>
      </c>
      <c r="E845" s="830" t="s">
        <v>145</v>
      </c>
      <c r="F845" s="830" t="s">
        <v>210</v>
      </c>
      <c r="G845" s="831">
        <f>IF(F845="I",IFERROR(VLOOKUP(C845,'BG 032022'!B:D,3,FALSE),0),0)</f>
        <v>9935868</v>
      </c>
      <c r="H845" s="832"/>
      <c r="I845" s="832">
        <f>IF(F845="I",IFERROR(VLOOKUP(C845,'BG 032022'!B:F,5,FALSE),0),0)</f>
        <v>1429.93</v>
      </c>
      <c r="J845" s="832"/>
      <c r="K845" s="831"/>
      <c r="L845" s="832"/>
      <c r="M845" s="832"/>
      <c r="N845" s="832"/>
      <c r="O845" s="831">
        <f>IF(F845="I",IFERROR(VLOOKUP(C845,'BG 032021'!B:D,3,FALSE),0),0)</f>
        <v>0</v>
      </c>
      <c r="P845" s="832"/>
      <c r="Q845" s="832">
        <f>IF(F845="I",IFERROR(VLOOKUP(C845,'BG 032021'!B:E,4,FALSE),0),0)</f>
        <v>0</v>
      </c>
      <c r="R845" s="832"/>
    </row>
    <row r="846" spans="1:18" s="70" customFormat="1" ht="12" customHeight="1">
      <c r="A846" s="539" t="s">
        <v>131</v>
      </c>
      <c r="B846" s="539"/>
      <c r="C846" s="546">
        <v>413</v>
      </c>
      <c r="D846" s="539" t="s">
        <v>393</v>
      </c>
      <c r="E846" s="68" t="s">
        <v>6</v>
      </c>
      <c r="F846" s="68" t="s">
        <v>209</v>
      </c>
      <c r="G846" s="81">
        <f>IF(F846="I",IFERROR(VLOOKUP(C846,'BG 032022'!B:D,3,FALSE),0),0)</f>
        <v>0</v>
      </c>
      <c r="H846" s="69"/>
      <c r="I846" s="69">
        <f>IF(F846="I",IFERROR(VLOOKUP(C846,'BG 032022'!B:F,5,FALSE),0),0)</f>
        <v>0</v>
      </c>
      <c r="J846" s="69"/>
      <c r="K846" s="81"/>
      <c r="L846" s="69"/>
      <c r="M846" s="69"/>
      <c r="N846" s="69"/>
      <c r="O846" s="81">
        <f>IF(F846="I",IFERROR(VLOOKUP(C846,'BG 032021'!B:D,3,FALSE),0),0)</f>
        <v>0</v>
      </c>
      <c r="P846" s="69"/>
      <c r="Q846" s="69">
        <f>IF(F846="I",IFERROR(VLOOKUP(C846,'BG 032021'!B:E,4,FALSE),0),0)</f>
        <v>0</v>
      </c>
      <c r="R846" s="69"/>
    </row>
    <row r="847" spans="1:18" s="70" customFormat="1" ht="12" customHeight="1">
      <c r="A847" s="539" t="s">
        <v>131</v>
      </c>
      <c r="B847" s="539"/>
      <c r="C847" s="546">
        <v>41301</v>
      </c>
      <c r="D847" s="539" t="s">
        <v>394</v>
      </c>
      <c r="E847" s="68" t="s">
        <v>6</v>
      </c>
      <c r="F847" s="68" t="s">
        <v>209</v>
      </c>
      <c r="G847" s="81">
        <f>IF(F847="I",IFERROR(VLOOKUP(C847,'BG 032022'!B:D,3,FALSE),0),0)</f>
        <v>0</v>
      </c>
      <c r="H847" s="69"/>
      <c r="I847" s="69">
        <f>IF(F847="I",IFERROR(VLOOKUP(C847,'BG 032022'!B:F,5,FALSE),0),0)</f>
        <v>0</v>
      </c>
      <c r="J847" s="69"/>
      <c r="K847" s="81"/>
      <c r="L847" s="69"/>
      <c r="M847" s="69"/>
      <c r="N847" s="69"/>
      <c r="O847" s="81">
        <f>IF(F847="I",IFERROR(VLOOKUP(C847,'BG 032021'!B:D,3,FALSE),0),0)</f>
        <v>0</v>
      </c>
      <c r="P847" s="69"/>
      <c r="Q847" s="69">
        <f>IF(F847="I",IFERROR(VLOOKUP(C847,'BG 032021'!B:E,4,FALSE),0),0)</f>
        <v>0</v>
      </c>
      <c r="R847" s="69"/>
    </row>
    <row r="848" spans="1:18" s="70" customFormat="1" ht="12" customHeight="1">
      <c r="A848" s="539" t="s">
        <v>131</v>
      </c>
      <c r="B848" s="539"/>
      <c r="C848" s="546">
        <v>413011</v>
      </c>
      <c r="D848" s="539" t="s">
        <v>394</v>
      </c>
      <c r="E848" s="68" t="s">
        <v>6</v>
      </c>
      <c r="F848" s="68" t="s">
        <v>209</v>
      </c>
      <c r="G848" s="81">
        <f>IF(F848="I",IFERROR(VLOOKUP(C848,'BG 032022'!B:D,3,FALSE),0),0)</f>
        <v>0</v>
      </c>
      <c r="H848" s="69"/>
      <c r="I848" s="69">
        <f>IF(F848="I",IFERROR(VLOOKUP(C848,'BG 032022'!B:F,5,FALSE),0),0)</f>
        <v>0</v>
      </c>
      <c r="J848" s="69"/>
      <c r="K848" s="81"/>
      <c r="L848" s="69"/>
      <c r="M848" s="69"/>
      <c r="N848" s="69"/>
      <c r="O848" s="81">
        <f>IF(F848="I",IFERROR(VLOOKUP(C848,'BG 032021'!B:D,3,FALSE),0),0)</f>
        <v>0</v>
      </c>
      <c r="P848" s="69"/>
      <c r="Q848" s="69">
        <f>IF(F848="I",IFERROR(VLOOKUP(C848,'BG 032021'!B:E,4,FALSE),0),0)</f>
        <v>0</v>
      </c>
      <c r="R848" s="69"/>
    </row>
    <row r="849" spans="1:18" s="70" customFormat="1" ht="12" customHeight="1">
      <c r="A849" s="539" t="s">
        <v>131</v>
      </c>
      <c r="B849" s="539"/>
      <c r="C849" s="546">
        <v>4130111</v>
      </c>
      <c r="D849" s="539" t="s">
        <v>394</v>
      </c>
      <c r="E849" s="68" t="s">
        <v>6</v>
      </c>
      <c r="F849" s="68" t="s">
        <v>209</v>
      </c>
      <c r="G849" s="81">
        <f>IF(F849="I",IFERROR(VLOOKUP(C849,'BG 032022'!B:D,3,FALSE),0),0)</f>
        <v>0</v>
      </c>
      <c r="H849" s="69"/>
      <c r="I849" s="69">
        <f>IF(F849="I",IFERROR(VLOOKUP(C849,'BG 032022'!B:F,5,FALSE),0),0)</f>
        <v>0</v>
      </c>
      <c r="J849" s="69"/>
      <c r="K849" s="81"/>
      <c r="L849" s="69"/>
      <c r="M849" s="69"/>
      <c r="N849" s="69"/>
      <c r="O849" s="81">
        <f>IF(F849="I",IFERROR(VLOOKUP(C849,'BG 032021'!B:D,3,FALSE),0),0)</f>
        <v>0</v>
      </c>
      <c r="P849" s="69"/>
      <c r="Q849" s="69">
        <f>IF(F849="I",IFERROR(VLOOKUP(C849,'BG 032021'!B:E,4,FALSE),0),0)</f>
        <v>0</v>
      </c>
      <c r="R849" s="69"/>
    </row>
    <row r="850" spans="1:18" s="70" customFormat="1" ht="12" customHeight="1">
      <c r="A850" s="539" t="s">
        <v>131</v>
      </c>
      <c r="B850" s="539"/>
      <c r="C850" s="546">
        <v>41301111</v>
      </c>
      <c r="D850" s="539" t="s">
        <v>177</v>
      </c>
      <c r="E850" s="68" t="s">
        <v>6</v>
      </c>
      <c r="F850" s="68" t="s">
        <v>209</v>
      </c>
      <c r="G850" s="81">
        <f>IF(F850="I",IFERROR(VLOOKUP(C850,'BG 032022'!B:D,3,FALSE),0),0)</f>
        <v>0</v>
      </c>
      <c r="H850" s="69"/>
      <c r="I850" s="69">
        <f>IF(F850="I",IFERROR(VLOOKUP(C850,'BG 032022'!B:F,5,FALSE),0),0)</f>
        <v>0</v>
      </c>
      <c r="J850" s="69"/>
      <c r="K850" s="81"/>
      <c r="L850" s="69"/>
      <c r="M850" s="69"/>
      <c r="N850" s="69"/>
      <c r="O850" s="81">
        <f>IF(F850="I",IFERROR(VLOOKUP(C850,'BG 032021'!B:D,3,FALSE),0),0)</f>
        <v>0</v>
      </c>
      <c r="P850" s="69"/>
      <c r="Q850" s="69">
        <f>IF(F850="I",IFERROR(VLOOKUP(C850,'BG 032021'!B:E,4,FALSE),0),0)</f>
        <v>0</v>
      </c>
      <c r="R850" s="69"/>
    </row>
    <row r="851" spans="1:18" s="70" customFormat="1" ht="12" customHeight="1">
      <c r="A851" s="539" t="s">
        <v>131</v>
      </c>
      <c r="B851" s="539"/>
      <c r="C851" s="546">
        <v>4130111101</v>
      </c>
      <c r="D851" s="539" t="s">
        <v>541</v>
      </c>
      <c r="E851" s="68" t="s">
        <v>6</v>
      </c>
      <c r="F851" s="68" t="s">
        <v>210</v>
      </c>
      <c r="G851" s="81">
        <f>IF(F851="I",IFERROR(VLOOKUP(C851,'BG 032022'!B:D,3,FALSE),0),0)</f>
        <v>0</v>
      </c>
      <c r="H851" s="69"/>
      <c r="I851" s="69">
        <f>IF(F851="I",IFERROR(VLOOKUP(C851,'BG 032022'!B:F,5,FALSE),0),0)</f>
        <v>0</v>
      </c>
      <c r="J851" s="69"/>
      <c r="K851" s="81"/>
      <c r="L851" s="69"/>
      <c r="M851" s="69"/>
      <c r="N851" s="69"/>
      <c r="O851" s="81">
        <f>IF(F851="I",IFERROR(VLOOKUP(C851,'BG 032021'!B:D,3,FALSE),0),0)</f>
        <v>0</v>
      </c>
      <c r="P851" s="69"/>
      <c r="Q851" s="69">
        <f>IF(F851="I",IFERROR(VLOOKUP(C851,'BG 032021'!B:E,4,FALSE),0),0)</f>
        <v>0</v>
      </c>
      <c r="R851" s="69"/>
    </row>
    <row r="852" spans="1:18" s="833" customFormat="1" ht="12" customHeight="1">
      <c r="A852" s="828" t="s">
        <v>131</v>
      </c>
      <c r="B852" s="828" t="s">
        <v>1166</v>
      </c>
      <c r="C852" s="829">
        <v>4130111102</v>
      </c>
      <c r="D852" s="828" t="s">
        <v>542</v>
      </c>
      <c r="E852" s="830" t="s">
        <v>145</v>
      </c>
      <c r="F852" s="830" t="s">
        <v>210</v>
      </c>
      <c r="G852" s="831">
        <f>IF(F852="I",IFERROR(VLOOKUP(C852,'BG 032022'!B:D,3,FALSE),0),0)</f>
        <v>268210</v>
      </c>
      <c r="H852" s="832"/>
      <c r="I852" s="832">
        <f>IF(F852="I",IFERROR(VLOOKUP(C852,'BG 032022'!B:F,5,FALSE),0),0)</f>
        <v>38.529999999999994</v>
      </c>
      <c r="J852" s="832"/>
      <c r="K852" s="831"/>
      <c r="L852" s="832"/>
      <c r="M852" s="832"/>
      <c r="N852" s="832"/>
      <c r="O852" s="831">
        <f>IF(F852="I",IFERROR(VLOOKUP(C852,'BG 032021'!B:D,3,FALSE),0),0)</f>
        <v>0</v>
      </c>
      <c r="P852" s="832"/>
      <c r="Q852" s="832">
        <f>IF(F852="I",IFERROR(VLOOKUP(C852,'BG 032021'!B:E,4,FALSE),0),0)</f>
        <v>0</v>
      </c>
      <c r="R852" s="832"/>
    </row>
    <row r="853" spans="1:18" s="833" customFormat="1" ht="12" customHeight="1">
      <c r="A853" s="828" t="s">
        <v>131</v>
      </c>
      <c r="B853" s="828" t="s">
        <v>1166</v>
      </c>
      <c r="C853" s="829">
        <v>4130111103</v>
      </c>
      <c r="D853" s="828" t="s">
        <v>544</v>
      </c>
      <c r="E853" s="830" t="s">
        <v>6</v>
      </c>
      <c r="F853" s="830" t="s">
        <v>210</v>
      </c>
      <c r="G853" s="831">
        <f>IF(F853="I",IFERROR(VLOOKUP(C853,'BG 032022'!B:D,3,FALSE),0),0)</f>
        <v>0</v>
      </c>
      <c r="H853" s="832"/>
      <c r="I853" s="832">
        <f>IF(F853="I",IFERROR(VLOOKUP(C853,'BG 032022'!B:F,5,FALSE),0),0)</f>
        <v>0</v>
      </c>
      <c r="J853" s="832"/>
      <c r="K853" s="831"/>
      <c r="L853" s="832"/>
      <c r="M853" s="832"/>
      <c r="N853" s="832"/>
      <c r="O853" s="831">
        <f>IF(F853="I",IFERROR(VLOOKUP(C853,'BG 032021'!B:D,3,FALSE),0),0)</f>
        <v>14280822</v>
      </c>
      <c r="P853" s="832"/>
      <c r="Q853" s="832">
        <f>IF(F853="I",IFERROR(VLOOKUP(C853,'BG 032021'!B:E,4,FALSE),0),0)</f>
        <v>2158.3200000000002</v>
      </c>
      <c r="R853" s="832"/>
    </row>
    <row r="854" spans="1:18" s="833" customFormat="1" ht="12" customHeight="1">
      <c r="A854" s="828" t="s">
        <v>131</v>
      </c>
      <c r="B854" s="828" t="s">
        <v>1166</v>
      </c>
      <c r="C854" s="829">
        <v>4130111104</v>
      </c>
      <c r="D854" s="828" t="s">
        <v>545</v>
      </c>
      <c r="E854" s="830" t="s">
        <v>145</v>
      </c>
      <c r="F854" s="830" t="s">
        <v>210</v>
      </c>
      <c r="G854" s="831">
        <f>IF(F854="I",IFERROR(VLOOKUP(C854,'BG 032022'!B:D,3,FALSE),0),0)</f>
        <v>0</v>
      </c>
      <c r="H854" s="832"/>
      <c r="I854" s="832">
        <f>IF(F854="I",IFERROR(VLOOKUP(C854,'BG 032022'!B:F,5,FALSE),0),0)</f>
        <v>0</v>
      </c>
      <c r="J854" s="832"/>
      <c r="K854" s="831"/>
      <c r="L854" s="832"/>
      <c r="M854" s="832"/>
      <c r="N854" s="832"/>
      <c r="O854" s="831">
        <f>IF(F854="I",IFERROR(VLOOKUP(C854,'BG 032021'!B:D,3,FALSE),0),0)</f>
        <v>1258200</v>
      </c>
      <c r="P854" s="832"/>
      <c r="Q854" s="832">
        <f>IF(F854="I",IFERROR(VLOOKUP(C854,'BG 032021'!B:E,4,FALSE),0),0)</f>
        <v>182.85000000000014</v>
      </c>
      <c r="R854" s="832"/>
    </row>
    <row r="855" spans="1:18" s="833" customFormat="1" ht="12" customHeight="1">
      <c r="A855" s="828" t="s">
        <v>131</v>
      </c>
      <c r="B855" s="828" t="s">
        <v>1166</v>
      </c>
      <c r="C855" s="829">
        <v>4130111105</v>
      </c>
      <c r="D855" s="828" t="s">
        <v>302</v>
      </c>
      <c r="E855" s="830" t="s">
        <v>6</v>
      </c>
      <c r="F855" s="830" t="s">
        <v>210</v>
      </c>
      <c r="G855" s="831">
        <f>IF(F855="I",IFERROR(VLOOKUP(C855,'BG 032022'!B:D,3,FALSE),0),0)</f>
        <v>44925586</v>
      </c>
      <c r="H855" s="832"/>
      <c r="I855" s="832">
        <f>IF(F855="I",IFERROR(VLOOKUP(C855,'BG 032022'!B:F,5,FALSE),0),0)</f>
        <v>6456.81</v>
      </c>
      <c r="J855" s="832"/>
      <c r="K855" s="831"/>
      <c r="L855" s="832"/>
      <c r="M855" s="832"/>
      <c r="N855" s="832"/>
      <c r="O855" s="831">
        <f>IF(F855="I",IFERROR(VLOOKUP(C855,'BG 032021'!B:D,3,FALSE),0),0)</f>
        <v>18648642</v>
      </c>
      <c r="P855" s="832"/>
      <c r="Q855" s="832">
        <f>IF(F855="I",IFERROR(VLOOKUP(C855,'BG 032021'!B:E,4,FALSE),0),0)</f>
        <v>2808.91</v>
      </c>
      <c r="R855" s="832"/>
    </row>
    <row r="856" spans="1:18" s="833" customFormat="1" ht="12" customHeight="1">
      <c r="A856" s="828" t="s">
        <v>131</v>
      </c>
      <c r="B856" s="828" t="s">
        <v>1166</v>
      </c>
      <c r="C856" s="829">
        <v>4130111106</v>
      </c>
      <c r="D856" s="828" t="s">
        <v>303</v>
      </c>
      <c r="E856" s="830" t="s">
        <v>145</v>
      </c>
      <c r="F856" s="830" t="s">
        <v>210</v>
      </c>
      <c r="G856" s="831">
        <f>IF(F856="I",IFERROR(VLOOKUP(C856,'BG 032022'!B:D,3,FALSE),0),0)</f>
        <v>31487289</v>
      </c>
      <c r="H856" s="832"/>
      <c r="I856" s="832">
        <f>IF(F856="I",IFERROR(VLOOKUP(C856,'BG 032022'!B:F,5,FALSE),0),0)</f>
        <v>4521.1000000000004</v>
      </c>
      <c r="J856" s="832"/>
      <c r="K856" s="831"/>
      <c r="L856" s="832"/>
      <c r="M856" s="832"/>
      <c r="N856" s="832"/>
      <c r="O856" s="831">
        <f>IF(F856="I",IFERROR(VLOOKUP(C856,'BG 032021'!B:D,3,FALSE),0),0)</f>
        <v>12631108</v>
      </c>
      <c r="P856" s="832"/>
      <c r="Q856" s="832">
        <f>IF(F856="I",IFERROR(VLOOKUP(C856,'BG 032021'!B:E,4,FALSE),0),0)</f>
        <v>1870.75</v>
      </c>
      <c r="R856" s="832"/>
    </row>
    <row r="857" spans="1:18" s="833" customFormat="1" ht="12" customHeight="1">
      <c r="A857" s="828" t="s">
        <v>131</v>
      </c>
      <c r="B857" s="828" t="s">
        <v>1166</v>
      </c>
      <c r="C857" s="829">
        <v>4130111107</v>
      </c>
      <c r="D857" s="828" t="s">
        <v>304</v>
      </c>
      <c r="E857" s="830" t="s">
        <v>6</v>
      </c>
      <c r="F857" s="830" t="s">
        <v>210</v>
      </c>
      <c r="G857" s="831">
        <f>IF(F857="I",IFERROR(VLOOKUP(C857,'BG 032022'!B:D,3,FALSE),0),0)</f>
        <v>101648991</v>
      </c>
      <c r="H857" s="832"/>
      <c r="I857" s="832">
        <f>IF(F857="I",IFERROR(VLOOKUP(C857,'BG 032022'!B:F,5,FALSE),0),0)</f>
        <v>14629.53</v>
      </c>
      <c r="J857" s="832"/>
      <c r="K857" s="831"/>
      <c r="L857" s="832"/>
      <c r="M857" s="832"/>
      <c r="N857" s="832"/>
      <c r="O857" s="831">
        <f>IF(F857="I",IFERROR(VLOOKUP(C857,'BG 032021'!B:D,3,FALSE),0),0)</f>
        <v>20334247</v>
      </c>
      <c r="P857" s="832"/>
      <c r="Q857" s="832">
        <f>IF(F857="I",IFERROR(VLOOKUP(C857,'BG 032021'!B:E,4,FALSE),0),0)</f>
        <v>3132.06</v>
      </c>
      <c r="R857" s="832"/>
    </row>
    <row r="858" spans="1:18" s="833" customFormat="1" ht="12" customHeight="1">
      <c r="A858" s="828" t="s">
        <v>131</v>
      </c>
      <c r="B858" s="828" t="s">
        <v>1166</v>
      </c>
      <c r="C858" s="829">
        <v>4130111108</v>
      </c>
      <c r="D858" s="828" t="s">
        <v>305</v>
      </c>
      <c r="E858" s="830" t="s">
        <v>145</v>
      </c>
      <c r="F858" s="830" t="s">
        <v>210</v>
      </c>
      <c r="G858" s="831">
        <f>IF(F858="I",IFERROR(VLOOKUP(C858,'BG 032022'!B:D,3,FALSE),0),0)</f>
        <v>140669314</v>
      </c>
      <c r="H858" s="832"/>
      <c r="I858" s="832">
        <f>IF(F858="I",IFERROR(VLOOKUP(C858,'BG 032022'!B:F,5,FALSE),0),0)</f>
        <v>20191.98</v>
      </c>
      <c r="J858" s="832"/>
      <c r="K858" s="831"/>
      <c r="L858" s="832"/>
      <c r="M858" s="832"/>
      <c r="N858" s="832"/>
      <c r="O858" s="831">
        <f>IF(F858="I",IFERROR(VLOOKUP(C858,'BG 032021'!B:D,3,FALSE),0),0)</f>
        <v>0</v>
      </c>
      <c r="P858" s="832"/>
      <c r="Q858" s="832">
        <f>IF(F858="I",IFERROR(VLOOKUP(C858,'BG 032021'!B:E,4,FALSE),0),0)</f>
        <v>0</v>
      </c>
      <c r="R858" s="832"/>
    </row>
    <row r="859" spans="1:18" s="833" customFormat="1" ht="12" customHeight="1">
      <c r="A859" s="828" t="s">
        <v>131</v>
      </c>
      <c r="B859" s="828" t="s">
        <v>1166</v>
      </c>
      <c r="C859" s="829">
        <v>4130111109</v>
      </c>
      <c r="D859" s="828" t="s">
        <v>547</v>
      </c>
      <c r="E859" s="830" t="s">
        <v>6</v>
      </c>
      <c r="F859" s="830" t="s">
        <v>210</v>
      </c>
      <c r="G859" s="831">
        <f>IF(F859="I",IFERROR(VLOOKUP(C859,'BG 032022'!B:D,3,FALSE),0),0)</f>
        <v>0</v>
      </c>
      <c r="H859" s="832"/>
      <c r="I859" s="832">
        <f>IF(F859="I",IFERROR(VLOOKUP(C859,'BG 032022'!B:F,5,FALSE),0),0)</f>
        <v>0</v>
      </c>
      <c r="J859" s="832"/>
      <c r="K859" s="831"/>
      <c r="L859" s="832"/>
      <c r="M859" s="832"/>
      <c r="N859" s="832"/>
      <c r="O859" s="831">
        <f>IF(F859="I",IFERROR(VLOOKUP(C859,'BG 032021'!B:D,3,FALSE),0),0)</f>
        <v>0</v>
      </c>
      <c r="P859" s="832"/>
      <c r="Q859" s="832">
        <f>IF(F859="I",IFERROR(VLOOKUP(C859,'BG 032021'!B:E,4,FALSE),0),0)</f>
        <v>0</v>
      </c>
      <c r="R859" s="832"/>
    </row>
    <row r="860" spans="1:18" s="833" customFormat="1" ht="12" customHeight="1">
      <c r="A860" s="828" t="s">
        <v>131</v>
      </c>
      <c r="B860" s="828" t="s">
        <v>1166</v>
      </c>
      <c r="C860" s="829">
        <v>4130111110</v>
      </c>
      <c r="D860" s="828" t="s">
        <v>548</v>
      </c>
      <c r="E860" s="830" t="s">
        <v>145</v>
      </c>
      <c r="F860" s="830" t="s">
        <v>210</v>
      </c>
      <c r="G860" s="831">
        <f>IF(F860="I",IFERROR(VLOOKUP(C860,'BG 032022'!B:D,3,FALSE),0),0)</f>
        <v>0</v>
      </c>
      <c r="H860" s="832"/>
      <c r="I860" s="832">
        <f>IF(F860="I",IFERROR(VLOOKUP(C860,'BG 032022'!B:F,5,FALSE),0),0)</f>
        <v>0</v>
      </c>
      <c r="J860" s="832"/>
      <c r="K860" s="831"/>
      <c r="L860" s="832"/>
      <c r="M860" s="832"/>
      <c r="N860" s="832"/>
      <c r="O860" s="831">
        <f>IF(F860="I",IFERROR(VLOOKUP(C860,'BG 032021'!B:D,3,FALSE),0),0)</f>
        <v>0</v>
      </c>
      <c r="P860" s="832"/>
      <c r="Q860" s="832">
        <f>IF(F860="I",IFERROR(VLOOKUP(C860,'BG 032021'!B:E,4,FALSE),0),0)</f>
        <v>0</v>
      </c>
      <c r="R860" s="832"/>
    </row>
    <row r="861" spans="1:18" s="833" customFormat="1" ht="12" customHeight="1">
      <c r="A861" s="828" t="s">
        <v>131</v>
      </c>
      <c r="B861" s="828" t="s">
        <v>1166</v>
      </c>
      <c r="C861" s="829">
        <v>4130111111</v>
      </c>
      <c r="D861" s="828" t="s">
        <v>550</v>
      </c>
      <c r="E861" s="830" t="s">
        <v>6</v>
      </c>
      <c r="F861" s="830" t="s">
        <v>210</v>
      </c>
      <c r="G861" s="831">
        <f>IF(F861="I",IFERROR(VLOOKUP(C861,'BG 032022'!B:D,3,FALSE),0),0)</f>
        <v>0</v>
      </c>
      <c r="H861" s="832"/>
      <c r="I861" s="832">
        <f>IF(F861="I",IFERROR(VLOOKUP(C861,'BG 032022'!B:F,5,FALSE),0),0)</f>
        <v>0</v>
      </c>
      <c r="J861" s="832"/>
      <c r="K861" s="831"/>
      <c r="L861" s="832"/>
      <c r="M861" s="832"/>
      <c r="N861" s="832"/>
      <c r="O861" s="831">
        <f>IF(F861="I",IFERROR(VLOOKUP(C861,'BG 032021'!B:D,3,FALSE),0),0)</f>
        <v>0</v>
      </c>
      <c r="P861" s="832"/>
      <c r="Q861" s="832">
        <f>IF(F861="I",IFERROR(VLOOKUP(C861,'BG 032021'!B:E,4,FALSE),0),0)</f>
        <v>0</v>
      </c>
      <c r="R861" s="832"/>
    </row>
    <row r="862" spans="1:18" s="833" customFormat="1" ht="12" customHeight="1">
      <c r="A862" s="828" t="s">
        <v>131</v>
      </c>
      <c r="B862" s="828" t="s">
        <v>1166</v>
      </c>
      <c r="C862" s="829">
        <v>4130111112</v>
      </c>
      <c r="D862" s="828" t="s">
        <v>551</v>
      </c>
      <c r="E862" s="830" t="s">
        <v>145</v>
      </c>
      <c r="F862" s="830" t="s">
        <v>210</v>
      </c>
      <c r="G862" s="831">
        <f>IF(F862="I",IFERROR(VLOOKUP(C862,'BG 032022'!B:D,3,FALSE),0),0)</f>
        <v>0</v>
      </c>
      <c r="H862" s="832"/>
      <c r="I862" s="832">
        <f>IF(F862="I",IFERROR(VLOOKUP(C862,'BG 032022'!B:F,5,FALSE),0),0)</f>
        <v>0</v>
      </c>
      <c r="J862" s="832"/>
      <c r="K862" s="831"/>
      <c r="L862" s="832"/>
      <c r="M862" s="832"/>
      <c r="N862" s="832"/>
      <c r="O862" s="831">
        <f>IF(F862="I",IFERROR(VLOOKUP(C862,'BG 032021'!B:D,3,FALSE),0),0)</f>
        <v>0</v>
      </c>
      <c r="P862" s="832"/>
      <c r="Q862" s="832">
        <f>IF(F862="I",IFERROR(VLOOKUP(C862,'BG 032021'!B:E,4,FALSE),0),0)</f>
        <v>0</v>
      </c>
      <c r="R862" s="832"/>
    </row>
    <row r="863" spans="1:18" s="833" customFormat="1" ht="12" customHeight="1">
      <c r="A863" s="828" t="s">
        <v>131</v>
      </c>
      <c r="B863" s="828" t="s">
        <v>1166</v>
      </c>
      <c r="C863" s="829">
        <v>4130111113</v>
      </c>
      <c r="D863" s="828" t="s">
        <v>823</v>
      </c>
      <c r="E863" s="830" t="s">
        <v>6</v>
      </c>
      <c r="F863" s="830" t="s">
        <v>210</v>
      </c>
      <c r="G863" s="831">
        <f>IF(F863="I",IFERROR(VLOOKUP(C863,'BG 032022'!B:D,3,FALSE),0),0)</f>
        <v>38896014</v>
      </c>
      <c r="H863" s="832"/>
      <c r="I863" s="832">
        <f>IF(F863="I",IFERROR(VLOOKUP(C863,'BG 032022'!B:F,5,FALSE),0),0)</f>
        <v>5585.09</v>
      </c>
      <c r="J863" s="832"/>
      <c r="K863" s="831"/>
      <c r="L863" s="832"/>
      <c r="M863" s="832"/>
      <c r="N863" s="832"/>
      <c r="O863" s="831">
        <f>IF(F863="I",IFERROR(VLOOKUP(C863,'BG 032021'!B:D,3,FALSE),0),0)</f>
        <v>0</v>
      </c>
      <c r="P863" s="832"/>
      <c r="Q863" s="832">
        <f>IF(F863="I",IFERROR(VLOOKUP(C863,'BG 032021'!B:E,4,FALSE),0),0)</f>
        <v>0</v>
      </c>
      <c r="R863" s="832"/>
    </row>
    <row r="864" spans="1:18" s="833" customFormat="1" ht="12" customHeight="1">
      <c r="A864" s="828" t="s">
        <v>131</v>
      </c>
      <c r="B864" s="828" t="s">
        <v>1166</v>
      </c>
      <c r="C864" s="829">
        <v>4130111114</v>
      </c>
      <c r="D864" s="828" t="s">
        <v>824</v>
      </c>
      <c r="E864" s="830" t="s">
        <v>145</v>
      </c>
      <c r="F864" s="830" t="s">
        <v>210</v>
      </c>
      <c r="G864" s="831">
        <f>IF(F864="I",IFERROR(VLOOKUP(C864,'BG 032022'!B:D,3,FALSE),0),0)</f>
        <v>0</v>
      </c>
      <c r="H864" s="832"/>
      <c r="I864" s="832">
        <f>IF(F864="I",IFERROR(VLOOKUP(C864,'BG 032022'!B:F,5,FALSE),0),0)</f>
        <v>0</v>
      </c>
      <c r="J864" s="832"/>
      <c r="K864" s="831"/>
      <c r="L864" s="832"/>
      <c r="M864" s="832"/>
      <c r="N864" s="832"/>
      <c r="O864" s="831">
        <f>IF(F864="I",IFERROR(VLOOKUP(C864,'BG 032021'!B:D,3,FALSE),0),0)</f>
        <v>0</v>
      </c>
      <c r="P864" s="832"/>
      <c r="Q864" s="832">
        <f>IF(F864="I",IFERROR(VLOOKUP(C864,'BG 032021'!B:E,4,FALSE),0),0)</f>
        <v>0</v>
      </c>
      <c r="R864" s="832"/>
    </row>
    <row r="865" spans="1:18" s="833" customFormat="1" ht="12" customHeight="1">
      <c r="A865" s="828" t="s">
        <v>131</v>
      </c>
      <c r="B865" s="828" t="s">
        <v>1166</v>
      </c>
      <c r="C865" s="829">
        <v>4130111115</v>
      </c>
      <c r="D865" s="828" t="s">
        <v>825</v>
      </c>
      <c r="E865" s="830" t="s">
        <v>6</v>
      </c>
      <c r="F865" s="830" t="s">
        <v>210</v>
      </c>
      <c r="G865" s="831">
        <f>IF(F865="I",IFERROR(VLOOKUP(C865,'BG 032022'!B:D,3,FALSE),0),0)</f>
        <v>0</v>
      </c>
      <c r="H865" s="832"/>
      <c r="I865" s="832">
        <f>IF(F865="I",IFERROR(VLOOKUP(C865,'BG 032022'!B:F,5,FALSE),0),0)</f>
        <v>0</v>
      </c>
      <c r="J865" s="832"/>
      <c r="K865" s="831"/>
      <c r="L865" s="832"/>
      <c r="M865" s="832"/>
      <c r="N865" s="832"/>
      <c r="O865" s="831">
        <f>IF(F865="I",IFERROR(VLOOKUP(C865,'BG 032021'!B:D,3,FALSE),0),0)</f>
        <v>0</v>
      </c>
      <c r="P865" s="832"/>
      <c r="Q865" s="832">
        <f>IF(F865="I",IFERROR(VLOOKUP(C865,'BG 032021'!B:E,4,FALSE),0),0)</f>
        <v>0</v>
      </c>
      <c r="R865" s="832"/>
    </row>
    <row r="866" spans="1:18" s="833" customFormat="1" ht="12" customHeight="1">
      <c r="A866" s="828" t="s">
        <v>131</v>
      </c>
      <c r="B866" s="828" t="s">
        <v>1166</v>
      </c>
      <c r="C866" s="829">
        <v>4130111116</v>
      </c>
      <c r="D866" s="828" t="s">
        <v>826</v>
      </c>
      <c r="E866" s="830" t="s">
        <v>145</v>
      </c>
      <c r="F866" s="830" t="s">
        <v>210</v>
      </c>
      <c r="G866" s="831">
        <f>IF(F866="I",IFERROR(VLOOKUP(C866,'BG 032022'!B:D,3,FALSE),0),0)</f>
        <v>0</v>
      </c>
      <c r="H866" s="832"/>
      <c r="I866" s="832">
        <f>IF(F866="I",IFERROR(VLOOKUP(C866,'BG 032022'!B:F,5,FALSE),0),0)</f>
        <v>0</v>
      </c>
      <c r="J866" s="832"/>
      <c r="K866" s="831"/>
      <c r="L866" s="832"/>
      <c r="M866" s="832"/>
      <c r="N866" s="832"/>
      <c r="O866" s="831">
        <f>IF(F866="I",IFERROR(VLOOKUP(C866,'BG 032021'!B:D,3,FALSE),0),0)</f>
        <v>0</v>
      </c>
      <c r="P866" s="832"/>
      <c r="Q866" s="832">
        <f>IF(F866="I",IFERROR(VLOOKUP(C866,'BG 032021'!B:E,4,FALSE),0),0)</f>
        <v>0</v>
      </c>
      <c r="R866" s="832"/>
    </row>
    <row r="867" spans="1:18" s="833" customFormat="1" ht="12" customHeight="1">
      <c r="A867" s="828" t="s">
        <v>131</v>
      </c>
      <c r="B867" s="828" t="s">
        <v>1166</v>
      </c>
      <c r="C867" s="829">
        <v>4130111117</v>
      </c>
      <c r="D867" s="828" t="s">
        <v>335</v>
      </c>
      <c r="E867" s="830" t="s">
        <v>6</v>
      </c>
      <c r="F867" s="830" t="s">
        <v>210</v>
      </c>
      <c r="G867" s="831">
        <f>IF(F867="I",IFERROR(VLOOKUP(C867,'BG 032022'!B:D,3,FALSE),0),0)</f>
        <v>897857</v>
      </c>
      <c r="H867" s="832"/>
      <c r="I867" s="832">
        <f>IF(F867="I",IFERROR(VLOOKUP(C867,'BG 032022'!B:F,5,FALSE),0),0)</f>
        <v>129.54</v>
      </c>
      <c r="J867" s="832"/>
      <c r="K867" s="831"/>
      <c r="L867" s="832"/>
      <c r="M867" s="832"/>
      <c r="N867" s="832"/>
      <c r="O867" s="831">
        <f>IF(F867="I",IFERROR(VLOOKUP(C867,'BG 032021'!B:D,3,FALSE),0),0)</f>
        <v>9207671</v>
      </c>
      <c r="P867" s="832"/>
      <c r="Q867" s="832">
        <f>IF(F867="I",IFERROR(VLOOKUP(C867,'BG 032021'!B:E,4,FALSE),0),0)</f>
        <v>1359.26</v>
      </c>
      <c r="R867" s="832"/>
    </row>
    <row r="868" spans="1:18" s="833" customFormat="1" ht="12" customHeight="1">
      <c r="A868" s="828" t="s">
        <v>131</v>
      </c>
      <c r="B868" s="828" t="s">
        <v>1166</v>
      </c>
      <c r="C868" s="829">
        <v>4130111118</v>
      </c>
      <c r="D868" s="828" t="s">
        <v>336</v>
      </c>
      <c r="E868" s="830" t="s">
        <v>145</v>
      </c>
      <c r="F868" s="830" t="s">
        <v>210</v>
      </c>
      <c r="G868" s="831">
        <f>IF(F868="I",IFERROR(VLOOKUP(C868,'BG 032022'!B:D,3,FALSE),0),0)</f>
        <v>0</v>
      </c>
      <c r="H868" s="832"/>
      <c r="I868" s="832">
        <f>IF(F868="I",IFERROR(VLOOKUP(C868,'BG 032022'!B:F,5,FALSE),0),0)</f>
        <v>0</v>
      </c>
      <c r="J868" s="832"/>
      <c r="K868" s="831"/>
      <c r="L868" s="832"/>
      <c r="M868" s="832"/>
      <c r="N868" s="832"/>
      <c r="O868" s="831">
        <f>IF(F868="I",IFERROR(VLOOKUP(C868,'BG 032021'!B:D,3,FALSE),0),0)</f>
        <v>2962221</v>
      </c>
      <c r="P868" s="832"/>
      <c r="Q868" s="832">
        <f>IF(F868="I",IFERROR(VLOOKUP(C868,'BG 032021'!B:E,4,FALSE),0),0)</f>
        <v>452.05</v>
      </c>
      <c r="R868" s="832"/>
    </row>
    <row r="869" spans="1:18" s="833" customFormat="1" ht="12" customHeight="1">
      <c r="A869" s="828" t="s">
        <v>131</v>
      </c>
      <c r="B869" s="828" t="s">
        <v>1166</v>
      </c>
      <c r="C869" s="829">
        <v>4130111119</v>
      </c>
      <c r="D869" s="828" t="s">
        <v>827</v>
      </c>
      <c r="E869" s="830" t="s">
        <v>6</v>
      </c>
      <c r="F869" s="830" t="s">
        <v>210</v>
      </c>
      <c r="G869" s="831">
        <f>IF(F869="I",IFERROR(VLOOKUP(C869,'BG 032022'!B:D,3,FALSE),0),0)</f>
        <v>0</v>
      </c>
      <c r="H869" s="832"/>
      <c r="I869" s="832">
        <f>IF(F869="I",IFERROR(VLOOKUP(C869,'BG 032022'!B:F,5,FALSE),0),0)</f>
        <v>0</v>
      </c>
      <c r="J869" s="832"/>
      <c r="K869" s="831"/>
      <c r="L869" s="832"/>
      <c r="M869" s="832"/>
      <c r="N869" s="832"/>
      <c r="O869" s="831">
        <f>IF(F869="I",IFERROR(VLOOKUP(C869,'BG 032021'!B:D,3,FALSE),0),0)</f>
        <v>0</v>
      </c>
      <c r="P869" s="832"/>
      <c r="Q869" s="832">
        <f>IF(F869="I",IFERROR(VLOOKUP(C869,'BG 032021'!B:E,4,FALSE),0),0)</f>
        <v>0</v>
      </c>
      <c r="R869" s="832"/>
    </row>
    <row r="870" spans="1:18" s="833" customFormat="1" ht="12" customHeight="1">
      <c r="A870" s="828" t="s">
        <v>131</v>
      </c>
      <c r="B870" s="828" t="s">
        <v>1166</v>
      </c>
      <c r="C870" s="829">
        <v>4130111120</v>
      </c>
      <c r="D870" s="828" t="s">
        <v>828</v>
      </c>
      <c r="E870" s="830" t="s">
        <v>145</v>
      </c>
      <c r="F870" s="830" t="s">
        <v>210</v>
      </c>
      <c r="G870" s="831">
        <f>IF(F870="I",IFERROR(VLOOKUP(C870,'BG 032022'!B:D,3,FALSE),0),0)</f>
        <v>0</v>
      </c>
      <c r="H870" s="832"/>
      <c r="I870" s="832">
        <f>IF(F870="I",IFERROR(VLOOKUP(C870,'BG 032022'!B:F,5,FALSE),0),0)</f>
        <v>0</v>
      </c>
      <c r="J870" s="832"/>
      <c r="K870" s="831"/>
      <c r="L870" s="832"/>
      <c r="M870" s="832"/>
      <c r="N870" s="832"/>
      <c r="O870" s="831">
        <f>IF(F870="I",IFERROR(VLOOKUP(C870,'BG 032021'!B:D,3,FALSE),0),0)</f>
        <v>0</v>
      </c>
      <c r="P870" s="832"/>
      <c r="Q870" s="832">
        <f>IF(F870="I",IFERROR(VLOOKUP(C870,'BG 032021'!B:E,4,FALSE),0),0)</f>
        <v>0</v>
      </c>
      <c r="R870" s="832"/>
    </row>
    <row r="871" spans="1:18" s="833" customFormat="1" ht="12" customHeight="1">
      <c r="A871" s="828" t="s">
        <v>131</v>
      </c>
      <c r="B871" s="828" t="s">
        <v>1166</v>
      </c>
      <c r="C871" s="829">
        <v>4130111121</v>
      </c>
      <c r="D871" s="828" t="s">
        <v>682</v>
      </c>
      <c r="E871" s="830" t="s">
        <v>6</v>
      </c>
      <c r="F871" s="830" t="s">
        <v>210</v>
      </c>
      <c r="G871" s="831">
        <f>IF(F871="I",IFERROR(VLOOKUP(C871,'BG 032022'!B:D,3,FALSE),0),0)</f>
        <v>0</v>
      </c>
      <c r="H871" s="832"/>
      <c r="I871" s="832">
        <f>IF(F871="I",IFERROR(VLOOKUP(C871,'BG 032022'!B:F,5,FALSE),0),0)</f>
        <v>0</v>
      </c>
      <c r="J871" s="832"/>
      <c r="K871" s="831"/>
      <c r="L871" s="832"/>
      <c r="M871" s="832"/>
      <c r="N871" s="832"/>
      <c r="O871" s="831">
        <f>IF(F871="I",IFERROR(VLOOKUP(C871,'BG 032021'!B:D,3,FALSE),0),0)</f>
        <v>0</v>
      </c>
      <c r="P871" s="832"/>
      <c r="Q871" s="832">
        <f>IF(F871="I",IFERROR(VLOOKUP(C871,'BG 032021'!B:E,4,FALSE),0),0)</f>
        <v>0</v>
      </c>
      <c r="R871" s="832"/>
    </row>
    <row r="872" spans="1:18" s="833" customFormat="1" ht="12" customHeight="1">
      <c r="A872" s="828" t="s">
        <v>131</v>
      </c>
      <c r="B872" s="828" t="s">
        <v>1166</v>
      </c>
      <c r="C872" s="829">
        <v>4130111122</v>
      </c>
      <c r="D872" s="828" t="s">
        <v>683</v>
      </c>
      <c r="E872" s="830" t="s">
        <v>145</v>
      </c>
      <c r="F872" s="830" t="s">
        <v>210</v>
      </c>
      <c r="G872" s="831">
        <f>IF(F872="I",IFERROR(VLOOKUP(C872,'BG 032022'!B:D,3,FALSE),0),0)</f>
        <v>0</v>
      </c>
      <c r="H872" s="832"/>
      <c r="I872" s="832">
        <f>IF(F872="I",IFERROR(VLOOKUP(C872,'BG 032022'!B:F,5,FALSE),0),0)</f>
        <v>0</v>
      </c>
      <c r="J872" s="832"/>
      <c r="K872" s="831"/>
      <c r="L872" s="832"/>
      <c r="M872" s="832"/>
      <c r="N872" s="832"/>
      <c r="O872" s="831">
        <f>IF(F872="I",IFERROR(VLOOKUP(C872,'BG 032021'!B:D,3,FALSE),0),0)</f>
        <v>0</v>
      </c>
      <c r="P872" s="832"/>
      <c r="Q872" s="832">
        <f>IF(F872="I",IFERROR(VLOOKUP(C872,'BG 032021'!B:E,4,FALSE),0),0)</f>
        <v>0</v>
      </c>
      <c r="R872" s="832"/>
    </row>
    <row r="873" spans="1:18" s="833" customFormat="1" ht="12" customHeight="1">
      <c r="A873" s="828" t="s">
        <v>131</v>
      </c>
      <c r="B873" s="828" t="s">
        <v>1166</v>
      </c>
      <c r="C873" s="829">
        <v>4130111123</v>
      </c>
      <c r="D873" s="828" t="s">
        <v>829</v>
      </c>
      <c r="E873" s="830" t="s">
        <v>6</v>
      </c>
      <c r="F873" s="830" t="s">
        <v>210</v>
      </c>
      <c r="G873" s="831">
        <f>IF(F873="I",IFERROR(VLOOKUP(C873,'BG 032022'!B:D,3,FALSE),0),0)</f>
        <v>0</v>
      </c>
      <c r="H873" s="832"/>
      <c r="I873" s="832">
        <f>IF(F873="I",IFERROR(VLOOKUP(C873,'BG 032022'!B:F,5,FALSE),0),0)</f>
        <v>0</v>
      </c>
      <c r="J873" s="832"/>
      <c r="K873" s="831"/>
      <c r="L873" s="832"/>
      <c r="M873" s="832"/>
      <c r="N873" s="832"/>
      <c r="O873" s="831">
        <f>IF(F873="I",IFERROR(VLOOKUP(C873,'BG 032021'!B:D,3,FALSE),0),0)</f>
        <v>0</v>
      </c>
      <c r="P873" s="832"/>
      <c r="Q873" s="832">
        <f>IF(F873="I",IFERROR(VLOOKUP(C873,'BG 032021'!B:E,4,FALSE),0),0)</f>
        <v>0</v>
      </c>
      <c r="R873" s="832"/>
    </row>
    <row r="874" spans="1:18" s="833" customFormat="1" ht="12" customHeight="1">
      <c r="A874" s="828" t="s">
        <v>131</v>
      </c>
      <c r="B874" s="828" t="s">
        <v>1166</v>
      </c>
      <c r="C874" s="829">
        <v>4130111124</v>
      </c>
      <c r="D874" s="828" t="s">
        <v>830</v>
      </c>
      <c r="E874" s="830" t="s">
        <v>145</v>
      </c>
      <c r="F874" s="830" t="s">
        <v>210</v>
      </c>
      <c r="G874" s="831">
        <f>IF(F874="I",IFERROR(VLOOKUP(C874,'BG 032022'!B:D,3,FALSE),0),0)</f>
        <v>0</v>
      </c>
      <c r="H874" s="832"/>
      <c r="I874" s="832">
        <f>IF(F874="I",IFERROR(VLOOKUP(C874,'BG 032022'!B:F,5,FALSE),0),0)</f>
        <v>0</v>
      </c>
      <c r="J874" s="832"/>
      <c r="K874" s="831"/>
      <c r="L874" s="832"/>
      <c r="M874" s="832"/>
      <c r="N874" s="832"/>
      <c r="O874" s="831">
        <f>IF(F874="I",IFERROR(VLOOKUP(C874,'BG 032021'!B:D,3,FALSE),0),0)</f>
        <v>0</v>
      </c>
      <c r="P874" s="832"/>
      <c r="Q874" s="832">
        <f>IF(F874="I",IFERROR(VLOOKUP(C874,'BG 032021'!B:E,4,FALSE),0),0)</f>
        <v>0</v>
      </c>
      <c r="R874" s="832"/>
    </row>
    <row r="875" spans="1:18" s="833" customFormat="1" ht="12" customHeight="1">
      <c r="A875" s="828" t="s">
        <v>131</v>
      </c>
      <c r="B875" s="828" t="s">
        <v>1166</v>
      </c>
      <c r="C875" s="829">
        <v>4130111125</v>
      </c>
      <c r="D875" s="828" t="s">
        <v>831</v>
      </c>
      <c r="E875" s="830" t="s">
        <v>6</v>
      </c>
      <c r="F875" s="830" t="s">
        <v>210</v>
      </c>
      <c r="G875" s="831">
        <f>IF(F875="I",IFERROR(VLOOKUP(C875,'BG 032022'!B:D,3,FALSE),0),0)</f>
        <v>0</v>
      </c>
      <c r="H875" s="832"/>
      <c r="I875" s="832">
        <f>IF(F875="I",IFERROR(VLOOKUP(C875,'BG 032022'!B:F,5,FALSE),0),0)</f>
        <v>0</v>
      </c>
      <c r="J875" s="832"/>
      <c r="K875" s="831"/>
      <c r="L875" s="832"/>
      <c r="M875" s="832"/>
      <c r="N875" s="832"/>
      <c r="O875" s="831">
        <f>IF(F875="I",IFERROR(VLOOKUP(C875,'BG 032021'!B:D,3,FALSE),0),0)</f>
        <v>0</v>
      </c>
      <c r="P875" s="832"/>
      <c r="Q875" s="832">
        <f>IF(F875="I",IFERROR(VLOOKUP(C875,'BG 032021'!B:E,4,FALSE),0),0)</f>
        <v>0</v>
      </c>
      <c r="R875" s="832"/>
    </row>
    <row r="876" spans="1:18" s="833" customFormat="1" ht="12" customHeight="1">
      <c r="A876" s="828" t="s">
        <v>131</v>
      </c>
      <c r="B876" s="828" t="s">
        <v>1166</v>
      </c>
      <c r="C876" s="829">
        <v>4130111126</v>
      </c>
      <c r="D876" s="828" t="s">
        <v>832</v>
      </c>
      <c r="E876" s="830" t="s">
        <v>145</v>
      </c>
      <c r="F876" s="830" t="s">
        <v>210</v>
      </c>
      <c r="G876" s="831">
        <f>IF(F876="I",IFERROR(VLOOKUP(C876,'BG 032022'!B:D,3,FALSE),0),0)</f>
        <v>0</v>
      </c>
      <c r="H876" s="832"/>
      <c r="I876" s="832">
        <f>IF(F876="I",IFERROR(VLOOKUP(C876,'BG 032022'!B:F,5,FALSE),0),0)</f>
        <v>0</v>
      </c>
      <c r="J876" s="832"/>
      <c r="K876" s="831"/>
      <c r="L876" s="832"/>
      <c r="M876" s="832"/>
      <c r="N876" s="832"/>
      <c r="O876" s="831">
        <f>IF(F876="I",IFERROR(VLOOKUP(C876,'BG 032021'!B:D,3,FALSE),0),0)</f>
        <v>0</v>
      </c>
      <c r="P876" s="832"/>
      <c r="Q876" s="832">
        <f>IF(F876="I",IFERROR(VLOOKUP(C876,'BG 032021'!B:E,4,FALSE),0),0)</f>
        <v>0</v>
      </c>
      <c r="R876" s="832"/>
    </row>
    <row r="877" spans="1:18" s="833" customFormat="1" ht="12" customHeight="1">
      <c r="A877" s="828" t="s">
        <v>131</v>
      </c>
      <c r="B877" s="828" t="s">
        <v>1166</v>
      </c>
      <c r="C877" s="829">
        <v>4130111127</v>
      </c>
      <c r="D877" s="828" t="s">
        <v>833</v>
      </c>
      <c r="E877" s="830" t="s">
        <v>6</v>
      </c>
      <c r="F877" s="830" t="s">
        <v>210</v>
      </c>
      <c r="G877" s="831">
        <f>IF(F877="I",IFERROR(VLOOKUP(C877,'BG 032022'!B:D,3,FALSE),0),0)</f>
        <v>0</v>
      </c>
      <c r="H877" s="832"/>
      <c r="I877" s="832">
        <f>IF(F877="I",IFERROR(VLOOKUP(C877,'BG 032022'!B:F,5,FALSE),0),0)</f>
        <v>0</v>
      </c>
      <c r="J877" s="832"/>
      <c r="K877" s="831"/>
      <c r="L877" s="832"/>
      <c r="M877" s="832"/>
      <c r="N877" s="832"/>
      <c r="O877" s="831">
        <f>IF(F877="I",IFERROR(VLOOKUP(C877,'BG 032021'!B:D,3,FALSE),0),0)</f>
        <v>0</v>
      </c>
      <c r="P877" s="832"/>
      <c r="Q877" s="832">
        <f>IF(F877="I",IFERROR(VLOOKUP(C877,'BG 032021'!B:E,4,FALSE),0),0)</f>
        <v>0</v>
      </c>
      <c r="R877" s="832"/>
    </row>
    <row r="878" spans="1:18" s="833" customFormat="1" ht="12" customHeight="1">
      <c r="A878" s="828" t="s">
        <v>131</v>
      </c>
      <c r="B878" s="828" t="s">
        <v>1166</v>
      </c>
      <c r="C878" s="829">
        <v>4130111128</v>
      </c>
      <c r="D878" s="828" t="s">
        <v>834</v>
      </c>
      <c r="E878" s="830" t="s">
        <v>145</v>
      </c>
      <c r="F878" s="830" t="s">
        <v>210</v>
      </c>
      <c r="G878" s="831">
        <f>IF(F878="I",IFERROR(VLOOKUP(C878,'BG 032022'!B:D,3,FALSE),0),0)</f>
        <v>0</v>
      </c>
      <c r="H878" s="832"/>
      <c r="I878" s="832">
        <f>IF(F878="I",IFERROR(VLOOKUP(C878,'BG 032022'!B:F,5,FALSE),0),0)</f>
        <v>0</v>
      </c>
      <c r="J878" s="832"/>
      <c r="K878" s="831"/>
      <c r="L878" s="832"/>
      <c r="M878" s="832"/>
      <c r="N878" s="832"/>
      <c r="O878" s="831">
        <f>IF(F878="I",IFERROR(VLOOKUP(C878,'BG 032021'!B:D,3,FALSE),0),0)</f>
        <v>0</v>
      </c>
      <c r="P878" s="832"/>
      <c r="Q878" s="832">
        <f>IF(F878="I",IFERROR(VLOOKUP(C878,'BG 032021'!B:E,4,FALSE),0),0)</f>
        <v>0</v>
      </c>
      <c r="R878" s="832"/>
    </row>
    <row r="879" spans="1:18" s="833" customFormat="1" ht="12" customHeight="1">
      <c r="A879" s="828" t="s">
        <v>131</v>
      </c>
      <c r="B879" s="828" t="s">
        <v>1166</v>
      </c>
      <c r="C879" s="829">
        <v>4130111129</v>
      </c>
      <c r="D879" s="828" t="s">
        <v>321</v>
      </c>
      <c r="E879" s="830" t="s">
        <v>6</v>
      </c>
      <c r="F879" s="830" t="s">
        <v>210</v>
      </c>
      <c r="G879" s="831">
        <f>IF(F879="I",IFERROR(VLOOKUP(C879,'BG 032022'!B:D,3,FALSE),0),0)</f>
        <v>28317799</v>
      </c>
      <c r="H879" s="832"/>
      <c r="I879" s="832">
        <f>IF(F879="I",IFERROR(VLOOKUP(C879,'BG 032022'!B:F,5,FALSE),0),0)</f>
        <v>4076.15</v>
      </c>
      <c r="J879" s="832"/>
      <c r="K879" s="831"/>
      <c r="L879" s="832"/>
      <c r="M879" s="832"/>
      <c r="N879" s="832"/>
      <c r="O879" s="831">
        <f>IF(F879="I",IFERROR(VLOOKUP(C879,'BG 032021'!B:D,3,FALSE),0),0)</f>
        <v>0</v>
      </c>
      <c r="P879" s="832"/>
      <c r="Q879" s="832">
        <f>IF(F879="I",IFERROR(VLOOKUP(C879,'BG 032021'!B:E,4,FALSE),0),0)</f>
        <v>0</v>
      </c>
      <c r="R879" s="832"/>
    </row>
    <row r="880" spans="1:18" s="833" customFormat="1" ht="12" customHeight="1">
      <c r="A880" s="828" t="s">
        <v>131</v>
      </c>
      <c r="B880" s="828" t="s">
        <v>1166</v>
      </c>
      <c r="C880" s="829">
        <v>4130111130</v>
      </c>
      <c r="D880" s="828" t="s">
        <v>835</v>
      </c>
      <c r="E880" s="830" t="s">
        <v>145</v>
      </c>
      <c r="F880" s="830" t="s">
        <v>210</v>
      </c>
      <c r="G880" s="831">
        <f>IF(F880="I",IFERROR(VLOOKUP(C880,'BG 032022'!B:D,3,FALSE),0),0)</f>
        <v>0</v>
      </c>
      <c r="H880" s="832"/>
      <c r="I880" s="832">
        <f>IF(F880="I",IFERROR(VLOOKUP(C880,'BG 032022'!B:F,5,FALSE),0),0)</f>
        <v>0</v>
      </c>
      <c r="J880" s="832"/>
      <c r="K880" s="831"/>
      <c r="L880" s="832"/>
      <c r="M880" s="832"/>
      <c r="N880" s="832"/>
      <c r="O880" s="831">
        <f>IF(F880="I",IFERROR(VLOOKUP(C880,'BG 032021'!B:D,3,FALSE),0),0)</f>
        <v>0</v>
      </c>
      <c r="P880" s="832"/>
      <c r="Q880" s="832">
        <f>IF(F880="I",IFERROR(VLOOKUP(C880,'BG 032021'!B:E,4,FALSE),0),0)</f>
        <v>0</v>
      </c>
      <c r="R880" s="832"/>
    </row>
    <row r="881" spans="1:18" s="70" customFormat="1" ht="12" customHeight="1">
      <c r="A881" s="539" t="s">
        <v>131</v>
      </c>
      <c r="B881" s="539"/>
      <c r="C881" s="546">
        <v>41301112</v>
      </c>
      <c r="D881" s="539" t="s">
        <v>836</v>
      </c>
      <c r="E881" s="68" t="s">
        <v>6</v>
      </c>
      <c r="F881" s="68" t="s">
        <v>209</v>
      </c>
      <c r="G881" s="81">
        <f>IF(F881="I",IFERROR(VLOOKUP(C881,'BG 032022'!B:D,3,FALSE),0),0)</f>
        <v>0</v>
      </c>
      <c r="H881" s="69"/>
      <c r="I881" s="69">
        <f>IF(F881="I",IFERROR(VLOOKUP(C881,'BG 032022'!B:F,5,FALSE),0),0)</f>
        <v>0</v>
      </c>
      <c r="J881" s="69"/>
      <c r="K881" s="81"/>
      <c r="L881" s="69"/>
      <c r="M881" s="69"/>
      <c r="N881" s="69"/>
      <c r="O881" s="81">
        <f>IF(F881="I",IFERROR(VLOOKUP(C881,'BG 032021'!B:D,3,FALSE),0),0)</f>
        <v>0</v>
      </c>
      <c r="P881" s="69"/>
      <c r="Q881" s="69">
        <f>IF(F881="I",IFERROR(VLOOKUP(C881,'BG 032021'!B:E,4,FALSE),0),0)</f>
        <v>0</v>
      </c>
      <c r="R881" s="69"/>
    </row>
    <row r="882" spans="1:18" s="70" customFormat="1" ht="12" customHeight="1">
      <c r="A882" s="539" t="s">
        <v>131</v>
      </c>
      <c r="B882" s="539"/>
      <c r="C882" s="546">
        <v>4130111201</v>
      </c>
      <c r="D882" s="539" t="s">
        <v>836</v>
      </c>
      <c r="E882" s="68" t="s">
        <v>6</v>
      </c>
      <c r="F882" s="68" t="s">
        <v>210</v>
      </c>
      <c r="G882" s="81">
        <f>IF(F882="I",IFERROR(VLOOKUP(C882,'BG 032022'!B:D,3,FALSE),0),0)</f>
        <v>0</v>
      </c>
      <c r="H882" s="69"/>
      <c r="I882" s="69">
        <f>IF(F882="I",IFERROR(VLOOKUP(C882,'BG 032022'!B:F,5,FALSE),0),0)</f>
        <v>0</v>
      </c>
      <c r="J882" s="69"/>
      <c r="K882" s="81"/>
      <c r="L882" s="69"/>
      <c r="M882" s="69"/>
      <c r="N882" s="69"/>
      <c r="O882" s="81">
        <f>IF(F882="I",IFERROR(VLOOKUP(C882,'BG 032021'!B:D,3,FALSE),0),0)</f>
        <v>0</v>
      </c>
      <c r="P882" s="69"/>
      <c r="Q882" s="69">
        <f>IF(F882="I",IFERROR(VLOOKUP(C882,'BG 032021'!B:E,4,FALSE),0),0)</f>
        <v>0</v>
      </c>
      <c r="R882" s="69"/>
    </row>
    <row r="883" spans="1:18" s="70" customFormat="1" ht="12" customHeight="1">
      <c r="A883" s="539" t="s">
        <v>131</v>
      </c>
      <c r="B883" s="539"/>
      <c r="C883" s="546">
        <v>4130111202</v>
      </c>
      <c r="D883" s="539" t="s">
        <v>836</v>
      </c>
      <c r="E883" s="68" t="s">
        <v>6</v>
      </c>
      <c r="F883" s="68" t="s">
        <v>210</v>
      </c>
      <c r="G883" s="81">
        <f>IF(F883="I",IFERROR(VLOOKUP(C883,'BG 032022'!B:D,3,FALSE),0),0)</f>
        <v>0</v>
      </c>
      <c r="H883" s="69"/>
      <c r="I883" s="69">
        <f>IF(F883="I",IFERROR(VLOOKUP(C883,'BG 032022'!B:F,5,FALSE),0),0)</f>
        <v>0</v>
      </c>
      <c r="J883" s="69"/>
      <c r="K883" s="81"/>
      <c r="L883" s="69"/>
      <c r="M883" s="69"/>
      <c r="N883" s="69"/>
      <c r="O883" s="81">
        <f>IF(F883="I",IFERROR(VLOOKUP(C883,'BG 032021'!B:D,3,FALSE),0),0)</f>
        <v>0</v>
      </c>
      <c r="P883" s="69"/>
      <c r="Q883" s="69">
        <f>IF(F883="I",IFERROR(VLOOKUP(C883,'BG 032021'!B:E,4,FALSE),0),0)</f>
        <v>0</v>
      </c>
      <c r="R883" s="69"/>
    </row>
    <row r="884" spans="1:18" s="70" customFormat="1" ht="12" customHeight="1">
      <c r="A884" s="539" t="s">
        <v>131</v>
      </c>
      <c r="B884" s="539"/>
      <c r="C884" s="546">
        <v>4130112</v>
      </c>
      <c r="D884" s="539" t="s">
        <v>395</v>
      </c>
      <c r="E884" s="68" t="s">
        <v>6</v>
      </c>
      <c r="F884" s="68" t="s">
        <v>209</v>
      </c>
      <c r="G884" s="81">
        <f>IF(F884="I",IFERROR(VLOOKUP(C884,'BG 032022'!B:D,3,FALSE),0),0)</f>
        <v>0</v>
      </c>
      <c r="H884" s="69"/>
      <c r="I884" s="69">
        <f>IF(F884="I",IFERROR(VLOOKUP(C884,'BG 032022'!B:F,5,FALSE),0),0)</f>
        <v>0</v>
      </c>
      <c r="J884" s="69"/>
      <c r="K884" s="81"/>
      <c r="L884" s="69"/>
      <c r="M884" s="69"/>
      <c r="N884" s="69"/>
      <c r="O884" s="81">
        <f>IF(F884="I",IFERROR(VLOOKUP(C884,'BG 032021'!B:D,3,FALSE),0),0)</f>
        <v>0</v>
      </c>
      <c r="P884" s="69"/>
      <c r="Q884" s="69">
        <f>IF(F884="I",IFERROR(VLOOKUP(C884,'BG 032021'!B:E,4,FALSE),0),0)</f>
        <v>0</v>
      </c>
      <c r="R884" s="69"/>
    </row>
    <row r="885" spans="1:18" s="844" customFormat="1" ht="12" customHeight="1">
      <c r="A885" s="840" t="s">
        <v>131</v>
      </c>
      <c r="B885" s="840"/>
      <c r="C885" s="871">
        <v>41301121</v>
      </c>
      <c r="D885" s="840" t="s">
        <v>1137</v>
      </c>
      <c r="E885" s="841" t="s">
        <v>6</v>
      </c>
      <c r="F885" s="841" t="s">
        <v>209</v>
      </c>
      <c r="G885" s="842">
        <f>IF(F885="I",IFERROR(VLOOKUP(C885,'BG 032022'!B:D,3,FALSE),0),0)</f>
        <v>0</v>
      </c>
      <c r="H885" s="843"/>
      <c r="I885" s="843">
        <f>IF(F885="I",IFERROR(VLOOKUP(C885,'BG 032022'!B:F,5,FALSE),0),0)</f>
        <v>0</v>
      </c>
      <c r="J885" s="843"/>
      <c r="K885" s="842"/>
      <c r="L885" s="843"/>
      <c r="M885" s="843"/>
      <c r="N885" s="843"/>
      <c r="O885" s="842">
        <f>IF(F885="I",IFERROR(VLOOKUP(C885,'BG 032021'!B:D,3,FALSE),0),0)</f>
        <v>0</v>
      </c>
      <c r="P885" s="843"/>
      <c r="Q885" s="843">
        <f>IF(F885="I",IFERROR(VLOOKUP(C885,'BG 032021'!B:E,4,FALSE),0),0)</f>
        <v>0</v>
      </c>
      <c r="R885" s="843"/>
    </row>
    <row r="886" spans="1:18" s="70" customFormat="1" ht="12" customHeight="1">
      <c r="A886" s="539" t="s">
        <v>131</v>
      </c>
      <c r="B886" s="539"/>
      <c r="C886" s="546">
        <v>4130112101</v>
      </c>
      <c r="D886" s="539" t="s">
        <v>541</v>
      </c>
      <c r="E886" s="68" t="s">
        <v>6</v>
      </c>
      <c r="F886" s="68" t="s">
        <v>210</v>
      </c>
      <c r="G886" s="81">
        <f>IF(F886="I",IFERROR(VLOOKUP(C886,'BG 032022'!B:D,3,FALSE),0),0)</f>
        <v>0</v>
      </c>
      <c r="H886" s="69"/>
      <c r="I886" s="69">
        <f>IF(F886="I",IFERROR(VLOOKUP(C886,'BG 032022'!B:F,5,FALSE),0),0)</f>
        <v>0</v>
      </c>
      <c r="J886" s="69"/>
      <c r="K886" s="81"/>
      <c r="L886" s="69"/>
      <c r="M886" s="69"/>
      <c r="N886" s="69"/>
      <c r="O886" s="81">
        <f>IF(F886="I",IFERROR(VLOOKUP(C886,'BG 032021'!B:D,3,FALSE),0),0)</f>
        <v>0</v>
      </c>
      <c r="P886" s="69"/>
      <c r="Q886" s="69">
        <f>IF(F886="I",IFERROR(VLOOKUP(C886,'BG 032021'!B:E,4,FALSE),0),0)</f>
        <v>0</v>
      </c>
      <c r="R886" s="69"/>
    </row>
    <row r="887" spans="1:18" s="70" customFormat="1" ht="12" customHeight="1">
      <c r="A887" s="539" t="s">
        <v>131</v>
      </c>
      <c r="B887" s="539"/>
      <c r="C887" s="546">
        <v>4130112102</v>
      </c>
      <c r="D887" s="539" t="s">
        <v>542</v>
      </c>
      <c r="E887" s="68" t="s">
        <v>145</v>
      </c>
      <c r="F887" s="68" t="s">
        <v>210</v>
      </c>
      <c r="G887" s="81">
        <f>IF(F887="I",IFERROR(VLOOKUP(C887,'BG 032022'!B:D,3,FALSE),0),0)</f>
        <v>0</v>
      </c>
      <c r="H887" s="69"/>
      <c r="I887" s="69">
        <f>IF(F887="I",IFERROR(VLOOKUP(C887,'BG 032022'!B:F,5,FALSE),0),0)</f>
        <v>0</v>
      </c>
      <c r="J887" s="69"/>
      <c r="K887" s="81"/>
      <c r="L887" s="69"/>
      <c r="M887" s="69"/>
      <c r="N887" s="69"/>
      <c r="O887" s="81">
        <f>IF(F887="I",IFERROR(VLOOKUP(C887,'BG 032021'!B:D,3,FALSE),0),0)</f>
        <v>0</v>
      </c>
      <c r="P887" s="69"/>
      <c r="Q887" s="69">
        <f>IF(F887="I",IFERROR(VLOOKUP(C887,'BG 032021'!B:E,4,FALSE),0),0)</f>
        <v>0</v>
      </c>
      <c r="R887" s="69"/>
    </row>
    <row r="888" spans="1:18" s="70" customFormat="1" ht="12" customHeight="1">
      <c r="A888" s="539" t="s">
        <v>131</v>
      </c>
      <c r="B888" s="539"/>
      <c r="C888" s="546">
        <v>4130112103</v>
      </c>
      <c r="D888" s="539" t="s">
        <v>544</v>
      </c>
      <c r="E888" s="68" t="s">
        <v>6</v>
      </c>
      <c r="F888" s="68" t="s">
        <v>210</v>
      </c>
      <c r="G888" s="81">
        <f>IF(F888="I",IFERROR(VLOOKUP(C888,'BG 032022'!B:D,3,FALSE),0),0)</f>
        <v>0</v>
      </c>
      <c r="H888" s="69"/>
      <c r="I888" s="69">
        <f>IF(F888="I",IFERROR(VLOOKUP(C888,'BG 032022'!B:F,5,FALSE),0),0)</f>
        <v>0</v>
      </c>
      <c r="J888" s="69"/>
      <c r="K888" s="81"/>
      <c r="L888" s="69"/>
      <c r="M888" s="69"/>
      <c r="N888" s="69"/>
      <c r="O888" s="81">
        <f>IF(F888="I",IFERROR(VLOOKUP(C888,'BG 032021'!B:D,3,FALSE),0),0)</f>
        <v>0</v>
      </c>
      <c r="P888" s="69"/>
      <c r="Q888" s="69">
        <f>IF(F888="I",IFERROR(VLOOKUP(C888,'BG 032021'!B:E,4,FALSE),0),0)</f>
        <v>0</v>
      </c>
      <c r="R888" s="69"/>
    </row>
    <row r="889" spans="1:18" s="70" customFormat="1" ht="12" customHeight="1">
      <c r="A889" s="539" t="s">
        <v>131</v>
      </c>
      <c r="B889" s="539"/>
      <c r="C889" s="546">
        <v>4130112104</v>
      </c>
      <c r="D889" s="539" t="s">
        <v>545</v>
      </c>
      <c r="E889" s="68" t="s">
        <v>145</v>
      </c>
      <c r="F889" s="68" t="s">
        <v>210</v>
      </c>
      <c r="G889" s="81">
        <f>IF(F889="I",IFERROR(VLOOKUP(C889,'BG 032022'!B:D,3,FALSE),0),0)</f>
        <v>0</v>
      </c>
      <c r="H889" s="69"/>
      <c r="I889" s="69">
        <f>IF(F889="I",IFERROR(VLOOKUP(C889,'BG 032022'!B:F,5,FALSE),0),0)</f>
        <v>0</v>
      </c>
      <c r="J889" s="69"/>
      <c r="K889" s="81"/>
      <c r="L889" s="69"/>
      <c r="M889" s="69"/>
      <c r="N889" s="69"/>
      <c r="O889" s="81">
        <f>IF(F889="I",IFERROR(VLOOKUP(C889,'BG 032021'!B:D,3,FALSE),0),0)</f>
        <v>0</v>
      </c>
      <c r="P889" s="69"/>
      <c r="Q889" s="69">
        <f>IF(F889="I",IFERROR(VLOOKUP(C889,'BG 032021'!B:E,4,FALSE),0),0)</f>
        <v>0</v>
      </c>
      <c r="R889" s="69"/>
    </row>
    <row r="890" spans="1:18" s="833" customFormat="1" ht="12" customHeight="1">
      <c r="A890" s="828" t="s">
        <v>131</v>
      </c>
      <c r="B890" s="828" t="s">
        <v>1157</v>
      </c>
      <c r="C890" s="829">
        <v>4130112105</v>
      </c>
      <c r="D890" s="828" t="s">
        <v>302</v>
      </c>
      <c r="E890" s="830" t="s">
        <v>6</v>
      </c>
      <c r="F890" s="830" t="s">
        <v>210</v>
      </c>
      <c r="G890" s="831">
        <f>IF(F890="I",IFERROR(VLOOKUP(C890,'BG 032022'!B:D,3,FALSE),0),0)</f>
        <v>4709271</v>
      </c>
      <c r="H890" s="832"/>
      <c r="I890" s="832">
        <f>IF(F890="I",IFERROR(VLOOKUP(C890,'BG 032022'!B:F,5,FALSE),0),0)</f>
        <v>677.42000000000007</v>
      </c>
      <c r="J890" s="832"/>
      <c r="K890" s="831"/>
      <c r="L890" s="832"/>
      <c r="M890" s="832"/>
      <c r="N890" s="832"/>
      <c r="O890" s="831">
        <f>IF(F890="I",IFERROR(VLOOKUP(C890,'BG 032021'!B:D,3,FALSE),0),0)</f>
        <v>22324</v>
      </c>
      <c r="P890" s="832"/>
      <c r="Q890" s="832">
        <f>IF(F890="I",IFERROR(VLOOKUP(C890,'BG 032021'!B:E,4,FALSE),0),0)</f>
        <v>3.19</v>
      </c>
      <c r="R890" s="832"/>
    </row>
    <row r="891" spans="1:18" s="833" customFormat="1" ht="12" customHeight="1">
      <c r="A891" s="828" t="s">
        <v>131</v>
      </c>
      <c r="B891" s="828" t="s">
        <v>1157</v>
      </c>
      <c r="C891" s="829">
        <v>4130112106</v>
      </c>
      <c r="D891" s="828" t="s">
        <v>303</v>
      </c>
      <c r="E891" s="830" t="s">
        <v>145</v>
      </c>
      <c r="F891" s="830" t="s">
        <v>210</v>
      </c>
      <c r="G891" s="831">
        <f>IF(F891="I",IFERROR(VLOOKUP(C891,'BG 032022'!B:D,3,FALSE),0),0)</f>
        <v>1444105</v>
      </c>
      <c r="H891" s="832"/>
      <c r="I891" s="832">
        <f>IF(F891="I",IFERROR(VLOOKUP(C891,'BG 032022'!B:F,5,FALSE),0),0)</f>
        <v>207.26</v>
      </c>
      <c r="J891" s="832"/>
      <c r="K891" s="831"/>
      <c r="L891" s="832"/>
      <c r="M891" s="832"/>
      <c r="N891" s="832"/>
      <c r="O891" s="831">
        <f>IF(F891="I",IFERROR(VLOOKUP(C891,'BG 032021'!B:D,3,FALSE),0),0)</f>
        <v>0</v>
      </c>
      <c r="P891" s="832"/>
      <c r="Q891" s="832">
        <f>IF(F891="I",IFERROR(VLOOKUP(C891,'BG 032021'!B:E,4,FALSE),0),0)</f>
        <v>0</v>
      </c>
      <c r="R891" s="832"/>
    </row>
    <row r="892" spans="1:18" s="833" customFormat="1" ht="12" customHeight="1">
      <c r="A892" s="828" t="s">
        <v>131</v>
      </c>
      <c r="B892" s="828" t="s">
        <v>1157</v>
      </c>
      <c r="C892" s="829">
        <v>4130112107</v>
      </c>
      <c r="D892" s="828" t="s">
        <v>304</v>
      </c>
      <c r="E892" s="830" t="s">
        <v>6</v>
      </c>
      <c r="F892" s="830" t="s">
        <v>210</v>
      </c>
      <c r="G892" s="831">
        <f>IF(F892="I",IFERROR(VLOOKUP(C892,'BG 032022'!B:D,3,FALSE),0),0)</f>
        <v>1768</v>
      </c>
      <c r="H892" s="832"/>
      <c r="I892" s="832">
        <f>IF(F892="I",IFERROR(VLOOKUP(C892,'BG 032022'!B:F,5,FALSE),0),0)</f>
        <v>0.30000000000000027</v>
      </c>
      <c r="J892" s="832"/>
      <c r="K892" s="831"/>
      <c r="L892" s="832"/>
      <c r="M892" s="832"/>
      <c r="N892" s="832"/>
      <c r="O892" s="831">
        <f>IF(F892="I",IFERROR(VLOOKUP(C892,'BG 032021'!B:D,3,FALSE),0),0)</f>
        <v>0</v>
      </c>
      <c r="P892" s="832"/>
      <c r="Q892" s="832">
        <f>IF(F892="I",IFERROR(VLOOKUP(C892,'BG 032021'!B:E,4,FALSE),0),0)</f>
        <v>0</v>
      </c>
      <c r="R892" s="832"/>
    </row>
    <row r="893" spans="1:18" s="70" customFormat="1" ht="12" customHeight="1">
      <c r="A893" s="539" t="s">
        <v>131</v>
      </c>
      <c r="B893" s="539"/>
      <c r="C893" s="546">
        <v>4130112108</v>
      </c>
      <c r="D893" s="539" t="s">
        <v>305</v>
      </c>
      <c r="E893" s="68" t="s">
        <v>145</v>
      </c>
      <c r="F893" s="68" t="s">
        <v>210</v>
      </c>
      <c r="G893" s="81">
        <f>IF(F893="I",IFERROR(VLOOKUP(C893,'BG 032022'!B:D,3,FALSE),0),0)</f>
        <v>0</v>
      </c>
      <c r="H893" s="69"/>
      <c r="I893" s="69">
        <f>IF(F893="I",IFERROR(VLOOKUP(C893,'BG 032022'!B:F,5,FALSE),0),0)</f>
        <v>0</v>
      </c>
      <c r="J893" s="69"/>
      <c r="K893" s="81"/>
      <c r="L893" s="69"/>
      <c r="M893" s="69"/>
      <c r="N893" s="69"/>
      <c r="O893" s="81">
        <f>IF(F893="I",IFERROR(VLOOKUP(C893,'BG 032021'!B:D,3,FALSE),0),0)</f>
        <v>0</v>
      </c>
      <c r="P893" s="69"/>
      <c r="Q893" s="69">
        <f>IF(F893="I",IFERROR(VLOOKUP(C893,'BG 032021'!B:E,4,FALSE),0),0)</f>
        <v>0</v>
      </c>
      <c r="R893" s="69"/>
    </row>
    <row r="894" spans="1:18" s="70" customFormat="1" ht="12" customHeight="1">
      <c r="A894" s="539" t="s">
        <v>131</v>
      </c>
      <c r="B894" s="539"/>
      <c r="C894" s="546">
        <v>4130112109</v>
      </c>
      <c r="D894" s="539" t="s">
        <v>547</v>
      </c>
      <c r="E894" s="68" t="s">
        <v>6</v>
      </c>
      <c r="F894" s="68" t="s">
        <v>210</v>
      </c>
      <c r="G894" s="81">
        <f>IF(F894="I",IFERROR(VLOOKUP(C894,'BG 032022'!B:D,3,FALSE),0),0)</f>
        <v>0</v>
      </c>
      <c r="H894" s="69"/>
      <c r="I894" s="69">
        <f>IF(F894="I",IFERROR(VLOOKUP(C894,'BG 032022'!B:F,5,FALSE),0),0)</f>
        <v>0</v>
      </c>
      <c r="J894" s="69"/>
      <c r="K894" s="81"/>
      <c r="L894" s="69"/>
      <c r="M894" s="69"/>
      <c r="N894" s="69"/>
      <c r="O894" s="81">
        <f>IF(F894="I",IFERROR(VLOOKUP(C894,'BG 032021'!B:D,3,FALSE),0),0)</f>
        <v>0</v>
      </c>
      <c r="P894" s="69"/>
      <c r="Q894" s="69">
        <f>IF(F894="I",IFERROR(VLOOKUP(C894,'BG 032021'!B:E,4,FALSE),0),0)</f>
        <v>0</v>
      </c>
      <c r="R894" s="69"/>
    </row>
    <row r="895" spans="1:18" s="70" customFormat="1" ht="12" customHeight="1">
      <c r="A895" s="539" t="s">
        <v>131</v>
      </c>
      <c r="B895" s="539"/>
      <c r="C895" s="546">
        <v>4130112110</v>
      </c>
      <c r="D895" s="539" t="s">
        <v>548</v>
      </c>
      <c r="E895" s="68" t="s">
        <v>145</v>
      </c>
      <c r="F895" s="68" t="s">
        <v>210</v>
      </c>
      <c r="G895" s="81">
        <f>IF(F895="I",IFERROR(VLOOKUP(C895,'BG 032022'!B:D,3,FALSE),0),0)</f>
        <v>0</v>
      </c>
      <c r="H895" s="69"/>
      <c r="I895" s="69">
        <f>IF(F895="I",IFERROR(VLOOKUP(C895,'BG 032022'!B:F,5,FALSE),0),0)</f>
        <v>0</v>
      </c>
      <c r="J895" s="69"/>
      <c r="K895" s="81"/>
      <c r="L895" s="69"/>
      <c r="M895" s="69"/>
      <c r="N895" s="69"/>
      <c r="O895" s="81">
        <f>IF(F895="I",IFERROR(VLOOKUP(C895,'BG 032021'!B:D,3,FALSE),0),0)</f>
        <v>0</v>
      </c>
      <c r="P895" s="69"/>
      <c r="Q895" s="69">
        <f>IF(F895="I",IFERROR(VLOOKUP(C895,'BG 032021'!B:E,4,FALSE),0),0)</f>
        <v>0</v>
      </c>
      <c r="R895" s="69"/>
    </row>
    <row r="896" spans="1:18" s="70" customFormat="1" ht="12" customHeight="1">
      <c r="A896" s="539" t="s">
        <v>131</v>
      </c>
      <c r="B896" s="539"/>
      <c r="C896" s="546">
        <v>4130112111</v>
      </c>
      <c r="D896" s="539" t="s">
        <v>550</v>
      </c>
      <c r="E896" s="68" t="s">
        <v>6</v>
      </c>
      <c r="F896" s="68" t="s">
        <v>210</v>
      </c>
      <c r="G896" s="81">
        <f>IF(F896="I",IFERROR(VLOOKUP(C896,'BG 032022'!B:D,3,FALSE),0),0)</f>
        <v>0</v>
      </c>
      <c r="H896" s="69"/>
      <c r="I896" s="69">
        <f>IF(F896="I",IFERROR(VLOOKUP(C896,'BG 032022'!B:F,5,FALSE),0),0)</f>
        <v>0</v>
      </c>
      <c r="J896" s="69"/>
      <c r="K896" s="81"/>
      <c r="L896" s="69"/>
      <c r="M896" s="69"/>
      <c r="N896" s="69"/>
      <c r="O896" s="81">
        <f>IF(F896="I",IFERROR(VLOOKUP(C896,'BG 032021'!B:D,3,FALSE),0),0)</f>
        <v>0</v>
      </c>
      <c r="P896" s="69"/>
      <c r="Q896" s="69">
        <f>IF(F896="I",IFERROR(VLOOKUP(C896,'BG 032021'!B:E,4,FALSE),0),0)</f>
        <v>0</v>
      </c>
      <c r="R896" s="69"/>
    </row>
    <row r="897" spans="1:18" s="70" customFormat="1" ht="12" customHeight="1">
      <c r="A897" s="539" t="s">
        <v>131</v>
      </c>
      <c r="B897" s="539"/>
      <c r="C897" s="546">
        <v>4130112112</v>
      </c>
      <c r="D897" s="539" t="s">
        <v>551</v>
      </c>
      <c r="E897" s="68" t="s">
        <v>145</v>
      </c>
      <c r="F897" s="68" t="s">
        <v>210</v>
      </c>
      <c r="G897" s="81">
        <f>IF(F897="I",IFERROR(VLOOKUP(C897,'BG 032022'!B:D,3,FALSE),0),0)</f>
        <v>0</v>
      </c>
      <c r="H897" s="69"/>
      <c r="I897" s="69">
        <f>IF(F897="I",IFERROR(VLOOKUP(C897,'BG 032022'!B:F,5,FALSE),0),0)</f>
        <v>0</v>
      </c>
      <c r="J897" s="69"/>
      <c r="K897" s="81"/>
      <c r="L897" s="69"/>
      <c r="M897" s="69"/>
      <c r="N897" s="69"/>
      <c r="O897" s="81">
        <f>IF(F897="I",IFERROR(VLOOKUP(C897,'BG 032021'!B:D,3,FALSE),0),0)</f>
        <v>0</v>
      </c>
      <c r="P897" s="69"/>
      <c r="Q897" s="69">
        <f>IF(F897="I",IFERROR(VLOOKUP(C897,'BG 032021'!B:E,4,FALSE),0),0)</f>
        <v>0</v>
      </c>
      <c r="R897" s="69"/>
    </row>
    <row r="898" spans="1:18" s="833" customFormat="1" ht="12" customHeight="1">
      <c r="A898" s="828" t="s">
        <v>131</v>
      </c>
      <c r="B898" s="828" t="s">
        <v>1156</v>
      </c>
      <c r="C898" s="829">
        <v>4130112113</v>
      </c>
      <c r="D898" s="828" t="s">
        <v>823</v>
      </c>
      <c r="E898" s="830" t="s">
        <v>6</v>
      </c>
      <c r="F898" s="830" t="s">
        <v>210</v>
      </c>
      <c r="G898" s="831">
        <f>IF(F898="I",IFERROR(VLOOKUP(C898,'BG 032022'!B:D,3,FALSE),0),0)</f>
        <v>0</v>
      </c>
      <c r="H898" s="832"/>
      <c r="I898" s="832">
        <f>IF(F898="I",IFERROR(VLOOKUP(C898,'BG 032022'!B:F,5,FALSE),0),0)</f>
        <v>0</v>
      </c>
      <c r="J898" s="832"/>
      <c r="K898" s="831"/>
      <c r="L898" s="832"/>
      <c r="M898" s="832"/>
      <c r="N898" s="832"/>
      <c r="O898" s="831">
        <f>IF(F898="I",IFERROR(VLOOKUP(C898,'BG 032021'!B:D,3,FALSE),0),0)</f>
        <v>0</v>
      </c>
      <c r="P898" s="832"/>
      <c r="Q898" s="832">
        <f>IF(F898="I",IFERROR(VLOOKUP(C898,'BG 032021'!B:E,4,FALSE),0),0)</f>
        <v>0</v>
      </c>
      <c r="R898" s="832"/>
    </row>
    <row r="899" spans="1:18" s="833" customFormat="1" ht="12" customHeight="1">
      <c r="A899" s="828" t="s">
        <v>131</v>
      </c>
      <c r="B899" s="828" t="s">
        <v>1156</v>
      </c>
      <c r="C899" s="829">
        <v>4130112114</v>
      </c>
      <c r="D899" s="828" t="s">
        <v>824</v>
      </c>
      <c r="E899" s="830" t="s">
        <v>145</v>
      </c>
      <c r="F899" s="830" t="s">
        <v>210</v>
      </c>
      <c r="G899" s="831">
        <f>IF(F899="I",IFERROR(VLOOKUP(C899,'BG 032022'!B:D,3,FALSE),0),0)</f>
        <v>0</v>
      </c>
      <c r="H899" s="832"/>
      <c r="I899" s="832">
        <f>IF(F899="I",IFERROR(VLOOKUP(C899,'BG 032022'!B:F,5,FALSE),0),0)</f>
        <v>0</v>
      </c>
      <c r="J899" s="832"/>
      <c r="K899" s="831"/>
      <c r="L899" s="832"/>
      <c r="M899" s="832"/>
      <c r="N899" s="832"/>
      <c r="O899" s="831">
        <f>IF(F899="I",IFERROR(VLOOKUP(C899,'BG 032021'!B:D,3,FALSE),0),0)</f>
        <v>0</v>
      </c>
      <c r="P899" s="832"/>
      <c r="Q899" s="832">
        <f>IF(F899="I",IFERROR(VLOOKUP(C899,'BG 032021'!B:E,4,FALSE),0),0)</f>
        <v>0</v>
      </c>
      <c r="R899" s="832"/>
    </row>
    <row r="900" spans="1:18" s="833" customFormat="1" ht="12" customHeight="1">
      <c r="A900" s="828" t="s">
        <v>131</v>
      </c>
      <c r="B900" s="828" t="s">
        <v>1156</v>
      </c>
      <c r="C900" s="829">
        <v>4130112115</v>
      </c>
      <c r="D900" s="828" t="s">
        <v>825</v>
      </c>
      <c r="E900" s="830" t="s">
        <v>6</v>
      </c>
      <c r="F900" s="830" t="s">
        <v>210</v>
      </c>
      <c r="G900" s="831">
        <f>IF(F900="I",IFERROR(VLOOKUP(C900,'BG 032022'!B:D,3,FALSE),0),0)</f>
        <v>0</v>
      </c>
      <c r="H900" s="832"/>
      <c r="I900" s="832">
        <f>IF(F900="I",IFERROR(VLOOKUP(C900,'BG 032022'!B:F,5,FALSE),0),0)</f>
        <v>0</v>
      </c>
      <c r="J900" s="832"/>
      <c r="K900" s="831"/>
      <c r="L900" s="832"/>
      <c r="M900" s="832"/>
      <c r="N900" s="832"/>
      <c r="O900" s="831">
        <f>IF(F900="I",IFERROR(VLOOKUP(C900,'BG 032021'!B:D,3,FALSE),0),0)</f>
        <v>0</v>
      </c>
      <c r="P900" s="832"/>
      <c r="Q900" s="832">
        <f>IF(F900="I",IFERROR(VLOOKUP(C900,'BG 032021'!B:E,4,FALSE),0),0)</f>
        <v>0</v>
      </c>
      <c r="R900" s="832"/>
    </row>
    <row r="901" spans="1:18" s="833" customFormat="1" ht="12" customHeight="1">
      <c r="A901" s="828" t="s">
        <v>131</v>
      </c>
      <c r="B901" s="828" t="s">
        <v>1156</v>
      </c>
      <c r="C901" s="829">
        <v>4130112116</v>
      </c>
      <c r="D901" s="828" t="s">
        <v>837</v>
      </c>
      <c r="E901" s="830" t="s">
        <v>145</v>
      </c>
      <c r="F901" s="830" t="s">
        <v>210</v>
      </c>
      <c r="G901" s="831">
        <f>IF(F901="I",IFERROR(VLOOKUP(C901,'BG 032022'!B:D,3,FALSE),0),0)</f>
        <v>0</v>
      </c>
      <c r="H901" s="832"/>
      <c r="I901" s="832">
        <f>IF(F901="I",IFERROR(VLOOKUP(C901,'BG 032022'!B:F,5,FALSE),0),0)</f>
        <v>0</v>
      </c>
      <c r="J901" s="832"/>
      <c r="K901" s="831"/>
      <c r="L901" s="832"/>
      <c r="M901" s="832"/>
      <c r="N901" s="832"/>
      <c r="O901" s="831">
        <f>IF(F901="I",IFERROR(VLOOKUP(C901,'BG 032021'!B:D,3,FALSE),0),0)</f>
        <v>0</v>
      </c>
      <c r="P901" s="832"/>
      <c r="Q901" s="832">
        <f>IF(F901="I",IFERROR(VLOOKUP(C901,'BG 032021'!B:E,4,FALSE),0),0)</f>
        <v>0</v>
      </c>
      <c r="R901" s="832"/>
    </row>
    <row r="902" spans="1:18" s="833" customFormat="1" ht="12" customHeight="1">
      <c r="A902" s="828" t="s">
        <v>131</v>
      </c>
      <c r="B902" s="828" t="s">
        <v>1156</v>
      </c>
      <c r="C902" s="829">
        <v>4130112117</v>
      </c>
      <c r="D902" s="828" t="s">
        <v>335</v>
      </c>
      <c r="E902" s="830" t="s">
        <v>6</v>
      </c>
      <c r="F902" s="830" t="s">
        <v>210</v>
      </c>
      <c r="G902" s="831">
        <f>IF(F902="I",IFERROR(VLOOKUP(C902,'BG 032022'!B:D,3,FALSE),0),0)</f>
        <v>38401</v>
      </c>
      <c r="H902" s="832"/>
      <c r="I902" s="832">
        <f>IF(F902="I",IFERROR(VLOOKUP(C902,'BG 032022'!B:F,5,FALSE),0),0)</f>
        <v>5.51</v>
      </c>
      <c r="J902" s="832"/>
      <c r="K902" s="831"/>
      <c r="L902" s="832"/>
      <c r="M902" s="832"/>
      <c r="N902" s="832"/>
      <c r="O902" s="831">
        <f>IF(F902="I",IFERROR(VLOOKUP(C902,'BG 032021'!B:D,3,FALSE),0),0)</f>
        <v>0</v>
      </c>
      <c r="P902" s="832"/>
      <c r="Q902" s="832">
        <f>IF(F902="I",IFERROR(VLOOKUP(C902,'BG 032021'!B:E,4,FALSE),0),0)</f>
        <v>0</v>
      </c>
      <c r="R902" s="832"/>
    </row>
    <row r="903" spans="1:18" s="833" customFormat="1" ht="12" customHeight="1">
      <c r="A903" s="828" t="s">
        <v>131</v>
      </c>
      <c r="B903" s="828" t="s">
        <v>1156</v>
      </c>
      <c r="C903" s="829">
        <v>4130112118</v>
      </c>
      <c r="D903" s="828" t="s">
        <v>336</v>
      </c>
      <c r="E903" s="830" t="s">
        <v>145</v>
      </c>
      <c r="F903" s="830" t="s">
        <v>210</v>
      </c>
      <c r="G903" s="831">
        <f>IF(F903="I",IFERROR(VLOOKUP(C903,'BG 032022'!B:D,3,FALSE),0),0)</f>
        <v>0</v>
      </c>
      <c r="H903" s="832"/>
      <c r="I903" s="832">
        <f>IF(F903="I",IFERROR(VLOOKUP(C903,'BG 032022'!B:F,5,FALSE),0),0)</f>
        <v>0</v>
      </c>
      <c r="J903" s="832"/>
      <c r="K903" s="831"/>
      <c r="L903" s="832"/>
      <c r="M903" s="832"/>
      <c r="N903" s="832"/>
      <c r="O903" s="831">
        <f>IF(F903="I",IFERROR(VLOOKUP(C903,'BG 032021'!B:D,3,FALSE),0),0)</f>
        <v>0</v>
      </c>
      <c r="P903" s="832"/>
      <c r="Q903" s="832">
        <f>IF(F903="I",IFERROR(VLOOKUP(C903,'BG 032021'!B:E,4,FALSE),0),0)</f>
        <v>0</v>
      </c>
      <c r="R903" s="832"/>
    </row>
    <row r="904" spans="1:18" s="833" customFormat="1" ht="12" customHeight="1">
      <c r="A904" s="828" t="s">
        <v>131</v>
      </c>
      <c r="B904" s="828" t="s">
        <v>1156</v>
      </c>
      <c r="C904" s="829">
        <v>4130112119</v>
      </c>
      <c r="D904" s="828" t="s">
        <v>827</v>
      </c>
      <c r="E904" s="830" t="s">
        <v>6</v>
      </c>
      <c r="F904" s="830" t="s">
        <v>210</v>
      </c>
      <c r="G904" s="831">
        <f>IF(F904="I",IFERROR(VLOOKUP(C904,'BG 032022'!B:D,3,FALSE),0),0)</f>
        <v>0</v>
      </c>
      <c r="H904" s="832"/>
      <c r="I904" s="832">
        <f>IF(F904="I",IFERROR(VLOOKUP(C904,'BG 032022'!B:F,5,FALSE),0),0)</f>
        <v>0</v>
      </c>
      <c r="J904" s="832"/>
      <c r="K904" s="831"/>
      <c r="L904" s="832"/>
      <c r="M904" s="832"/>
      <c r="N904" s="832"/>
      <c r="O904" s="831">
        <f>IF(F904="I",IFERROR(VLOOKUP(C904,'BG 032021'!B:D,3,FALSE),0),0)</f>
        <v>0</v>
      </c>
      <c r="P904" s="832"/>
      <c r="Q904" s="832">
        <f>IF(F904="I",IFERROR(VLOOKUP(C904,'BG 032021'!B:E,4,FALSE),0),0)</f>
        <v>0</v>
      </c>
      <c r="R904" s="832"/>
    </row>
    <row r="905" spans="1:18" s="833" customFormat="1" ht="12" customHeight="1">
      <c r="A905" s="828" t="s">
        <v>131</v>
      </c>
      <c r="B905" s="828" t="s">
        <v>1156</v>
      </c>
      <c r="C905" s="829">
        <v>4130112120</v>
      </c>
      <c r="D905" s="828" t="s">
        <v>828</v>
      </c>
      <c r="E905" s="830" t="s">
        <v>145</v>
      </c>
      <c r="F905" s="830" t="s">
        <v>210</v>
      </c>
      <c r="G905" s="831">
        <f>IF(F905="I",IFERROR(VLOOKUP(C905,'BG 032022'!B:D,3,FALSE),0),0)</f>
        <v>0</v>
      </c>
      <c r="H905" s="832"/>
      <c r="I905" s="832">
        <f>IF(F905="I",IFERROR(VLOOKUP(C905,'BG 032022'!B:F,5,FALSE),0),0)</f>
        <v>0</v>
      </c>
      <c r="J905" s="832"/>
      <c r="K905" s="831"/>
      <c r="L905" s="832"/>
      <c r="M905" s="832"/>
      <c r="N905" s="832"/>
      <c r="O905" s="831">
        <f>IF(F905="I",IFERROR(VLOOKUP(C905,'BG 032021'!B:D,3,FALSE),0),0)</f>
        <v>0</v>
      </c>
      <c r="P905" s="832"/>
      <c r="Q905" s="832">
        <f>IF(F905="I",IFERROR(VLOOKUP(C905,'BG 032021'!B:E,4,FALSE),0),0)</f>
        <v>0</v>
      </c>
      <c r="R905" s="832"/>
    </row>
    <row r="906" spans="1:18" s="833" customFormat="1" ht="12" customHeight="1">
      <c r="A906" s="828" t="s">
        <v>131</v>
      </c>
      <c r="B906" s="828" t="s">
        <v>1156</v>
      </c>
      <c r="C906" s="829">
        <v>4130112121</v>
      </c>
      <c r="D906" s="828" t="s">
        <v>682</v>
      </c>
      <c r="E906" s="830" t="s">
        <v>6</v>
      </c>
      <c r="F906" s="830" t="s">
        <v>210</v>
      </c>
      <c r="G906" s="831">
        <f>IF(F906="I",IFERROR(VLOOKUP(C906,'BG 032022'!B:D,3,FALSE),0),0)</f>
        <v>0</v>
      </c>
      <c r="H906" s="832"/>
      <c r="I906" s="832">
        <f>IF(F906="I",IFERROR(VLOOKUP(C906,'BG 032022'!B:F,5,FALSE),0),0)</f>
        <v>0</v>
      </c>
      <c r="J906" s="832"/>
      <c r="K906" s="831"/>
      <c r="L906" s="832"/>
      <c r="M906" s="832"/>
      <c r="N906" s="832"/>
      <c r="O906" s="831">
        <f>IF(F906="I",IFERROR(VLOOKUP(C906,'BG 032021'!B:D,3,FALSE),0),0)</f>
        <v>0</v>
      </c>
      <c r="P906" s="832"/>
      <c r="Q906" s="832">
        <f>IF(F906="I",IFERROR(VLOOKUP(C906,'BG 032021'!B:E,4,FALSE),0),0)</f>
        <v>0</v>
      </c>
      <c r="R906" s="832"/>
    </row>
    <row r="907" spans="1:18" s="833" customFormat="1" ht="12" customHeight="1">
      <c r="A907" s="828" t="s">
        <v>131</v>
      </c>
      <c r="B907" s="828" t="s">
        <v>1156</v>
      </c>
      <c r="C907" s="829">
        <v>4130112122</v>
      </c>
      <c r="D907" s="828" t="s">
        <v>683</v>
      </c>
      <c r="E907" s="830" t="s">
        <v>145</v>
      </c>
      <c r="F907" s="830" t="s">
        <v>210</v>
      </c>
      <c r="G907" s="831">
        <f>IF(F907="I",IFERROR(VLOOKUP(C907,'BG 032022'!B:D,3,FALSE),0),0)</f>
        <v>0</v>
      </c>
      <c r="H907" s="832"/>
      <c r="I907" s="832">
        <f>IF(F907="I",IFERROR(VLOOKUP(C907,'BG 032022'!B:F,5,FALSE),0),0)</f>
        <v>0</v>
      </c>
      <c r="J907" s="832"/>
      <c r="K907" s="831"/>
      <c r="L907" s="832"/>
      <c r="M907" s="832"/>
      <c r="N907" s="832"/>
      <c r="O907" s="831">
        <f>IF(F907="I",IFERROR(VLOOKUP(C907,'BG 032021'!B:D,3,FALSE),0),0)</f>
        <v>0</v>
      </c>
      <c r="P907" s="832"/>
      <c r="Q907" s="832">
        <f>IF(F907="I",IFERROR(VLOOKUP(C907,'BG 032021'!B:E,4,FALSE),0),0)</f>
        <v>0</v>
      </c>
      <c r="R907" s="832"/>
    </row>
    <row r="908" spans="1:18" s="833" customFormat="1" ht="12" customHeight="1">
      <c r="A908" s="828" t="s">
        <v>131</v>
      </c>
      <c r="B908" s="828" t="s">
        <v>1156</v>
      </c>
      <c r="C908" s="829">
        <v>4130112123</v>
      </c>
      <c r="D908" s="828" t="s">
        <v>829</v>
      </c>
      <c r="E908" s="830" t="s">
        <v>6</v>
      </c>
      <c r="F908" s="830" t="s">
        <v>210</v>
      </c>
      <c r="G908" s="831">
        <f>IF(F908="I",IFERROR(VLOOKUP(C908,'BG 032022'!B:D,3,FALSE),0),0)</f>
        <v>0</v>
      </c>
      <c r="H908" s="832"/>
      <c r="I908" s="832">
        <f>IF(F908="I",IFERROR(VLOOKUP(C908,'BG 032022'!B:F,5,FALSE),0),0)</f>
        <v>0</v>
      </c>
      <c r="J908" s="832"/>
      <c r="K908" s="831"/>
      <c r="L908" s="832"/>
      <c r="M908" s="832"/>
      <c r="N908" s="832"/>
      <c r="O908" s="831">
        <f>IF(F908="I",IFERROR(VLOOKUP(C908,'BG 032021'!B:D,3,FALSE),0),0)</f>
        <v>0</v>
      </c>
      <c r="P908" s="832"/>
      <c r="Q908" s="832">
        <f>IF(F908="I",IFERROR(VLOOKUP(C908,'BG 032021'!B:E,4,FALSE),0),0)</f>
        <v>0</v>
      </c>
      <c r="R908" s="832"/>
    </row>
    <row r="909" spans="1:18" s="833" customFormat="1" ht="12" customHeight="1">
      <c r="A909" s="828" t="s">
        <v>131</v>
      </c>
      <c r="B909" s="828" t="s">
        <v>1156</v>
      </c>
      <c r="C909" s="829">
        <v>4130112124</v>
      </c>
      <c r="D909" s="828" t="s">
        <v>830</v>
      </c>
      <c r="E909" s="830" t="s">
        <v>145</v>
      </c>
      <c r="F909" s="830" t="s">
        <v>210</v>
      </c>
      <c r="G909" s="831">
        <f>IF(F909="I",IFERROR(VLOOKUP(C909,'BG 032022'!B:D,3,FALSE),0),0)</f>
        <v>0</v>
      </c>
      <c r="H909" s="832"/>
      <c r="I909" s="832">
        <f>IF(F909="I",IFERROR(VLOOKUP(C909,'BG 032022'!B:F,5,FALSE),0),0)</f>
        <v>0</v>
      </c>
      <c r="J909" s="832"/>
      <c r="K909" s="831"/>
      <c r="L909" s="832"/>
      <c r="M909" s="832"/>
      <c r="N909" s="832"/>
      <c r="O909" s="831">
        <f>IF(F909="I",IFERROR(VLOOKUP(C909,'BG 032021'!B:D,3,FALSE),0),0)</f>
        <v>0</v>
      </c>
      <c r="P909" s="832"/>
      <c r="Q909" s="832">
        <f>IF(F909="I",IFERROR(VLOOKUP(C909,'BG 032021'!B:E,4,FALSE),0),0)</f>
        <v>0</v>
      </c>
      <c r="R909" s="832"/>
    </row>
    <row r="910" spans="1:18" s="833" customFormat="1" ht="12" customHeight="1">
      <c r="A910" s="828" t="s">
        <v>131</v>
      </c>
      <c r="B910" s="828" t="s">
        <v>1156</v>
      </c>
      <c r="C910" s="829">
        <v>4130112125</v>
      </c>
      <c r="D910" s="828" t="s">
        <v>831</v>
      </c>
      <c r="E910" s="830" t="s">
        <v>6</v>
      </c>
      <c r="F910" s="830" t="s">
        <v>210</v>
      </c>
      <c r="G910" s="831">
        <f>IF(F910="I",IFERROR(VLOOKUP(C910,'BG 032022'!B:D,3,FALSE),0),0)</f>
        <v>0</v>
      </c>
      <c r="H910" s="832"/>
      <c r="I910" s="832">
        <f>IF(F910="I",IFERROR(VLOOKUP(C910,'BG 032022'!B:F,5,FALSE),0),0)</f>
        <v>0</v>
      </c>
      <c r="J910" s="832"/>
      <c r="K910" s="831"/>
      <c r="L910" s="832"/>
      <c r="M910" s="832"/>
      <c r="N910" s="832"/>
      <c r="O910" s="831">
        <f>IF(F910="I",IFERROR(VLOOKUP(C910,'BG 032021'!B:D,3,FALSE),0),0)</f>
        <v>0</v>
      </c>
      <c r="P910" s="832"/>
      <c r="Q910" s="832">
        <f>IF(F910="I",IFERROR(VLOOKUP(C910,'BG 032021'!B:E,4,FALSE),0),0)</f>
        <v>0</v>
      </c>
      <c r="R910" s="832"/>
    </row>
    <row r="911" spans="1:18" s="833" customFormat="1" ht="12" customHeight="1">
      <c r="A911" s="828" t="s">
        <v>131</v>
      </c>
      <c r="B911" s="828" t="s">
        <v>1156</v>
      </c>
      <c r="C911" s="829">
        <v>4130112126</v>
      </c>
      <c r="D911" s="828" t="s">
        <v>832</v>
      </c>
      <c r="E911" s="830" t="s">
        <v>145</v>
      </c>
      <c r="F911" s="830" t="s">
        <v>210</v>
      </c>
      <c r="G911" s="831">
        <f>IF(F911="I",IFERROR(VLOOKUP(C911,'BG 032022'!B:D,3,FALSE),0),0)</f>
        <v>0</v>
      </c>
      <c r="H911" s="832"/>
      <c r="I911" s="832">
        <f>IF(F911="I",IFERROR(VLOOKUP(C911,'BG 032022'!B:F,5,FALSE),0),0)</f>
        <v>0</v>
      </c>
      <c r="J911" s="832"/>
      <c r="K911" s="831"/>
      <c r="L911" s="832"/>
      <c r="M911" s="832"/>
      <c r="N911" s="832"/>
      <c r="O911" s="831">
        <f>IF(F911="I",IFERROR(VLOOKUP(C911,'BG 032021'!B:D,3,FALSE),0),0)</f>
        <v>0</v>
      </c>
      <c r="P911" s="832"/>
      <c r="Q911" s="832">
        <f>IF(F911="I",IFERROR(VLOOKUP(C911,'BG 032021'!B:E,4,FALSE),0),0)</f>
        <v>0</v>
      </c>
      <c r="R911" s="832"/>
    </row>
    <row r="912" spans="1:18" s="833" customFormat="1" ht="12" customHeight="1">
      <c r="A912" s="828" t="s">
        <v>131</v>
      </c>
      <c r="B912" s="828" t="s">
        <v>1156</v>
      </c>
      <c r="C912" s="829">
        <v>4130112127</v>
      </c>
      <c r="D912" s="828" t="s">
        <v>833</v>
      </c>
      <c r="E912" s="830" t="s">
        <v>6</v>
      </c>
      <c r="F912" s="830" t="s">
        <v>210</v>
      </c>
      <c r="G912" s="831">
        <f>IF(F912="I",IFERROR(VLOOKUP(C912,'BG 032022'!B:D,3,FALSE),0),0)</f>
        <v>0</v>
      </c>
      <c r="H912" s="832"/>
      <c r="I912" s="832">
        <f>IF(F912="I",IFERROR(VLOOKUP(C912,'BG 032022'!B:F,5,FALSE),0),0)</f>
        <v>0</v>
      </c>
      <c r="J912" s="832"/>
      <c r="K912" s="831"/>
      <c r="L912" s="832"/>
      <c r="M912" s="832"/>
      <c r="N912" s="832"/>
      <c r="O912" s="831">
        <f>IF(F912="I",IFERROR(VLOOKUP(C912,'BG 032021'!B:D,3,FALSE),0),0)</f>
        <v>0</v>
      </c>
      <c r="P912" s="832"/>
      <c r="Q912" s="832">
        <f>IF(F912="I",IFERROR(VLOOKUP(C912,'BG 032021'!B:E,4,FALSE),0),0)</f>
        <v>0</v>
      </c>
      <c r="R912" s="832"/>
    </row>
    <row r="913" spans="1:18" s="833" customFormat="1" ht="12" customHeight="1">
      <c r="A913" s="828" t="s">
        <v>131</v>
      </c>
      <c r="B913" s="828" t="s">
        <v>1156</v>
      </c>
      <c r="C913" s="829">
        <v>4130112128</v>
      </c>
      <c r="D913" s="828" t="s">
        <v>834</v>
      </c>
      <c r="E913" s="830" t="s">
        <v>145</v>
      </c>
      <c r="F913" s="830" t="s">
        <v>210</v>
      </c>
      <c r="G913" s="831">
        <f>IF(F913="I",IFERROR(VLOOKUP(C913,'BG 032022'!B:D,3,FALSE),0),0)</f>
        <v>0</v>
      </c>
      <c r="H913" s="832"/>
      <c r="I913" s="832">
        <f>IF(F913="I",IFERROR(VLOOKUP(C913,'BG 032022'!B:F,5,FALSE),0),0)</f>
        <v>0</v>
      </c>
      <c r="J913" s="832"/>
      <c r="K913" s="831"/>
      <c r="L913" s="832"/>
      <c r="M913" s="832"/>
      <c r="N913" s="832"/>
      <c r="O913" s="831">
        <f>IF(F913="I",IFERROR(VLOOKUP(C913,'BG 032021'!B:D,3,FALSE),0),0)</f>
        <v>0</v>
      </c>
      <c r="P913" s="832"/>
      <c r="Q913" s="832">
        <f>IF(F913="I",IFERROR(VLOOKUP(C913,'BG 032021'!B:E,4,FALSE),0),0)</f>
        <v>0</v>
      </c>
      <c r="R913" s="832"/>
    </row>
    <row r="914" spans="1:18" s="833" customFormat="1" ht="12" customHeight="1">
      <c r="A914" s="828" t="s">
        <v>131</v>
      </c>
      <c r="B914" s="828" t="s">
        <v>1167</v>
      </c>
      <c r="C914" s="829">
        <v>4130112129</v>
      </c>
      <c r="D914" s="828" t="s">
        <v>321</v>
      </c>
      <c r="E914" s="830" t="s">
        <v>6</v>
      </c>
      <c r="F914" s="830" t="s">
        <v>210</v>
      </c>
      <c r="G914" s="831">
        <f>IF(F914="I",IFERROR(VLOOKUP(C914,'BG 032022'!B:D,3,FALSE),0),0)</f>
        <v>36002</v>
      </c>
      <c r="H914" s="832"/>
      <c r="I914" s="832">
        <f>IF(F914="I",IFERROR(VLOOKUP(C914,'BG 032022'!B:F,5,FALSE),0),0)</f>
        <v>5.16</v>
      </c>
      <c r="J914" s="832"/>
      <c r="K914" s="831"/>
      <c r="L914" s="832"/>
      <c r="M914" s="832"/>
      <c r="N914" s="832"/>
      <c r="O914" s="831">
        <f>IF(F914="I",IFERROR(VLOOKUP(C914,'BG 032021'!B:D,3,FALSE),0),0)</f>
        <v>0</v>
      </c>
      <c r="P914" s="832"/>
      <c r="Q914" s="832">
        <f>IF(F914="I",IFERROR(VLOOKUP(C914,'BG 032021'!B:E,4,FALSE),0),0)</f>
        <v>0</v>
      </c>
      <c r="R914" s="832"/>
    </row>
    <row r="915" spans="1:18" s="70" customFormat="1" ht="12" customHeight="1">
      <c r="A915" s="539" t="s">
        <v>131</v>
      </c>
      <c r="B915" s="539"/>
      <c r="C915" s="546">
        <v>4130112130</v>
      </c>
      <c r="D915" s="539" t="s">
        <v>835</v>
      </c>
      <c r="E915" s="68" t="s">
        <v>145</v>
      </c>
      <c r="F915" s="68" t="s">
        <v>210</v>
      </c>
      <c r="G915" s="81">
        <f>IF(F915="I",IFERROR(VLOOKUP(C915,'BG 032022'!B:D,3,FALSE),0),0)</f>
        <v>0</v>
      </c>
      <c r="H915" s="69"/>
      <c r="I915" s="69">
        <f>IF(F915="I",IFERROR(VLOOKUP(C915,'BG 032022'!B:F,5,FALSE),0),0)</f>
        <v>0</v>
      </c>
      <c r="J915" s="69"/>
      <c r="K915" s="81"/>
      <c r="L915" s="69"/>
      <c r="M915" s="69"/>
      <c r="N915" s="69"/>
      <c r="O915" s="81">
        <f>IF(F915="I",IFERROR(VLOOKUP(C915,'BG 032021'!B:D,3,FALSE),0),0)</f>
        <v>0</v>
      </c>
      <c r="P915" s="69"/>
      <c r="Q915" s="69">
        <f>IF(F915="I",IFERROR(VLOOKUP(C915,'BG 032021'!B:E,4,FALSE),0),0)</f>
        <v>0</v>
      </c>
      <c r="R915" s="69"/>
    </row>
    <row r="916" spans="1:18" s="70" customFormat="1" ht="12" customHeight="1">
      <c r="A916" s="539" t="s">
        <v>131</v>
      </c>
      <c r="B916" s="539"/>
      <c r="C916" s="546">
        <v>4130112131</v>
      </c>
      <c r="D916" s="539" t="s">
        <v>838</v>
      </c>
      <c r="E916" s="68" t="s">
        <v>6</v>
      </c>
      <c r="F916" s="68" t="s">
        <v>210</v>
      </c>
      <c r="G916" s="81">
        <f>IF(F916="I",IFERROR(VLOOKUP(C916,'BG 032022'!B:D,3,FALSE),0),0)</f>
        <v>0</v>
      </c>
      <c r="H916" s="69"/>
      <c r="I916" s="69">
        <f>IF(F916="I",IFERROR(VLOOKUP(C916,'BG 032022'!B:F,5,FALSE),0),0)</f>
        <v>0</v>
      </c>
      <c r="J916" s="69"/>
      <c r="K916" s="81"/>
      <c r="L916" s="69"/>
      <c r="M916" s="69"/>
      <c r="N916" s="69"/>
      <c r="O916" s="81">
        <f>IF(F916="I",IFERROR(VLOOKUP(C916,'BG 032021'!B:D,3,FALSE),0),0)</f>
        <v>0</v>
      </c>
      <c r="P916" s="69"/>
      <c r="Q916" s="69">
        <f>IF(F916="I",IFERROR(VLOOKUP(C916,'BG 032021'!B:E,4,FALSE),0),0)</f>
        <v>0</v>
      </c>
      <c r="R916" s="69"/>
    </row>
    <row r="917" spans="1:18" s="70" customFormat="1" ht="12" customHeight="1">
      <c r="A917" s="539" t="s">
        <v>131</v>
      </c>
      <c r="B917" s="539"/>
      <c r="C917" s="546">
        <v>4130112132</v>
      </c>
      <c r="D917" s="539" t="s">
        <v>839</v>
      </c>
      <c r="E917" s="68" t="s">
        <v>145</v>
      </c>
      <c r="F917" s="68" t="s">
        <v>210</v>
      </c>
      <c r="G917" s="81">
        <f>IF(F917="I",IFERROR(VLOOKUP(C917,'BG 032022'!B:D,3,FALSE),0),0)</f>
        <v>0</v>
      </c>
      <c r="H917" s="69"/>
      <c r="I917" s="69">
        <f>IF(F917="I",IFERROR(VLOOKUP(C917,'BG 032022'!B:F,5,FALSE),0),0)</f>
        <v>0</v>
      </c>
      <c r="J917" s="69"/>
      <c r="K917" s="81"/>
      <c r="L917" s="69"/>
      <c r="M917" s="69"/>
      <c r="N917" s="69"/>
      <c r="O917" s="81">
        <f>IF(F917="I",IFERROR(VLOOKUP(C917,'BG 032021'!B:D,3,FALSE),0),0)</f>
        <v>0</v>
      </c>
      <c r="P917" s="69"/>
      <c r="Q917" s="69">
        <f>IF(F917="I",IFERROR(VLOOKUP(C917,'BG 032021'!B:E,4,FALSE),0),0)</f>
        <v>0</v>
      </c>
      <c r="R917" s="69"/>
    </row>
    <row r="918" spans="1:18" s="70" customFormat="1" ht="12" customHeight="1">
      <c r="A918" s="539" t="s">
        <v>131</v>
      </c>
      <c r="B918" s="539"/>
      <c r="C918" s="546">
        <v>41301122</v>
      </c>
      <c r="D918" s="539" t="s">
        <v>337</v>
      </c>
      <c r="E918" s="68" t="s">
        <v>6</v>
      </c>
      <c r="F918" s="68" t="s">
        <v>209</v>
      </c>
      <c r="G918" s="81">
        <f>IF(F918="I",IFERROR(VLOOKUP(C918,'BG 032022'!B:D,3,FALSE),0),0)</f>
        <v>0</v>
      </c>
      <c r="H918" s="69"/>
      <c r="I918" s="69">
        <f>IF(F918="I",IFERROR(VLOOKUP(C918,'BG 032022'!B:F,5,FALSE),0),0)</f>
        <v>0</v>
      </c>
      <c r="J918" s="69"/>
      <c r="K918" s="81"/>
      <c r="L918" s="69"/>
      <c r="M918" s="69"/>
      <c r="N918" s="69"/>
      <c r="O918" s="81">
        <f>IF(F918="I",IFERROR(VLOOKUP(C918,'BG 032021'!B:D,3,FALSE),0),0)</f>
        <v>0</v>
      </c>
      <c r="P918" s="69"/>
      <c r="Q918" s="69">
        <f>IF(F918="I",IFERROR(VLOOKUP(C918,'BG 032021'!B:E,4,FALSE),0),0)</f>
        <v>0</v>
      </c>
      <c r="R918" s="69"/>
    </row>
    <row r="919" spans="1:18" s="70" customFormat="1" ht="12" customHeight="1">
      <c r="A919" s="539" t="s">
        <v>131</v>
      </c>
      <c r="B919" s="539" t="s">
        <v>1167</v>
      </c>
      <c r="C919" s="546">
        <v>4130112201</v>
      </c>
      <c r="D919" s="539" t="s">
        <v>337</v>
      </c>
      <c r="E919" s="68" t="s">
        <v>6</v>
      </c>
      <c r="F919" s="68" t="s">
        <v>210</v>
      </c>
      <c r="G919" s="81">
        <f>IF(F919="I",IFERROR(VLOOKUP(C919,'BG 032022'!B:D,3,FALSE),0),0)</f>
        <v>0</v>
      </c>
      <c r="H919" s="69"/>
      <c r="I919" s="69">
        <f>IF(F919="I",IFERROR(VLOOKUP(C919,'BG 032022'!B:F,5,FALSE),0),0)</f>
        <v>0</v>
      </c>
      <c r="J919" s="69"/>
      <c r="K919" s="81"/>
      <c r="L919" s="69"/>
      <c r="M919" s="69"/>
      <c r="N919" s="69"/>
      <c r="O919" s="81">
        <f>IF(F919="I",IFERROR(VLOOKUP(C919,'BG 032021'!B:D,3,FALSE),0),0)</f>
        <v>0</v>
      </c>
      <c r="P919" s="69"/>
      <c r="Q919" s="69">
        <f>IF(F919="I",IFERROR(VLOOKUP(C919,'BG 032021'!B:E,4,FALSE),0),0)</f>
        <v>0</v>
      </c>
      <c r="R919" s="69"/>
    </row>
    <row r="920" spans="1:18" s="70" customFormat="1" ht="12" customHeight="1">
      <c r="A920" s="539" t="s">
        <v>131</v>
      </c>
      <c r="B920" s="539"/>
      <c r="C920" s="546">
        <v>4130112202</v>
      </c>
      <c r="D920" s="539" t="s">
        <v>337</v>
      </c>
      <c r="E920" s="68" t="s">
        <v>6</v>
      </c>
      <c r="F920" s="68" t="s">
        <v>210</v>
      </c>
      <c r="G920" s="81">
        <f>IF(F920="I",IFERROR(VLOOKUP(C920,'BG 032022'!B:D,3,FALSE),0),0)</f>
        <v>0</v>
      </c>
      <c r="H920" s="69"/>
      <c r="I920" s="69">
        <f>IF(F920="I",IFERROR(VLOOKUP(C920,'BG 032022'!B:F,5,FALSE),0),0)</f>
        <v>0</v>
      </c>
      <c r="J920" s="69"/>
      <c r="K920" s="81"/>
      <c r="L920" s="69"/>
      <c r="M920" s="69"/>
      <c r="N920" s="69"/>
      <c r="O920" s="81">
        <f>IF(F920="I",IFERROR(VLOOKUP(C920,'BG 032021'!B:D,3,FALSE),0),0)</f>
        <v>0</v>
      </c>
      <c r="P920" s="69"/>
      <c r="Q920" s="69">
        <f>IF(F920="I",IFERROR(VLOOKUP(C920,'BG 032021'!B:E,4,FALSE),0),0)</f>
        <v>0</v>
      </c>
      <c r="R920" s="69"/>
    </row>
    <row r="921" spans="1:18" s="844" customFormat="1" ht="12" customHeight="1">
      <c r="A921" s="840" t="s">
        <v>131</v>
      </c>
      <c r="B921" s="840"/>
      <c r="C921" s="871">
        <v>41301123</v>
      </c>
      <c r="D921" s="840" t="s">
        <v>1138</v>
      </c>
      <c r="E921" s="841" t="s">
        <v>6</v>
      </c>
      <c r="F921" s="841" t="s">
        <v>209</v>
      </c>
      <c r="G921" s="842">
        <f>IF(F921="I",IFERROR(VLOOKUP(C921,'BG 032022'!B:D,3,FALSE),0),0)</f>
        <v>0</v>
      </c>
      <c r="H921" s="843"/>
      <c r="I921" s="843">
        <f>IF(F921="I",IFERROR(VLOOKUP(C921,'BG 032022'!B:F,5,FALSE),0),0)</f>
        <v>0</v>
      </c>
      <c r="J921" s="843"/>
      <c r="K921" s="842"/>
      <c r="L921" s="843"/>
      <c r="M921" s="843"/>
      <c r="N921" s="843"/>
      <c r="O921" s="842">
        <f>IF(F921="I",IFERROR(VLOOKUP(C921,'BG 032021'!B:D,3,FALSE),0),0)</f>
        <v>0</v>
      </c>
      <c r="P921" s="843"/>
      <c r="Q921" s="843">
        <f>IF(F921="I",IFERROR(VLOOKUP(C921,'BG 032021'!B:E,4,FALSE),0),0)</f>
        <v>0</v>
      </c>
      <c r="R921" s="843"/>
    </row>
    <row r="922" spans="1:18" s="833" customFormat="1" ht="12" customHeight="1">
      <c r="A922" s="828" t="s">
        <v>131</v>
      </c>
      <c r="B922" s="828" t="s">
        <v>1154</v>
      </c>
      <c r="C922" s="829">
        <v>4130112301</v>
      </c>
      <c r="D922" s="828" t="s">
        <v>541</v>
      </c>
      <c r="E922" s="830" t="s">
        <v>6</v>
      </c>
      <c r="F922" s="830" t="s">
        <v>210</v>
      </c>
      <c r="G922" s="831">
        <f>IF(F922="I",IFERROR(VLOOKUP(C922,'BG 032022'!B:D,3,FALSE),0),0)</f>
        <v>442432</v>
      </c>
      <c r="H922" s="832"/>
      <c r="I922" s="832">
        <f>IF(F922="I",IFERROR(VLOOKUP(C922,'BG 032022'!B:F,5,FALSE),0),0)</f>
        <v>63.83</v>
      </c>
      <c r="J922" s="832"/>
      <c r="K922" s="831"/>
      <c r="L922" s="832"/>
      <c r="M922" s="832"/>
      <c r="N922" s="832"/>
      <c r="O922" s="831">
        <f>IF(F922="I",IFERROR(VLOOKUP(C922,'BG 032021'!B:D,3,FALSE),0),0)</f>
        <v>0</v>
      </c>
      <c r="P922" s="832"/>
      <c r="Q922" s="832">
        <f>IF(F922="I",IFERROR(VLOOKUP(C922,'BG 032021'!B:E,4,FALSE),0),0)</f>
        <v>0</v>
      </c>
      <c r="R922" s="832"/>
    </row>
    <row r="923" spans="1:18" s="833" customFormat="1" ht="12" customHeight="1">
      <c r="A923" s="828" t="s">
        <v>131</v>
      </c>
      <c r="B923" s="828" t="s">
        <v>1154</v>
      </c>
      <c r="C923" s="829">
        <v>4130112303</v>
      </c>
      <c r="D923" s="828" t="s">
        <v>544</v>
      </c>
      <c r="E923" s="830" t="s">
        <v>6</v>
      </c>
      <c r="F923" s="830" t="s">
        <v>210</v>
      </c>
      <c r="G923" s="831">
        <f>IF(F923="I",IFERROR(VLOOKUP(C923,'BG 032022'!B:D,3,FALSE),0),0)</f>
        <v>0</v>
      </c>
      <c r="H923" s="832"/>
      <c r="I923" s="832">
        <f>IF(F923="I",IFERROR(VLOOKUP(C923,'BG 032022'!B:F,5,FALSE),0),0)</f>
        <v>0</v>
      </c>
      <c r="J923" s="832"/>
      <c r="K923" s="831"/>
      <c r="L923" s="832"/>
      <c r="M923" s="832"/>
      <c r="N923" s="832"/>
      <c r="O923" s="831">
        <f>IF(F923="I",IFERROR(VLOOKUP(C923,'BG 032021'!B:D,3,FALSE),0),0)</f>
        <v>15849231</v>
      </c>
      <c r="P923" s="832"/>
      <c r="Q923" s="832">
        <f>IF(F923="I",IFERROR(VLOOKUP(C923,'BG 032021'!B:E,4,FALSE),0),0)</f>
        <v>2457.86</v>
      </c>
      <c r="R923" s="832"/>
    </row>
    <row r="924" spans="1:18" s="833" customFormat="1" ht="12" customHeight="1">
      <c r="A924" s="828" t="s">
        <v>131</v>
      </c>
      <c r="B924" s="828" t="s">
        <v>1154</v>
      </c>
      <c r="C924" s="829">
        <v>4130112304</v>
      </c>
      <c r="D924" s="828" t="s">
        <v>545</v>
      </c>
      <c r="E924" s="830" t="s">
        <v>145</v>
      </c>
      <c r="F924" s="830" t="s">
        <v>210</v>
      </c>
      <c r="G924" s="831">
        <f>IF(F924="I",IFERROR(VLOOKUP(C924,'BG 032022'!B:D,3,FALSE),0),0)</f>
        <v>0</v>
      </c>
      <c r="H924" s="832"/>
      <c r="I924" s="832">
        <f>IF(F924="I",IFERROR(VLOOKUP(C924,'BG 032022'!B:F,5,FALSE),0),0)</f>
        <v>0</v>
      </c>
      <c r="J924" s="832"/>
      <c r="K924" s="831"/>
      <c r="L924" s="832"/>
      <c r="M924" s="832"/>
      <c r="N924" s="832"/>
      <c r="O924" s="831">
        <f>IF(F924="I",IFERROR(VLOOKUP(C924,'BG 032021'!B:D,3,FALSE),0),0)</f>
        <v>13159951</v>
      </c>
      <c r="P924" s="832"/>
      <c r="Q924" s="832">
        <f>IF(F924="I",IFERROR(VLOOKUP(C924,'BG 032021'!B:E,4,FALSE),0),0)</f>
        <v>1901.01</v>
      </c>
      <c r="R924" s="832"/>
    </row>
    <row r="925" spans="1:18" s="833" customFormat="1" ht="12" customHeight="1">
      <c r="A925" s="828" t="s">
        <v>131</v>
      </c>
      <c r="B925" s="828" t="s">
        <v>1154</v>
      </c>
      <c r="C925" s="829">
        <v>4130112305</v>
      </c>
      <c r="D925" s="828" t="s">
        <v>302</v>
      </c>
      <c r="E925" s="830" t="s">
        <v>6</v>
      </c>
      <c r="F925" s="830" t="s">
        <v>210</v>
      </c>
      <c r="G925" s="831">
        <f>IF(F925="I",IFERROR(VLOOKUP(C925,'BG 032022'!B:D,3,FALSE),0),0)</f>
        <v>32773220</v>
      </c>
      <c r="H925" s="832"/>
      <c r="I925" s="832">
        <f>IF(F925="I",IFERROR(VLOOKUP(C925,'BG 032022'!B:F,5,FALSE),0),0)</f>
        <v>4710.63</v>
      </c>
      <c r="J925" s="832"/>
      <c r="K925" s="831"/>
      <c r="L925" s="832"/>
      <c r="M925" s="832"/>
      <c r="N925" s="832"/>
      <c r="O925" s="831">
        <f>IF(F925="I",IFERROR(VLOOKUP(C925,'BG 032021'!B:D,3,FALSE),0),0)</f>
        <v>276713544</v>
      </c>
      <c r="P925" s="832"/>
      <c r="Q925" s="832">
        <f>IF(F925="I",IFERROR(VLOOKUP(C925,'BG 032021'!B:E,4,FALSE),0),0)</f>
        <v>40771.339999999997</v>
      </c>
      <c r="R925" s="832"/>
    </row>
    <row r="926" spans="1:18" s="833" customFormat="1" ht="12" customHeight="1">
      <c r="A926" s="828" t="s">
        <v>131</v>
      </c>
      <c r="B926" s="828" t="s">
        <v>1154</v>
      </c>
      <c r="C926" s="829">
        <v>4130112306</v>
      </c>
      <c r="D926" s="828" t="s">
        <v>303</v>
      </c>
      <c r="E926" s="830" t="s">
        <v>145</v>
      </c>
      <c r="F926" s="830" t="s">
        <v>210</v>
      </c>
      <c r="G926" s="831">
        <f>IF(F926="I",IFERROR(VLOOKUP(C926,'BG 032022'!B:D,3,FALSE),0),0)</f>
        <v>45641147</v>
      </c>
      <c r="H926" s="832"/>
      <c r="I926" s="832">
        <f>IF(F926="I",IFERROR(VLOOKUP(C926,'BG 032022'!B:F,5,FALSE),0),0)</f>
        <v>6562.39</v>
      </c>
      <c r="J926" s="832"/>
      <c r="K926" s="831"/>
      <c r="L926" s="832"/>
      <c r="M926" s="832"/>
      <c r="N926" s="832"/>
      <c r="O926" s="831">
        <f>IF(F926="I",IFERROR(VLOOKUP(C926,'BG 032021'!B:D,3,FALSE),0),0)</f>
        <v>8089926</v>
      </c>
      <c r="P926" s="832"/>
      <c r="Q926" s="832">
        <f>IF(F926="I",IFERROR(VLOOKUP(C926,'BG 032021'!B:E,4,FALSE),0),0)</f>
        <v>1173.31</v>
      </c>
      <c r="R926" s="832"/>
    </row>
    <row r="927" spans="1:18" s="833" customFormat="1" ht="12" customHeight="1">
      <c r="A927" s="828" t="s">
        <v>131</v>
      </c>
      <c r="B927" s="828" t="s">
        <v>1154</v>
      </c>
      <c r="C927" s="829">
        <v>4130112307</v>
      </c>
      <c r="D927" s="828" t="s">
        <v>304</v>
      </c>
      <c r="E927" s="830" t="s">
        <v>6</v>
      </c>
      <c r="F927" s="830" t="s">
        <v>210</v>
      </c>
      <c r="G927" s="831">
        <f>IF(F927="I",IFERROR(VLOOKUP(C927,'BG 032022'!B:D,3,FALSE),0),0)</f>
        <v>16854024</v>
      </c>
      <c r="H927" s="832"/>
      <c r="I927" s="832">
        <f>IF(F927="I",IFERROR(VLOOKUP(C927,'BG 032022'!B:F,5,FALSE),0),0)</f>
        <v>2390.5</v>
      </c>
      <c r="J927" s="832"/>
      <c r="K927" s="831"/>
      <c r="L927" s="832"/>
      <c r="M927" s="832"/>
      <c r="N927" s="832"/>
      <c r="O927" s="831">
        <f>IF(F927="I",IFERROR(VLOOKUP(C927,'BG 032021'!B:D,3,FALSE),0),0)</f>
        <v>117682327</v>
      </c>
      <c r="P927" s="832"/>
      <c r="Q927" s="832">
        <f>IF(F927="I",IFERROR(VLOOKUP(C927,'BG 032021'!B:E,4,FALSE),0),0)</f>
        <v>18020.189999999999</v>
      </c>
      <c r="R927" s="832"/>
    </row>
    <row r="928" spans="1:18" s="833" customFormat="1" ht="12" customHeight="1">
      <c r="A928" s="828" t="s">
        <v>131</v>
      </c>
      <c r="B928" s="828" t="s">
        <v>1154</v>
      </c>
      <c r="C928" s="829">
        <v>4130112308</v>
      </c>
      <c r="D928" s="828" t="s">
        <v>305</v>
      </c>
      <c r="E928" s="830" t="s">
        <v>6</v>
      </c>
      <c r="F928" s="830" t="s">
        <v>210</v>
      </c>
      <c r="G928" s="831">
        <f>IF(F928="I",IFERROR(VLOOKUP(C928,'BG 032022'!B:D,3,FALSE),0),0)</f>
        <v>107369782</v>
      </c>
      <c r="H928" s="832"/>
      <c r="I928" s="832">
        <f>IF(F928="I",IFERROR(VLOOKUP(C928,'BG 032022'!B:F,5,FALSE),0),0)</f>
        <v>15378.82</v>
      </c>
      <c r="J928" s="832"/>
      <c r="K928" s="831"/>
      <c r="L928" s="832"/>
      <c r="M928" s="832"/>
      <c r="N928" s="832"/>
      <c r="O928" s="831">
        <f>IF(F928="I",IFERROR(VLOOKUP(C928,'BG 032021'!B:D,3,FALSE),0),0)</f>
        <v>0</v>
      </c>
      <c r="P928" s="832"/>
      <c r="Q928" s="832">
        <f>IF(F928="I",IFERROR(VLOOKUP(C928,'BG 032021'!B:E,4,FALSE),0),0)</f>
        <v>0</v>
      </c>
      <c r="R928" s="832"/>
    </row>
    <row r="929" spans="1:18" s="833" customFormat="1" ht="12" customHeight="1">
      <c r="A929" s="828" t="s">
        <v>131</v>
      </c>
      <c r="B929" s="828" t="s">
        <v>1155</v>
      </c>
      <c r="C929" s="829">
        <v>4130112315</v>
      </c>
      <c r="D929" s="828" t="s">
        <v>825</v>
      </c>
      <c r="E929" s="830" t="s">
        <v>6</v>
      </c>
      <c r="F929" s="830" t="s">
        <v>210</v>
      </c>
      <c r="G929" s="831">
        <f>IF(F929="I",IFERROR(VLOOKUP(C929,'BG 032022'!B:D,3,FALSE),0),0)</f>
        <v>0</v>
      </c>
      <c r="H929" s="832"/>
      <c r="I929" s="832">
        <f>IF(F929="I",IFERROR(VLOOKUP(C929,'BG 032022'!B:F,5,FALSE),0),0)</f>
        <v>0</v>
      </c>
      <c r="J929" s="832"/>
      <c r="K929" s="831"/>
      <c r="L929" s="832"/>
      <c r="M929" s="832"/>
      <c r="N929" s="832"/>
      <c r="O929" s="831">
        <f>IF(F929="I",IFERROR(VLOOKUP(C929,'BG 032021'!B:D,3,FALSE),0),0)</f>
        <v>0</v>
      </c>
      <c r="P929" s="832"/>
      <c r="Q929" s="832">
        <f>IF(F929="I",IFERROR(VLOOKUP(C929,'BG 032021'!B:E,4,FALSE),0),0)</f>
        <v>0</v>
      </c>
      <c r="R929" s="832"/>
    </row>
    <row r="930" spans="1:18" s="833" customFormat="1" ht="12" customHeight="1">
      <c r="A930" s="828" t="s">
        <v>131</v>
      </c>
      <c r="B930" s="828" t="s">
        <v>1155</v>
      </c>
      <c r="C930" s="829">
        <v>4130112317</v>
      </c>
      <c r="D930" s="828" t="s">
        <v>335</v>
      </c>
      <c r="E930" s="830" t="s">
        <v>6</v>
      </c>
      <c r="F930" s="830" t="s">
        <v>210</v>
      </c>
      <c r="G930" s="831">
        <f>IF(F930="I",IFERROR(VLOOKUP(C930,'BG 032022'!B:D,3,FALSE),0),0)</f>
        <v>2377322</v>
      </c>
      <c r="H930" s="832"/>
      <c r="I930" s="832">
        <f>IF(F930="I",IFERROR(VLOOKUP(C930,'BG 032022'!B:F,5,FALSE),0),0)</f>
        <v>342.87</v>
      </c>
      <c r="J930" s="832"/>
      <c r="K930" s="831"/>
      <c r="L930" s="832"/>
      <c r="M930" s="832"/>
      <c r="N930" s="832"/>
      <c r="O930" s="831">
        <f>IF(F930="I",IFERROR(VLOOKUP(C930,'BG 032021'!B:D,3,FALSE),0),0)</f>
        <v>43974273</v>
      </c>
      <c r="P930" s="832"/>
      <c r="Q930" s="832">
        <f>IF(F930="I",IFERROR(VLOOKUP(C930,'BG 032021'!B:E,4,FALSE),0),0)</f>
        <v>6352.96</v>
      </c>
      <c r="R930" s="832"/>
    </row>
    <row r="931" spans="1:18" s="833" customFormat="1" ht="12" customHeight="1">
      <c r="A931" s="828" t="s">
        <v>131</v>
      </c>
      <c r="B931" s="828" t="s">
        <v>1155</v>
      </c>
      <c r="C931" s="829">
        <v>4130112318</v>
      </c>
      <c r="D931" s="828" t="s">
        <v>336</v>
      </c>
      <c r="E931" s="830" t="s">
        <v>145</v>
      </c>
      <c r="F931" s="830" t="s">
        <v>210</v>
      </c>
      <c r="G931" s="831">
        <f>IF(F931="I",IFERROR(VLOOKUP(C931,'BG 032022'!B:D,3,FALSE),0),0)</f>
        <v>14332796</v>
      </c>
      <c r="H931" s="832"/>
      <c r="I931" s="832">
        <f>IF(F931="I",IFERROR(VLOOKUP(C931,'BG 032022'!B:F,5,FALSE),0),0)</f>
        <v>2060.34</v>
      </c>
      <c r="J931" s="832"/>
      <c r="K931" s="831"/>
      <c r="L931" s="832"/>
      <c r="M931" s="832"/>
      <c r="N931" s="832"/>
      <c r="O931" s="831">
        <f>IF(F931="I",IFERROR(VLOOKUP(C931,'BG 032021'!B:D,3,FALSE),0),0)</f>
        <v>4479020</v>
      </c>
      <c r="P931" s="832"/>
      <c r="Q931" s="832">
        <f>IF(F931="I",IFERROR(VLOOKUP(C931,'BG 032021'!B:E,4,FALSE),0),0)</f>
        <v>652.66999999999996</v>
      </c>
      <c r="R931" s="832"/>
    </row>
    <row r="932" spans="1:18" s="833" customFormat="1" ht="12" customHeight="1">
      <c r="A932" s="828" t="s">
        <v>131</v>
      </c>
      <c r="B932" s="828" t="s">
        <v>1155</v>
      </c>
      <c r="C932" s="829">
        <v>4130112319</v>
      </c>
      <c r="D932" s="828" t="s">
        <v>827</v>
      </c>
      <c r="E932" s="830" t="s">
        <v>6</v>
      </c>
      <c r="F932" s="830" t="s">
        <v>210</v>
      </c>
      <c r="G932" s="831">
        <f>IF(F932="I",IFERROR(VLOOKUP(C932,'BG 032022'!B:D,3,FALSE),0),0)</f>
        <v>0</v>
      </c>
      <c r="H932" s="832"/>
      <c r="I932" s="832">
        <f>IF(F932="I",IFERROR(VLOOKUP(C932,'BG 032022'!B:F,5,FALSE),0),0)</f>
        <v>0</v>
      </c>
      <c r="J932" s="832"/>
      <c r="K932" s="831"/>
      <c r="L932" s="832"/>
      <c r="M932" s="832"/>
      <c r="N932" s="832"/>
      <c r="O932" s="831">
        <f>IF(F932="I",IFERROR(VLOOKUP(C932,'BG 032021'!B:D,3,FALSE),0),0)</f>
        <v>0</v>
      </c>
      <c r="P932" s="832"/>
      <c r="Q932" s="832">
        <f>IF(F932="I",IFERROR(VLOOKUP(C932,'BG 032021'!B:E,4,FALSE),0),0)</f>
        <v>0</v>
      </c>
      <c r="R932" s="832"/>
    </row>
    <row r="933" spans="1:18" s="833" customFormat="1" ht="12" customHeight="1">
      <c r="A933" s="828" t="s">
        <v>131</v>
      </c>
      <c r="B933" s="828" t="s">
        <v>1154</v>
      </c>
      <c r="C933" s="829">
        <v>4130112329</v>
      </c>
      <c r="D933" s="828" t="s">
        <v>321</v>
      </c>
      <c r="E933" s="830" t="s">
        <v>6</v>
      </c>
      <c r="F933" s="830" t="s">
        <v>210</v>
      </c>
      <c r="G933" s="831">
        <f>IF(F933="I",IFERROR(VLOOKUP(C933,'BG 032022'!B:D,3,FALSE),0),0)</f>
        <v>27155736</v>
      </c>
      <c r="H933" s="832"/>
      <c r="I933" s="832">
        <f>IF(F933="I",IFERROR(VLOOKUP(C933,'BG 032022'!B:F,5,FALSE),0),0)</f>
        <v>3901.3850000000002</v>
      </c>
      <c r="J933" s="832"/>
      <c r="K933" s="831"/>
      <c r="L933" s="832"/>
      <c r="M933" s="832"/>
      <c r="N933" s="832"/>
      <c r="O933" s="831">
        <f>IF(F933="I",IFERROR(VLOOKUP(C933,'BG 032021'!B:D,3,FALSE),0),0)</f>
        <v>0</v>
      </c>
      <c r="P933" s="832"/>
      <c r="Q933" s="832">
        <f>IF(F933="I",IFERROR(VLOOKUP(C933,'BG 032021'!B:E,4,FALSE),0),0)</f>
        <v>0</v>
      </c>
      <c r="R933" s="832"/>
    </row>
    <row r="934" spans="1:18" s="833" customFormat="1" ht="12" customHeight="1">
      <c r="A934" s="828" t="s">
        <v>131</v>
      </c>
      <c r="B934" s="828" t="s">
        <v>1154</v>
      </c>
      <c r="C934" s="829">
        <v>4130112331</v>
      </c>
      <c r="D934" s="828" t="s">
        <v>1525</v>
      </c>
      <c r="E934" s="830" t="s">
        <v>6</v>
      </c>
      <c r="F934" s="830" t="s">
        <v>210</v>
      </c>
      <c r="G934" s="831">
        <f>IF(F934="I",IFERROR(VLOOKUP(C934,'BG 032022'!B:D,3,FALSE),0),0)</f>
        <v>25950000</v>
      </c>
      <c r="H934" s="832"/>
      <c r="I934" s="832">
        <f>IF(F934="I",IFERROR(VLOOKUP(C934,'BG 032022'!B:F,5,FALSE),0),0)</f>
        <v>3736.6</v>
      </c>
      <c r="J934" s="832"/>
      <c r="K934" s="831"/>
      <c r="L934" s="832"/>
      <c r="M934" s="832"/>
      <c r="N934" s="832"/>
      <c r="O934" s="831">
        <f>IF(F934="I",IFERROR(VLOOKUP(C934,'BG 032021'!B:D,3,FALSE),0),0)</f>
        <v>0</v>
      </c>
      <c r="P934" s="832"/>
      <c r="Q934" s="832">
        <f>IF(F934="I",IFERROR(VLOOKUP(C934,'BG 032021'!B:E,4,FALSE),0),0)</f>
        <v>0</v>
      </c>
      <c r="R934" s="832"/>
    </row>
    <row r="935" spans="1:18" s="833" customFormat="1" ht="12" customHeight="1">
      <c r="A935" s="828" t="s">
        <v>131</v>
      </c>
      <c r="B935" s="828" t="s">
        <v>1155</v>
      </c>
      <c r="C935" s="829">
        <v>4130112333</v>
      </c>
      <c r="D935" s="828" t="s">
        <v>1235</v>
      </c>
      <c r="E935" s="830" t="s">
        <v>6</v>
      </c>
      <c r="F935" s="830" t="s">
        <v>210</v>
      </c>
      <c r="G935" s="831">
        <f>IF(F935="I",IFERROR(VLOOKUP(C935,'BG 032022'!B:D,3,FALSE),0),0)</f>
        <v>0</v>
      </c>
      <c r="H935" s="832"/>
      <c r="I935" s="832">
        <f>IF(F935="I",IFERROR(VLOOKUP(C935,'BG 032022'!B:F,5,FALSE),0),0)</f>
        <v>0</v>
      </c>
      <c r="J935" s="832"/>
      <c r="K935" s="831"/>
      <c r="L935" s="832"/>
      <c r="M935" s="832"/>
      <c r="N935" s="832"/>
      <c r="O935" s="831">
        <f>IF(F935="I",IFERROR(VLOOKUP(C935,'BG 032021'!B:D,3,FALSE),0),0)</f>
        <v>0</v>
      </c>
      <c r="P935" s="832"/>
      <c r="Q935" s="832">
        <f>IF(F935="I",IFERROR(VLOOKUP(C935,'BG 032021'!B:E,4,FALSE),0),0)</f>
        <v>0</v>
      </c>
      <c r="R935" s="832"/>
    </row>
    <row r="936" spans="1:18" s="833" customFormat="1" ht="12" customHeight="1">
      <c r="A936" s="828" t="s">
        <v>131</v>
      </c>
      <c r="B936" s="828" t="s">
        <v>1155</v>
      </c>
      <c r="C936" s="829">
        <v>4130112335</v>
      </c>
      <c r="D936" s="828" t="s">
        <v>1236</v>
      </c>
      <c r="E936" s="830" t="s">
        <v>6</v>
      </c>
      <c r="F936" s="830" t="s">
        <v>210</v>
      </c>
      <c r="G936" s="831">
        <f>IF(F936="I",IFERROR(VLOOKUP(C936,'BG 032022'!B:D,3,FALSE),0),0)</f>
        <v>0</v>
      </c>
      <c r="H936" s="832"/>
      <c r="I936" s="832">
        <f>IF(F936="I",IFERROR(VLOOKUP(C936,'BG 032022'!B:F,5,FALSE),0),0)</f>
        <v>0</v>
      </c>
      <c r="J936" s="832"/>
      <c r="K936" s="831"/>
      <c r="L936" s="832"/>
      <c r="M936" s="832"/>
      <c r="N936" s="832"/>
      <c r="O936" s="831">
        <f>IF(F936="I",IFERROR(VLOOKUP(C936,'BG 032021'!B:D,3,FALSE),0),0)</f>
        <v>0</v>
      </c>
      <c r="P936" s="832"/>
      <c r="Q936" s="832">
        <f>IF(F936="I",IFERROR(VLOOKUP(C936,'BG 032021'!B:E,4,FALSE),0),0)</f>
        <v>0</v>
      </c>
      <c r="R936" s="832"/>
    </row>
    <row r="937" spans="1:18" s="833" customFormat="1" ht="12" customHeight="1">
      <c r="A937" s="828" t="s">
        <v>131</v>
      </c>
      <c r="B937" s="828" t="s">
        <v>1155</v>
      </c>
      <c r="C937" s="829">
        <v>4130112337</v>
      </c>
      <c r="D937" s="828" t="s">
        <v>1237</v>
      </c>
      <c r="E937" s="830" t="s">
        <v>6</v>
      </c>
      <c r="F937" s="830" t="s">
        <v>210</v>
      </c>
      <c r="G937" s="831">
        <f>IF(F937="I",IFERROR(VLOOKUP(C937,'BG 032022'!B:D,3,FALSE),0),0)</f>
        <v>0</v>
      </c>
      <c r="H937" s="832"/>
      <c r="I937" s="832">
        <f>IF(F937="I",IFERROR(VLOOKUP(C937,'BG 032022'!B:F,5,FALSE),0),0)</f>
        <v>0</v>
      </c>
      <c r="J937" s="832"/>
      <c r="K937" s="831"/>
      <c r="L937" s="832"/>
      <c r="M937" s="832"/>
      <c r="N937" s="832"/>
      <c r="O937" s="831">
        <f>IF(F937="I",IFERROR(VLOOKUP(C937,'BG 032021'!B:D,3,FALSE),0),0)</f>
        <v>0</v>
      </c>
      <c r="P937" s="832"/>
      <c r="Q937" s="832">
        <f>IF(F937="I",IFERROR(VLOOKUP(C937,'BG 032021'!B:E,4,FALSE),0),0)</f>
        <v>0</v>
      </c>
      <c r="R937" s="832"/>
    </row>
    <row r="938" spans="1:18" s="833" customFormat="1" ht="12" customHeight="1">
      <c r="A938" s="828" t="s">
        <v>131</v>
      </c>
      <c r="B938" s="828" t="s">
        <v>1155</v>
      </c>
      <c r="C938" s="829">
        <v>4130112341</v>
      </c>
      <c r="D938" s="828" t="s">
        <v>1238</v>
      </c>
      <c r="E938" s="830" t="s">
        <v>6</v>
      </c>
      <c r="F938" s="830" t="s">
        <v>210</v>
      </c>
      <c r="G938" s="831">
        <f>IF(F938="I",IFERROR(VLOOKUP(C938,'BG 032022'!B:D,3,FALSE),0),0)</f>
        <v>0</v>
      </c>
      <c r="H938" s="832"/>
      <c r="I938" s="832">
        <f>IF(F938="I",IFERROR(VLOOKUP(C938,'BG 032022'!B:F,5,FALSE),0),0)</f>
        <v>0</v>
      </c>
      <c r="J938" s="832"/>
      <c r="K938" s="831"/>
      <c r="L938" s="832"/>
      <c r="M938" s="832"/>
      <c r="N938" s="832"/>
      <c r="O938" s="831">
        <f>IF(F938="I",IFERROR(VLOOKUP(C938,'BG 032021'!B:D,3,FALSE),0),0)</f>
        <v>0</v>
      </c>
      <c r="P938" s="832"/>
      <c r="Q938" s="832">
        <f>IF(F938="I",IFERROR(VLOOKUP(C938,'BG 032021'!B:E,4,FALSE),0),0)</f>
        <v>0</v>
      </c>
      <c r="R938" s="832"/>
    </row>
    <row r="939" spans="1:18" s="833" customFormat="1" ht="12" customHeight="1">
      <c r="A939" s="828" t="s">
        <v>131</v>
      </c>
      <c r="B939" s="828" t="s">
        <v>1155</v>
      </c>
      <c r="C939" s="829">
        <v>4130112343</v>
      </c>
      <c r="D939" s="828" t="s">
        <v>1368</v>
      </c>
      <c r="E939" s="830" t="s">
        <v>6</v>
      </c>
      <c r="F939" s="830" t="s">
        <v>210</v>
      </c>
      <c r="G939" s="831">
        <f>IF(F939="I",IFERROR(VLOOKUP(C939,'BG 032022'!B:D,3,FALSE),0),0)</f>
        <v>1704974</v>
      </c>
      <c r="H939" s="832"/>
      <c r="I939" s="832">
        <f>IF(F939="I",IFERROR(VLOOKUP(C939,'BG 032022'!B:F,5,FALSE),0),0)</f>
        <v>248.15</v>
      </c>
      <c r="J939" s="832"/>
      <c r="K939" s="831"/>
      <c r="L939" s="832"/>
      <c r="M939" s="832"/>
      <c r="N939" s="832"/>
      <c r="O939" s="831">
        <f>IF(F939="I",IFERROR(VLOOKUP(C939,'BG 032021'!B:D,3,FALSE),0),0)</f>
        <v>0</v>
      </c>
      <c r="P939" s="832"/>
      <c r="Q939" s="832">
        <f>IF(F939="I",IFERROR(VLOOKUP(C939,'BG 032021'!B:E,4,FALSE),0),0)</f>
        <v>0</v>
      </c>
      <c r="R939" s="832"/>
    </row>
    <row r="940" spans="1:18" s="833" customFormat="1" ht="12" customHeight="1">
      <c r="A940" s="828" t="s">
        <v>131</v>
      </c>
      <c r="B940" s="828" t="s">
        <v>1154</v>
      </c>
      <c r="C940" s="829">
        <v>4130112346</v>
      </c>
      <c r="D940" s="828" t="s">
        <v>1526</v>
      </c>
      <c r="E940" s="830" t="s">
        <v>6</v>
      </c>
      <c r="F940" s="830" t="s">
        <v>210</v>
      </c>
      <c r="G940" s="831">
        <f>IF(F940="I",IFERROR(VLOOKUP(C940,'BG 032022'!B:D,3,FALSE),0),0)</f>
        <v>134279007</v>
      </c>
      <c r="H940" s="832"/>
      <c r="I940" s="832">
        <f>IF(F940="I",IFERROR(VLOOKUP(C940,'BG 032022'!B:F,5,FALSE),0),0)</f>
        <v>19310.939999999999</v>
      </c>
      <c r="J940" s="832"/>
      <c r="K940" s="831"/>
      <c r="L940" s="832"/>
      <c r="M940" s="832"/>
      <c r="N940" s="832"/>
      <c r="O940" s="831">
        <f>IF(F940="I",IFERROR(VLOOKUP(C940,'BG 032021'!B:D,3,FALSE),0),0)</f>
        <v>0</v>
      </c>
      <c r="P940" s="832"/>
      <c r="Q940" s="832">
        <f>IF(F940="I",IFERROR(VLOOKUP(C940,'BG 032021'!B:E,4,FALSE),0),0)</f>
        <v>0</v>
      </c>
      <c r="R940" s="832"/>
    </row>
    <row r="941" spans="1:18" s="70" customFormat="1" ht="12" customHeight="1">
      <c r="A941" s="539" t="s">
        <v>131</v>
      </c>
      <c r="B941" s="539"/>
      <c r="C941" s="546">
        <v>414</v>
      </c>
      <c r="D941" s="539" t="s">
        <v>840</v>
      </c>
      <c r="E941" s="68" t="s">
        <v>6</v>
      </c>
      <c r="F941" s="68" t="s">
        <v>209</v>
      </c>
      <c r="G941" s="81">
        <f>IF(F941="I",IFERROR(VLOOKUP(C941,'BG 032022'!B:D,3,FALSE),0),0)</f>
        <v>0</v>
      </c>
      <c r="H941" s="69"/>
      <c r="I941" s="69">
        <f>IF(F941="I",IFERROR(VLOOKUP(C941,'BG 032022'!B:F,5,FALSE),0),0)</f>
        <v>0</v>
      </c>
      <c r="J941" s="69"/>
      <c r="K941" s="81"/>
      <c r="L941" s="69"/>
      <c r="M941" s="69"/>
      <c r="N941" s="69"/>
      <c r="O941" s="81">
        <f>IF(F941="I",IFERROR(VLOOKUP(C941,'BG 032021'!B:D,3,FALSE),0),0)</f>
        <v>0</v>
      </c>
      <c r="P941" s="69"/>
      <c r="Q941" s="69">
        <f>IF(F941="I",IFERROR(VLOOKUP(C941,'BG 032021'!B:E,4,FALSE),0),0)</f>
        <v>0</v>
      </c>
      <c r="R941" s="69"/>
    </row>
    <row r="942" spans="1:18" s="70" customFormat="1" ht="12" customHeight="1">
      <c r="A942" s="539" t="s">
        <v>131</v>
      </c>
      <c r="B942" s="539"/>
      <c r="C942" s="546">
        <v>41401</v>
      </c>
      <c r="D942" s="539" t="s">
        <v>841</v>
      </c>
      <c r="E942" s="68" t="s">
        <v>6</v>
      </c>
      <c r="F942" s="68" t="s">
        <v>209</v>
      </c>
      <c r="G942" s="81">
        <f>IF(F942="I",IFERROR(VLOOKUP(C942,'BG 032022'!B:D,3,FALSE),0),0)</f>
        <v>0</v>
      </c>
      <c r="H942" s="69"/>
      <c r="I942" s="69">
        <f>IF(F942="I",IFERROR(VLOOKUP(C942,'BG 032022'!B:F,5,FALSE),0),0)</f>
        <v>0</v>
      </c>
      <c r="J942" s="69"/>
      <c r="K942" s="81"/>
      <c r="L942" s="69"/>
      <c r="M942" s="69"/>
      <c r="N942" s="69"/>
      <c r="O942" s="81">
        <f>IF(F942="I",IFERROR(VLOOKUP(C942,'BG 032021'!B:D,3,FALSE),0),0)</f>
        <v>0</v>
      </c>
      <c r="P942" s="69"/>
      <c r="Q942" s="69">
        <f>IF(F942="I",IFERROR(VLOOKUP(C942,'BG 032021'!B:E,4,FALSE),0),0)</f>
        <v>0</v>
      </c>
      <c r="R942" s="69"/>
    </row>
    <row r="943" spans="1:18" s="70" customFormat="1" ht="12" customHeight="1">
      <c r="A943" s="539" t="s">
        <v>131</v>
      </c>
      <c r="B943" s="539"/>
      <c r="C943" s="546">
        <v>414011</v>
      </c>
      <c r="D943" s="539" t="s">
        <v>841</v>
      </c>
      <c r="E943" s="68" t="s">
        <v>6</v>
      </c>
      <c r="F943" s="68" t="s">
        <v>209</v>
      </c>
      <c r="G943" s="81">
        <f>IF(F943="I",IFERROR(VLOOKUP(C943,'BG 032022'!B:D,3,FALSE),0),0)</f>
        <v>0</v>
      </c>
      <c r="H943" s="69"/>
      <c r="I943" s="69">
        <f>IF(F943="I",IFERROR(VLOOKUP(C943,'BG 032022'!B:F,5,FALSE),0),0)</f>
        <v>0</v>
      </c>
      <c r="J943" s="69"/>
      <c r="K943" s="81"/>
      <c r="L943" s="69"/>
      <c r="M943" s="69"/>
      <c r="N943" s="69"/>
      <c r="O943" s="81">
        <f>IF(F943="I",IFERROR(VLOOKUP(C943,'BG 032021'!B:D,3,FALSE),0),0)</f>
        <v>0</v>
      </c>
      <c r="P943" s="69"/>
      <c r="Q943" s="69">
        <f>IF(F943="I",IFERROR(VLOOKUP(C943,'BG 032021'!B:E,4,FALSE),0),0)</f>
        <v>0</v>
      </c>
      <c r="R943" s="69"/>
    </row>
    <row r="944" spans="1:18" s="70" customFormat="1" ht="12" customHeight="1">
      <c r="A944" s="539" t="s">
        <v>131</v>
      </c>
      <c r="B944" s="539"/>
      <c r="C944" s="546">
        <v>4140111</v>
      </c>
      <c r="D944" s="539" t="s">
        <v>841</v>
      </c>
      <c r="E944" s="68" t="s">
        <v>6</v>
      </c>
      <c r="F944" s="68" t="s">
        <v>209</v>
      </c>
      <c r="G944" s="81">
        <f>IF(F944="I",IFERROR(VLOOKUP(C944,'BG 032022'!B:D,3,FALSE),0),0)</f>
        <v>0</v>
      </c>
      <c r="H944" s="69"/>
      <c r="I944" s="69">
        <f>IF(F944="I",IFERROR(VLOOKUP(C944,'BG 032022'!B:F,5,FALSE),0),0)</f>
        <v>0</v>
      </c>
      <c r="J944" s="69"/>
      <c r="K944" s="81"/>
      <c r="L944" s="69"/>
      <c r="M944" s="69"/>
      <c r="N944" s="69"/>
      <c r="O944" s="81">
        <f>IF(F944="I",IFERROR(VLOOKUP(C944,'BG 032021'!B:D,3,FALSE),0),0)</f>
        <v>0</v>
      </c>
      <c r="P944" s="69"/>
      <c r="Q944" s="69">
        <f>IF(F944="I",IFERROR(VLOOKUP(C944,'BG 032021'!B:E,4,FALSE),0),0)</f>
        <v>0</v>
      </c>
      <c r="R944" s="69"/>
    </row>
    <row r="945" spans="1:18" s="70" customFormat="1" ht="12" customHeight="1">
      <c r="A945" s="539" t="s">
        <v>131</v>
      </c>
      <c r="B945" s="539"/>
      <c r="C945" s="546">
        <v>41401111</v>
      </c>
      <c r="D945" s="539" t="s">
        <v>841</v>
      </c>
      <c r="E945" s="68" t="s">
        <v>6</v>
      </c>
      <c r="F945" s="68" t="s">
        <v>209</v>
      </c>
      <c r="G945" s="81">
        <f>IF(F945="I",IFERROR(VLOOKUP(C945,'BG 032022'!B:D,3,FALSE),0),0)</f>
        <v>0</v>
      </c>
      <c r="H945" s="69"/>
      <c r="I945" s="69">
        <f>IF(F945="I",IFERROR(VLOOKUP(C945,'BG 032022'!B:F,5,FALSE),0),0)</f>
        <v>0</v>
      </c>
      <c r="J945" s="69"/>
      <c r="K945" s="81"/>
      <c r="L945" s="69"/>
      <c r="M945" s="69"/>
      <c r="N945" s="69"/>
      <c r="O945" s="81">
        <f>IF(F945="I",IFERROR(VLOOKUP(C945,'BG 032021'!B:D,3,FALSE),0),0)</f>
        <v>0</v>
      </c>
      <c r="P945" s="69"/>
      <c r="Q945" s="69">
        <f>IF(F945="I",IFERROR(VLOOKUP(C945,'BG 032021'!B:E,4,FALSE),0),0)</f>
        <v>0</v>
      </c>
      <c r="R945" s="69"/>
    </row>
    <row r="946" spans="1:18" s="70" customFormat="1" ht="12" customHeight="1">
      <c r="A946" s="539" t="s">
        <v>131</v>
      </c>
      <c r="B946" s="539"/>
      <c r="C946" s="546">
        <v>4140111101</v>
      </c>
      <c r="D946" s="539" t="s">
        <v>841</v>
      </c>
      <c r="E946" s="68" t="s">
        <v>6</v>
      </c>
      <c r="F946" s="68" t="s">
        <v>210</v>
      </c>
      <c r="G946" s="81">
        <f>IF(F946="I",IFERROR(VLOOKUP(C946,'BG 032022'!B:D,3,FALSE),0),0)</f>
        <v>0</v>
      </c>
      <c r="H946" s="69"/>
      <c r="I946" s="69">
        <f>IF(F946="I",IFERROR(VLOOKUP(C946,'BG 032022'!B:F,5,FALSE),0),0)</f>
        <v>0</v>
      </c>
      <c r="J946" s="69"/>
      <c r="K946" s="81"/>
      <c r="L946" s="69"/>
      <c r="M946" s="69"/>
      <c r="N946" s="69"/>
      <c r="O946" s="81">
        <f>IF(F946="I",IFERROR(VLOOKUP(C946,'BG 032021'!B:D,3,FALSE),0),0)</f>
        <v>0</v>
      </c>
      <c r="P946" s="69"/>
      <c r="Q946" s="69">
        <f>IF(F946="I",IFERROR(VLOOKUP(C946,'BG 032021'!B:E,4,FALSE),0),0)</f>
        <v>0</v>
      </c>
      <c r="R946" s="69"/>
    </row>
    <row r="947" spans="1:18" s="70" customFormat="1" ht="12" customHeight="1">
      <c r="A947" s="539" t="s">
        <v>131</v>
      </c>
      <c r="B947" s="539"/>
      <c r="C947" s="546">
        <v>4140111102</v>
      </c>
      <c r="D947" s="539" t="s">
        <v>841</v>
      </c>
      <c r="E947" s="68" t="s">
        <v>145</v>
      </c>
      <c r="F947" s="68" t="s">
        <v>210</v>
      </c>
      <c r="G947" s="81">
        <f>IF(F947="I",IFERROR(VLOOKUP(C947,'BG 032022'!B:D,3,FALSE),0),0)</f>
        <v>0</v>
      </c>
      <c r="H947" s="69"/>
      <c r="I947" s="69">
        <f>IF(F947="I",IFERROR(VLOOKUP(C947,'BG 032022'!B:F,5,FALSE),0),0)</f>
        <v>0</v>
      </c>
      <c r="J947" s="69"/>
      <c r="K947" s="81"/>
      <c r="L947" s="69"/>
      <c r="M947" s="69"/>
      <c r="N947" s="69"/>
      <c r="O947" s="81">
        <f>IF(F947="I",IFERROR(VLOOKUP(C947,'BG 032021'!B:D,3,FALSE),0),0)</f>
        <v>0</v>
      </c>
      <c r="P947" s="69"/>
      <c r="Q947" s="69">
        <f>IF(F947="I",IFERROR(VLOOKUP(C947,'BG 032021'!B:E,4,FALSE),0),0)</f>
        <v>0</v>
      </c>
      <c r="R947" s="69"/>
    </row>
    <row r="948" spans="1:18" s="70" customFormat="1" ht="12" customHeight="1">
      <c r="A948" s="539" t="s">
        <v>131</v>
      </c>
      <c r="B948" s="539"/>
      <c r="C948" s="546">
        <v>415</v>
      </c>
      <c r="D948" s="539" t="s">
        <v>842</v>
      </c>
      <c r="E948" s="68" t="s">
        <v>6</v>
      </c>
      <c r="F948" s="68" t="s">
        <v>209</v>
      </c>
      <c r="G948" s="81">
        <f>IF(F948="I",IFERROR(VLOOKUP(C948,'BG 032022'!B:D,3,FALSE),0),0)</f>
        <v>0</v>
      </c>
      <c r="H948" s="69"/>
      <c r="I948" s="69">
        <f>IF(F948="I",IFERROR(VLOOKUP(C948,'BG 032022'!B:F,5,FALSE),0),0)</f>
        <v>0</v>
      </c>
      <c r="J948" s="69"/>
      <c r="K948" s="81"/>
      <c r="L948" s="69"/>
      <c r="M948" s="69"/>
      <c r="N948" s="69"/>
      <c r="O948" s="81">
        <f>IF(F948="I",IFERROR(VLOOKUP(C948,'BG 032021'!B:D,3,FALSE),0),0)</f>
        <v>0</v>
      </c>
      <c r="P948" s="69"/>
      <c r="Q948" s="69">
        <f>IF(F948="I",IFERROR(VLOOKUP(C948,'BG 032021'!B:E,4,FALSE),0),0)</f>
        <v>0</v>
      </c>
      <c r="R948" s="69"/>
    </row>
    <row r="949" spans="1:18" s="70" customFormat="1" ht="12" customHeight="1">
      <c r="A949" s="539" t="s">
        <v>131</v>
      </c>
      <c r="B949" s="539"/>
      <c r="C949" s="546">
        <v>416</v>
      </c>
      <c r="D949" s="539" t="s">
        <v>843</v>
      </c>
      <c r="E949" s="68" t="s">
        <v>6</v>
      </c>
      <c r="F949" s="68" t="s">
        <v>209</v>
      </c>
      <c r="G949" s="81">
        <f>IF(F949="I",IFERROR(VLOOKUP(C949,'BG 032022'!B:D,3,FALSE),0),0)</f>
        <v>0</v>
      </c>
      <c r="H949" s="69"/>
      <c r="I949" s="69">
        <f>IF(F949="I",IFERROR(VLOOKUP(C949,'BG 032022'!B:F,5,FALSE),0),0)</f>
        <v>0</v>
      </c>
      <c r="J949" s="69"/>
      <c r="K949" s="81"/>
      <c r="L949" s="69"/>
      <c r="M949" s="69"/>
      <c r="N949" s="69"/>
      <c r="O949" s="81">
        <f>IF(F949="I",IFERROR(VLOOKUP(C949,'BG 032021'!B:D,3,FALSE),0),0)</f>
        <v>0</v>
      </c>
      <c r="P949" s="69"/>
      <c r="Q949" s="69">
        <f>IF(F949="I",IFERROR(VLOOKUP(C949,'BG 032021'!B:E,4,FALSE),0),0)</f>
        <v>0</v>
      </c>
      <c r="R949" s="69"/>
    </row>
    <row r="950" spans="1:18" s="70" customFormat="1" ht="12" customHeight="1">
      <c r="A950" s="539" t="s">
        <v>131</v>
      </c>
      <c r="B950" s="539"/>
      <c r="C950" s="546">
        <v>41601</v>
      </c>
      <c r="D950" s="539" t="s">
        <v>150</v>
      </c>
      <c r="E950" s="68" t="s">
        <v>6</v>
      </c>
      <c r="F950" s="68" t="s">
        <v>209</v>
      </c>
      <c r="G950" s="81">
        <f>IF(F950="I",IFERROR(VLOOKUP(C950,'BG 032022'!B:D,3,FALSE),0),0)</f>
        <v>0</v>
      </c>
      <c r="H950" s="69"/>
      <c r="I950" s="69">
        <f>IF(F950="I",IFERROR(VLOOKUP(C950,'BG 032022'!B:F,5,FALSE),0),0)</f>
        <v>0</v>
      </c>
      <c r="J950" s="69"/>
      <c r="K950" s="81"/>
      <c r="L950" s="69"/>
      <c r="M950" s="69"/>
      <c r="N950" s="69"/>
      <c r="O950" s="81">
        <f>IF(F950="I",IFERROR(VLOOKUP(C950,'BG 032021'!B:D,3,FALSE),0),0)</f>
        <v>0</v>
      </c>
      <c r="P950" s="69"/>
      <c r="Q950" s="69">
        <f>IF(F950="I",IFERROR(VLOOKUP(C950,'BG 032021'!B:E,4,FALSE),0),0)</f>
        <v>0</v>
      </c>
      <c r="R950" s="69"/>
    </row>
    <row r="951" spans="1:18" s="70" customFormat="1" ht="12" customHeight="1">
      <c r="A951" s="539" t="s">
        <v>131</v>
      </c>
      <c r="B951" s="539"/>
      <c r="C951" s="546">
        <v>416011</v>
      </c>
      <c r="D951" s="539" t="s">
        <v>150</v>
      </c>
      <c r="E951" s="68" t="s">
        <v>6</v>
      </c>
      <c r="F951" s="68" t="s">
        <v>209</v>
      </c>
      <c r="G951" s="81">
        <f>IF(F951="I",IFERROR(VLOOKUP(C951,'BG 032022'!B:D,3,FALSE),0),0)</f>
        <v>0</v>
      </c>
      <c r="H951" s="69"/>
      <c r="I951" s="69">
        <f>IF(F951="I",IFERROR(VLOOKUP(C951,'BG 032022'!B:F,5,FALSE),0),0)</f>
        <v>0</v>
      </c>
      <c r="J951" s="69"/>
      <c r="K951" s="81"/>
      <c r="L951" s="69"/>
      <c r="M951" s="69"/>
      <c r="N951" s="69"/>
      <c r="O951" s="81">
        <f>IF(F951="I",IFERROR(VLOOKUP(C951,'BG 032021'!B:D,3,FALSE),0),0)</f>
        <v>0</v>
      </c>
      <c r="P951" s="69"/>
      <c r="Q951" s="69">
        <f>IF(F951="I",IFERROR(VLOOKUP(C951,'BG 032021'!B:E,4,FALSE),0),0)</f>
        <v>0</v>
      </c>
      <c r="R951" s="69"/>
    </row>
    <row r="952" spans="1:18" s="70" customFormat="1" ht="12" customHeight="1">
      <c r="A952" s="539" t="s">
        <v>131</v>
      </c>
      <c r="B952" s="539"/>
      <c r="C952" s="546">
        <v>4160114</v>
      </c>
      <c r="D952" s="539" t="s">
        <v>1239</v>
      </c>
      <c r="E952" s="68" t="s">
        <v>6</v>
      </c>
      <c r="F952" s="68" t="s">
        <v>209</v>
      </c>
      <c r="G952" s="81">
        <f>IF(F952="I",IFERROR(VLOOKUP(C952,'BG 032022'!B:D,3,FALSE),0),0)</f>
        <v>0</v>
      </c>
      <c r="H952" s="69"/>
      <c r="I952" s="69">
        <f>IF(F952="I",IFERROR(VLOOKUP(C952,'BG 032022'!B:F,5,FALSE),0),0)</f>
        <v>0</v>
      </c>
      <c r="J952" s="69"/>
      <c r="K952" s="81"/>
      <c r="L952" s="69"/>
      <c r="M952" s="69"/>
      <c r="N952" s="69"/>
      <c r="O952" s="81">
        <f>IF(F952="I",IFERROR(VLOOKUP(C952,'BG 032021'!B:D,3,FALSE),0),0)</f>
        <v>0</v>
      </c>
      <c r="P952" s="69"/>
      <c r="Q952" s="69">
        <f>IF(F952="I",IFERROR(VLOOKUP(C952,'BG 032021'!B:E,4,FALSE),0),0)</f>
        <v>0</v>
      </c>
      <c r="R952" s="69"/>
    </row>
    <row r="953" spans="1:18" s="70" customFormat="1" ht="12" customHeight="1">
      <c r="A953" s="539" t="s">
        <v>131</v>
      </c>
      <c r="B953" s="539"/>
      <c r="C953" s="546">
        <v>41601141</v>
      </c>
      <c r="D953" s="539" t="s">
        <v>1240</v>
      </c>
      <c r="E953" s="68" t="s">
        <v>6</v>
      </c>
      <c r="F953" s="68" t="s">
        <v>209</v>
      </c>
      <c r="G953" s="81">
        <f>IF(F953="I",IFERROR(VLOOKUP(C953,'BG 032022'!B:D,3,FALSE),0),0)</f>
        <v>0</v>
      </c>
      <c r="H953" s="69"/>
      <c r="I953" s="69">
        <f>IF(F953="I",IFERROR(VLOOKUP(C953,'BG 032022'!B:F,5,FALSE),0),0)</f>
        <v>0</v>
      </c>
      <c r="J953" s="69"/>
      <c r="K953" s="81"/>
      <c r="L953" s="69"/>
      <c r="M953" s="69"/>
      <c r="N953" s="69"/>
      <c r="O953" s="81">
        <f>IF(F953="I",IFERROR(VLOOKUP(C953,'BG 032021'!B:D,3,FALSE),0),0)</f>
        <v>0</v>
      </c>
      <c r="P953" s="69"/>
      <c r="Q953" s="69">
        <f>IF(F953="I",IFERROR(VLOOKUP(C953,'BG 032021'!B:E,4,FALSE),0),0)</f>
        <v>0</v>
      </c>
      <c r="R953" s="69"/>
    </row>
    <row r="954" spans="1:18" s="70" customFormat="1" ht="12" customHeight="1">
      <c r="A954" s="539" t="s">
        <v>131</v>
      </c>
      <c r="B954" s="539" t="s">
        <v>1167</v>
      </c>
      <c r="C954" s="546">
        <v>4160114103</v>
      </c>
      <c r="D954" s="539" t="s">
        <v>1241</v>
      </c>
      <c r="E954" s="68" t="s">
        <v>6</v>
      </c>
      <c r="F954" s="68" t="s">
        <v>210</v>
      </c>
      <c r="G954" s="81">
        <f>IF(F954="I",IFERROR(VLOOKUP(C954,'BG 032022'!B:D,3,FALSE),0),0)</f>
        <v>0</v>
      </c>
      <c r="H954" s="69"/>
      <c r="I954" s="69">
        <f>IF(F954="I",IFERROR(VLOOKUP(C954,'BG 032022'!B:F,5,FALSE),0),0)</f>
        <v>0</v>
      </c>
      <c r="J954" s="69"/>
      <c r="K954" s="81"/>
      <c r="L954" s="69"/>
      <c r="M954" s="69"/>
      <c r="N954" s="69"/>
      <c r="O954" s="81">
        <f>IF(F954="I",IFERROR(VLOOKUP(C954,'BG 032021'!B:D,3,FALSE),0),0)</f>
        <v>0</v>
      </c>
      <c r="P954" s="69"/>
      <c r="Q954" s="69">
        <f>IF(F954="I",IFERROR(VLOOKUP(C954,'BG 032021'!B:E,4,FALSE),0),0)</f>
        <v>0</v>
      </c>
      <c r="R954" s="69"/>
    </row>
    <row r="955" spans="1:18" s="70" customFormat="1" ht="12" customHeight="1">
      <c r="A955" s="539" t="s">
        <v>131</v>
      </c>
      <c r="B955" s="539"/>
      <c r="C955" s="546">
        <v>4160115</v>
      </c>
      <c r="D955" s="539" t="s">
        <v>1065</v>
      </c>
      <c r="E955" s="68" t="s">
        <v>6</v>
      </c>
      <c r="F955" s="68" t="s">
        <v>209</v>
      </c>
      <c r="G955" s="81">
        <f>IF(F955="I",IFERROR(VLOOKUP(C955,'BG 032022'!B:D,3,FALSE),0),0)</f>
        <v>0</v>
      </c>
      <c r="H955" s="69"/>
      <c r="I955" s="69">
        <f>IF(F955="I",IFERROR(VLOOKUP(C955,'BG 032022'!B:F,5,FALSE),0),0)</f>
        <v>0</v>
      </c>
      <c r="J955" s="69"/>
      <c r="K955" s="81"/>
      <c r="L955" s="69"/>
      <c r="M955" s="69"/>
      <c r="N955" s="69"/>
      <c r="O955" s="81">
        <f>IF(F955="I",IFERROR(VLOOKUP(C955,'BG 032021'!B:D,3,FALSE),0),0)</f>
        <v>0</v>
      </c>
      <c r="P955" s="69"/>
      <c r="Q955" s="69">
        <f>IF(F955="I",IFERROR(VLOOKUP(C955,'BG 032021'!B:E,4,FALSE),0),0)</f>
        <v>0</v>
      </c>
      <c r="R955" s="69"/>
    </row>
    <row r="956" spans="1:18" s="70" customFormat="1" ht="12" customHeight="1">
      <c r="A956" s="539" t="s">
        <v>131</v>
      </c>
      <c r="B956" s="539"/>
      <c r="C956" s="546">
        <v>41601151</v>
      </c>
      <c r="D956" s="539" t="s">
        <v>1066</v>
      </c>
      <c r="E956" s="68" t="s">
        <v>6</v>
      </c>
      <c r="F956" s="68" t="s">
        <v>209</v>
      </c>
      <c r="G956" s="81">
        <f>IF(F956="I",IFERROR(VLOOKUP(C956,'BG 032022'!B:D,3,FALSE),0),0)</f>
        <v>0</v>
      </c>
      <c r="H956" s="69"/>
      <c r="I956" s="69">
        <f>IF(F956="I",IFERROR(VLOOKUP(C956,'BG 032022'!B:F,5,FALSE),0),0)</f>
        <v>0</v>
      </c>
      <c r="J956" s="69"/>
      <c r="K956" s="81"/>
      <c r="L956" s="69"/>
      <c r="M956" s="69"/>
      <c r="N956" s="69"/>
      <c r="O956" s="81">
        <f>IF(F956="I",IFERROR(VLOOKUP(C956,'BG 032021'!B:D,3,FALSE),0),0)</f>
        <v>0</v>
      </c>
      <c r="P956" s="69"/>
      <c r="Q956" s="69">
        <f>IF(F956="I",IFERROR(VLOOKUP(C956,'BG 032021'!B:E,4,FALSE),0),0)</f>
        <v>0</v>
      </c>
      <c r="R956" s="69"/>
    </row>
    <row r="957" spans="1:18" s="833" customFormat="1" ht="12" customHeight="1">
      <c r="A957" s="828" t="s">
        <v>131</v>
      </c>
      <c r="B957" s="828" t="s">
        <v>1167</v>
      </c>
      <c r="C957" s="829">
        <v>4160115101</v>
      </c>
      <c r="D957" s="828" t="s">
        <v>1067</v>
      </c>
      <c r="E957" s="830" t="s">
        <v>6</v>
      </c>
      <c r="F957" s="830" t="s">
        <v>210</v>
      </c>
      <c r="G957" s="831">
        <f>IF(F957="I",IFERROR(VLOOKUP(C957,'BG 032022'!B:D,3,FALSE),0),0)</f>
        <v>859641</v>
      </c>
      <c r="H957" s="832"/>
      <c r="I957" s="832">
        <f>IF(F957="I",IFERROR(VLOOKUP(C957,'BG 032022'!B:F,5,FALSE),0),0)</f>
        <v>123.63</v>
      </c>
      <c r="J957" s="832"/>
      <c r="K957" s="831"/>
      <c r="L957" s="832"/>
      <c r="M957" s="832"/>
      <c r="N957" s="832"/>
      <c r="O957" s="831">
        <f>IF(F957="I",IFERROR(VLOOKUP(C957,'BG 032021'!B:D,3,FALSE),0),0)</f>
        <v>2917618</v>
      </c>
      <c r="P957" s="832"/>
      <c r="Q957" s="832">
        <f>IF(F957="I",IFERROR(VLOOKUP(C957,'BG 032021'!B:E,4,FALSE),0),0)</f>
        <v>441.8</v>
      </c>
      <c r="R957" s="832"/>
    </row>
    <row r="958" spans="1:18" s="833" customFormat="1" ht="12" customHeight="1">
      <c r="A958" s="828" t="s">
        <v>131</v>
      </c>
      <c r="B958" s="828" t="s">
        <v>1167</v>
      </c>
      <c r="C958" s="829">
        <v>4160115102</v>
      </c>
      <c r="D958" s="828" t="s">
        <v>1068</v>
      </c>
      <c r="E958" s="830" t="s">
        <v>6</v>
      </c>
      <c r="F958" s="830" t="s">
        <v>210</v>
      </c>
      <c r="G958" s="831">
        <f>IF(F958="I",IFERROR(VLOOKUP(C958,'BG 032022'!B:D,3,FALSE),0),0)</f>
        <v>1494748</v>
      </c>
      <c r="H958" s="832"/>
      <c r="I958" s="832">
        <f>IF(F958="I",IFERROR(VLOOKUP(C958,'BG 032022'!B:F,5,FALSE),0),0)</f>
        <v>214.71</v>
      </c>
      <c r="J958" s="832"/>
      <c r="K958" s="831"/>
      <c r="L958" s="832"/>
      <c r="M958" s="832"/>
      <c r="N958" s="832"/>
      <c r="O958" s="831">
        <f>IF(F958="I",IFERROR(VLOOKUP(C958,'BG 032021'!B:D,3,FALSE),0),0)</f>
        <v>61890433</v>
      </c>
      <c r="P958" s="832"/>
      <c r="Q958" s="832">
        <f>IF(F958="I",IFERROR(VLOOKUP(C958,'BG 032021'!B:E,4,FALSE),0),0)</f>
        <v>9353.25</v>
      </c>
      <c r="R958" s="832"/>
    </row>
    <row r="959" spans="1:18" s="833" customFormat="1" ht="12" customHeight="1">
      <c r="A959" s="828" t="s">
        <v>131</v>
      </c>
      <c r="B959" s="828" t="s">
        <v>1167</v>
      </c>
      <c r="C959" s="829">
        <v>4160115103</v>
      </c>
      <c r="D959" s="828" t="s">
        <v>1069</v>
      </c>
      <c r="E959" s="830" t="s">
        <v>6</v>
      </c>
      <c r="F959" s="830" t="s">
        <v>210</v>
      </c>
      <c r="G959" s="831">
        <f>IF(F959="I",IFERROR(VLOOKUP(C959,'BG 032022'!B:D,3,FALSE),0),0)</f>
        <v>2120026</v>
      </c>
      <c r="H959" s="832"/>
      <c r="I959" s="832">
        <f>IF(F959="I",IFERROR(VLOOKUP(C959,'BG 032022'!B:F,5,FALSE),0),0)</f>
        <v>308.56</v>
      </c>
      <c r="J959" s="832"/>
      <c r="K959" s="831"/>
      <c r="L959" s="832"/>
      <c r="M959" s="832"/>
      <c r="N959" s="832"/>
      <c r="O959" s="831">
        <f>IF(F959="I",IFERROR(VLOOKUP(C959,'BG 032021'!B:D,3,FALSE),0),0)</f>
        <v>0</v>
      </c>
      <c r="P959" s="832"/>
      <c r="Q959" s="832">
        <f>IF(F959="I",IFERROR(VLOOKUP(C959,'BG 032021'!B:E,4,FALSE),0),0)</f>
        <v>0</v>
      </c>
      <c r="R959" s="832"/>
    </row>
    <row r="960" spans="1:18" s="70" customFormat="1" ht="12" customHeight="1">
      <c r="A960" s="539" t="s">
        <v>131</v>
      </c>
      <c r="B960" s="539" t="s">
        <v>1167</v>
      </c>
      <c r="C960" s="546">
        <v>4160115104</v>
      </c>
      <c r="D960" s="539" t="s">
        <v>1242</v>
      </c>
      <c r="E960" s="68" t="s">
        <v>6</v>
      </c>
      <c r="F960" s="68" t="s">
        <v>210</v>
      </c>
      <c r="G960" s="81">
        <f>IF(F960="I",IFERROR(VLOOKUP(C960,'BG 032022'!B:D,3,FALSE),0),0)</f>
        <v>0</v>
      </c>
      <c r="H960" s="69"/>
      <c r="I960" s="69">
        <f>IF(F960="I",IFERROR(VLOOKUP(C960,'BG 032022'!B:F,5,FALSE),0),0)</f>
        <v>0</v>
      </c>
      <c r="J960" s="69"/>
      <c r="K960" s="81"/>
      <c r="L960" s="69"/>
      <c r="M960" s="69"/>
      <c r="N960" s="69"/>
      <c r="O960" s="81">
        <f>IF(F960="I",IFERROR(VLOOKUP(C960,'BG 032021'!B:D,3,FALSE),0),0)</f>
        <v>0</v>
      </c>
      <c r="P960" s="69"/>
      <c r="Q960" s="69">
        <f>IF(F960="I",IFERROR(VLOOKUP(C960,'BG 032021'!B:E,4,FALSE),0),0)</f>
        <v>0</v>
      </c>
      <c r="R960" s="69"/>
    </row>
    <row r="961" spans="1:18" s="70" customFormat="1" ht="12" customHeight="1">
      <c r="A961" s="539" t="s">
        <v>131</v>
      </c>
      <c r="B961" s="539"/>
      <c r="C961" s="546">
        <v>41601152</v>
      </c>
      <c r="D961" s="539" t="s">
        <v>1131</v>
      </c>
      <c r="E961" s="68" t="s">
        <v>145</v>
      </c>
      <c r="F961" s="68" t="s">
        <v>209</v>
      </c>
      <c r="G961" s="81">
        <f>IF(F961="I",IFERROR(VLOOKUP(C961,'BG 032022'!B:D,3,FALSE),0),0)</f>
        <v>0</v>
      </c>
      <c r="H961" s="69"/>
      <c r="I961" s="69">
        <f>IF(F961="I",IFERROR(VLOOKUP(C961,'BG 032022'!B:F,5,FALSE),0),0)</f>
        <v>0</v>
      </c>
      <c r="J961" s="69"/>
      <c r="K961" s="81"/>
      <c r="L961" s="69"/>
      <c r="M961" s="69"/>
      <c r="N961" s="69"/>
      <c r="O961" s="81">
        <f>IF(F961="I",IFERROR(VLOOKUP(C961,'BG 032021'!B:D,3,FALSE),0),0)</f>
        <v>0</v>
      </c>
      <c r="P961" s="69"/>
      <c r="Q961" s="69">
        <f>IF(F961="I",IFERROR(VLOOKUP(C961,'BG 032021'!B:E,4,FALSE),0),0)</f>
        <v>0</v>
      </c>
      <c r="R961" s="69"/>
    </row>
    <row r="962" spans="1:18" s="833" customFormat="1" ht="12" customHeight="1">
      <c r="A962" s="828" t="s">
        <v>131</v>
      </c>
      <c r="B962" s="828" t="s">
        <v>1167</v>
      </c>
      <c r="C962" s="829">
        <v>4160115201</v>
      </c>
      <c r="D962" s="828" t="s">
        <v>1139</v>
      </c>
      <c r="E962" s="830" t="s">
        <v>145</v>
      </c>
      <c r="F962" s="830" t="s">
        <v>210</v>
      </c>
      <c r="G962" s="831">
        <f>IF(F962="I",IFERROR(VLOOKUP(C962,'BG 032022'!B:D,3,FALSE),0),0)</f>
        <v>1302852</v>
      </c>
      <c r="H962" s="832"/>
      <c r="I962" s="832">
        <f>IF(F962="I",IFERROR(VLOOKUP(C962,'BG 032022'!B:F,5,FALSE),0),0)</f>
        <v>187.61</v>
      </c>
      <c r="J962" s="832"/>
      <c r="K962" s="831"/>
      <c r="L962" s="832"/>
      <c r="M962" s="832"/>
      <c r="N962" s="832"/>
      <c r="O962" s="831">
        <f>IF(F962="I",IFERROR(VLOOKUP(C962,'BG 032021'!B:D,3,FALSE),0),0)</f>
        <v>73241</v>
      </c>
      <c r="P962" s="832"/>
      <c r="Q962" s="832">
        <f>IF(F962="I",IFERROR(VLOOKUP(C962,'BG 032021'!B:E,4,FALSE),0),0)</f>
        <v>10.58</v>
      </c>
      <c r="R962" s="832"/>
    </row>
    <row r="963" spans="1:18" s="833" customFormat="1" ht="11.25" customHeight="1">
      <c r="A963" s="828" t="s">
        <v>131</v>
      </c>
      <c r="B963" s="828" t="s">
        <v>1167</v>
      </c>
      <c r="C963" s="829">
        <v>4160115202</v>
      </c>
      <c r="D963" s="828" t="s">
        <v>1243</v>
      </c>
      <c r="E963" s="830" t="s">
        <v>145</v>
      </c>
      <c r="F963" s="830" t="s">
        <v>210</v>
      </c>
      <c r="G963" s="831">
        <f>IF(F963="I",IFERROR(VLOOKUP(C963,'BG 032022'!B:D,3,FALSE),0),0)</f>
        <v>3794652</v>
      </c>
      <c r="H963" s="832"/>
      <c r="I963" s="832">
        <f>IF(F963="I",IFERROR(VLOOKUP(C963,'BG 032022'!B:F,5,FALSE),0),0)</f>
        <v>541.65</v>
      </c>
      <c r="J963" s="832"/>
      <c r="K963" s="831"/>
      <c r="L963" s="832"/>
      <c r="M963" s="832"/>
      <c r="N963" s="832"/>
      <c r="O963" s="831">
        <f>IF(F963="I",IFERROR(VLOOKUP(C963,'BG 032021'!B:D,3,FALSE),0),0)</f>
        <v>0</v>
      </c>
      <c r="P963" s="832"/>
      <c r="Q963" s="832">
        <f>IF(F963="I",IFERROR(VLOOKUP(C963,'BG 032021'!B:E,4,FALSE),0),0)</f>
        <v>0</v>
      </c>
      <c r="R963" s="832"/>
    </row>
    <row r="964" spans="1:18" s="833" customFormat="1" ht="11.25" customHeight="1">
      <c r="A964" s="828" t="s">
        <v>131</v>
      </c>
      <c r="B964" s="828" t="s">
        <v>1167</v>
      </c>
      <c r="C964" s="829">
        <v>4160115203</v>
      </c>
      <c r="D964" s="828" t="s">
        <v>1527</v>
      </c>
      <c r="E964" s="830" t="s">
        <v>145</v>
      </c>
      <c r="F964" s="830" t="s">
        <v>210</v>
      </c>
      <c r="G964" s="831">
        <f>IF(F964="I",IFERROR(VLOOKUP(C964,'BG 032022'!B:D,3,FALSE),0),0)</f>
        <v>3882007</v>
      </c>
      <c r="H964" s="832"/>
      <c r="I964" s="832">
        <f>IF(F964="I",IFERROR(VLOOKUP(C964,'BG 032022'!B:F,5,FALSE),0),0)</f>
        <v>565</v>
      </c>
      <c r="J964" s="832"/>
      <c r="K964" s="831"/>
      <c r="L964" s="832"/>
      <c r="M964" s="832"/>
      <c r="N964" s="832"/>
      <c r="O964" s="831">
        <f>IF(F964="I",IFERROR(VLOOKUP(C964,'BG 032021'!B:D,3,FALSE),0),0)</f>
        <v>0</v>
      </c>
      <c r="P964" s="832"/>
      <c r="Q964" s="832">
        <f>IF(F964="I",IFERROR(VLOOKUP(C964,'BG 032021'!B:E,4,FALSE),0),0)</f>
        <v>0</v>
      </c>
      <c r="R964" s="832"/>
    </row>
    <row r="965" spans="1:18" s="70" customFormat="1" ht="12" customHeight="1">
      <c r="A965" s="539" t="s">
        <v>131</v>
      </c>
      <c r="B965" s="539" t="s">
        <v>1167</v>
      </c>
      <c r="C965" s="546">
        <v>41601153</v>
      </c>
      <c r="D965" s="539" t="s">
        <v>1306</v>
      </c>
      <c r="E965" s="68" t="s">
        <v>145</v>
      </c>
      <c r="F965" s="68" t="s">
        <v>209</v>
      </c>
      <c r="G965" s="81">
        <f>IF(F965="I",IFERROR(VLOOKUP(C965,'BG 032022'!B:D,3,FALSE),0),0)</f>
        <v>0</v>
      </c>
      <c r="H965" s="69"/>
      <c r="I965" s="69">
        <f>IF(F965="I",IFERROR(VLOOKUP(C965,'BG 032022'!B:F,5,FALSE),0),0)</f>
        <v>0</v>
      </c>
      <c r="J965" s="69"/>
      <c r="K965" s="81"/>
      <c r="L965" s="69"/>
      <c r="M965" s="69"/>
      <c r="N965" s="69"/>
      <c r="O965" s="81">
        <f>IF(F965="I",IFERROR(VLOOKUP(C965,'BG 032021'!B:D,3,FALSE),0),0)</f>
        <v>0</v>
      </c>
      <c r="P965" s="69"/>
      <c r="Q965" s="69">
        <f>IF(F965="I",IFERROR(VLOOKUP(C965,'BG 032021'!B:E,4,FALSE),0),0)</f>
        <v>0</v>
      </c>
      <c r="R965" s="69"/>
    </row>
    <row r="966" spans="1:18" s="833" customFormat="1" ht="12" customHeight="1">
      <c r="A966" s="828" t="s">
        <v>131</v>
      </c>
      <c r="B966" s="828" t="s">
        <v>1167</v>
      </c>
      <c r="C966" s="829">
        <v>4160115301</v>
      </c>
      <c r="D966" s="828" t="s">
        <v>1307</v>
      </c>
      <c r="E966" s="830" t="s">
        <v>145</v>
      </c>
      <c r="F966" s="830" t="s">
        <v>210</v>
      </c>
      <c r="G966" s="831">
        <f>IF(F966="I",IFERROR(VLOOKUP(C966,'BG 032022'!B:D,3,FALSE),0),0)</f>
        <v>39338202</v>
      </c>
      <c r="H966" s="832"/>
      <c r="I966" s="832">
        <f>IF(F966="I",IFERROR(VLOOKUP(C966,'BG 032022'!B:F,5,FALSE),0),0)</f>
        <v>5650</v>
      </c>
      <c r="J966" s="832"/>
      <c r="K966" s="831"/>
      <c r="L966" s="832"/>
      <c r="M966" s="832"/>
      <c r="N966" s="832"/>
      <c r="O966" s="831">
        <f>IF(F966="I",IFERROR(VLOOKUP(C966,'BG 032021'!B:D,3,FALSE),0),0)</f>
        <v>0</v>
      </c>
      <c r="P966" s="832"/>
      <c r="Q966" s="832">
        <f>IF(F966="I",IFERROR(VLOOKUP(C966,'BG 032021'!B:E,4,FALSE),0),0)</f>
        <v>0</v>
      </c>
      <c r="R966" s="832"/>
    </row>
    <row r="967" spans="1:18" s="70" customFormat="1" ht="12" customHeight="1">
      <c r="A967" s="539" t="s">
        <v>131</v>
      </c>
      <c r="B967" s="539"/>
      <c r="C967" s="546">
        <v>4160116</v>
      </c>
      <c r="D967" s="539" t="s">
        <v>1030</v>
      </c>
      <c r="E967" s="68" t="s">
        <v>6</v>
      </c>
      <c r="F967" s="68" t="s">
        <v>209</v>
      </c>
      <c r="G967" s="81">
        <f>IF(F967="I",IFERROR(VLOOKUP(C967,'BG 032022'!B:D,3,FALSE),0),0)</f>
        <v>0</v>
      </c>
      <c r="H967" s="69"/>
      <c r="I967" s="69">
        <f>IF(F967="I",IFERROR(VLOOKUP(C967,'BG 032022'!B:F,5,FALSE),0),0)</f>
        <v>0</v>
      </c>
      <c r="J967" s="69"/>
      <c r="K967" s="81"/>
      <c r="L967" s="69"/>
      <c r="M967" s="69"/>
      <c r="N967" s="69"/>
      <c r="O967" s="81">
        <f>IF(F967="I",IFERROR(VLOOKUP(C967,'BG 032021'!B:D,3,FALSE),0),0)</f>
        <v>0</v>
      </c>
      <c r="P967" s="69"/>
      <c r="Q967" s="69">
        <f>IF(F967="I",IFERROR(VLOOKUP(C967,'BG 032021'!B:E,4,FALSE),0),0)</f>
        <v>0</v>
      </c>
      <c r="R967" s="69"/>
    </row>
    <row r="968" spans="1:18" s="70" customFormat="1" ht="12" customHeight="1">
      <c r="A968" s="539" t="s">
        <v>131</v>
      </c>
      <c r="B968" s="539"/>
      <c r="C968" s="546">
        <v>41601161</v>
      </c>
      <c r="D968" s="539" t="s">
        <v>1070</v>
      </c>
      <c r="E968" s="68" t="s">
        <v>6</v>
      </c>
      <c r="F968" s="68" t="s">
        <v>209</v>
      </c>
      <c r="G968" s="81">
        <f>IF(F968="I",IFERROR(VLOOKUP(C968,'BG 032022'!B:D,3,FALSE),0),0)</f>
        <v>0</v>
      </c>
      <c r="H968" s="69"/>
      <c r="I968" s="69">
        <f>IF(F968="I",IFERROR(VLOOKUP(C968,'BG 032022'!B:F,5,FALSE),0),0)</f>
        <v>0</v>
      </c>
      <c r="J968" s="69"/>
      <c r="K968" s="81"/>
      <c r="L968" s="69"/>
      <c r="M968" s="69"/>
      <c r="N968" s="69"/>
      <c r="O968" s="81">
        <f>IF(F968="I",IFERROR(VLOOKUP(C968,'BG 032021'!B:D,3,FALSE),0),0)</f>
        <v>0</v>
      </c>
      <c r="P968" s="69"/>
      <c r="Q968" s="69">
        <f>IF(F968="I",IFERROR(VLOOKUP(C968,'BG 032021'!B:E,4,FALSE),0),0)</f>
        <v>0</v>
      </c>
      <c r="R968" s="69"/>
    </row>
    <row r="969" spans="1:18" s="833" customFormat="1" ht="12" customHeight="1">
      <c r="A969" s="828" t="s">
        <v>131</v>
      </c>
      <c r="B969" s="828" t="s">
        <v>1167</v>
      </c>
      <c r="C969" s="829">
        <v>4160116101</v>
      </c>
      <c r="D969" s="828" t="s">
        <v>1071</v>
      </c>
      <c r="E969" s="830" t="s">
        <v>6</v>
      </c>
      <c r="F969" s="830" t="s">
        <v>210</v>
      </c>
      <c r="G969" s="831">
        <f>IF(F969="I",IFERROR(VLOOKUP(C969,'BG 032022'!B:D,3,FALSE),0),0)</f>
        <v>214909</v>
      </c>
      <c r="H969" s="832"/>
      <c r="I969" s="832">
        <f>IF(F969="I",IFERROR(VLOOKUP(C969,'BG 032022'!B:F,5,FALSE),0),0)</f>
        <v>30.92</v>
      </c>
      <c r="J969" s="832"/>
      <c r="K969" s="831"/>
      <c r="L969" s="832"/>
      <c r="M969" s="832"/>
      <c r="N969" s="832"/>
      <c r="O969" s="831">
        <f>IF(F969="I",IFERROR(VLOOKUP(C969,'BG 032021'!B:D,3,FALSE),0),0)</f>
        <v>679390</v>
      </c>
      <c r="P969" s="832"/>
      <c r="Q969" s="832">
        <f>IF(F969="I",IFERROR(VLOOKUP(C969,'BG 032021'!B:E,4,FALSE),0),0)</f>
        <v>102.91</v>
      </c>
      <c r="R969" s="832"/>
    </row>
    <row r="970" spans="1:18" s="833" customFormat="1" ht="12" customHeight="1">
      <c r="A970" s="828" t="s">
        <v>131</v>
      </c>
      <c r="B970" s="828" t="s">
        <v>1167</v>
      </c>
      <c r="C970" s="829">
        <v>4160116102</v>
      </c>
      <c r="D970" s="828" t="s">
        <v>1072</v>
      </c>
      <c r="E970" s="830" t="s">
        <v>6</v>
      </c>
      <c r="F970" s="830" t="s">
        <v>210</v>
      </c>
      <c r="G970" s="831">
        <f>IF(F970="I",IFERROR(VLOOKUP(C970,'BG 032022'!B:D,3,FALSE),0),0)</f>
        <v>373687</v>
      </c>
      <c r="H970" s="832"/>
      <c r="I970" s="832">
        <f>IF(F970="I",IFERROR(VLOOKUP(C970,'BG 032022'!B:F,5,FALSE),0),0)</f>
        <v>53.67</v>
      </c>
      <c r="J970" s="832"/>
      <c r="K970" s="831"/>
      <c r="L970" s="832"/>
      <c r="M970" s="832"/>
      <c r="N970" s="832"/>
      <c r="O970" s="831">
        <f>IF(F970="I",IFERROR(VLOOKUP(C970,'BG 032021'!B:D,3,FALSE),0),0)</f>
        <v>15522609</v>
      </c>
      <c r="P970" s="832"/>
      <c r="Q970" s="832">
        <f>IF(F970="I",IFERROR(VLOOKUP(C970,'BG 032021'!B:E,4,FALSE),0),0)</f>
        <v>2345.89</v>
      </c>
      <c r="R970" s="832"/>
    </row>
    <row r="971" spans="1:18" s="833" customFormat="1" ht="12" customHeight="1">
      <c r="A971" s="828" t="s">
        <v>131</v>
      </c>
      <c r="B971" s="828" t="s">
        <v>1167</v>
      </c>
      <c r="C971" s="829">
        <v>4160116103</v>
      </c>
      <c r="D971" s="828" t="s">
        <v>1073</v>
      </c>
      <c r="E971" s="830" t="s">
        <v>6</v>
      </c>
      <c r="F971" s="830" t="s">
        <v>210</v>
      </c>
      <c r="G971" s="831">
        <f>IF(F971="I",IFERROR(VLOOKUP(C971,'BG 032022'!B:D,3,FALSE),0),0)</f>
        <v>155007</v>
      </c>
      <c r="H971" s="832"/>
      <c r="I971" s="832">
        <f>IF(F971="I",IFERROR(VLOOKUP(C971,'BG 032022'!B:F,5,FALSE),0),0)</f>
        <v>22.56</v>
      </c>
      <c r="J971" s="832"/>
      <c r="K971" s="831"/>
      <c r="L971" s="832"/>
      <c r="M971" s="832"/>
      <c r="N971" s="832"/>
      <c r="O971" s="831">
        <f>IF(F971="I",IFERROR(VLOOKUP(C971,'BG 032021'!B:D,3,FALSE),0),0)</f>
        <v>0</v>
      </c>
      <c r="P971" s="832"/>
      <c r="Q971" s="832">
        <f>IF(F971="I",IFERROR(VLOOKUP(C971,'BG 032021'!B:E,4,FALSE),0),0)</f>
        <v>0</v>
      </c>
      <c r="R971" s="832"/>
    </row>
    <row r="972" spans="1:18" s="70" customFormat="1" ht="12" customHeight="1">
      <c r="A972" s="539" t="s">
        <v>131</v>
      </c>
      <c r="B972" s="539" t="s">
        <v>1167</v>
      </c>
      <c r="C972" s="546">
        <v>4160116104</v>
      </c>
      <c r="D972" s="539" t="s">
        <v>1244</v>
      </c>
      <c r="E972" s="68" t="s">
        <v>6</v>
      </c>
      <c r="F972" s="68" t="s">
        <v>210</v>
      </c>
      <c r="G972" s="81">
        <f>IF(F972="I",IFERROR(VLOOKUP(C972,'BG 032022'!B:D,3,FALSE),0),0)</f>
        <v>0</v>
      </c>
      <c r="H972" s="69"/>
      <c r="I972" s="69">
        <f>IF(F972="I",IFERROR(VLOOKUP(C972,'BG 032022'!B:F,5,FALSE),0),0)</f>
        <v>0</v>
      </c>
      <c r="J972" s="69"/>
      <c r="K972" s="81"/>
      <c r="L972" s="69"/>
      <c r="M972" s="69"/>
      <c r="N972" s="69"/>
      <c r="O972" s="81">
        <f>IF(F972="I",IFERROR(VLOOKUP(C972,'BG 032021'!B:D,3,FALSE),0),0)</f>
        <v>0</v>
      </c>
      <c r="P972" s="69"/>
      <c r="Q972" s="69">
        <f>IF(F972="I",IFERROR(VLOOKUP(C972,'BG 032021'!B:E,4,FALSE),0),0)</f>
        <v>0</v>
      </c>
      <c r="R972" s="69"/>
    </row>
    <row r="973" spans="1:18" s="70" customFormat="1" ht="12" customHeight="1">
      <c r="A973" s="539" t="s">
        <v>131</v>
      </c>
      <c r="B973" s="539"/>
      <c r="C973" s="546">
        <v>41601162</v>
      </c>
      <c r="D973" s="539" t="s">
        <v>1140</v>
      </c>
      <c r="E973" s="68" t="s">
        <v>145</v>
      </c>
      <c r="F973" s="68" t="s">
        <v>209</v>
      </c>
      <c r="G973" s="81">
        <f>IF(F973="I",IFERROR(VLOOKUP(C973,'BG 032022'!B:D,3,FALSE),0),0)</f>
        <v>0</v>
      </c>
      <c r="H973" s="69"/>
      <c r="I973" s="69">
        <f>IF(F973="I",IFERROR(VLOOKUP(C973,'BG 032022'!B:F,5,FALSE),0),0)</f>
        <v>0</v>
      </c>
      <c r="J973" s="69"/>
      <c r="K973" s="81"/>
      <c r="L973" s="69"/>
      <c r="M973" s="69"/>
      <c r="N973" s="69"/>
      <c r="O973" s="81">
        <f>IF(F973="I",IFERROR(VLOOKUP(C973,'BG 032021'!B:D,3,FALSE),0),0)</f>
        <v>0</v>
      </c>
      <c r="P973" s="69"/>
      <c r="Q973" s="69">
        <f>IF(F973="I",IFERROR(VLOOKUP(C973,'BG 032021'!B:E,4,FALSE),0),0)</f>
        <v>0</v>
      </c>
      <c r="R973" s="69"/>
    </row>
    <row r="974" spans="1:18" s="833" customFormat="1" ht="12" customHeight="1">
      <c r="A974" s="828" t="s">
        <v>131</v>
      </c>
      <c r="B974" s="828" t="s">
        <v>1167</v>
      </c>
      <c r="C974" s="829">
        <v>4160116201</v>
      </c>
      <c r="D974" s="828" t="s">
        <v>1141</v>
      </c>
      <c r="E974" s="830" t="s">
        <v>145</v>
      </c>
      <c r="F974" s="830" t="s">
        <v>210</v>
      </c>
      <c r="G974" s="831">
        <f>IF(F974="I",IFERROR(VLOOKUP(C974,'BG 032022'!B:D,3,FALSE),0),0)</f>
        <v>325699</v>
      </c>
      <c r="H974" s="832"/>
      <c r="I974" s="832">
        <f>IF(F974="I",IFERROR(VLOOKUP(C974,'BG 032022'!B:F,5,FALSE),0),0)</f>
        <v>46.9</v>
      </c>
      <c r="J974" s="832"/>
      <c r="K974" s="831"/>
      <c r="L974" s="832"/>
      <c r="M974" s="832"/>
      <c r="N974" s="832"/>
      <c r="O974" s="831">
        <f>IF(F974="I",IFERROR(VLOOKUP(C974,'BG 032021'!B:D,3,FALSE),0),0)</f>
        <v>18345</v>
      </c>
      <c r="P974" s="832"/>
      <c r="Q974" s="832">
        <f>IF(F974="I",IFERROR(VLOOKUP(C974,'BG 032021'!B:E,4,FALSE),0),0)</f>
        <v>2.65</v>
      </c>
      <c r="R974" s="832"/>
    </row>
    <row r="975" spans="1:18" s="833" customFormat="1" ht="12" customHeight="1">
      <c r="A975" s="828" t="s">
        <v>131</v>
      </c>
      <c r="B975" s="828" t="s">
        <v>1167</v>
      </c>
      <c r="C975" s="829">
        <v>4160116202</v>
      </c>
      <c r="D975" s="828" t="s">
        <v>1245</v>
      </c>
      <c r="E975" s="830" t="s">
        <v>145</v>
      </c>
      <c r="F975" s="830" t="s">
        <v>210</v>
      </c>
      <c r="G975" s="831">
        <f>IF(F975="I",IFERROR(VLOOKUP(C975,'BG 032022'!B:D,3,FALSE),0),0)</f>
        <v>826444</v>
      </c>
      <c r="H975" s="832"/>
      <c r="I975" s="832">
        <f>IF(F975="I",IFERROR(VLOOKUP(C975,'BG 032022'!B:F,5,FALSE),0),0)</f>
        <v>117.85</v>
      </c>
      <c r="J975" s="832"/>
      <c r="K975" s="831"/>
      <c r="L975" s="832"/>
      <c r="M975" s="832"/>
      <c r="N975" s="832"/>
      <c r="O975" s="831">
        <f>IF(F975="I",IFERROR(VLOOKUP(C975,'BG 032021'!B:D,3,FALSE),0),0)</f>
        <v>0</v>
      </c>
      <c r="P975" s="832"/>
      <c r="Q975" s="832">
        <f>IF(F975="I",IFERROR(VLOOKUP(C975,'BG 032021'!B:E,4,FALSE),0),0)</f>
        <v>0</v>
      </c>
      <c r="R975" s="832"/>
    </row>
    <row r="976" spans="1:18" s="70" customFormat="1" ht="12" customHeight="1">
      <c r="A976" s="539" t="s">
        <v>131</v>
      </c>
      <c r="B976" s="539"/>
      <c r="C976" s="546">
        <v>42</v>
      </c>
      <c r="D976" s="539" t="s">
        <v>176</v>
      </c>
      <c r="E976" s="68" t="s">
        <v>6</v>
      </c>
      <c r="F976" s="68" t="s">
        <v>209</v>
      </c>
      <c r="G976" s="81">
        <f>IF(F976="I",IFERROR(VLOOKUP(C976,'BG 032022'!B:D,3,FALSE),0),0)</f>
        <v>0</v>
      </c>
      <c r="H976" s="69"/>
      <c r="I976" s="69">
        <f>IF(F976="I",IFERROR(VLOOKUP(C976,'BG 032022'!B:F,5,FALSE),0),0)</f>
        <v>0</v>
      </c>
      <c r="J976" s="69"/>
      <c r="K976" s="81"/>
      <c r="L976" s="69"/>
      <c r="M976" s="69"/>
      <c r="N976" s="69"/>
      <c r="O976" s="81">
        <f>IF(F976="I",IFERROR(VLOOKUP(C976,'BG 032021'!B:D,3,FALSE),0),0)</f>
        <v>0</v>
      </c>
      <c r="P976" s="69"/>
      <c r="Q976" s="69">
        <f>IF(F976="I",IFERROR(VLOOKUP(C976,'BG 032021'!B:E,4,FALSE),0),0)</f>
        <v>0</v>
      </c>
      <c r="R976" s="69"/>
    </row>
    <row r="977" spans="1:18" s="70" customFormat="1" ht="12" customHeight="1">
      <c r="A977" s="539" t="s">
        <v>131</v>
      </c>
      <c r="B977" s="539"/>
      <c r="C977" s="546">
        <v>421</v>
      </c>
      <c r="D977" s="539" t="s">
        <v>90</v>
      </c>
      <c r="E977" s="68" t="s">
        <v>6</v>
      </c>
      <c r="F977" s="68" t="s">
        <v>209</v>
      </c>
      <c r="G977" s="81">
        <f>IF(F977="I",IFERROR(VLOOKUP(C977,'BG 032022'!B:D,3,FALSE),0),0)</f>
        <v>0</v>
      </c>
      <c r="H977" s="69"/>
      <c r="I977" s="69">
        <f>IF(F977="I",IFERROR(VLOOKUP(C977,'BG 032022'!B:F,5,FALSE),0),0)</f>
        <v>0</v>
      </c>
      <c r="J977" s="69"/>
      <c r="K977" s="81"/>
      <c r="L977" s="69"/>
      <c r="M977" s="69"/>
      <c r="N977" s="69"/>
      <c r="O977" s="81">
        <f>IF(F977="I",IFERROR(VLOOKUP(C977,'BG 032021'!B:D,3,FALSE),0),0)</f>
        <v>0</v>
      </c>
      <c r="P977" s="69"/>
      <c r="Q977" s="69">
        <f>IF(F977="I",IFERROR(VLOOKUP(C977,'BG 032021'!B:E,4,FALSE),0),0)</f>
        <v>0</v>
      </c>
      <c r="R977" s="69"/>
    </row>
    <row r="978" spans="1:18" s="70" customFormat="1" ht="12" customHeight="1">
      <c r="A978" s="539" t="s">
        <v>131</v>
      </c>
      <c r="B978" s="539"/>
      <c r="C978" s="546">
        <v>42101</v>
      </c>
      <c r="D978" s="539" t="s">
        <v>90</v>
      </c>
      <c r="E978" s="68" t="s">
        <v>6</v>
      </c>
      <c r="F978" s="68" t="s">
        <v>209</v>
      </c>
      <c r="G978" s="81">
        <f>IF(F978="I",IFERROR(VLOOKUP(C978,'BG 032022'!B:D,3,FALSE),0),0)</f>
        <v>0</v>
      </c>
      <c r="H978" s="69"/>
      <c r="I978" s="69">
        <f>IF(F978="I",IFERROR(VLOOKUP(C978,'BG 032022'!B:F,5,FALSE),0),0)</f>
        <v>0</v>
      </c>
      <c r="J978" s="69"/>
      <c r="K978" s="81"/>
      <c r="L978" s="69"/>
      <c r="M978" s="69"/>
      <c r="N978" s="69"/>
      <c r="O978" s="81">
        <f>IF(F978="I",IFERROR(VLOOKUP(C978,'BG 032021'!B:D,3,FALSE),0),0)</f>
        <v>0</v>
      </c>
      <c r="P978" s="69"/>
      <c r="Q978" s="69">
        <f>IF(F978="I",IFERROR(VLOOKUP(C978,'BG 032021'!B:E,4,FALSE),0),0)</f>
        <v>0</v>
      </c>
      <c r="R978" s="69"/>
    </row>
    <row r="979" spans="1:18" s="70" customFormat="1" ht="12" customHeight="1">
      <c r="A979" s="539" t="s">
        <v>131</v>
      </c>
      <c r="B979" s="539"/>
      <c r="C979" s="546">
        <v>421011</v>
      </c>
      <c r="D979" s="539" t="s">
        <v>90</v>
      </c>
      <c r="E979" s="68" t="s">
        <v>6</v>
      </c>
      <c r="F979" s="68" t="s">
        <v>209</v>
      </c>
      <c r="G979" s="81">
        <f>IF(F979="I",IFERROR(VLOOKUP(C979,'BG 032022'!B:D,3,FALSE),0),0)</f>
        <v>0</v>
      </c>
      <c r="H979" s="69"/>
      <c r="I979" s="69">
        <f>IF(F979="I",IFERROR(VLOOKUP(C979,'BG 032022'!B:F,5,FALSE),0),0)</f>
        <v>0</v>
      </c>
      <c r="J979" s="69"/>
      <c r="K979" s="81"/>
      <c r="L979" s="69"/>
      <c r="M979" s="69"/>
      <c r="N979" s="69"/>
      <c r="O979" s="81">
        <f>IF(F979="I",IFERROR(VLOOKUP(C979,'BG 032021'!B:D,3,FALSE),0),0)</f>
        <v>0</v>
      </c>
      <c r="P979" s="69"/>
      <c r="Q979" s="69">
        <f>IF(F979="I",IFERROR(VLOOKUP(C979,'BG 032021'!B:E,4,FALSE),0),0)</f>
        <v>0</v>
      </c>
      <c r="R979" s="69"/>
    </row>
    <row r="980" spans="1:18" s="70" customFormat="1" ht="12" customHeight="1">
      <c r="A980" s="539" t="s">
        <v>131</v>
      </c>
      <c r="B980" s="539"/>
      <c r="C980" s="546">
        <v>4210111</v>
      </c>
      <c r="D980" s="539" t="s">
        <v>90</v>
      </c>
      <c r="E980" s="68" t="s">
        <v>6</v>
      </c>
      <c r="F980" s="68" t="s">
        <v>209</v>
      </c>
      <c r="G980" s="81">
        <f>IF(F980="I",IFERROR(VLOOKUP(C980,'BG 032022'!B:D,3,FALSE),0),0)</f>
        <v>0</v>
      </c>
      <c r="H980" s="69"/>
      <c r="I980" s="69">
        <f>IF(F980="I",IFERROR(VLOOKUP(C980,'BG 032022'!B:F,5,FALSE),0),0)</f>
        <v>0</v>
      </c>
      <c r="J980" s="69"/>
      <c r="K980" s="81"/>
      <c r="L980" s="69"/>
      <c r="M980" s="69"/>
      <c r="N980" s="69"/>
      <c r="O980" s="81">
        <f>IF(F980="I",IFERROR(VLOOKUP(C980,'BG 032021'!B:D,3,FALSE),0),0)</f>
        <v>0</v>
      </c>
      <c r="P980" s="69"/>
      <c r="Q980" s="69">
        <f>IF(F980="I",IFERROR(VLOOKUP(C980,'BG 032021'!B:E,4,FALSE),0),0)</f>
        <v>0</v>
      </c>
      <c r="R980" s="69"/>
    </row>
    <row r="981" spans="1:18" s="70" customFormat="1" ht="12" customHeight="1">
      <c r="A981" s="539" t="s">
        <v>131</v>
      </c>
      <c r="B981" s="539"/>
      <c r="C981" s="546">
        <v>42101111</v>
      </c>
      <c r="D981" s="539" t="s">
        <v>177</v>
      </c>
      <c r="E981" s="68" t="s">
        <v>6</v>
      </c>
      <c r="F981" s="68" t="s">
        <v>209</v>
      </c>
      <c r="G981" s="81">
        <f>IF(F981="I",IFERROR(VLOOKUP(C981,'BG 032022'!B:D,3,FALSE),0),0)</f>
        <v>0</v>
      </c>
      <c r="H981" s="69"/>
      <c r="I981" s="69">
        <f>IF(F981="I",IFERROR(VLOOKUP(C981,'BG 032022'!B:F,5,FALSE),0),0)</f>
        <v>0</v>
      </c>
      <c r="J981" s="69"/>
      <c r="K981" s="81"/>
      <c r="L981" s="69"/>
      <c r="M981" s="69"/>
      <c r="N981" s="69"/>
      <c r="O981" s="81">
        <f>IF(F981="I",IFERROR(VLOOKUP(C981,'BG 032021'!B:D,3,FALSE),0),0)</f>
        <v>0</v>
      </c>
      <c r="P981" s="69"/>
      <c r="Q981" s="69">
        <f>IF(F981="I",IFERROR(VLOOKUP(C981,'BG 032021'!B:E,4,FALSE),0),0)</f>
        <v>0</v>
      </c>
      <c r="R981" s="69"/>
    </row>
    <row r="982" spans="1:18" s="833" customFormat="1" ht="12" customHeight="1">
      <c r="A982" s="828" t="s">
        <v>131</v>
      </c>
      <c r="B982" s="828" t="s">
        <v>90</v>
      </c>
      <c r="C982" s="829">
        <v>4210111101</v>
      </c>
      <c r="D982" s="828" t="s">
        <v>177</v>
      </c>
      <c r="E982" s="830" t="s">
        <v>6</v>
      </c>
      <c r="F982" s="830" t="s">
        <v>210</v>
      </c>
      <c r="G982" s="831">
        <f>IF(F982="I",IFERROR(VLOOKUP(C982,'BG 032022'!B:D,3,FALSE),0),0)</f>
        <v>0</v>
      </c>
      <c r="H982" s="832"/>
      <c r="I982" s="832">
        <f>IF(F982="I",IFERROR(VLOOKUP(C982,'BG 032022'!B:F,5,FALSE),0),0)</f>
        <v>0</v>
      </c>
      <c r="J982" s="832"/>
      <c r="K982" s="831"/>
      <c r="L982" s="832"/>
      <c r="M982" s="832"/>
      <c r="N982" s="832"/>
      <c r="O982" s="831">
        <f>IF(F982="I",IFERROR(VLOOKUP(C982,'BG 032021'!B:D,3,FALSE),0),0)</f>
        <v>0</v>
      </c>
      <c r="P982" s="832"/>
      <c r="Q982" s="832">
        <f>IF(F982="I",IFERROR(VLOOKUP(C982,'BG 032021'!B:E,4,FALSE),0),0)</f>
        <v>0</v>
      </c>
      <c r="R982" s="832"/>
    </row>
    <row r="983" spans="1:18" s="70" customFormat="1" ht="12" customHeight="1">
      <c r="A983" s="539" t="s">
        <v>131</v>
      </c>
      <c r="B983" s="539"/>
      <c r="C983" s="546">
        <v>4210111102</v>
      </c>
      <c r="D983" s="539" t="s">
        <v>844</v>
      </c>
      <c r="E983" s="68" t="s">
        <v>6</v>
      </c>
      <c r="F983" s="68" t="s">
        <v>210</v>
      </c>
      <c r="G983" s="81">
        <f>IF(F983="I",IFERROR(VLOOKUP(C983,'BG 032022'!B:D,3,FALSE),0),0)</f>
        <v>0</v>
      </c>
      <c r="H983" s="69"/>
      <c r="I983" s="69">
        <f>IF(F983="I",IFERROR(VLOOKUP(C983,'BG 032022'!B:F,5,FALSE),0),0)</f>
        <v>0</v>
      </c>
      <c r="J983" s="69"/>
      <c r="K983" s="81"/>
      <c r="L983" s="69"/>
      <c r="M983" s="69"/>
      <c r="N983" s="69"/>
      <c r="O983" s="81">
        <f>IF(F983="I",IFERROR(VLOOKUP(C983,'BG 032021'!B:D,3,FALSE),0),0)</f>
        <v>0</v>
      </c>
      <c r="P983" s="69"/>
      <c r="Q983" s="69">
        <f>IF(F983="I",IFERROR(VLOOKUP(C983,'BG 032021'!B:E,4,FALSE),0),0)</f>
        <v>0</v>
      </c>
      <c r="R983" s="69"/>
    </row>
    <row r="984" spans="1:18" s="70" customFormat="1" ht="12" customHeight="1">
      <c r="A984" s="539" t="s">
        <v>131</v>
      </c>
      <c r="B984" s="539"/>
      <c r="C984" s="546">
        <v>422</v>
      </c>
      <c r="D984" s="539" t="s">
        <v>396</v>
      </c>
      <c r="E984" s="68" t="s">
        <v>6</v>
      </c>
      <c r="F984" s="68" t="s">
        <v>209</v>
      </c>
      <c r="G984" s="81">
        <f>IF(F984="I",IFERROR(VLOOKUP(C984,'BG 032022'!B:D,3,FALSE),0),0)</f>
        <v>0</v>
      </c>
      <c r="H984" s="69"/>
      <c r="I984" s="69">
        <f>IF(F984="I",IFERROR(VLOOKUP(C984,'BG 032022'!B:F,5,FALSE),0),0)</f>
        <v>0</v>
      </c>
      <c r="J984" s="69"/>
      <c r="K984" s="81"/>
      <c r="L984" s="69"/>
      <c r="M984" s="69"/>
      <c r="N984" s="69"/>
      <c r="O984" s="81">
        <f>IF(F984="I",IFERROR(VLOOKUP(C984,'BG 032021'!B:D,3,FALSE),0),0)</f>
        <v>0</v>
      </c>
      <c r="P984" s="69"/>
      <c r="Q984" s="69">
        <f>IF(F984="I",IFERROR(VLOOKUP(C984,'BG 032021'!B:E,4,FALSE),0),0)</f>
        <v>0</v>
      </c>
      <c r="R984" s="69"/>
    </row>
    <row r="985" spans="1:18" s="70" customFormat="1" ht="12" customHeight="1">
      <c r="A985" s="539" t="s">
        <v>131</v>
      </c>
      <c r="B985" s="539"/>
      <c r="C985" s="546">
        <v>42201</v>
      </c>
      <c r="D985" s="539" t="s">
        <v>396</v>
      </c>
      <c r="E985" s="68" t="s">
        <v>6</v>
      </c>
      <c r="F985" s="68" t="s">
        <v>209</v>
      </c>
      <c r="G985" s="81">
        <f>IF(F985="I",IFERROR(VLOOKUP(C985,'BG 032022'!B:D,3,FALSE),0),0)</f>
        <v>0</v>
      </c>
      <c r="H985" s="69"/>
      <c r="I985" s="69">
        <f>IF(F985="I",IFERROR(VLOOKUP(C985,'BG 032022'!B:F,5,FALSE),0),0)</f>
        <v>0</v>
      </c>
      <c r="J985" s="69"/>
      <c r="K985" s="81"/>
      <c r="L985" s="69"/>
      <c r="M985" s="69"/>
      <c r="N985" s="69"/>
      <c r="O985" s="81">
        <f>IF(F985="I",IFERROR(VLOOKUP(C985,'BG 032021'!B:D,3,FALSE),0),0)</f>
        <v>0</v>
      </c>
      <c r="P985" s="69"/>
      <c r="Q985" s="69">
        <f>IF(F985="I",IFERROR(VLOOKUP(C985,'BG 032021'!B:E,4,FALSE),0),0)</f>
        <v>0</v>
      </c>
      <c r="R985" s="69"/>
    </row>
    <row r="986" spans="1:18" s="70" customFormat="1" ht="12" customHeight="1">
      <c r="A986" s="539" t="s">
        <v>131</v>
      </c>
      <c r="B986" s="539"/>
      <c r="C986" s="546">
        <v>422011</v>
      </c>
      <c r="D986" s="539" t="s">
        <v>396</v>
      </c>
      <c r="E986" s="68" t="s">
        <v>6</v>
      </c>
      <c r="F986" s="68" t="s">
        <v>209</v>
      </c>
      <c r="G986" s="81">
        <f>IF(F986="I",IFERROR(VLOOKUP(C986,'BG 032022'!B:D,3,FALSE),0),0)</f>
        <v>0</v>
      </c>
      <c r="H986" s="69"/>
      <c r="I986" s="69">
        <f>IF(F986="I",IFERROR(VLOOKUP(C986,'BG 032022'!B:F,5,FALSE),0),0)</f>
        <v>0</v>
      </c>
      <c r="J986" s="69"/>
      <c r="K986" s="81"/>
      <c r="L986" s="69"/>
      <c r="M986" s="69"/>
      <c r="N986" s="69"/>
      <c r="O986" s="81">
        <f>IF(F986="I",IFERROR(VLOOKUP(C986,'BG 032021'!B:D,3,FALSE),0),0)</f>
        <v>0</v>
      </c>
      <c r="P986" s="69"/>
      <c r="Q986" s="69">
        <f>IF(F986="I",IFERROR(VLOOKUP(C986,'BG 032021'!B:E,4,FALSE),0),0)</f>
        <v>0</v>
      </c>
      <c r="R986" s="69"/>
    </row>
    <row r="987" spans="1:18" s="70" customFormat="1" ht="12" customHeight="1">
      <c r="A987" s="539" t="s">
        <v>131</v>
      </c>
      <c r="B987" s="539"/>
      <c r="C987" s="546">
        <v>4220111</v>
      </c>
      <c r="D987" s="539" t="s">
        <v>396</v>
      </c>
      <c r="E987" s="68" t="s">
        <v>6</v>
      </c>
      <c r="F987" s="68" t="s">
        <v>209</v>
      </c>
      <c r="G987" s="81">
        <f>IF(F987="I",IFERROR(VLOOKUP(C987,'BG 032022'!B:D,3,FALSE),0),0)</f>
        <v>0</v>
      </c>
      <c r="H987" s="69"/>
      <c r="I987" s="69">
        <f>IF(F987="I",IFERROR(VLOOKUP(C987,'BG 032022'!B:F,5,FALSE),0),0)</f>
        <v>0</v>
      </c>
      <c r="J987" s="69"/>
      <c r="K987" s="81"/>
      <c r="L987" s="69"/>
      <c r="M987" s="69"/>
      <c r="N987" s="69"/>
      <c r="O987" s="81">
        <f>IF(F987="I",IFERROR(VLOOKUP(C987,'BG 032021'!B:D,3,FALSE),0),0)</f>
        <v>0</v>
      </c>
      <c r="P987" s="69"/>
      <c r="Q987" s="69">
        <f>IF(F987="I",IFERROR(VLOOKUP(C987,'BG 032021'!B:E,4,FALSE),0),0)</f>
        <v>0</v>
      </c>
      <c r="R987" s="69"/>
    </row>
    <row r="988" spans="1:18" s="70" customFormat="1" ht="12" customHeight="1">
      <c r="A988" s="539" t="s">
        <v>131</v>
      </c>
      <c r="B988" s="539"/>
      <c r="C988" s="546">
        <v>42201111</v>
      </c>
      <c r="D988" s="539" t="s">
        <v>396</v>
      </c>
      <c r="E988" s="68" t="s">
        <v>6</v>
      </c>
      <c r="F988" s="68" t="s">
        <v>209</v>
      </c>
      <c r="G988" s="81">
        <f>IF(F988="I",IFERROR(VLOOKUP(C988,'BG 032022'!B:D,3,FALSE),0),0)</f>
        <v>0</v>
      </c>
      <c r="H988" s="69"/>
      <c r="I988" s="69">
        <f>IF(F988="I",IFERROR(VLOOKUP(C988,'BG 032022'!B:F,5,FALSE),0),0)</f>
        <v>0</v>
      </c>
      <c r="J988" s="69"/>
      <c r="K988" s="81"/>
      <c r="L988" s="69"/>
      <c r="M988" s="69"/>
      <c r="N988" s="69"/>
      <c r="O988" s="81">
        <f>IF(F988="I",IFERROR(VLOOKUP(C988,'BG 032021'!B:D,3,FALSE),0),0)</f>
        <v>0</v>
      </c>
      <c r="P988" s="69"/>
      <c r="Q988" s="69">
        <f>IF(F988="I",IFERROR(VLOOKUP(C988,'BG 032021'!B:E,4,FALSE),0),0)</f>
        <v>0</v>
      </c>
      <c r="R988" s="69"/>
    </row>
    <row r="989" spans="1:18" s="833" customFormat="1" ht="12" customHeight="1">
      <c r="A989" s="828" t="s">
        <v>131</v>
      </c>
      <c r="B989" s="828" t="s">
        <v>155</v>
      </c>
      <c r="C989" s="829">
        <v>4220111101</v>
      </c>
      <c r="D989" s="828" t="s">
        <v>338</v>
      </c>
      <c r="E989" s="830" t="s">
        <v>6</v>
      </c>
      <c r="F989" s="830" t="s">
        <v>210</v>
      </c>
      <c r="G989" s="831">
        <f>IF(F989="I",IFERROR(VLOOKUP(C989,'BG 032022'!B:D,3,FALSE),0),0)</f>
        <v>1819703646</v>
      </c>
      <c r="H989" s="832"/>
      <c r="I989" s="832">
        <f>IF(F989="I",IFERROR(VLOOKUP(C989,'BG 032022'!B:F,5,FALSE),0),0)</f>
        <v>219430.465</v>
      </c>
      <c r="J989" s="832"/>
      <c r="K989" s="831"/>
      <c r="L989" s="832"/>
      <c r="M989" s="832"/>
      <c r="N989" s="832"/>
      <c r="O989" s="831">
        <f>IF(F989="I",IFERROR(VLOOKUP(C989,'BG 032021'!B:D,3,FALSE),0),0)</f>
        <v>242244744</v>
      </c>
      <c r="P989" s="832"/>
      <c r="Q989" s="832">
        <f>IF(F989="I",IFERROR(VLOOKUP(C989,'BG 032021'!B:E,4,FALSE),0),0)</f>
        <v>603573.19999999995</v>
      </c>
      <c r="R989" s="832"/>
    </row>
    <row r="990" spans="1:18" s="833" customFormat="1" ht="12" customHeight="1">
      <c r="A990" s="828" t="s">
        <v>131</v>
      </c>
      <c r="B990" s="828" t="s">
        <v>155</v>
      </c>
      <c r="C990" s="829">
        <v>4220111102</v>
      </c>
      <c r="D990" s="828" t="s">
        <v>339</v>
      </c>
      <c r="E990" s="830" t="s">
        <v>6</v>
      </c>
      <c r="F990" s="830" t="s">
        <v>210</v>
      </c>
      <c r="G990" s="831">
        <f>IF(F990="I",IFERROR(VLOOKUP(C990,'BG 032022'!B:D,3,FALSE),0),0)</f>
        <v>857259215</v>
      </c>
      <c r="H990" s="832"/>
      <c r="I990" s="832">
        <f>IF(F990="I",IFERROR(VLOOKUP(C990,'BG 032022'!B:F,5,FALSE),0),0)</f>
        <v>30157.46</v>
      </c>
      <c r="J990" s="832"/>
      <c r="K990" s="831"/>
      <c r="L990" s="832"/>
      <c r="M990" s="832"/>
      <c r="N990" s="832"/>
      <c r="O990" s="831">
        <f>IF(F990="I",IFERROR(VLOOKUP(C990,'BG 032021'!B:D,3,FALSE),0),0)</f>
        <v>20254196</v>
      </c>
      <c r="P990" s="832"/>
      <c r="Q990" s="832">
        <f>IF(F990="I",IFERROR(VLOOKUP(C990,'BG 032021'!B:E,4,FALSE),0),0)</f>
        <v>5175.5</v>
      </c>
      <c r="R990" s="832"/>
    </row>
    <row r="991" spans="1:18" s="70" customFormat="1" ht="12" customHeight="1">
      <c r="A991" s="539" t="s">
        <v>131</v>
      </c>
      <c r="B991" s="539"/>
      <c r="C991" s="546">
        <v>4610111101</v>
      </c>
      <c r="D991" s="539" t="s">
        <v>113</v>
      </c>
      <c r="E991" s="68" t="s">
        <v>6</v>
      </c>
      <c r="F991" s="68" t="s">
        <v>210</v>
      </c>
      <c r="G991" s="81">
        <f>IF(F991="I",IFERROR(VLOOKUP(C991,'BG 032022'!B:D,3,FALSE),0),0)</f>
        <v>0</v>
      </c>
      <c r="H991" s="69"/>
      <c r="I991" s="69">
        <f>IF(F991="I",IFERROR(VLOOKUP(C991,'BG 032022'!B:F,5,FALSE),0),0)</f>
        <v>0</v>
      </c>
      <c r="J991" s="69"/>
      <c r="K991" s="81"/>
      <c r="L991" s="69"/>
      <c r="M991" s="69"/>
      <c r="N991" s="69"/>
      <c r="O991" s="81">
        <f>IF(F991="I",IFERROR(VLOOKUP(C991,'BG 032021'!B:D,3,FALSE),0),0)</f>
        <v>0</v>
      </c>
      <c r="P991" s="69"/>
      <c r="Q991" s="69">
        <f>IF(F991="I",IFERROR(VLOOKUP(C991,'BG 032021'!B:E,4,FALSE),0),0)</f>
        <v>0</v>
      </c>
      <c r="R991" s="69"/>
    </row>
    <row r="992" spans="1:18" s="70" customFormat="1" ht="12" customHeight="1">
      <c r="A992" s="539" t="s">
        <v>131</v>
      </c>
      <c r="B992" s="539"/>
      <c r="C992" s="546">
        <v>4610111102</v>
      </c>
      <c r="D992" s="539" t="s">
        <v>845</v>
      </c>
      <c r="E992" s="68" t="s">
        <v>6</v>
      </c>
      <c r="F992" s="68" t="s">
        <v>210</v>
      </c>
      <c r="G992" s="81">
        <f>IF(F992="I",IFERROR(VLOOKUP(C992,'BG 032022'!B:D,3,FALSE),0),0)</f>
        <v>0</v>
      </c>
      <c r="H992" s="69"/>
      <c r="I992" s="69">
        <f>IF(F992="I",IFERROR(VLOOKUP(C992,'BG 032022'!B:F,5,FALSE),0),0)</f>
        <v>0</v>
      </c>
      <c r="J992" s="69"/>
      <c r="K992" s="81"/>
      <c r="L992" s="69"/>
      <c r="M992" s="69"/>
      <c r="N992" s="69"/>
      <c r="O992" s="81">
        <f>IF(F992="I",IFERROR(VLOOKUP(C992,'BG 032021'!B:D,3,FALSE),0),0)</f>
        <v>0</v>
      </c>
      <c r="P992" s="69"/>
      <c r="Q992" s="69">
        <f>IF(F992="I",IFERROR(VLOOKUP(C992,'BG 032021'!B:E,4,FALSE),0),0)</f>
        <v>0</v>
      </c>
      <c r="R992" s="69"/>
    </row>
    <row r="993" spans="1:18" s="70" customFormat="1" ht="12" customHeight="1">
      <c r="A993" s="539" t="s">
        <v>131</v>
      </c>
      <c r="B993" s="539"/>
      <c r="C993" s="546">
        <v>4610111103</v>
      </c>
      <c r="D993" s="539" t="s">
        <v>846</v>
      </c>
      <c r="E993" s="68" t="s">
        <v>6</v>
      </c>
      <c r="F993" s="68" t="s">
        <v>210</v>
      </c>
      <c r="G993" s="81">
        <f>IF(F993="I",IFERROR(VLOOKUP(C993,'BG 032022'!B:D,3,FALSE),0),0)</f>
        <v>0</v>
      </c>
      <c r="H993" s="69"/>
      <c r="I993" s="69">
        <f>IF(F993="I",IFERROR(VLOOKUP(C993,'BG 032022'!B:F,5,FALSE),0),0)</f>
        <v>0</v>
      </c>
      <c r="J993" s="69"/>
      <c r="K993" s="81"/>
      <c r="L993" s="69"/>
      <c r="M993" s="69"/>
      <c r="N993" s="69"/>
      <c r="O993" s="81">
        <f>IF(F993="I",IFERROR(VLOOKUP(C993,'BG 032021'!B:D,3,FALSE),0),0)</f>
        <v>0</v>
      </c>
      <c r="P993" s="69"/>
      <c r="Q993" s="69">
        <f>IF(F993="I",IFERROR(VLOOKUP(C993,'BG 032021'!B:E,4,FALSE),0),0)</f>
        <v>0</v>
      </c>
      <c r="R993" s="69"/>
    </row>
    <row r="994" spans="1:18" s="70" customFormat="1" ht="12" customHeight="1">
      <c r="A994" s="539" t="s">
        <v>131</v>
      </c>
      <c r="B994" s="539"/>
      <c r="C994" s="546">
        <v>4610111104</v>
      </c>
      <c r="D994" s="539" t="s">
        <v>847</v>
      </c>
      <c r="E994" s="68" t="s">
        <v>6</v>
      </c>
      <c r="F994" s="68" t="s">
        <v>210</v>
      </c>
      <c r="G994" s="81">
        <f>IF(F994="I",IFERROR(VLOOKUP(C994,'BG 032022'!B:D,3,FALSE),0),0)</f>
        <v>0</v>
      </c>
      <c r="H994" s="69"/>
      <c r="I994" s="69">
        <f>IF(F994="I",IFERROR(VLOOKUP(C994,'BG 032022'!B:F,5,FALSE),0),0)</f>
        <v>0</v>
      </c>
      <c r="J994" s="69"/>
      <c r="K994" s="81"/>
      <c r="L994" s="69"/>
      <c r="M994" s="69"/>
      <c r="N994" s="69"/>
      <c r="O994" s="81">
        <f>IF(F994="I",IFERROR(VLOOKUP(C994,'BG 032021'!B:D,3,FALSE),0),0)</f>
        <v>0</v>
      </c>
      <c r="P994" s="69"/>
      <c r="Q994" s="69">
        <f>IF(F994="I",IFERROR(VLOOKUP(C994,'BG 032021'!B:E,4,FALSE),0),0)</f>
        <v>0</v>
      </c>
      <c r="R994" s="69"/>
    </row>
    <row r="995" spans="1:18" s="70" customFormat="1" ht="12" customHeight="1">
      <c r="A995" s="539" t="s">
        <v>131</v>
      </c>
      <c r="B995" s="539"/>
      <c r="C995" s="546">
        <v>48</v>
      </c>
      <c r="D995" s="539" t="s">
        <v>397</v>
      </c>
      <c r="E995" s="68" t="s">
        <v>6</v>
      </c>
      <c r="F995" s="68" t="s">
        <v>209</v>
      </c>
      <c r="G995" s="81">
        <f>IF(F995="I",IFERROR(VLOOKUP(C995,'BG 032022'!B:D,3,FALSE),0),0)</f>
        <v>0</v>
      </c>
      <c r="H995" s="69"/>
      <c r="I995" s="69">
        <f>IF(F995="I",IFERROR(VLOOKUP(C995,'BG 032022'!B:F,5,FALSE),0),0)</f>
        <v>0</v>
      </c>
      <c r="J995" s="69"/>
      <c r="K995" s="81"/>
      <c r="L995" s="69"/>
      <c r="M995" s="69"/>
      <c r="N995" s="69"/>
      <c r="O995" s="81">
        <f>IF(F995="I",IFERROR(VLOOKUP(C995,'BG 032021'!B:D,3,FALSE),0),0)</f>
        <v>0</v>
      </c>
      <c r="P995" s="69"/>
      <c r="Q995" s="69">
        <f>IF(F995="I",IFERROR(VLOOKUP(C995,'BG 032021'!B:E,4,FALSE),0),0)</f>
        <v>0</v>
      </c>
      <c r="R995" s="69"/>
    </row>
    <row r="996" spans="1:18" s="70" customFormat="1" ht="12" customHeight="1">
      <c r="A996" s="539" t="s">
        <v>131</v>
      </c>
      <c r="B996" s="539"/>
      <c r="C996" s="546">
        <v>481</v>
      </c>
      <c r="D996" s="539" t="s">
        <v>398</v>
      </c>
      <c r="E996" s="68" t="s">
        <v>6</v>
      </c>
      <c r="F996" s="68" t="s">
        <v>209</v>
      </c>
      <c r="G996" s="81">
        <f>IF(F996="I",IFERROR(VLOOKUP(C996,'BG 032022'!B:D,3,FALSE),0),0)</f>
        <v>0</v>
      </c>
      <c r="H996" s="69"/>
      <c r="I996" s="69">
        <f>IF(F996="I",IFERROR(VLOOKUP(C996,'BG 032022'!B:F,5,FALSE),0),0)</f>
        <v>0</v>
      </c>
      <c r="J996" s="69"/>
      <c r="K996" s="81"/>
      <c r="L996" s="69"/>
      <c r="M996" s="69"/>
      <c r="N996" s="69"/>
      <c r="O996" s="81">
        <f>IF(F996="I",IFERROR(VLOOKUP(C996,'BG 032021'!B:D,3,FALSE),0),0)</f>
        <v>0</v>
      </c>
      <c r="P996" s="69"/>
      <c r="Q996" s="69">
        <f>IF(F996="I",IFERROR(VLOOKUP(C996,'BG 032021'!B:E,4,FALSE),0),0)</f>
        <v>0</v>
      </c>
      <c r="R996" s="69"/>
    </row>
    <row r="997" spans="1:18" s="70" customFormat="1" ht="12" customHeight="1">
      <c r="A997" s="539" t="s">
        <v>131</v>
      </c>
      <c r="B997" s="539"/>
      <c r="C997" s="546">
        <v>48101</v>
      </c>
      <c r="D997" s="539" t="s">
        <v>398</v>
      </c>
      <c r="E997" s="68" t="s">
        <v>6</v>
      </c>
      <c r="F997" s="68" t="s">
        <v>209</v>
      </c>
      <c r="G997" s="81">
        <f>IF(F997="I",IFERROR(VLOOKUP(C997,'BG 032022'!B:D,3,FALSE),0),0)</f>
        <v>0</v>
      </c>
      <c r="H997" s="69"/>
      <c r="I997" s="69">
        <f>IF(F997="I",IFERROR(VLOOKUP(C997,'BG 032022'!B:F,5,FALSE),0),0)</f>
        <v>0</v>
      </c>
      <c r="J997" s="69"/>
      <c r="K997" s="81"/>
      <c r="L997" s="69"/>
      <c r="M997" s="69"/>
      <c r="N997" s="69"/>
      <c r="O997" s="81">
        <f>IF(F997="I",IFERROR(VLOOKUP(C997,'BG 032021'!B:D,3,FALSE),0),0)</f>
        <v>0</v>
      </c>
      <c r="P997" s="69"/>
      <c r="Q997" s="69">
        <f>IF(F997="I",IFERROR(VLOOKUP(C997,'BG 032021'!B:E,4,FALSE),0),0)</f>
        <v>0</v>
      </c>
      <c r="R997" s="69"/>
    </row>
    <row r="998" spans="1:18" s="70" customFormat="1" ht="12" customHeight="1">
      <c r="A998" s="539" t="s">
        <v>131</v>
      </c>
      <c r="B998" s="539"/>
      <c r="C998" s="546">
        <v>481011</v>
      </c>
      <c r="D998" s="539" t="s">
        <v>398</v>
      </c>
      <c r="E998" s="68" t="s">
        <v>6</v>
      </c>
      <c r="F998" s="68" t="s">
        <v>209</v>
      </c>
      <c r="G998" s="81">
        <f>IF(F998="I",IFERROR(VLOOKUP(C998,'BG 032022'!B:D,3,FALSE),0),0)</f>
        <v>0</v>
      </c>
      <c r="H998" s="69"/>
      <c r="I998" s="69">
        <f>IF(F998="I",IFERROR(VLOOKUP(C998,'BG 032022'!B:F,5,FALSE),0),0)</f>
        <v>0</v>
      </c>
      <c r="J998" s="69"/>
      <c r="K998" s="81"/>
      <c r="L998" s="69"/>
      <c r="M998" s="69"/>
      <c r="N998" s="69"/>
      <c r="O998" s="81">
        <f>IF(F998="I",IFERROR(VLOOKUP(C998,'BG 032021'!B:D,3,FALSE),0),0)</f>
        <v>0</v>
      </c>
      <c r="P998" s="69"/>
      <c r="Q998" s="69">
        <f>IF(F998="I",IFERROR(VLOOKUP(C998,'BG 032021'!B:E,4,FALSE),0),0)</f>
        <v>0</v>
      </c>
      <c r="R998" s="69"/>
    </row>
    <row r="999" spans="1:18" s="70" customFormat="1" ht="12" customHeight="1">
      <c r="A999" s="539" t="s">
        <v>131</v>
      </c>
      <c r="B999" s="539"/>
      <c r="C999" s="546">
        <v>4810111</v>
      </c>
      <c r="D999" s="539" t="s">
        <v>398</v>
      </c>
      <c r="E999" s="68" t="s">
        <v>6</v>
      </c>
      <c r="F999" s="68" t="s">
        <v>209</v>
      </c>
      <c r="G999" s="81">
        <f>IF(F999="I",IFERROR(VLOOKUP(C999,'BG 032022'!B:D,3,FALSE),0),0)</f>
        <v>0</v>
      </c>
      <c r="H999" s="69"/>
      <c r="I999" s="69">
        <f>IF(F999="I",IFERROR(VLOOKUP(C999,'BG 032022'!B:F,5,FALSE),0),0)</f>
        <v>0</v>
      </c>
      <c r="J999" s="69"/>
      <c r="K999" s="81"/>
      <c r="L999" s="69"/>
      <c r="M999" s="69"/>
      <c r="N999" s="69"/>
      <c r="O999" s="81">
        <f>IF(F999="I",IFERROR(VLOOKUP(C999,'BG 032021'!B:D,3,FALSE),0),0)</f>
        <v>0</v>
      </c>
      <c r="P999" s="69"/>
      <c r="Q999" s="69">
        <f>IF(F999="I",IFERROR(VLOOKUP(C999,'BG 032021'!B:E,4,FALSE),0),0)</f>
        <v>0</v>
      </c>
      <c r="R999" s="69"/>
    </row>
    <row r="1000" spans="1:18" s="70" customFormat="1" ht="12" customHeight="1">
      <c r="A1000" s="539" t="s">
        <v>131</v>
      </c>
      <c r="B1000" s="539"/>
      <c r="C1000" s="546">
        <v>48101111</v>
      </c>
      <c r="D1000" s="539" t="s">
        <v>398</v>
      </c>
      <c r="E1000" s="68" t="s">
        <v>6</v>
      </c>
      <c r="F1000" s="68" t="s">
        <v>209</v>
      </c>
      <c r="G1000" s="81">
        <f>IF(F1000="I",IFERROR(VLOOKUP(C1000,'BG 032022'!B:D,3,FALSE),0),0)</f>
        <v>0</v>
      </c>
      <c r="H1000" s="69"/>
      <c r="I1000" s="69">
        <f>IF(F1000="I",IFERROR(VLOOKUP(C1000,'BG 032022'!B:F,5,FALSE),0),0)</f>
        <v>0</v>
      </c>
      <c r="J1000" s="69"/>
      <c r="K1000" s="81"/>
      <c r="L1000" s="69"/>
      <c r="M1000" s="69"/>
      <c r="N1000" s="69"/>
      <c r="O1000" s="81">
        <f>IF(F1000="I",IFERROR(VLOOKUP(C1000,'BG 032021'!B:D,3,FALSE),0),0)</f>
        <v>0</v>
      </c>
      <c r="P1000" s="69"/>
      <c r="Q1000" s="69">
        <f>IF(F1000="I",IFERROR(VLOOKUP(C1000,'BG 032021'!B:E,4,FALSE),0),0)</f>
        <v>0</v>
      </c>
      <c r="R1000" s="69"/>
    </row>
    <row r="1001" spans="1:18" s="70" customFormat="1" ht="12" customHeight="1">
      <c r="A1001" s="539" t="s">
        <v>131</v>
      </c>
      <c r="B1001" s="539"/>
      <c r="C1001" s="546">
        <v>4810111101</v>
      </c>
      <c r="D1001" s="539" t="s">
        <v>132</v>
      </c>
      <c r="E1001" s="68" t="s">
        <v>6</v>
      </c>
      <c r="F1001" s="68" t="s">
        <v>210</v>
      </c>
      <c r="G1001" s="81">
        <f>IF(F1001="I",IFERROR(VLOOKUP(C1001,'BG 032022'!B:D,3,FALSE),0),0)</f>
        <v>0</v>
      </c>
      <c r="H1001" s="69"/>
      <c r="I1001" s="69">
        <f>IF(F1001="I",IFERROR(VLOOKUP(C1001,'BG 032022'!B:F,5,FALSE),0),0)</f>
        <v>0</v>
      </c>
      <c r="J1001" s="69"/>
      <c r="K1001" s="81"/>
      <c r="L1001" s="69"/>
      <c r="M1001" s="69"/>
      <c r="N1001" s="69"/>
      <c r="O1001" s="81">
        <f>IF(F1001="I",IFERROR(VLOOKUP(C1001,'BG 032021'!B:D,3,FALSE),0),0)</f>
        <v>0</v>
      </c>
      <c r="P1001" s="69"/>
      <c r="Q1001" s="69">
        <f>IF(F1001="I",IFERROR(VLOOKUP(C1001,'BG 032021'!B:E,4,FALSE),0),0)</f>
        <v>0</v>
      </c>
      <c r="R1001" s="69"/>
    </row>
    <row r="1002" spans="1:18" s="833" customFormat="1" ht="12" customHeight="1">
      <c r="A1002" s="828" t="s">
        <v>131</v>
      </c>
      <c r="B1002" s="828" t="s">
        <v>125</v>
      </c>
      <c r="C1002" s="829">
        <v>4810111102</v>
      </c>
      <c r="D1002" s="828" t="s">
        <v>340</v>
      </c>
      <c r="E1002" s="830" t="s">
        <v>6</v>
      </c>
      <c r="F1002" s="830" t="s">
        <v>210</v>
      </c>
      <c r="G1002" s="831">
        <f>IF(F1002="I",IFERROR(VLOOKUP(C1002,'BG 032022'!B:D,3,FALSE),0),0)</f>
        <v>4519</v>
      </c>
      <c r="H1002" s="832"/>
      <c r="I1002" s="832">
        <f>IF(F1002="I",IFERROR(VLOOKUP(C1002,'BG 032022'!B:F,5,FALSE),0),0)</f>
        <v>12</v>
      </c>
      <c r="J1002" s="832"/>
      <c r="K1002" s="831"/>
      <c r="L1002" s="832"/>
      <c r="M1002" s="832"/>
      <c r="N1002" s="832"/>
      <c r="O1002" s="831">
        <f>IF(F1002="I",IFERROR(VLOOKUP(C1002,'BG 032021'!B:D,3,FALSE),0),0)</f>
        <v>3761</v>
      </c>
      <c r="P1002" s="832"/>
      <c r="Q1002" s="832">
        <f>IF(F1002="I",IFERROR(VLOOKUP(C1002,'BG 032021'!B:E,4,FALSE),0),0)</f>
        <v>0.55000000000000004</v>
      </c>
      <c r="R1002" s="832"/>
    </row>
    <row r="1003" spans="1:18" s="833" customFormat="1" ht="12" customHeight="1">
      <c r="A1003" s="828" t="s">
        <v>131</v>
      </c>
      <c r="B1003" s="828" t="s">
        <v>1094</v>
      </c>
      <c r="C1003" s="829">
        <v>4810111103</v>
      </c>
      <c r="D1003" s="828" t="s">
        <v>848</v>
      </c>
      <c r="E1003" s="830" t="s">
        <v>6</v>
      </c>
      <c r="F1003" s="830" t="s">
        <v>210</v>
      </c>
      <c r="G1003" s="831">
        <f>IF(F1003="I",IFERROR(VLOOKUP(C1003,'BG 032022'!B:D,3,FALSE),0),0)</f>
        <v>0</v>
      </c>
      <c r="H1003" s="832"/>
      <c r="I1003" s="832">
        <f>IF(F1003="I",IFERROR(VLOOKUP(C1003,'BG 032022'!B:F,5,FALSE),0),0)</f>
        <v>0</v>
      </c>
      <c r="J1003" s="832"/>
      <c r="K1003" s="831"/>
      <c r="L1003" s="832"/>
      <c r="M1003" s="832"/>
      <c r="N1003" s="832"/>
      <c r="O1003" s="831">
        <f>IF(F1003="I",IFERROR(VLOOKUP(C1003,'BG 032021'!B:D,3,FALSE),0),0)</f>
        <v>3241820</v>
      </c>
      <c r="P1003" s="832"/>
      <c r="Q1003" s="832">
        <f>IF(F1003="I",IFERROR(VLOOKUP(C1003,'BG 032021'!B:E,4,FALSE),0),0)</f>
        <v>466.11</v>
      </c>
      <c r="R1003" s="832"/>
    </row>
    <row r="1004" spans="1:18" s="70" customFormat="1" ht="12" customHeight="1">
      <c r="A1004" s="539" t="s">
        <v>131</v>
      </c>
      <c r="B1004" s="539"/>
      <c r="C1004" s="546">
        <v>4810111104</v>
      </c>
      <c r="D1004" s="539" t="s">
        <v>849</v>
      </c>
      <c r="E1004" s="68" t="s">
        <v>6</v>
      </c>
      <c r="F1004" s="68" t="s">
        <v>210</v>
      </c>
      <c r="G1004" s="81">
        <f>IF(F1004="I",IFERROR(VLOOKUP(C1004,'BG 032022'!B:D,3,FALSE),0),0)</f>
        <v>0</v>
      </c>
      <c r="H1004" s="69"/>
      <c r="I1004" s="69">
        <f>IF(F1004="I",IFERROR(VLOOKUP(C1004,'BG 032022'!B:F,5,FALSE),0),0)</f>
        <v>0</v>
      </c>
      <c r="J1004" s="69"/>
      <c r="K1004" s="81"/>
      <c r="L1004" s="69"/>
      <c r="M1004" s="69"/>
      <c r="N1004" s="69"/>
      <c r="O1004" s="81">
        <f>IF(F1004="I",IFERROR(VLOOKUP(C1004,'BG 032021'!B:D,3,FALSE),0),0)</f>
        <v>0</v>
      </c>
      <c r="P1004" s="69"/>
      <c r="Q1004" s="69">
        <f>IF(F1004="I",IFERROR(VLOOKUP(C1004,'BG 032021'!B:E,4,FALSE),0),0)</f>
        <v>0</v>
      </c>
      <c r="R1004" s="69"/>
    </row>
    <row r="1005" spans="1:18" s="833" customFormat="1" ht="12" customHeight="1">
      <c r="A1005" s="828" t="s">
        <v>131</v>
      </c>
      <c r="B1005" s="828" t="s">
        <v>125</v>
      </c>
      <c r="C1005" s="829">
        <v>4810111105</v>
      </c>
      <c r="D1005" s="828" t="s">
        <v>850</v>
      </c>
      <c r="E1005" s="830" t="s">
        <v>6</v>
      </c>
      <c r="F1005" s="830" t="s">
        <v>210</v>
      </c>
      <c r="G1005" s="831">
        <f>IF(F1005="I",IFERROR(VLOOKUP(C1005,'BG 032022'!B:D,3,FALSE),0),0)</f>
        <v>400000</v>
      </c>
      <c r="H1005" s="832"/>
      <c r="I1005" s="832">
        <f>IF(F1005="I",IFERROR(VLOOKUP(C1005,'BG 032022'!B:F,5,FALSE),0),0)</f>
        <v>57.14</v>
      </c>
      <c r="J1005" s="832"/>
      <c r="K1005" s="831"/>
      <c r="L1005" s="832"/>
      <c r="M1005" s="832"/>
      <c r="N1005" s="832"/>
      <c r="O1005" s="831">
        <f>IF(F1005="I",IFERROR(VLOOKUP(C1005,'BG 032021'!B:D,3,FALSE),0),0)</f>
        <v>0</v>
      </c>
      <c r="P1005" s="832"/>
      <c r="Q1005" s="832">
        <f>IF(F1005="I",IFERROR(VLOOKUP(C1005,'BG 032021'!B:E,4,FALSE),0),0)</f>
        <v>0</v>
      </c>
      <c r="R1005" s="832"/>
    </row>
    <row r="1006" spans="1:18" s="833" customFormat="1" ht="12" customHeight="1">
      <c r="A1006" s="828" t="s">
        <v>131</v>
      </c>
      <c r="B1006" s="828" t="s">
        <v>125</v>
      </c>
      <c r="C1006" s="829">
        <v>4810111106</v>
      </c>
      <c r="D1006" s="828" t="s">
        <v>1528</v>
      </c>
      <c r="E1006" s="830" t="s">
        <v>6</v>
      </c>
      <c r="F1006" s="830" t="s">
        <v>210</v>
      </c>
      <c r="G1006" s="831">
        <f>IF(F1006="I",IFERROR(VLOOKUP(C1006,'BG 032022'!B:D,3,FALSE),0),0)</f>
        <v>200000</v>
      </c>
      <c r="H1006" s="832"/>
      <c r="I1006" s="832">
        <f>IF(F1006="I",IFERROR(VLOOKUP(C1006,'BG 032022'!B:F,5,FALSE),0),0)</f>
        <v>28.74</v>
      </c>
      <c r="J1006" s="832"/>
      <c r="K1006" s="831"/>
      <c r="L1006" s="832"/>
      <c r="M1006" s="832"/>
      <c r="N1006" s="832"/>
      <c r="O1006" s="831">
        <f>IF(F1006="I",IFERROR(VLOOKUP(C1006,'BG 032021'!B:D,3,FALSE),0),0)</f>
        <v>0</v>
      </c>
      <c r="P1006" s="832"/>
      <c r="Q1006" s="832">
        <f>IF(F1006="I",IFERROR(VLOOKUP(C1006,'BG 032021'!B:E,4,FALSE),0),0)</f>
        <v>0</v>
      </c>
      <c r="R1006" s="832"/>
    </row>
    <row r="1007" spans="1:18" s="70" customFormat="1" ht="12" customHeight="1">
      <c r="A1007" s="539" t="s">
        <v>149</v>
      </c>
      <c r="B1007" s="539"/>
      <c r="C1007" s="546">
        <v>5</v>
      </c>
      <c r="D1007" s="539" t="s">
        <v>149</v>
      </c>
      <c r="E1007" s="68" t="s">
        <v>6</v>
      </c>
      <c r="F1007" s="68" t="s">
        <v>209</v>
      </c>
      <c r="G1007" s="81">
        <f>IF(F1007="I",IFERROR(VLOOKUP(C1007,'BG 032022'!B:D,3,FALSE),0),0)</f>
        <v>0</v>
      </c>
      <c r="H1007" s="69"/>
      <c r="I1007" s="69">
        <f>IF(F1007="I",IFERROR(VLOOKUP(C1007,'BG 032022'!B:F,5,FALSE),0),0)</f>
        <v>0</v>
      </c>
      <c r="J1007" s="69"/>
      <c r="K1007" s="81"/>
      <c r="L1007" s="69"/>
      <c r="M1007" s="69"/>
      <c r="N1007" s="69"/>
      <c r="O1007" s="81">
        <f>IF(F1007="I",IFERROR(VLOOKUP(C1007,'BG 032021'!B:D,3,FALSE),0),0)</f>
        <v>0</v>
      </c>
      <c r="P1007" s="69"/>
      <c r="Q1007" s="69">
        <f>IF(F1007="I",IFERROR(VLOOKUP(C1007,'BG 032021'!B:E,4,FALSE),0),0)</f>
        <v>0</v>
      </c>
      <c r="R1007" s="69"/>
    </row>
    <row r="1008" spans="1:18" s="70" customFormat="1" ht="12" customHeight="1">
      <c r="A1008" s="539" t="s">
        <v>149</v>
      </c>
      <c r="B1008" s="539"/>
      <c r="C1008" s="546">
        <v>51</v>
      </c>
      <c r="D1008" s="539" t="s">
        <v>399</v>
      </c>
      <c r="E1008" s="68" t="s">
        <v>6</v>
      </c>
      <c r="F1008" s="68" t="s">
        <v>209</v>
      </c>
      <c r="G1008" s="81">
        <f>IF(F1008="I",IFERROR(VLOOKUP(C1008,'BG 032022'!B:D,3,FALSE),0),0)</f>
        <v>0</v>
      </c>
      <c r="H1008" s="69"/>
      <c r="I1008" s="69">
        <f>IF(F1008="I",IFERROR(VLOOKUP(C1008,'BG 032022'!B:F,5,FALSE),0),0)</f>
        <v>0</v>
      </c>
      <c r="J1008" s="69"/>
      <c r="K1008" s="81"/>
      <c r="L1008" s="69"/>
      <c r="M1008" s="69"/>
      <c r="N1008" s="69"/>
      <c r="O1008" s="81">
        <f>IF(F1008="I",IFERROR(VLOOKUP(C1008,'BG 032021'!B:D,3,FALSE),0),0)</f>
        <v>0</v>
      </c>
      <c r="P1008" s="69"/>
      <c r="Q1008" s="69">
        <f>IF(F1008="I",IFERROR(VLOOKUP(C1008,'BG 032021'!B:E,4,FALSE),0),0)</f>
        <v>0</v>
      </c>
      <c r="R1008" s="69"/>
    </row>
    <row r="1009" spans="1:18" s="70" customFormat="1" ht="12" customHeight="1">
      <c r="A1009" s="539" t="s">
        <v>149</v>
      </c>
      <c r="B1009" s="539"/>
      <c r="C1009" s="546">
        <v>511</v>
      </c>
      <c r="D1009" s="539" t="s">
        <v>400</v>
      </c>
      <c r="E1009" s="68" t="s">
        <v>6</v>
      </c>
      <c r="F1009" s="68" t="s">
        <v>209</v>
      </c>
      <c r="G1009" s="81">
        <f>IF(F1009="I",IFERROR(VLOOKUP(C1009,'BG 032022'!B:D,3,FALSE),0),0)</f>
        <v>0</v>
      </c>
      <c r="H1009" s="69"/>
      <c r="I1009" s="69">
        <f>IF(F1009="I",IFERROR(VLOOKUP(C1009,'BG 032022'!B:F,5,FALSE),0),0)</f>
        <v>0</v>
      </c>
      <c r="J1009" s="69"/>
      <c r="K1009" s="81"/>
      <c r="L1009" s="69"/>
      <c r="M1009" s="69"/>
      <c r="N1009" s="69"/>
      <c r="O1009" s="81">
        <f>IF(F1009="I",IFERROR(VLOOKUP(C1009,'BG 032021'!B:D,3,FALSE),0),0)</f>
        <v>0</v>
      </c>
      <c r="P1009" s="69"/>
      <c r="Q1009" s="69">
        <f>IF(F1009="I",IFERROR(VLOOKUP(C1009,'BG 032021'!B:E,4,FALSE),0),0)</f>
        <v>0</v>
      </c>
      <c r="R1009" s="69"/>
    </row>
    <row r="1010" spans="1:18" s="70" customFormat="1" ht="12" customHeight="1">
      <c r="A1010" s="539" t="s">
        <v>149</v>
      </c>
      <c r="B1010" s="539"/>
      <c r="C1010" s="546">
        <v>51101</v>
      </c>
      <c r="D1010" s="539" t="s">
        <v>33</v>
      </c>
      <c r="E1010" s="68" t="s">
        <v>6</v>
      </c>
      <c r="F1010" s="68" t="s">
        <v>209</v>
      </c>
      <c r="G1010" s="81">
        <f>IF(F1010="I",IFERROR(VLOOKUP(C1010,'BG 032022'!B:D,3,FALSE),0),0)</f>
        <v>0</v>
      </c>
      <c r="H1010" s="69"/>
      <c r="I1010" s="69">
        <f>IF(F1010="I",IFERROR(VLOOKUP(C1010,'BG 032022'!B:F,5,FALSE),0),0)</f>
        <v>0</v>
      </c>
      <c r="J1010" s="69"/>
      <c r="K1010" s="81"/>
      <c r="L1010" s="69"/>
      <c r="M1010" s="69"/>
      <c r="N1010" s="69"/>
      <c r="O1010" s="81">
        <f>IF(F1010="I",IFERROR(VLOOKUP(C1010,'BG 032021'!B:D,3,FALSE),0),0)</f>
        <v>0</v>
      </c>
      <c r="P1010" s="69"/>
      <c r="Q1010" s="69">
        <f>IF(F1010="I",IFERROR(VLOOKUP(C1010,'BG 032021'!B:E,4,FALSE),0),0)</f>
        <v>0</v>
      </c>
      <c r="R1010" s="69"/>
    </row>
    <row r="1011" spans="1:18" s="70" customFormat="1" ht="12" customHeight="1">
      <c r="A1011" s="539" t="s">
        <v>149</v>
      </c>
      <c r="B1011" s="539"/>
      <c r="C1011" s="546">
        <v>511011</v>
      </c>
      <c r="D1011" s="539" t="s">
        <v>33</v>
      </c>
      <c r="E1011" s="68" t="s">
        <v>6</v>
      </c>
      <c r="F1011" s="68" t="s">
        <v>209</v>
      </c>
      <c r="G1011" s="81">
        <f>IF(F1011="I",IFERROR(VLOOKUP(C1011,'BG 032022'!B:D,3,FALSE),0),0)</f>
        <v>0</v>
      </c>
      <c r="H1011" s="69"/>
      <c r="I1011" s="69">
        <f>IF(F1011="I",IFERROR(VLOOKUP(C1011,'BG 032022'!B:F,5,FALSE),0),0)</f>
        <v>0</v>
      </c>
      <c r="J1011" s="69"/>
      <c r="K1011" s="81"/>
      <c r="L1011" s="69"/>
      <c r="M1011" s="69"/>
      <c r="N1011" s="69"/>
      <c r="O1011" s="81">
        <f>IF(F1011="I",IFERROR(VLOOKUP(C1011,'BG 032021'!B:D,3,FALSE),0),0)</f>
        <v>0</v>
      </c>
      <c r="P1011" s="69"/>
      <c r="Q1011" s="69">
        <f>IF(F1011="I",IFERROR(VLOOKUP(C1011,'BG 032021'!B:E,4,FALSE),0),0)</f>
        <v>0</v>
      </c>
      <c r="R1011" s="69"/>
    </row>
    <row r="1012" spans="1:18" s="70" customFormat="1" ht="12" customHeight="1">
      <c r="A1012" s="539" t="s">
        <v>149</v>
      </c>
      <c r="B1012" s="539"/>
      <c r="C1012" s="546">
        <v>5110111</v>
      </c>
      <c r="D1012" s="539" t="s">
        <v>33</v>
      </c>
      <c r="E1012" s="68" t="s">
        <v>6</v>
      </c>
      <c r="F1012" s="68" t="s">
        <v>209</v>
      </c>
      <c r="G1012" s="81">
        <f>IF(F1012="I",IFERROR(VLOOKUP(C1012,'BG 032022'!B:D,3,FALSE),0),0)</f>
        <v>0</v>
      </c>
      <c r="H1012" s="69"/>
      <c r="I1012" s="69">
        <f>IF(F1012="I",IFERROR(VLOOKUP(C1012,'BG 032022'!B:F,5,FALSE),0),0)</f>
        <v>0</v>
      </c>
      <c r="J1012" s="69"/>
      <c r="K1012" s="81"/>
      <c r="L1012" s="69"/>
      <c r="M1012" s="69"/>
      <c r="N1012" s="69"/>
      <c r="O1012" s="81">
        <f>IF(F1012="I",IFERROR(VLOOKUP(C1012,'BG 032021'!B:D,3,FALSE),0),0)</f>
        <v>0</v>
      </c>
      <c r="P1012" s="69"/>
      <c r="Q1012" s="69">
        <f>IF(F1012="I",IFERROR(VLOOKUP(C1012,'BG 032021'!B:E,4,FALSE),0),0)</f>
        <v>0</v>
      </c>
      <c r="R1012" s="69"/>
    </row>
    <row r="1013" spans="1:18" s="70" customFormat="1" ht="12" customHeight="1">
      <c r="A1013" s="539" t="s">
        <v>149</v>
      </c>
      <c r="B1013" s="539"/>
      <c r="C1013" s="546">
        <v>51101111</v>
      </c>
      <c r="D1013" s="539" t="s">
        <v>179</v>
      </c>
      <c r="E1013" s="68" t="s">
        <v>6</v>
      </c>
      <c r="F1013" s="68" t="s">
        <v>209</v>
      </c>
      <c r="G1013" s="81">
        <f>IF(F1013="I",IFERROR(VLOOKUP(C1013,'BG 032022'!B:D,3,FALSE),0),0)</f>
        <v>0</v>
      </c>
      <c r="H1013" s="69"/>
      <c r="I1013" s="69">
        <f>IF(F1013="I",IFERROR(VLOOKUP(C1013,'BG 032022'!B:F,5,FALSE),0),0)</f>
        <v>0</v>
      </c>
      <c r="J1013" s="69"/>
      <c r="K1013" s="81"/>
      <c r="L1013" s="69"/>
      <c r="M1013" s="69"/>
      <c r="N1013" s="69"/>
      <c r="O1013" s="81">
        <f>IF(F1013="I",IFERROR(VLOOKUP(C1013,'BG 032021'!B:D,3,FALSE),0),0)</f>
        <v>0</v>
      </c>
      <c r="P1013" s="69"/>
      <c r="Q1013" s="69">
        <f>IF(F1013="I",IFERROR(VLOOKUP(C1013,'BG 032021'!B:E,4,FALSE),0),0)</f>
        <v>0</v>
      </c>
      <c r="R1013" s="69"/>
    </row>
    <row r="1014" spans="1:18" s="70" customFormat="1" ht="12" customHeight="1">
      <c r="A1014" s="539" t="s">
        <v>149</v>
      </c>
      <c r="B1014" s="539"/>
      <c r="C1014" s="546">
        <v>5110111101</v>
      </c>
      <c r="D1014" s="539" t="s">
        <v>851</v>
      </c>
      <c r="E1014" s="68" t="s">
        <v>6</v>
      </c>
      <c r="F1014" s="68" t="s">
        <v>210</v>
      </c>
      <c r="G1014" s="81">
        <f>IF(F1014="I",IFERROR(VLOOKUP(C1014,'BG 032022'!B:D,3,FALSE),0),0)</f>
        <v>0</v>
      </c>
      <c r="H1014" s="69"/>
      <c r="I1014" s="69">
        <f>IF(F1014="I",IFERROR(VLOOKUP(C1014,'BG 032022'!B:F,5,FALSE),0),0)</f>
        <v>0</v>
      </c>
      <c r="J1014" s="69"/>
      <c r="K1014" s="81"/>
      <c r="L1014" s="69"/>
      <c r="M1014" s="69"/>
      <c r="N1014" s="69"/>
      <c r="O1014" s="81">
        <f>IF(F1014="I",IFERROR(VLOOKUP(C1014,'BG 032021'!B:D,3,FALSE),0),0)</f>
        <v>0</v>
      </c>
      <c r="P1014" s="69"/>
      <c r="Q1014" s="69">
        <f>IF(F1014="I",IFERROR(VLOOKUP(C1014,'BG 032021'!B:E,4,FALSE),0),0)</f>
        <v>0</v>
      </c>
      <c r="R1014" s="69"/>
    </row>
    <row r="1015" spans="1:18" s="70" customFormat="1" ht="12" customHeight="1">
      <c r="A1015" s="539" t="s">
        <v>149</v>
      </c>
      <c r="B1015" s="539"/>
      <c r="C1015" s="546">
        <v>5110111102</v>
      </c>
      <c r="D1015" s="539" t="s">
        <v>179</v>
      </c>
      <c r="E1015" s="68" t="s">
        <v>6</v>
      </c>
      <c r="F1015" s="68" t="s">
        <v>210</v>
      </c>
      <c r="G1015" s="81">
        <f>IF(F1015="I",IFERROR(VLOOKUP(C1015,'BG 032022'!B:D,3,FALSE),0),0)</f>
        <v>0</v>
      </c>
      <c r="H1015" s="69"/>
      <c r="I1015" s="69">
        <f>IF(F1015="I",IFERROR(VLOOKUP(C1015,'BG 032022'!B:F,5,FALSE),0),0)</f>
        <v>0</v>
      </c>
      <c r="J1015" s="69"/>
      <c r="K1015" s="81"/>
      <c r="L1015" s="69"/>
      <c r="M1015" s="69"/>
      <c r="N1015" s="69"/>
      <c r="O1015" s="81">
        <f>IF(F1015="I",IFERROR(VLOOKUP(C1015,'BG 032021'!B:D,3,FALSE),0),0)</f>
        <v>0</v>
      </c>
      <c r="P1015" s="69"/>
      <c r="Q1015" s="69">
        <f>IF(F1015="I",IFERROR(VLOOKUP(C1015,'BG 032021'!B:E,4,FALSE),0),0)</f>
        <v>0</v>
      </c>
      <c r="R1015" s="69"/>
    </row>
    <row r="1016" spans="1:18" s="70" customFormat="1" ht="12" customHeight="1">
      <c r="A1016" s="539" t="s">
        <v>149</v>
      </c>
      <c r="B1016" s="539"/>
      <c r="C1016" s="546">
        <v>51101112</v>
      </c>
      <c r="D1016" s="539" t="s">
        <v>401</v>
      </c>
      <c r="E1016" s="68" t="s">
        <v>6</v>
      </c>
      <c r="F1016" s="68" t="s">
        <v>209</v>
      </c>
      <c r="G1016" s="81">
        <f>IF(F1016="I",IFERROR(VLOOKUP(C1016,'BG 032022'!B:D,3,FALSE),0),0)</f>
        <v>0</v>
      </c>
      <c r="H1016" s="69"/>
      <c r="I1016" s="69">
        <f>IF(F1016="I",IFERROR(VLOOKUP(C1016,'BG 032022'!B:F,5,FALSE),0),0)</f>
        <v>0</v>
      </c>
      <c r="J1016" s="69"/>
      <c r="K1016" s="81"/>
      <c r="L1016" s="69"/>
      <c r="M1016" s="69"/>
      <c r="N1016" s="69"/>
      <c r="O1016" s="81">
        <f>IF(F1016="I",IFERROR(VLOOKUP(C1016,'BG 032021'!B:D,3,FALSE),0),0)</f>
        <v>0</v>
      </c>
      <c r="P1016" s="69"/>
      <c r="Q1016" s="69">
        <f>IF(F1016="I",IFERROR(VLOOKUP(C1016,'BG 032021'!B:E,4,FALSE),0),0)</f>
        <v>0</v>
      </c>
      <c r="R1016" s="69"/>
    </row>
    <row r="1017" spans="1:18" s="70" customFormat="1" ht="12" customHeight="1">
      <c r="A1017" s="539" t="s">
        <v>149</v>
      </c>
      <c r="B1017" s="539"/>
      <c r="C1017" s="546">
        <v>5110111201</v>
      </c>
      <c r="D1017" s="539" t="s">
        <v>341</v>
      </c>
      <c r="E1017" s="68" t="s">
        <v>6</v>
      </c>
      <c r="F1017" s="68" t="s">
        <v>210</v>
      </c>
      <c r="G1017" s="81">
        <f>IF(F1017="I",IFERROR(VLOOKUP(C1017,'BG 032022'!B:D,3,FALSE),0),0)</f>
        <v>0</v>
      </c>
      <c r="H1017" s="69"/>
      <c r="I1017" s="69">
        <f>IF(F1017="I",IFERROR(VLOOKUP(C1017,'BG 032022'!B:F,5,FALSE),0),0)</f>
        <v>0</v>
      </c>
      <c r="J1017" s="69"/>
      <c r="K1017" s="81"/>
      <c r="L1017" s="69"/>
      <c r="M1017" s="69"/>
      <c r="N1017" s="69"/>
      <c r="O1017" s="81">
        <f>IF(F1017="I",IFERROR(VLOOKUP(C1017,'BG 032021'!B:D,3,FALSE),0),0)</f>
        <v>0</v>
      </c>
      <c r="P1017" s="69"/>
      <c r="Q1017" s="69">
        <f>IF(F1017="I",IFERROR(VLOOKUP(C1017,'BG 032021'!B:E,4,FALSE),0),0)</f>
        <v>0</v>
      </c>
      <c r="R1017" s="69"/>
    </row>
    <row r="1018" spans="1:18" s="833" customFormat="1" ht="12" customHeight="1">
      <c r="A1018" s="828" t="s">
        <v>149</v>
      </c>
      <c r="B1018" s="828" t="s">
        <v>33</v>
      </c>
      <c r="C1018" s="829">
        <v>5110111202</v>
      </c>
      <c r="D1018" s="828" t="s">
        <v>341</v>
      </c>
      <c r="E1018" s="830" t="s">
        <v>145</v>
      </c>
      <c r="F1018" s="830" t="s">
        <v>210</v>
      </c>
      <c r="G1018" s="831">
        <f>IF(F1018="I",IFERROR(VLOOKUP(C1018,'BG 032022'!B:D,3,FALSE),0),0)</f>
        <v>0</v>
      </c>
      <c r="H1018" s="832"/>
      <c r="I1018" s="832">
        <f>IF(F1018="I",IFERROR(VLOOKUP(C1018,'BG 032022'!B:F,5,FALSE),0),0)</f>
        <v>0</v>
      </c>
      <c r="J1018" s="832"/>
      <c r="K1018" s="831"/>
      <c r="L1018" s="832"/>
      <c r="M1018" s="832"/>
      <c r="N1018" s="832"/>
      <c r="O1018" s="831">
        <f>IF(F1018="I",IFERROR(VLOOKUP(C1018,'BG 032021'!B:D,3,FALSE),0),0)</f>
        <v>0</v>
      </c>
      <c r="P1018" s="832"/>
      <c r="Q1018" s="832">
        <f>IF(F1018="I",IFERROR(VLOOKUP(C1018,'BG 032021'!B:E,4,FALSE),0),0)</f>
        <v>0</v>
      </c>
      <c r="R1018" s="832"/>
    </row>
    <row r="1019" spans="1:18" s="70" customFormat="1" ht="12" customHeight="1">
      <c r="A1019" s="539" t="s">
        <v>149</v>
      </c>
      <c r="B1019" s="539"/>
      <c r="C1019" s="546">
        <v>51101113</v>
      </c>
      <c r="D1019" s="539" t="s">
        <v>1142</v>
      </c>
      <c r="E1019" s="68" t="s">
        <v>6</v>
      </c>
      <c r="F1019" s="68" t="s">
        <v>209</v>
      </c>
      <c r="G1019" s="81">
        <f>IF(F1019="I",IFERROR(VLOOKUP(C1019,'BG 032022'!B:D,3,FALSE),0),0)</f>
        <v>0</v>
      </c>
      <c r="H1019" s="69"/>
      <c r="I1019" s="69">
        <f>IF(F1019="I",IFERROR(VLOOKUP(C1019,'BG 032022'!B:F,5,FALSE),0),0)</f>
        <v>0</v>
      </c>
      <c r="J1019" s="69"/>
      <c r="K1019" s="81"/>
      <c r="L1019" s="69"/>
      <c r="M1019" s="69"/>
      <c r="N1019" s="69"/>
      <c r="O1019" s="81">
        <f>IF(F1019="I",IFERROR(VLOOKUP(C1019,'BG 032021'!B:D,3,FALSE),0),0)</f>
        <v>0</v>
      </c>
      <c r="P1019" s="69"/>
      <c r="Q1019" s="69">
        <f>IF(F1019="I",IFERROR(VLOOKUP(C1019,'BG 032021'!B:E,4,FALSE),0),0)</f>
        <v>0</v>
      </c>
      <c r="R1019" s="69"/>
    </row>
    <row r="1020" spans="1:18" s="833" customFormat="1" ht="12" customHeight="1">
      <c r="A1020" s="828" t="s">
        <v>149</v>
      </c>
      <c r="B1020" s="828" t="s">
        <v>33</v>
      </c>
      <c r="C1020" s="829">
        <v>5110111301</v>
      </c>
      <c r="D1020" s="828" t="s">
        <v>1143</v>
      </c>
      <c r="E1020" s="830" t="s">
        <v>6</v>
      </c>
      <c r="F1020" s="830" t="s">
        <v>210</v>
      </c>
      <c r="G1020" s="831">
        <f>IF(F1020="I",IFERROR(VLOOKUP(C1020,'BG 032022'!B:D,3,FALSE),0),0)</f>
        <v>2458458</v>
      </c>
      <c r="H1020" s="832"/>
      <c r="I1020" s="832">
        <f>IF(F1020="I",IFERROR(VLOOKUP(C1020,'BG 032022'!B:F,5,FALSE),0),0)</f>
        <v>353.56</v>
      </c>
      <c r="J1020" s="832"/>
      <c r="K1020" s="831"/>
      <c r="L1020" s="832"/>
      <c r="M1020" s="832"/>
      <c r="N1020" s="832"/>
      <c r="O1020" s="831">
        <f>IF(F1020="I",IFERROR(VLOOKUP(C1020,'BG 032021'!B:D,3,FALSE),0),0)</f>
        <v>22841065</v>
      </c>
      <c r="P1020" s="832"/>
      <c r="Q1020" s="832">
        <f>IF(F1020="I",IFERROR(VLOOKUP(C1020,'BG 032021'!B:E,4,FALSE),0),0)</f>
        <v>3358.74</v>
      </c>
      <c r="R1020" s="832"/>
    </row>
    <row r="1021" spans="1:18" s="70" customFormat="1" ht="12" customHeight="1">
      <c r="A1021" s="539" t="s">
        <v>149</v>
      </c>
      <c r="B1021" s="539"/>
      <c r="C1021" s="546">
        <v>51102</v>
      </c>
      <c r="D1021" s="539" t="s">
        <v>402</v>
      </c>
      <c r="E1021" s="68" t="s">
        <v>6</v>
      </c>
      <c r="F1021" s="68" t="s">
        <v>209</v>
      </c>
      <c r="G1021" s="81">
        <f>IF(F1021="I",IFERROR(VLOOKUP(C1021,'BG 032022'!B:D,3,FALSE),0),0)</f>
        <v>0</v>
      </c>
      <c r="H1021" s="69"/>
      <c r="I1021" s="69">
        <f>IF(F1021="I",IFERROR(VLOOKUP(C1021,'BG 032022'!B:F,5,FALSE),0),0)</f>
        <v>0</v>
      </c>
      <c r="J1021" s="69"/>
      <c r="K1021" s="81"/>
      <c r="L1021" s="69"/>
      <c r="M1021" s="69"/>
      <c r="N1021" s="69"/>
      <c r="O1021" s="81">
        <f>IF(F1021="I",IFERROR(VLOOKUP(C1021,'BG 032021'!B:D,3,FALSE),0),0)</f>
        <v>0</v>
      </c>
      <c r="P1021" s="69"/>
      <c r="Q1021" s="69">
        <f>IF(F1021="I",IFERROR(VLOOKUP(C1021,'BG 032021'!B:E,4,FALSE),0),0)</f>
        <v>0</v>
      </c>
      <c r="R1021" s="69"/>
    </row>
    <row r="1022" spans="1:18" s="70" customFormat="1" ht="12" customHeight="1">
      <c r="A1022" s="539" t="s">
        <v>149</v>
      </c>
      <c r="B1022" s="539"/>
      <c r="C1022" s="546">
        <v>511021</v>
      </c>
      <c r="D1022" s="539" t="s">
        <v>402</v>
      </c>
      <c r="E1022" s="68" t="s">
        <v>6</v>
      </c>
      <c r="F1022" s="68" t="s">
        <v>209</v>
      </c>
      <c r="G1022" s="81">
        <f>IF(F1022="I",IFERROR(VLOOKUP(C1022,'BG 032022'!B:D,3,FALSE),0),0)</f>
        <v>0</v>
      </c>
      <c r="H1022" s="69"/>
      <c r="I1022" s="69">
        <f>IF(F1022="I",IFERROR(VLOOKUP(C1022,'BG 032022'!B:F,5,FALSE),0),0)</f>
        <v>0</v>
      </c>
      <c r="J1022" s="69"/>
      <c r="K1022" s="81"/>
      <c r="L1022" s="69"/>
      <c r="M1022" s="69"/>
      <c r="N1022" s="69"/>
      <c r="O1022" s="81">
        <f>IF(F1022="I",IFERROR(VLOOKUP(C1022,'BG 032021'!B:D,3,FALSE),0),0)</f>
        <v>0</v>
      </c>
      <c r="P1022" s="69"/>
      <c r="Q1022" s="69">
        <f>IF(F1022="I",IFERROR(VLOOKUP(C1022,'BG 032021'!B:E,4,FALSE),0),0)</f>
        <v>0</v>
      </c>
      <c r="R1022" s="69"/>
    </row>
    <row r="1023" spans="1:18" s="70" customFormat="1" ht="12" customHeight="1">
      <c r="A1023" s="539" t="s">
        <v>149</v>
      </c>
      <c r="B1023" s="539"/>
      <c r="C1023" s="546">
        <v>5110211</v>
      </c>
      <c r="D1023" s="539" t="s">
        <v>402</v>
      </c>
      <c r="E1023" s="68" t="s">
        <v>6</v>
      </c>
      <c r="F1023" s="68" t="s">
        <v>209</v>
      </c>
      <c r="G1023" s="81">
        <f>IF(F1023="I",IFERROR(VLOOKUP(C1023,'BG 032022'!B:D,3,FALSE),0),0)</f>
        <v>0</v>
      </c>
      <c r="H1023" s="69"/>
      <c r="I1023" s="69">
        <f>IF(F1023="I",IFERROR(VLOOKUP(C1023,'BG 032022'!B:F,5,FALSE),0),0)</f>
        <v>0</v>
      </c>
      <c r="J1023" s="69"/>
      <c r="K1023" s="81"/>
      <c r="L1023" s="69"/>
      <c r="M1023" s="69"/>
      <c r="N1023" s="69"/>
      <c r="O1023" s="81">
        <f>IF(F1023="I",IFERROR(VLOOKUP(C1023,'BG 032021'!B:D,3,FALSE),0),0)</f>
        <v>0</v>
      </c>
      <c r="P1023" s="69"/>
      <c r="Q1023" s="69">
        <f>IF(F1023="I",IFERROR(VLOOKUP(C1023,'BG 032021'!B:E,4,FALSE),0),0)</f>
        <v>0</v>
      </c>
      <c r="R1023" s="69"/>
    </row>
    <row r="1024" spans="1:18" s="70" customFormat="1" ht="12" customHeight="1">
      <c r="A1024" s="539" t="s">
        <v>149</v>
      </c>
      <c r="B1024" s="539"/>
      <c r="C1024" s="546">
        <v>51102111</v>
      </c>
      <c r="D1024" s="539" t="s">
        <v>402</v>
      </c>
      <c r="E1024" s="68" t="s">
        <v>6</v>
      </c>
      <c r="F1024" s="68" t="s">
        <v>209</v>
      </c>
      <c r="G1024" s="81">
        <f>IF(F1024="I",IFERROR(VLOOKUP(C1024,'BG 032022'!B:D,3,FALSE),0),0)</f>
        <v>0</v>
      </c>
      <c r="H1024" s="69"/>
      <c r="I1024" s="69">
        <f>IF(F1024="I",IFERROR(VLOOKUP(C1024,'BG 032022'!B:F,5,FALSE),0),0)</f>
        <v>0</v>
      </c>
      <c r="J1024" s="69"/>
      <c r="K1024" s="81"/>
      <c r="L1024" s="69"/>
      <c r="M1024" s="69"/>
      <c r="N1024" s="69"/>
      <c r="O1024" s="81">
        <f>IF(F1024="I",IFERROR(VLOOKUP(C1024,'BG 032021'!B:D,3,FALSE),0),0)</f>
        <v>0</v>
      </c>
      <c r="P1024" s="69"/>
      <c r="Q1024" s="69">
        <f>IF(F1024="I",IFERROR(VLOOKUP(C1024,'BG 032021'!B:E,4,FALSE),0),0)</f>
        <v>0</v>
      </c>
      <c r="R1024" s="69"/>
    </row>
    <row r="1025" spans="1:18" s="833" customFormat="1" ht="12" customHeight="1">
      <c r="A1025" s="828" t="s">
        <v>149</v>
      </c>
      <c r="B1025" s="828" t="s">
        <v>32</v>
      </c>
      <c r="C1025" s="829">
        <v>5110211101</v>
      </c>
      <c r="D1025" s="828" t="s">
        <v>342</v>
      </c>
      <c r="E1025" s="830" t="s">
        <v>6</v>
      </c>
      <c r="F1025" s="830" t="s">
        <v>210</v>
      </c>
      <c r="G1025" s="831">
        <f>IF(F1025="I",IFERROR(VLOOKUP(C1025,'BG 032022'!B:D,3,FALSE),0),0)</f>
        <v>22475279</v>
      </c>
      <c r="H1025" s="832"/>
      <c r="I1025" s="832">
        <f>IF(F1025="I",IFERROR(VLOOKUP(C1025,'BG 032022'!B:F,5,FALSE),0),0)</f>
        <v>3214.18</v>
      </c>
      <c r="J1025" s="832"/>
      <c r="K1025" s="831"/>
      <c r="L1025" s="832"/>
      <c r="M1025" s="832"/>
      <c r="N1025" s="832"/>
      <c r="O1025" s="831">
        <f>IF(F1025="I",IFERROR(VLOOKUP(C1025,'BG 032021'!B:D,3,FALSE),0),0)</f>
        <v>370494</v>
      </c>
      <c r="P1025" s="832"/>
      <c r="Q1025" s="832">
        <f>IF(F1025="I",IFERROR(VLOOKUP(C1025,'BG 032021'!B:E,4,FALSE),0),0)</f>
        <v>54.25</v>
      </c>
      <c r="R1025" s="832"/>
    </row>
    <row r="1026" spans="1:18" s="833" customFormat="1" ht="12" customHeight="1">
      <c r="A1026" s="828" t="s">
        <v>149</v>
      </c>
      <c r="B1026" s="828" t="s">
        <v>32</v>
      </c>
      <c r="C1026" s="829">
        <v>5110211102</v>
      </c>
      <c r="D1026" s="828" t="s">
        <v>852</v>
      </c>
      <c r="E1026" s="830" t="s">
        <v>145</v>
      </c>
      <c r="F1026" s="830" t="s">
        <v>210</v>
      </c>
      <c r="G1026" s="831">
        <f>IF(F1026="I",IFERROR(VLOOKUP(C1026,'BG 032022'!B:D,3,FALSE),0),0)</f>
        <v>19092940</v>
      </c>
      <c r="H1026" s="832"/>
      <c r="I1026" s="832">
        <f>IF(F1026="I",IFERROR(VLOOKUP(C1026,'BG 032022'!B:F,5,FALSE),0),0)</f>
        <v>2732.6499999999996</v>
      </c>
      <c r="J1026" s="832"/>
      <c r="K1026" s="831"/>
      <c r="L1026" s="832"/>
      <c r="M1026" s="832"/>
      <c r="N1026" s="832"/>
      <c r="O1026" s="831">
        <f>IF(F1026="I",IFERROR(VLOOKUP(C1026,'BG 032021'!B:D,3,FALSE),0),0)</f>
        <v>92287261</v>
      </c>
      <c r="P1026" s="832"/>
      <c r="Q1026" s="832">
        <f>IF(F1026="I",IFERROR(VLOOKUP(C1026,'BG 032021'!B:E,4,FALSE),0),0)</f>
        <v>15045.71</v>
      </c>
      <c r="R1026" s="832"/>
    </row>
    <row r="1027" spans="1:18" s="70" customFormat="1" ht="12" customHeight="1">
      <c r="A1027" s="539" t="s">
        <v>149</v>
      </c>
      <c r="B1027" s="539"/>
      <c r="C1027" s="546">
        <v>51102112</v>
      </c>
      <c r="D1027" s="539" t="s">
        <v>1030</v>
      </c>
      <c r="E1027" s="68" t="s">
        <v>6</v>
      </c>
      <c r="F1027" s="68" t="s">
        <v>209</v>
      </c>
      <c r="G1027" s="81">
        <f>IF(F1027="I",IFERROR(VLOOKUP(C1027,'BG 032022'!B:D,3,FALSE),0),0)</f>
        <v>0</v>
      </c>
      <c r="H1027" s="69"/>
      <c r="I1027" s="69">
        <f>IF(F1027="I",IFERROR(VLOOKUP(C1027,'BG 032022'!B:F,5,FALSE),0),0)</f>
        <v>0</v>
      </c>
      <c r="J1027" s="69"/>
      <c r="K1027" s="81"/>
      <c r="L1027" s="69"/>
      <c r="M1027" s="69"/>
      <c r="N1027" s="69"/>
      <c r="O1027" s="81">
        <f>IF(F1027="I",IFERROR(VLOOKUP(C1027,'BG 032021'!B:D,3,FALSE),0),0)</f>
        <v>0</v>
      </c>
      <c r="P1027" s="69"/>
      <c r="Q1027" s="69">
        <f>IF(F1027="I",IFERROR(VLOOKUP(C1027,'BG 032021'!B:E,4,FALSE),0),0)</f>
        <v>0</v>
      </c>
      <c r="R1027" s="69"/>
    </row>
    <row r="1028" spans="1:18" s="833" customFormat="1" ht="12" customHeight="1">
      <c r="A1028" s="828" t="s">
        <v>149</v>
      </c>
      <c r="B1028" s="828" t="s">
        <v>32</v>
      </c>
      <c r="C1028" s="829">
        <v>5110211201</v>
      </c>
      <c r="D1028" s="828" t="s">
        <v>1074</v>
      </c>
      <c r="E1028" s="830" t="s">
        <v>6</v>
      </c>
      <c r="F1028" s="830" t="s">
        <v>210</v>
      </c>
      <c r="G1028" s="831">
        <f>IF(F1028="I",IFERROR(VLOOKUP(C1028,'BG 032022'!B:D,3,FALSE),0),0)</f>
        <v>3853197</v>
      </c>
      <c r="H1028" s="832"/>
      <c r="I1028" s="832">
        <f>IF(F1028="I",IFERROR(VLOOKUP(C1028,'BG 032022'!B:F,5,FALSE),0),0)</f>
        <v>549.96</v>
      </c>
      <c r="J1028" s="832"/>
      <c r="K1028" s="831"/>
      <c r="L1028" s="832"/>
      <c r="M1028" s="832"/>
      <c r="N1028" s="832"/>
      <c r="O1028" s="831">
        <f>IF(F1028="I",IFERROR(VLOOKUP(C1028,'BG 032021'!B:D,3,FALSE),0),0)</f>
        <v>21868718</v>
      </c>
      <c r="P1028" s="832"/>
      <c r="Q1028" s="832">
        <f>IF(F1028="I",IFERROR(VLOOKUP(C1028,'BG 032021'!B:E,4,FALSE),0),0)</f>
        <v>3588.67</v>
      </c>
      <c r="R1028" s="832"/>
    </row>
    <row r="1029" spans="1:18" s="833" customFormat="1" ht="12" customHeight="1">
      <c r="A1029" s="828" t="s">
        <v>149</v>
      </c>
      <c r="B1029" s="828" t="s">
        <v>32</v>
      </c>
      <c r="C1029" s="829">
        <v>5110211202</v>
      </c>
      <c r="D1029" s="828" t="s">
        <v>1075</v>
      </c>
      <c r="E1029" s="830" t="s">
        <v>145</v>
      </c>
      <c r="F1029" s="830" t="s">
        <v>210</v>
      </c>
      <c r="G1029" s="831">
        <f>IF(F1029="I",IFERROR(VLOOKUP(C1029,'BG 032022'!B:D,3,FALSE),0),0)</f>
        <v>3973608</v>
      </c>
      <c r="H1029" s="832"/>
      <c r="I1029" s="832">
        <f>IF(F1029="I",IFERROR(VLOOKUP(C1029,'BG 032022'!B:F,5,FALSE),0),0)</f>
        <v>566.92999999999995</v>
      </c>
      <c r="J1029" s="832"/>
      <c r="K1029" s="831"/>
      <c r="L1029" s="832"/>
      <c r="M1029" s="832"/>
      <c r="N1029" s="832"/>
      <c r="O1029" s="831">
        <f>IF(F1029="I",IFERROR(VLOOKUP(C1029,'BG 032021'!B:D,3,FALSE),0),0)</f>
        <v>69545</v>
      </c>
      <c r="P1029" s="832"/>
      <c r="Q1029" s="832">
        <f>IF(F1029="I",IFERROR(VLOOKUP(C1029,'BG 032021'!B:E,4,FALSE),0),0)</f>
        <v>10.34</v>
      </c>
      <c r="R1029" s="832"/>
    </row>
    <row r="1030" spans="1:18" s="70" customFormat="1" ht="12" customHeight="1">
      <c r="A1030" s="539" t="s">
        <v>149</v>
      </c>
      <c r="B1030" s="539"/>
      <c r="C1030" s="546">
        <v>51103</v>
      </c>
      <c r="D1030" s="539" t="s">
        <v>403</v>
      </c>
      <c r="E1030" s="68" t="s">
        <v>6</v>
      </c>
      <c r="F1030" s="68" t="s">
        <v>209</v>
      </c>
      <c r="G1030" s="81">
        <f>IF(F1030="I",IFERROR(VLOOKUP(C1030,'BG 032022'!B:D,3,FALSE),0),0)</f>
        <v>0</v>
      </c>
      <c r="H1030" s="69"/>
      <c r="I1030" s="69">
        <f>IF(F1030="I",IFERROR(VLOOKUP(C1030,'BG 032022'!B:F,5,FALSE),0),0)</f>
        <v>0</v>
      </c>
      <c r="J1030" s="69"/>
      <c r="K1030" s="81"/>
      <c r="L1030" s="69"/>
      <c r="M1030" s="69"/>
      <c r="N1030" s="69"/>
      <c r="O1030" s="81">
        <f>IF(F1030="I",IFERROR(VLOOKUP(C1030,'BG 032021'!B:D,3,FALSE),0),0)</f>
        <v>0</v>
      </c>
      <c r="P1030" s="69"/>
      <c r="Q1030" s="69">
        <f>IF(F1030="I",IFERROR(VLOOKUP(C1030,'BG 032021'!B:E,4,FALSE),0),0)</f>
        <v>0</v>
      </c>
      <c r="R1030" s="69"/>
    </row>
    <row r="1031" spans="1:18" s="70" customFormat="1" ht="12" customHeight="1">
      <c r="A1031" s="539" t="s">
        <v>149</v>
      </c>
      <c r="B1031" s="539"/>
      <c r="C1031" s="546">
        <v>511031</v>
      </c>
      <c r="D1031" s="539" t="s">
        <v>395</v>
      </c>
      <c r="E1031" s="68" t="s">
        <v>6</v>
      </c>
      <c r="F1031" s="68" t="s">
        <v>209</v>
      </c>
      <c r="G1031" s="81">
        <f>IF(F1031="I",IFERROR(VLOOKUP(C1031,'BG 032022'!B:D,3,FALSE),0),0)</f>
        <v>0</v>
      </c>
      <c r="H1031" s="69"/>
      <c r="I1031" s="69">
        <f>IF(F1031="I",IFERROR(VLOOKUP(C1031,'BG 032022'!B:F,5,FALSE),0),0)</f>
        <v>0</v>
      </c>
      <c r="J1031" s="69"/>
      <c r="K1031" s="81"/>
      <c r="L1031" s="69"/>
      <c r="M1031" s="69"/>
      <c r="N1031" s="69"/>
      <c r="O1031" s="81">
        <f>IF(F1031="I",IFERROR(VLOOKUP(C1031,'BG 032021'!B:D,3,FALSE),0),0)</f>
        <v>0</v>
      </c>
      <c r="P1031" s="69"/>
      <c r="Q1031" s="69">
        <f>IF(F1031="I",IFERROR(VLOOKUP(C1031,'BG 032021'!B:E,4,FALSE),0),0)</f>
        <v>0</v>
      </c>
      <c r="R1031" s="69"/>
    </row>
    <row r="1032" spans="1:18" s="70" customFormat="1" ht="12" customHeight="1">
      <c r="A1032" s="539" t="s">
        <v>149</v>
      </c>
      <c r="B1032" s="539"/>
      <c r="C1032" s="546">
        <v>5110311</v>
      </c>
      <c r="D1032" s="539" t="s">
        <v>395</v>
      </c>
      <c r="E1032" s="68" t="s">
        <v>6</v>
      </c>
      <c r="F1032" s="68" t="s">
        <v>209</v>
      </c>
      <c r="G1032" s="81">
        <f>IF(F1032="I",IFERROR(VLOOKUP(C1032,'BG 032022'!B:D,3,FALSE),0),0)</f>
        <v>0</v>
      </c>
      <c r="H1032" s="69"/>
      <c r="I1032" s="69">
        <f>IF(F1032="I",IFERROR(VLOOKUP(C1032,'BG 032022'!B:F,5,FALSE),0),0)</f>
        <v>0</v>
      </c>
      <c r="J1032" s="69"/>
      <c r="K1032" s="81"/>
      <c r="L1032" s="69"/>
      <c r="M1032" s="69"/>
      <c r="N1032" s="69"/>
      <c r="O1032" s="81">
        <f>IF(F1032="I",IFERROR(VLOOKUP(C1032,'BG 032021'!B:D,3,FALSE),0),0)</f>
        <v>0</v>
      </c>
      <c r="P1032" s="69"/>
      <c r="Q1032" s="69">
        <f>IF(F1032="I",IFERROR(VLOOKUP(C1032,'BG 032021'!B:E,4,FALSE),0),0)</f>
        <v>0</v>
      </c>
      <c r="R1032" s="69"/>
    </row>
    <row r="1033" spans="1:18" s="70" customFormat="1" ht="12" customHeight="1">
      <c r="A1033" s="539" t="s">
        <v>149</v>
      </c>
      <c r="B1033" s="539"/>
      <c r="C1033" s="546">
        <v>51103111</v>
      </c>
      <c r="D1033" s="539" t="s">
        <v>337</v>
      </c>
      <c r="E1033" s="68" t="s">
        <v>6</v>
      </c>
      <c r="F1033" s="68" t="s">
        <v>209</v>
      </c>
      <c r="G1033" s="81">
        <f>IF(F1033="I",IFERROR(VLOOKUP(C1033,'BG 032022'!B:D,3,FALSE),0),0)</f>
        <v>0</v>
      </c>
      <c r="H1033" s="69"/>
      <c r="I1033" s="69">
        <f>IF(F1033="I",IFERROR(VLOOKUP(C1033,'BG 032022'!B:F,5,FALSE),0),0)</f>
        <v>0</v>
      </c>
      <c r="J1033" s="69"/>
      <c r="K1033" s="81"/>
      <c r="L1033" s="69"/>
      <c r="M1033" s="69"/>
      <c r="N1033" s="69"/>
      <c r="O1033" s="81">
        <f>IF(F1033="I",IFERROR(VLOOKUP(C1033,'BG 032021'!B:D,3,FALSE),0),0)</f>
        <v>0</v>
      </c>
      <c r="P1033" s="69"/>
      <c r="Q1033" s="69">
        <f>IF(F1033="I",IFERROR(VLOOKUP(C1033,'BG 032021'!B:E,4,FALSE),0),0)</f>
        <v>0</v>
      </c>
      <c r="R1033" s="69"/>
    </row>
    <row r="1034" spans="1:18" s="833" customFormat="1" ht="11.25" customHeight="1">
      <c r="A1034" s="828" t="s">
        <v>149</v>
      </c>
      <c r="B1034" s="828" t="s">
        <v>403</v>
      </c>
      <c r="C1034" s="829">
        <v>5110311101</v>
      </c>
      <c r="D1034" s="828" t="s">
        <v>337</v>
      </c>
      <c r="E1034" s="830" t="s">
        <v>6</v>
      </c>
      <c r="F1034" s="830" t="s">
        <v>210</v>
      </c>
      <c r="G1034" s="831">
        <f>IF(F1034="I",IFERROR(VLOOKUP(C1034,'BG 032022'!B:D,3,FALSE),0),0)</f>
        <v>0</v>
      </c>
      <c r="H1034" s="832"/>
      <c r="I1034" s="832">
        <f>IF(F1034="I",IFERROR(VLOOKUP(C1034,'BG 032022'!B:F,5,FALSE),0),0)</f>
        <v>0</v>
      </c>
      <c r="J1034" s="832"/>
      <c r="K1034" s="831"/>
      <c r="L1034" s="832"/>
      <c r="M1034" s="832"/>
      <c r="N1034" s="832"/>
      <c r="O1034" s="831">
        <f>IF(F1034="I",IFERROR(VLOOKUP(C1034,'BG 032021'!B:D,3,FALSE),0),0)</f>
        <v>0</v>
      </c>
      <c r="P1034" s="832"/>
      <c r="Q1034" s="832">
        <f>IF(F1034="I",IFERROR(VLOOKUP(C1034,'BG 032021'!B:E,4,FALSE),0),0)</f>
        <v>0</v>
      </c>
      <c r="R1034" s="832"/>
    </row>
    <row r="1035" spans="1:18" s="833" customFormat="1" ht="12" customHeight="1">
      <c r="A1035" s="828" t="s">
        <v>149</v>
      </c>
      <c r="B1035" s="828" t="s">
        <v>403</v>
      </c>
      <c r="C1035" s="829">
        <v>5110311102</v>
      </c>
      <c r="D1035" s="828" t="s">
        <v>337</v>
      </c>
      <c r="E1035" s="830" t="s">
        <v>6</v>
      </c>
      <c r="F1035" s="830" t="s">
        <v>210</v>
      </c>
      <c r="G1035" s="831">
        <f>IF(F1035="I",IFERROR(VLOOKUP(C1035,'BG 032022'!B:D,3,FALSE),0),0)</f>
        <v>0</v>
      </c>
      <c r="H1035" s="832"/>
      <c r="I1035" s="832">
        <f>IF(F1035="I",IFERROR(VLOOKUP(C1035,'BG 032022'!B:F,5,FALSE),0),0)</f>
        <v>0</v>
      </c>
      <c r="J1035" s="832"/>
      <c r="K1035" s="831"/>
      <c r="L1035" s="832"/>
      <c r="M1035" s="832"/>
      <c r="N1035" s="832"/>
      <c r="O1035" s="831">
        <f>IF(F1035="I",IFERROR(VLOOKUP(C1035,'BG 032021'!B:D,3,FALSE),0),0)</f>
        <v>0</v>
      </c>
      <c r="P1035" s="832"/>
      <c r="Q1035" s="832">
        <f>IF(F1035="I",IFERROR(VLOOKUP(C1035,'BG 032021'!B:E,4,FALSE),0),0)</f>
        <v>0</v>
      </c>
      <c r="R1035" s="832"/>
    </row>
    <row r="1036" spans="1:18" s="833" customFormat="1" ht="12" customHeight="1">
      <c r="A1036" s="828" t="s">
        <v>149</v>
      </c>
      <c r="B1036" s="828" t="s">
        <v>403</v>
      </c>
      <c r="C1036" s="829">
        <v>5110311103</v>
      </c>
      <c r="D1036" s="828" t="s">
        <v>305</v>
      </c>
      <c r="E1036" s="830" t="s">
        <v>145</v>
      </c>
      <c r="F1036" s="830" t="s">
        <v>210</v>
      </c>
      <c r="G1036" s="831">
        <f>IF(F1036="I",IFERROR(VLOOKUP(C1036,'BG 032022'!B:D,3,FALSE),0),0)</f>
        <v>4439673</v>
      </c>
      <c r="H1036" s="832"/>
      <c r="I1036" s="832">
        <f>IF(F1036="I",IFERROR(VLOOKUP(C1036,'BG 032022'!B:F,5,FALSE),0),0)</f>
        <v>637.91</v>
      </c>
      <c r="J1036" s="832"/>
      <c r="K1036" s="831"/>
      <c r="L1036" s="832"/>
      <c r="M1036" s="832"/>
      <c r="N1036" s="832"/>
      <c r="O1036" s="831">
        <f>IF(F1036="I",IFERROR(VLOOKUP(C1036,'BG 032021'!B:D,3,FALSE),0),0)</f>
        <v>0</v>
      </c>
      <c r="P1036" s="832"/>
      <c r="Q1036" s="832">
        <f>IF(F1036="I",IFERROR(VLOOKUP(C1036,'BG 032021'!B:E,4,FALSE),0),0)</f>
        <v>0</v>
      </c>
      <c r="R1036" s="832"/>
    </row>
    <row r="1037" spans="1:18" s="70" customFormat="1" ht="12" customHeight="1">
      <c r="A1037" s="539" t="s">
        <v>149</v>
      </c>
      <c r="B1037" s="539"/>
      <c r="C1037" s="546">
        <v>51103112</v>
      </c>
      <c r="D1037" s="539" t="s">
        <v>404</v>
      </c>
      <c r="E1037" s="68" t="s">
        <v>6</v>
      </c>
      <c r="F1037" s="68" t="s">
        <v>209</v>
      </c>
      <c r="G1037" s="81">
        <f>IF(F1037="I",IFERROR(VLOOKUP(C1037,'BG 032022'!B:D,3,FALSE),0),0)</f>
        <v>0</v>
      </c>
      <c r="H1037" s="69"/>
      <c r="I1037" s="69">
        <f>IF(F1037="I",IFERROR(VLOOKUP(C1037,'BG 032022'!B:F,5,FALSE),0),0)</f>
        <v>0</v>
      </c>
      <c r="J1037" s="69"/>
      <c r="K1037" s="81"/>
      <c r="L1037" s="69"/>
      <c r="M1037" s="69"/>
      <c r="N1037" s="69"/>
      <c r="O1037" s="81">
        <f>IF(F1037="I",IFERROR(VLOOKUP(C1037,'BG 032021'!B:D,3,FALSE),0),0)</f>
        <v>0</v>
      </c>
      <c r="P1037" s="69"/>
      <c r="Q1037" s="69">
        <f>IF(F1037="I",IFERROR(VLOOKUP(C1037,'BG 032021'!B:E,4,FALSE),0),0)</f>
        <v>0</v>
      </c>
      <c r="R1037" s="69"/>
    </row>
    <row r="1038" spans="1:18" s="833" customFormat="1" ht="12" customHeight="1">
      <c r="A1038" s="828" t="s">
        <v>149</v>
      </c>
      <c r="B1038" s="828" t="s">
        <v>403</v>
      </c>
      <c r="C1038" s="829">
        <v>5110311201</v>
      </c>
      <c r="D1038" s="828" t="s">
        <v>541</v>
      </c>
      <c r="E1038" s="830" t="s">
        <v>6</v>
      </c>
      <c r="F1038" s="830" t="s">
        <v>210</v>
      </c>
      <c r="G1038" s="831">
        <f>IF(F1038="I",IFERROR(VLOOKUP(C1038,'BG 032022'!B:D,3,FALSE),0),0)</f>
        <v>0</v>
      </c>
      <c r="H1038" s="832"/>
      <c r="I1038" s="832">
        <f>IF(F1038="I",IFERROR(VLOOKUP(C1038,'BG 032022'!B:F,5,FALSE),0),0)</f>
        <v>0</v>
      </c>
      <c r="J1038" s="832"/>
      <c r="K1038" s="831"/>
      <c r="L1038" s="832"/>
      <c r="M1038" s="832"/>
      <c r="N1038" s="832"/>
      <c r="O1038" s="831">
        <f>IF(F1038="I",IFERROR(VLOOKUP(C1038,'BG 032021'!B:D,3,FALSE),0),0)</f>
        <v>0</v>
      </c>
      <c r="P1038" s="832"/>
      <c r="Q1038" s="832">
        <f>IF(F1038="I",IFERROR(VLOOKUP(C1038,'BG 032021'!B:E,4,FALSE),0),0)</f>
        <v>0</v>
      </c>
      <c r="R1038" s="832"/>
    </row>
    <row r="1039" spans="1:18" s="833" customFormat="1" ht="12" customHeight="1">
      <c r="A1039" s="828" t="s">
        <v>149</v>
      </c>
      <c r="B1039" s="828" t="s">
        <v>403</v>
      </c>
      <c r="C1039" s="829">
        <v>5110311202</v>
      </c>
      <c r="D1039" s="828" t="s">
        <v>542</v>
      </c>
      <c r="E1039" s="830" t="s">
        <v>145</v>
      </c>
      <c r="F1039" s="830" t="s">
        <v>210</v>
      </c>
      <c r="G1039" s="831">
        <f>IF(F1039="I",IFERROR(VLOOKUP(C1039,'BG 032022'!B:D,3,FALSE),0),0)</f>
        <v>40716</v>
      </c>
      <c r="H1039" s="832"/>
      <c r="I1039" s="832">
        <f>IF(F1039="I",IFERROR(VLOOKUP(C1039,'BG 032022'!B:F,5,FALSE),0),0)</f>
        <v>5.78</v>
      </c>
      <c r="J1039" s="832"/>
      <c r="K1039" s="831"/>
      <c r="L1039" s="832"/>
      <c r="M1039" s="832"/>
      <c r="N1039" s="832"/>
      <c r="O1039" s="831">
        <f>IF(F1039="I",IFERROR(VLOOKUP(C1039,'BG 032021'!B:D,3,FALSE),0),0)</f>
        <v>0</v>
      </c>
      <c r="P1039" s="832"/>
      <c r="Q1039" s="832">
        <f>IF(F1039="I",IFERROR(VLOOKUP(C1039,'BG 032021'!B:E,4,FALSE),0),0)</f>
        <v>0</v>
      </c>
      <c r="R1039" s="832"/>
    </row>
    <row r="1040" spans="1:18" s="833" customFormat="1" ht="12" customHeight="1">
      <c r="A1040" s="828" t="s">
        <v>149</v>
      </c>
      <c r="B1040" s="828" t="s">
        <v>403</v>
      </c>
      <c r="C1040" s="829">
        <v>5110311203</v>
      </c>
      <c r="D1040" s="828" t="s">
        <v>544</v>
      </c>
      <c r="E1040" s="830" t="s">
        <v>6</v>
      </c>
      <c r="F1040" s="830" t="s">
        <v>210</v>
      </c>
      <c r="G1040" s="831">
        <f>IF(F1040="I",IFERROR(VLOOKUP(C1040,'BG 032022'!B:D,3,FALSE),0),0)</f>
        <v>0</v>
      </c>
      <c r="H1040" s="832"/>
      <c r="I1040" s="832">
        <f>IF(F1040="I",IFERROR(VLOOKUP(C1040,'BG 032022'!B:F,5,FALSE),0),0)</f>
        <v>0</v>
      </c>
      <c r="J1040" s="832"/>
      <c r="K1040" s="831"/>
      <c r="L1040" s="832"/>
      <c r="M1040" s="832"/>
      <c r="N1040" s="832"/>
      <c r="O1040" s="831">
        <f>IF(F1040="I",IFERROR(VLOOKUP(C1040,'BG 032021'!B:D,3,FALSE),0),0)</f>
        <v>9614732</v>
      </c>
      <c r="P1040" s="832"/>
      <c r="Q1040" s="832">
        <f>IF(F1040="I",IFERROR(VLOOKUP(C1040,'BG 032021'!B:E,4,FALSE),0),0)</f>
        <v>1452.66</v>
      </c>
      <c r="R1040" s="832"/>
    </row>
    <row r="1041" spans="1:18" s="833" customFormat="1" ht="12" customHeight="1">
      <c r="A1041" s="828" t="s">
        <v>149</v>
      </c>
      <c r="B1041" s="828" t="s">
        <v>403</v>
      </c>
      <c r="C1041" s="829">
        <v>5110311204</v>
      </c>
      <c r="D1041" s="828" t="s">
        <v>545</v>
      </c>
      <c r="E1041" s="830" t="s">
        <v>145</v>
      </c>
      <c r="F1041" s="830" t="s">
        <v>210</v>
      </c>
      <c r="G1041" s="831">
        <f>IF(F1041="I",IFERROR(VLOOKUP(C1041,'BG 032022'!B:D,3,FALSE),0),0)</f>
        <v>0</v>
      </c>
      <c r="H1041" s="832"/>
      <c r="I1041" s="832">
        <f>IF(F1041="I",IFERROR(VLOOKUP(C1041,'BG 032022'!B:F,5,FALSE),0),0)</f>
        <v>0</v>
      </c>
      <c r="J1041" s="832"/>
      <c r="K1041" s="831"/>
      <c r="L1041" s="832"/>
      <c r="M1041" s="832"/>
      <c r="N1041" s="832"/>
      <c r="O1041" s="831">
        <f>IF(F1041="I",IFERROR(VLOOKUP(C1041,'BG 032021'!B:D,3,FALSE),0),0)</f>
        <v>6331</v>
      </c>
      <c r="P1041" s="832"/>
      <c r="Q1041" s="832">
        <f>IF(F1041="I",IFERROR(VLOOKUP(C1041,'BG 032021'!B:E,4,FALSE),0),0)</f>
        <v>0.92</v>
      </c>
      <c r="R1041" s="832"/>
    </row>
    <row r="1042" spans="1:18" s="833" customFormat="1" ht="12" customHeight="1">
      <c r="A1042" s="828" t="s">
        <v>149</v>
      </c>
      <c r="B1042" s="828" t="s">
        <v>403</v>
      </c>
      <c r="C1042" s="829">
        <v>5110311205</v>
      </c>
      <c r="D1042" s="828" t="s">
        <v>302</v>
      </c>
      <c r="E1042" s="830" t="s">
        <v>6</v>
      </c>
      <c r="F1042" s="830" t="s">
        <v>210</v>
      </c>
      <c r="G1042" s="831">
        <f>IF(F1042="I",IFERROR(VLOOKUP(C1042,'BG 032022'!B:D,3,FALSE),0),0)</f>
        <v>10958162</v>
      </c>
      <c r="H1042" s="832"/>
      <c r="I1042" s="832">
        <f>IF(F1042="I",IFERROR(VLOOKUP(C1042,'BG 032022'!B:F,5,FALSE),0),0)</f>
        <v>1561.01</v>
      </c>
      <c r="J1042" s="832"/>
      <c r="K1042" s="831"/>
      <c r="L1042" s="832"/>
      <c r="M1042" s="832"/>
      <c r="N1042" s="832"/>
      <c r="O1042" s="831">
        <f>IF(F1042="I",IFERROR(VLOOKUP(C1042,'BG 032021'!B:D,3,FALSE),0),0)</f>
        <v>2227321</v>
      </c>
      <c r="P1042" s="832"/>
      <c r="Q1042" s="832">
        <f>IF(F1042="I",IFERROR(VLOOKUP(C1042,'BG 032021'!B:E,4,FALSE),0),0)</f>
        <v>334.02</v>
      </c>
      <c r="R1042" s="832"/>
    </row>
    <row r="1043" spans="1:18" s="833" customFormat="1" ht="12" customHeight="1">
      <c r="A1043" s="828" t="s">
        <v>149</v>
      </c>
      <c r="B1043" s="828" t="s">
        <v>403</v>
      </c>
      <c r="C1043" s="829">
        <v>5110311206</v>
      </c>
      <c r="D1043" s="828" t="s">
        <v>303</v>
      </c>
      <c r="E1043" s="830" t="s">
        <v>145</v>
      </c>
      <c r="F1043" s="830" t="s">
        <v>210</v>
      </c>
      <c r="G1043" s="831">
        <f>IF(F1043="I",IFERROR(VLOOKUP(C1043,'BG 032022'!B:D,3,FALSE),0),0)</f>
        <v>4755398</v>
      </c>
      <c r="H1043" s="832"/>
      <c r="I1043" s="832">
        <f>IF(F1043="I",IFERROR(VLOOKUP(C1043,'BG 032022'!B:F,5,FALSE),0),0)</f>
        <v>682.8</v>
      </c>
      <c r="J1043" s="832"/>
      <c r="K1043" s="831"/>
      <c r="L1043" s="832"/>
      <c r="M1043" s="832"/>
      <c r="N1043" s="832"/>
      <c r="O1043" s="831">
        <f>IF(F1043="I",IFERROR(VLOOKUP(C1043,'BG 032021'!B:D,3,FALSE),0),0)</f>
        <v>3306554</v>
      </c>
      <c r="P1043" s="832"/>
      <c r="Q1043" s="832">
        <f>IF(F1043="I",IFERROR(VLOOKUP(C1043,'BG 032021'!B:E,4,FALSE),0),0)</f>
        <v>488.10999999999996</v>
      </c>
      <c r="R1043" s="832"/>
    </row>
    <row r="1044" spans="1:18" s="833" customFormat="1" ht="12" customHeight="1">
      <c r="A1044" s="828" t="s">
        <v>149</v>
      </c>
      <c r="B1044" s="828" t="s">
        <v>403</v>
      </c>
      <c r="C1044" s="829">
        <v>5110311207</v>
      </c>
      <c r="D1044" s="828" t="s">
        <v>304</v>
      </c>
      <c r="E1044" s="830" t="s">
        <v>6</v>
      </c>
      <c r="F1044" s="830" t="s">
        <v>210</v>
      </c>
      <c r="G1044" s="831">
        <f>IF(F1044="I",IFERROR(VLOOKUP(C1044,'BG 032022'!B:D,3,FALSE),0),0)</f>
        <v>20083083</v>
      </c>
      <c r="H1044" s="832"/>
      <c r="I1044" s="832">
        <f>IF(F1044="I",IFERROR(VLOOKUP(C1044,'BG 032022'!B:F,5,FALSE),0),0)</f>
        <v>2846.92</v>
      </c>
      <c r="J1044" s="832"/>
      <c r="K1044" s="831"/>
      <c r="L1044" s="832"/>
      <c r="M1044" s="832"/>
      <c r="N1044" s="832"/>
      <c r="O1044" s="831">
        <f>IF(F1044="I",IFERROR(VLOOKUP(C1044,'BG 032021'!B:D,3,FALSE),0),0)</f>
        <v>1086390</v>
      </c>
      <c r="P1044" s="832"/>
      <c r="Q1044" s="832">
        <f>IF(F1044="I",IFERROR(VLOOKUP(C1044,'BG 032021'!B:E,4,FALSE),0),0)</f>
        <v>168.49</v>
      </c>
      <c r="R1044" s="832"/>
    </row>
    <row r="1045" spans="1:18" s="833" customFormat="1" ht="12" customHeight="1">
      <c r="A1045" s="828" t="s">
        <v>149</v>
      </c>
      <c r="B1045" s="828" t="s">
        <v>403</v>
      </c>
      <c r="C1045" s="829">
        <v>5110311208</v>
      </c>
      <c r="D1045" s="828" t="s">
        <v>305</v>
      </c>
      <c r="E1045" s="830" t="s">
        <v>145</v>
      </c>
      <c r="F1045" s="830" t="s">
        <v>210</v>
      </c>
      <c r="G1045" s="831">
        <f>IF(F1045="I",IFERROR(VLOOKUP(C1045,'BG 032022'!B:D,3,FALSE),0),0)</f>
        <v>930239</v>
      </c>
      <c r="H1045" s="832"/>
      <c r="I1045" s="832">
        <f>IF(F1045="I",IFERROR(VLOOKUP(C1045,'BG 032022'!B:F,5,FALSE),0),0)</f>
        <v>133.63999999999999</v>
      </c>
      <c r="J1045" s="832"/>
      <c r="K1045" s="831"/>
      <c r="L1045" s="832"/>
      <c r="M1045" s="832"/>
      <c r="N1045" s="832"/>
      <c r="O1045" s="831">
        <f>IF(F1045="I",IFERROR(VLOOKUP(C1045,'BG 032021'!B:D,3,FALSE),0),0)</f>
        <v>0</v>
      </c>
      <c r="P1045" s="832"/>
      <c r="Q1045" s="832">
        <f>IF(F1045="I",IFERROR(VLOOKUP(C1045,'BG 032021'!B:E,4,FALSE),0),0)</f>
        <v>0</v>
      </c>
      <c r="R1045" s="832"/>
    </row>
    <row r="1046" spans="1:18" s="70" customFormat="1" ht="12" customHeight="1">
      <c r="A1046" s="539" t="s">
        <v>149</v>
      </c>
      <c r="B1046" s="539"/>
      <c r="C1046" s="546">
        <v>5110311209</v>
      </c>
      <c r="D1046" s="539" t="s">
        <v>547</v>
      </c>
      <c r="E1046" s="68" t="s">
        <v>6</v>
      </c>
      <c r="F1046" s="68" t="s">
        <v>210</v>
      </c>
      <c r="G1046" s="81">
        <f>IF(F1046="I",IFERROR(VLOOKUP(C1046,'BG 032022'!B:D,3,FALSE),0),0)</f>
        <v>0</v>
      </c>
      <c r="H1046" s="69"/>
      <c r="I1046" s="69">
        <f>IF(F1046="I",IFERROR(VLOOKUP(C1046,'BG 032022'!B:F,5,FALSE),0),0)</f>
        <v>0</v>
      </c>
      <c r="J1046" s="69"/>
      <c r="K1046" s="81"/>
      <c r="L1046" s="69"/>
      <c r="M1046" s="69"/>
      <c r="N1046" s="69"/>
      <c r="O1046" s="81">
        <f>IF(F1046="I",IFERROR(VLOOKUP(C1046,'BG 032021'!B:D,3,FALSE),0),0)</f>
        <v>0</v>
      </c>
      <c r="P1046" s="69"/>
      <c r="Q1046" s="69">
        <f>IF(F1046="I",IFERROR(VLOOKUP(C1046,'BG 032021'!B:E,4,FALSE),0),0)</f>
        <v>0</v>
      </c>
      <c r="R1046" s="69"/>
    </row>
    <row r="1047" spans="1:18" s="70" customFormat="1" ht="12" customHeight="1">
      <c r="A1047" s="539" t="s">
        <v>149</v>
      </c>
      <c r="B1047" s="539"/>
      <c r="C1047" s="546">
        <v>5110311210</v>
      </c>
      <c r="D1047" s="539" t="s">
        <v>548</v>
      </c>
      <c r="E1047" s="68" t="s">
        <v>145</v>
      </c>
      <c r="F1047" s="68" t="s">
        <v>210</v>
      </c>
      <c r="G1047" s="81">
        <f>IF(F1047="I",IFERROR(VLOOKUP(C1047,'BG 032022'!B:D,3,FALSE),0),0)</f>
        <v>0</v>
      </c>
      <c r="H1047" s="69"/>
      <c r="I1047" s="69">
        <f>IF(F1047="I",IFERROR(VLOOKUP(C1047,'BG 032022'!B:F,5,FALSE),0),0)</f>
        <v>0</v>
      </c>
      <c r="J1047" s="69"/>
      <c r="K1047" s="81"/>
      <c r="L1047" s="69"/>
      <c r="M1047" s="69"/>
      <c r="N1047" s="69"/>
      <c r="O1047" s="81">
        <f>IF(F1047="I",IFERROR(VLOOKUP(C1047,'BG 032021'!B:D,3,FALSE),0),0)</f>
        <v>0</v>
      </c>
      <c r="P1047" s="69"/>
      <c r="Q1047" s="69">
        <f>IF(F1047="I",IFERROR(VLOOKUP(C1047,'BG 032021'!B:E,4,FALSE),0),0)</f>
        <v>0</v>
      </c>
      <c r="R1047" s="69"/>
    </row>
    <row r="1048" spans="1:18" s="70" customFormat="1" ht="12" customHeight="1">
      <c r="A1048" s="539" t="s">
        <v>149</v>
      </c>
      <c r="B1048" s="539"/>
      <c r="C1048" s="546">
        <v>5110311211</v>
      </c>
      <c r="D1048" s="539" t="s">
        <v>550</v>
      </c>
      <c r="E1048" s="68" t="s">
        <v>6</v>
      </c>
      <c r="F1048" s="68" t="s">
        <v>210</v>
      </c>
      <c r="G1048" s="81">
        <f>IF(F1048="I",IFERROR(VLOOKUP(C1048,'BG 032022'!B:D,3,FALSE),0),0)</f>
        <v>0</v>
      </c>
      <c r="H1048" s="69"/>
      <c r="I1048" s="69">
        <f>IF(F1048="I",IFERROR(VLOOKUP(C1048,'BG 032022'!B:F,5,FALSE),0),0)</f>
        <v>0</v>
      </c>
      <c r="J1048" s="69"/>
      <c r="K1048" s="81"/>
      <c r="L1048" s="69"/>
      <c r="M1048" s="69"/>
      <c r="N1048" s="69"/>
      <c r="O1048" s="81">
        <f>IF(F1048="I",IFERROR(VLOOKUP(C1048,'BG 032021'!B:D,3,FALSE),0),0)</f>
        <v>0</v>
      </c>
      <c r="P1048" s="69"/>
      <c r="Q1048" s="69">
        <f>IF(F1048="I",IFERROR(VLOOKUP(C1048,'BG 032021'!B:E,4,FALSE),0),0)</f>
        <v>0</v>
      </c>
      <c r="R1048" s="69"/>
    </row>
    <row r="1049" spans="1:18" s="70" customFormat="1" ht="12" customHeight="1">
      <c r="A1049" s="539" t="s">
        <v>149</v>
      </c>
      <c r="B1049" s="539"/>
      <c r="C1049" s="546">
        <v>5110311212</v>
      </c>
      <c r="D1049" s="539" t="s">
        <v>551</v>
      </c>
      <c r="E1049" s="68" t="s">
        <v>145</v>
      </c>
      <c r="F1049" s="68" t="s">
        <v>210</v>
      </c>
      <c r="G1049" s="81">
        <f>IF(F1049="I",IFERROR(VLOOKUP(C1049,'BG 032022'!B:D,3,FALSE),0),0)</f>
        <v>0</v>
      </c>
      <c r="H1049" s="69"/>
      <c r="I1049" s="69">
        <f>IF(F1049="I",IFERROR(VLOOKUP(C1049,'BG 032022'!B:F,5,FALSE),0),0)</f>
        <v>0</v>
      </c>
      <c r="J1049" s="69"/>
      <c r="K1049" s="81"/>
      <c r="L1049" s="69"/>
      <c r="M1049" s="69"/>
      <c r="N1049" s="69"/>
      <c r="O1049" s="81">
        <f>IF(F1049="I",IFERROR(VLOOKUP(C1049,'BG 032021'!B:D,3,FALSE),0),0)</f>
        <v>0</v>
      </c>
      <c r="P1049" s="69"/>
      <c r="Q1049" s="69">
        <f>IF(F1049="I",IFERROR(VLOOKUP(C1049,'BG 032021'!B:E,4,FALSE),0),0)</f>
        <v>0</v>
      </c>
      <c r="R1049" s="69"/>
    </row>
    <row r="1050" spans="1:18" s="70" customFormat="1" ht="12" customHeight="1">
      <c r="A1050" s="539" t="s">
        <v>149</v>
      </c>
      <c r="B1050" s="539"/>
      <c r="C1050" s="546">
        <v>5110311213</v>
      </c>
      <c r="D1050" s="539" t="s">
        <v>823</v>
      </c>
      <c r="E1050" s="68" t="s">
        <v>6</v>
      </c>
      <c r="F1050" s="68" t="s">
        <v>210</v>
      </c>
      <c r="G1050" s="81">
        <f>IF(F1050="I",IFERROR(VLOOKUP(C1050,'BG 032022'!B:D,3,FALSE),0),0)</f>
        <v>0</v>
      </c>
      <c r="H1050" s="69"/>
      <c r="I1050" s="69">
        <f>IF(F1050="I",IFERROR(VLOOKUP(C1050,'BG 032022'!B:F,5,FALSE),0),0)</f>
        <v>0</v>
      </c>
      <c r="J1050" s="69"/>
      <c r="K1050" s="81"/>
      <c r="L1050" s="69"/>
      <c r="M1050" s="69"/>
      <c r="N1050" s="69"/>
      <c r="O1050" s="81">
        <f>IF(F1050="I",IFERROR(VLOOKUP(C1050,'BG 032021'!B:D,3,FALSE),0),0)</f>
        <v>0</v>
      </c>
      <c r="P1050" s="69"/>
      <c r="Q1050" s="69">
        <f>IF(F1050="I",IFERROR(VLOOKUP(C1050,'BG 032021'!B:E,4,FALSE),0),0)</f>
        <v>0</v>
      </c>
      <c r="R1050" s="69"/>
    </row>
    <row r="1051" spans="1:18" s="70" customFormat="1" ht="12" customHeight="1">
      <c r="A1051" s="539" t="s">
        <v>149</v>
      </c>
      <c r="B1051" s="539"/>
      <c r="C1051" s="546">
        <v>5110311214</v>
      </c>
      <c r="D1051" s="539" t="s">
        <v>824</v>
      </c>
      <c r="E1051" s="68" t="s">
        <v>145</v>
      </c>
      <c r="F1051" s="68" t="s">
        <v>210</v>
      </c>
      <c r="G1051" s="81">
        <f>IF(F1051="I",IFERROR(VLOOKUP(C1051,'BG 032022'!B:D,3,FALSE),0),0)</f>
        <v>0</v>
      </c>
      <c r="H1051" s="69"/>
      <c r="I1051" s="69">
        <f>IF(F1051="I",IFERROR(VLOOKUP(C1051,'BG 032022'!B:F,5,FALSE),0),0)</f>
        <v>0</v>
      </c>
      <c r="J1051" s="69"/>
      <c r="K1051" s="81"/>
      <c r="L1051" s="69"/>
      <c r="M1051" s="69"/>
      <c r="N1051" s="69"/>
      <c r="O1051" s="81">
        <f>IF(F1051="I",IFERROR(VLOOKUP(C1051,'BG 032021'!B:D,3,FALSE),0),0)</f>
        <v>0</v>
      </c>
      <c r="P1051" s="69"/>
      <c r="Q1051" s="69">
        <f>IF(F1051="I",IFERROR(VLOOKUP(C1051,'BG 032021'!B:E,4,FALSE),0),0)</f>
        <v>0</v>
      </c>
      <c r="R1051" s="69"/>
    </row>
    <row r="1052" spans="1:18" s="70" customFormat="1" ht="12" customHeight="1">
      <c r="A1052" s="539" t="s">
        <v>149</v>
      </c>
      <c r="B1052" s="539"/>
      <c r="C1052" s="546">
        <v>5110311215</v>
      </c>
      <c r="D1052" s="539" t="s">
        <v>825</v>
      </c>
      <c r="E1052" s="68" t="s">
        <v>6</v>
      </c>
      <c r="F1052" s="68" t="s">
        <v>210</v>
      </c>
      <c r="G1052" s="81">
        <f>IF(F1052="I",IFERROR(VLOOKUP(C1052,'BG 032022'!B:D,3,FALSE),0),0)</f>
        <v>0</v>
      </c>
      <c r="H1052" s="69"/>
      <c r="I1052" s="69">
        <f>IF(F1052="I",IFERROR(VLOOKUP(C1052,'BG 032022'!B:F,5,FALSE),0),0)</f>
        <v>0</v>
      </c>
      <c r="J1052" s="69"/>
      <c r="K1052" s="81"/>
      <c r="L1052" s="69"/>
      <c r="M1052" s="69"/>
      <c r="N1052" s="69"/>
      <c r="O1052" s="81">
        <f>IF(F1052="I",IFERROR(VLOOKUP(C1052,'BG 032021'!B:D,3,FALSE),0),0)</f>
        <v>0</v>
      </c>
      <c r="P1052" s="69"/>
      <c r="Q1052" s="69">
        <f>IF(F1052="I",IFERROR(VLOOKUP(C1052,'BG 032021'!B:E,4,FALSE),0),0)</f>
        <v>0</v>
      </c>
      <c r="R1052" s="69"/>
    </row>
    <row r="1053" spans="1:18" s="70" customFormat="1" ht="12" customHeight="1">
      <c r="A1053" s="539" t="s">
        <v>149</v>
      </c>
      <c r="B1053" s="539"/>
      <c r="C1053" s="546">
        <v>5110311216</v>
      </c>
      <c r="D1053" s="539" t="s">
        <v>826</v>
      </c>
      <c r="E1053" s="68" t="s">
        <v>145</v>
      </c>
      <c r="F1053" s="68" t="s">
        <v>210</v>
      </c>
      <c r="G1053" s="81">
        <f>IF(F1053="I",IFERROR(VLOOKUP(C1053,'BG 032022'!B:D,3,FALSE),0),0)</f>
        <v>0</v>
      </c>
      <c r="H1053" s="69"/>
      <c r="I1053" s="69">
        <f>IF(F1053="I",IFERROR(VLOOKUP(C1053,'BG 032022'!B:F,5,FALSE),0),0)</f>
        <v>0</v>
      </c>
      <c r="J1053" s="69"/>
      <c r="K1053" s="81"/>
      <c r="L1053" s="69"/>
      <c r="M1053" s="69"/>
      <c r="N1053" s="69"/>
      <c r="O1053" s="81">
        <f>IF(F1053="I",IFERROR(VLOOKUP(C1053,'BG 032021'!B:D,3,FALSE),0),0)</f>
        <v>0</v>
      </c>
      <c r="P1053" s="69"/>
      <c r="Q1053" s="69">
        <f>IF(F1053="I",IFERROR(VLOOKUP(C1053,'BG 032021'!B:E,4,FALSE),0),0)</f>
        <v>0</v>
      </c>
      <c r="R1053" s="69"/>
    </row>
    <row r="1054" spans="1:18" s="70" customFormat="1" ht="12" customHeight="1">
      <c r="A1054" s="539" t="s">
        <v>149</v>
      </c>
      <c r="B1054" s="539"/>
      <c r="C1054" s="546">
        <v>5110311217</v>
      </c>
      <c r="D1054" s="539" t="s">
        <v>335</v>
      </c>
      <c r="E1054" s="68" t="s">
        <v>6</v>
      </c>
      <c r="F1054" s="68" t="s">
        <v>210</v>
      </c>
      <c r="G1054" s="81">
        <f>IF(F1054="I",IFERROR(VLOOKUP(C1054,'BG 032022'!B:D,3,FALSE),0),0)</f>
        <v>0</v>
      </c>
      <c r="H1054" s="69"/>
      <c r="I1054" s="69">
        <f>IF(F1054="I",IFERROR(VLOOKUP(C1054,'BG 032022'!B:F,5,FALSE),0),0)</f>
        <v>0</v>
      </c>
      <c r="J1054" s="69"/>
      <c r="K1054" s="81"/>
      <c r="L1054" s="69"/>
      <c r="M1054" s="69"/>
      <c r="N1054" s="69"/>
      <c r="O1054" s="81">
        <f>IF(F1054="I",IFERROR(VLOOKUP(C1054,'BG 032021'!B:D,3,FALSE),0),0)</f>
        <v>0</v>
      </c>
      <c r="P1054" s="69"/>
      <c r="Q1054" s="69">
        <f>IF(F1054="I",IFERROR(VLOOKUP(C1054,'BG 032021'!B:E,4,FALSE),0),0)</f>
        <v>0</v>
      </c>
      <c r="R1054" s="69"/>
    </row>
    <row r="1055" spans="1:18" s="833" customFormat="1" ht="12" customHeight="1">
      <c r="A1055" s="828" t="s">
        <v>149</v>
      </c>
      <c r="B1055" s="828" t="s">
        <v>403</v>
      </c>
      <c r="C1055" s="829">
        <v>5110311218</v>
      </c>
      <c r="D1055" s="828" t="s">
        <v>336</v>
      </c>
      <c r="E1055" s="830" t="s">
        <v>145</v>
      </c>
      <c r="F1055" s="830" t="s">
        <v>210</v>
      </c>
      <c r="G1055" s="831">
        <f>IF(F1055="I",IFERROR(VLOOKUP(C1055,'BG 032022'!B:D,3,FALSE),0),0)</f>
        <v>0</v>
      </c>
      <c r="H1055" s="832"/>
      <c r="I1055" s="832">
        <f>IF(F1055="I",IFERROR(VLOOKUP(C1055,'BG 032022'!B:F,5,FALSE),0),0)</f>
        <v>0</v>
      </c>
      <c r="J1055" s="832"/>
      <c r="K1055" s="831"/>
      <c r="L1055" s="832"/>
      <c r="M1055" s="832"/>
      <c r="N1055" s="832"/>
      <c r="O1055" s="831">
        <f>IF(F1055="I",IFERROR(VLOOKUP(C1055,'BG 032021'!B:D,3,FALSE),0),0)</f>
        <v>343630</v>
      </c>
      <c r="P1055" s="832"/>
      <c r="Q1055" s="832">
        <f>IF(F1055="I",IFERROR(VLOOKUP(C1055,'BG 032021'!B:E,4,FALSE),0),0)</f>
        <v>52.44</v>
      </c>
      <c r="R1055" s="832"/>
    </row>
    <row r="1056" spans="1:18" s="70" customFormat="1" ht="12" customHeight="1">
      <c r="A1056" s="539" t="s">
        <v>149</v>
      </c>
      <c r="B1056" s="539"/>
      <c r="C1056" s="546">
        <v>5110311219</v>
      </c>
      <c r="D1056" s="539" t="s">
        <v>827</v>
      </c>
      <c r="E1056" s="68" t="s">
        <v>6</v>
      </c>
      <c r="F1056" s="68" t="s">
        <v>210</v>
      </c>
      <c r="G1056" s="81">
        <f>IF(F1056="I",IFERROR(VLOOKUP(C1056,'BG 032022'!B:D,3,FALSE),0),0)</f>
        <v>0</v>
      </c>
      <c r="H1056" s="69"/>
      <c r="I1056" s="69">
        <f>IF(F1056="I",IFERROR(VLOOKUP(C1056,'BG 032022'!B:F,5,FALSE),0),0)</f>
        <v>0</v>
      </c>
      <c r="J1056" s="69"/>
      <c r="K1056" s="81"/>
      <c r="L1056" s="69"/>
      <c r="M1056" s="69"/>
      <c r="N1056" s="69"/>
      <c r="O1056" s="81">
        <f>IF(F1056="I",IFERROR(VLOOKUP(C1056,'BG 032021'!B:D,3,FALSE),0),0)</f>
        <v>0</v>
      </c>
      <c r="P1056" s="69"/>
      <c r="Q1056" s="69">
        <f>IF(F1056="I",IFERROR(VLOOKUP(C1056,'BG 032021'!B:E,4,FALSE),0),0)</f>
        <v>0</v>
      </c>
      <c r="R1056" s="69"/>
    </row>
    <row r="1057" spans="1:18" s="70" customFormat="1" ht="12" customHeight="1">
      <c r="A1057" s="539" t="s">
        <v>149</v>
      </c>
      <c r="B1057" s="539"/>
      <c r="C1057" s="546">
        <v>5110311220</v>
      </c>
      <c r="D1057" s="539" t="s">
        <v>828</v>
      </c>
      <c r="E1057" s="68" t="s">
        <v>145</v>
      </c>
      <c r="F1057" s="68" t="s">
        <v>210</v>
      </c>
      <c r="G1057" s="81">
        <f>IF(F1057="I",IFERROR(VLOOKUP(C1057,'BG 032022'!B:D,3,FALSE),0),0)</f>
        <v>0</v>
      </c>
      <c r="H1057" s="69"/>
      <c r="I1057" s="69">
        <f>IF(F1057="I",IFERROR(VLOOKUP(C1057,'BG 032022'!B:F,5,FALSE),0),0)</f>
        <v>0</v>
      </c>
      <c r="J1057" s="69"/>
      <c r="K1057" s="81"/>
      <c r="L1057" s="69"/>
      <c r="M1057" s="69"/>
      <c r="N1057" s="69"/>
      <c r="O1057" s="81">
        <f>IF(F1057="I",IFERROR(VLOOKUP(C1057,'BG 032021'!B:D,3,FALSE),0),0)</f>
        <v>0</v>
      </c>
      <c r="P1057" s="69"/>
      <c r="Q1057" s="69">
        <f>IF(F1057="I",IFERROR(VLOOKUP(C1057,'BG 032021'!B:E,4,FALSE),0),0)</f>
        <v>0</v>
      </c>
      <c r="R1057" s="69"/>
    </row>
    <row r="1058" spans="1:18" s="70" customFormat="1" ht="12" customHeight="1">
      <c r="A1058" s="539" t="s">
        <v>149</v>
      </c>
      <c r="B1058" s="539"/>
      <c r="C1058" s="546">
        <v>5110311221</v>
      </c>
      <c r="D1058" s="539" t="s">
        <v>682</v>
      </c>
      <c r="E1058" s="68" t="s">
        <v>6</v>
      </c>
      <c r="F1058" s="68" t="s">
        <v>210</v>
      </c>
      <c r="G1058" s="81">
        <f>IF(F1058="I",IFERROR(VLOOKUP(C1058,'BG 032022'!B:D,3,FALSE),0),0)</f>
        <v>0</v>
      </c>
      <c r="H1058" s="69"/>
      <c r="I1058" s="69">
        <f>IF(F1058="I",IFERROR(VLOOKUP(C1058,'BG 032022'!B:F,5,FALSE),0),0)</f>
        <v>0</v>
      </c>
      <c r="J1058" s="69"/>
      <c r="K1058" s="81"/>
      <c r="L1058" s="69"/>
      <c r="M1058" s="69"/>
      <c r="N1058" s="69"/>
      <c r="O1058" s="81">
        <f>IF(F1058="I",IFERROR(VLOOKUP(C1058,'BG 032021'!B:D,3,FALSE),0),0)</f>
        <v>0</v>
      </c>
      <c r="P1058" s="69"/>
      <c r="Q1058" s="69">
        <f>IF(F1058="I",IFERROR(VLOOKUP(C1058,'BG 032021'!B:E,4,FALSE),0),0)</f>
        <v>0</v>
      </c>
      <c r="R1058" s="69"/>
    </row>
    <row r="1059" spans="1:18" s="70" customFormat="1" ht="12" customHeight="1">
      <c r="A1059" s="539" t="s">
        <v>149</v>
      </c>
      <c r="B1059" s="539"/>
      <c r="C1059" s="546">
        <v>5110311222</v>
      </c>
      <c r="D1059" s="539" t="s">
        <v>683</v>
      </c>
      <c r="E1059" s="68" t="s">
        <v>145</v>
      </c>
      <c r="F1059" s="68" t="s">
        <v>210</v>
      </c>
      <c r="G1059" s="81">
        <f>IF(F1059="I",IFERROR(VLOOKUP(C1059,'BG 032022'!B:D,3,FALSE),0),0)</f>
        <v>0</v>
      </c>
      <c r="H1059" s="69"/>
      <c r="I1059" s="69">
        <f>IF(F1059="I",IFERROR(VLOOKUP(C1059,'BG 032022'!B:F,5,FALSE),0),0)</f>
        <v>0</v>
      </c>
      <c r="J1059" s="69"/>
      <c r="K1059" s="81"/>
      <c r="L1059" s="69"/>
      <c r="M1059" s="69"/>
      <c r="N1059" s="69"/>
      <c r="O1059" s="81">
        <f>IF(F1059="I",IFERROR(VLOOKUP(C1059,'BG 032021'!B:D,3,FALSE),0),0)</f>
        <v>0</v>
      </c>
      <c r="P1059" s="69"/>
      <c r="Q1059" s="69">
        <f>IF(F1059="I",IFERROR(VLOOKUP(C1059,'BG 032021'!B:E,4,FALSE),0),0)</f>
        <v>0</v>
      </c>
      <c r="R1059" s="69"/>
    </row>
    <row r="1060" spans="1:18" s="70" customFormat="1" ht="12" customHeight="1">
      <c r="A1060" s="539" t="s">
        <v>149</v>
      </c>
      <c r="B1060" s="539"/>
      <c r="C1060" s="546">
        <v>5110311223</v>
      </c>
      <c r="D1060" s="539" t="s">
        <v>829</v>
      </c>
      <c r="E1060" s="68" t="s">
        <v>6</v>
      </c>
      <c r="F1060" s="68" t="s">
        <v>210</v>
      </c>
      <c r="G1060" s="81">
        <f>IF(F1060="I",IFERROR(VLOOKUP(C1060,'BG 032022'!B:D,3,FALSE),0),0)</f>
        <v>0</v>
      </c>
      <c r="H1060" s="69"/>
      <c r="I1060" s="69">
        <f>IF(F1060="I",IFERROR(VLOOKUP(C1060,'BG 032022'!B:F,5,FALSE),0),0)</f>
        <v>0</v>
      </c>
      <c r="J1060" s="69"/>
      <c r="K1060" s="81"/>
      <c r="L1060" s="69"/>
      <c r="M1060" s="69"/>
      <c r="N1060" s="69"/>
      <c r="O1060" s="81">
        <f>IF(F1060="I",IFERROR(VLOOKUP(C1060,'BG 032021'!B:D,3,FALSE),0),0)</f>
        <v>0</v>
      </c>
      <c r="P1060" s="69"/>
      <c r="Q1060" s="69">
        <f>IF(F1060="I",IFERROR(VLOOKUP(C1060,'BG 032021'!B:E,4,FALSE),0),0)</f>
        <v>0</v>
      </c>
      <c r="R1060" s="69"/>
    </row>
    <row r="1061" spans="1:18" s="70" customFormat="1" ht="12" customHeight="1">
      <c r="A1061" s="539" t="s">
        <v>149</v>
      </c>
      <c r="B1061" s="539"/>
      <c r="C1061" s="546">
        <v>5110311224</v>
      </c>
      <c r="D1061" s="539" t="s">
        <v>830</v>
      </c>
      <c r="E1061" s="68" t="s">
        <v>145</v>
      </c>
      <c r="F1061" s="68" t="s">
        <v>210</v>
      </c>
      <c r="G1061" s="81">
        <f>IF(F1061="I",IFERROR(VLOOKUP(C1061,'BG 032022'!B:D,3,FALSE),0),0)</f>
        <v>0</v>
      </c>
      <c r="H1061" s="69"/>
      <c r="I1061" s="69">
        <f>IF(F1061="I",IFERROR(VLOOKUP(C1061,'BG 032022'!B:F,5,FALSE),0),0)</f>
        <v>0</v>
      </c>
      <c r="J1061" s="69"/>
      <c r="K1061" s="81"/>
      <c r="L1061" s="69"/>
      <c r="M1061" s="69"/>
      <c r="N1061" s="69"/>
      <c r="O1061" s="81">
        <f>IF(F1061="I",IFERROR(VLOOKUP(C1061,'BG 032021'!B:D,3,FALSE),0),0)</f>
        <v>0</v>
      </c>
      <c r="P1061" s="69"/>
      <c r="Q1061" s="69">
        <f>IF(F1061="I",IFERROR(VLOOKUP(C1061,'BG 032021'!B:E,4,FALSE),0),0)</f>
        <v>0</v>
      </c>
      <c r="R1061" s="69"/>
    </row>
    <row r="1062" spans="1:18" s="70" customFormat="1" ht="12" customHeight="1">
      <c r="A1062" s="539" t="s">
        <v>149</v>
      </c>
      <c r="B1062" s="539"/>
      <c r="C1062" s="546">
        <v>5110311225</v>
      </c>
      <c r="D1062" s="539" t="s">
        <v>831</v>
      </c>
      <c r="E1062" s="68" t="s">
        <v>6</v>
      </c>
      <c r="F1062" s="68" t="s">
        <v>210</v>
      </c>
      <c r="G1062" s="81">
        <f>IF(F1062="I",IFERROR(VLOOKUP(C1062,'BG 032022'!B:D,3,FALSE),0),0)</f>
        <v>0</v>
      </c>
      <c r="H1062" s="69"/>
      <c r="I1062" s="69">
        <f>IF(F1062="I",IFERROR(VLOOKUP(C1062,'BG 032022'!B:F,5,FALSE),0),0)</f>
        <v>0</v>
      </c>
      <c r="J1062" s="69"/>
      <c r="K1062" s="81"/>
      <c r="L1062" s="69"/>
      <c r="M1062" s="69"/>
      <c r="N1062" s="69"/>
      <c r="O1062" s="81">
        <f>IF(F1062="I",IFERROR(VLOOKUP(C1062,'BG 032021'!B:D,3,FALSE),0),0)</f>
        <v>0</v>
      </c>
      <c r="P1062" s="69"/>
      <c r="Q1062" s="69">
        <f>IF(F1062="I",IFERROR(VLOOKUP(C1062,'BG 032021'!B:E,4,FALSE),0),0)</f>
        <v>0</v>
      </c>
      <c r="R1062" s="69"/>
    </row>
    <row r="1063" spans="1:18" s="70" customFormat="1" ht="12" customHeight="1">
      <c r="A1063" s="539" t="s">
        <v>149</v>
      </c>
      <c r="B1063" s="539"/>
      <c r="C1063" s="546">
        <v>5110311226</v>
      </c>
      <c r="D1063" s="539" t="s">
        <v>832</v>
      </c>
      <c r="E1063" s="68" t="s">
        <v>145</v>
      </c>
      <c r="F1063" s="68" t="s">
        <v>210</v>
      </c>
      <c r="G1063" s="81">
        <f>IF(F1063="I",IFERROR(VLOOKUP(C1063,'BG 032022'!B:D,3,FALSE),0),0)</f>
        <v>0</v>
      </c>
      <c r="H1063" s="69"/>
      <c r="I1063" s="69">
        <f>IF(F1063="I",IFERROR(VLOOKUP(C1063,'BG 032022'!B:F,5,FALSE),0),0)</f>
        <v>0</v>
      </c>
      <c r="J1063" s="69"/>
      <c r="K1063" s="81"/>
      <c r="L1063" s="69"/>
      <c r="M1063" s="69"/>
      <c r="N1063" s="69"/>
      <c r="O1063" s="81">
        <f>IF(F1063="I",IFERROR(VLOOKUP(C1063,'BG 032021'!B:D,3,FALSE),0),0)</f>
        <v>0</v>
      </c>
      <c r="P1063" s="69"/>
      <c r="Q1063" s="69">
        <f>IF(F1063="I",IFERROR(VLOOKUP(C1063,'BG 032021'!B:E,4,FALSE),0),0)</f>
        <v>0</v>
      </c>
      <c r="R1063" s="69"/>
    </row>
    <row r="1064" spans="1:18" s="70" customFormat="1" ht="12" customHeight="1">
      <c r="A1064" s="539" t="s">
        <v>149</v>
      </c>
      <c r="B1064" s="539"/>
      <c r="C1064" s="546">
        <v>5110311227</v>
      </c>
      <c r="D1064" s="539" t="s">
        <v>833</v>
      </c>
      <c r="E1064" s="68" t="s">
        <v>6</v>
      </c>
      <c r="F1064" s="68" t="s">
        <v>210</v>
      </c>
      <c r="G1064" s="81">
        <f>IF(F1064="I",IFERROR(VLOOKUP(C1064,'BG 032022'!B:D,3,FALSE),0),0)</f>
        <v>0</v>
      </c>
      <c r="H1064" s="69"/>
      <c r="I1064" s="69">
        <f>IF(F1064="I",IFERROR(VLOOKUP(C1064,'BG 032022'!B:F,5,FALSE),0),0)</f>
        <v>0</v>
      </c>
      <c r="J1064" s="69"/>
      <c r="K1064" s="81"/>
      <c r="L1064" s="69"/>
      <c r="M1064" s="69"/>
      <c r="N1064" s="69"/>
      <c r="O1064" s="81">
        <f>IF(F1064="I",IFERROR(VLOOKUP(C1064,'BG 032021'!B:D,3,FALSE),0),0)</f>
        <v>0</v>
      </c>
      <c r="P1064" s="69"/>
      <c r="Q1064" s="69">
        <f>IF(F1064="I",IFERROR(VLOOKUP(C1064,'BG 032021'!B:E,4,FALSE),0),0)</f>
        <v>0</v>
      </c>
      <c r="R1064" s="69"/>
    </row>
    <row r="1065" spans="1:18" s="70" customFormat="1" ht="12" customHeight="1">
      <c r="A1065" s="539" t="s">
        <v>149</v>
      </c>
      <c r="B1065" s="539"/>
      <c r="C1065" s="546">
        <v>5110311228</v>
      </c>
      <c r="D1065" s="539" t="s">
        <v>834</v>
      </c>
      <c r="E1065" s="68" t="s">
        <v>145</v>
      </c>
      <c r="F1065" s="68" t="s">
        <v>210</v>
      </c>
      <c r="G1065" s="81">
        <f>IF(F1065="I",IFERROR(VLOOKUP(C1065,'BG 032022'!B:D,3,FALSE),0),0)</f>
        <v>0</v>
      </c>
      <c r="H1065" s="69"/>
      <c r="I1065" s="69">
        <f>IF(F1065="I",IFERROR(VLOOKUP(C1065,'BG 032022'!B:F,5,FALSE),0),0)</f>
        <v>0</v>
      </c>
      <c r="J1065" s="69"/>
      <c r="K1065" s="81"/>
      <c r="L1065" s="69"/>
      <c r="M1065" s="69"/>
      <c r="N1065" s="69"/>
      <c r="O1065" s="81">
        <f>IF(F1065="I",IFERROR(VLOOKUP(C1065,'BG 032021'!B:D,3,FALSE),0),0)</f>
        <v>0</v>
      </c>
      <c r="P1065" s="69"/>
      <c r="Q1065" s="69">
        <f>IF(F1065="I",IFERROR(VLOOKUP(C1065,'BG 032021'!B:E,4,FALSE),0),0)</f>
        <v>0</v>
      </c>
      <c r="R1065" s="69"/>
    </row>
    <row r="1066" spans="1:18" s="833" customFormat="1" ht="12" customHeight="1">
      <c r="A1066" s="828" t="s">
        <v>149</v>
      </c>
      <c r="B1066" s="828" t="s">
        <v>403</v>
      </c>
      <c r="C1066" s="829">
        <v>5110311229</v>
      </c>
      <c r="D1066" s="828" t="s">
        <v>538</v>
      </c>
      <c r="E1066" s="830" t="s">
        <v>6</v>
      </c>
      <c r="F1066" s="830" t="s">
        <v>210</v>
      </c>
      <c r="G1066" s="831">
        <f>IF(F1066="I",IFERROR(VLOOKUP(C1066,'BG 032022'!B:D,3,FALSE),0),0)</f>
        <v>2998892</v>
      </c>
      <c r="H1066" s="832"/>
      <c r="I1066" s="832">
        <f>IF(F1066="I",IFERROR(VLOOKUP(C1066,'BG 032022'!B:F,5,FALSE),0),0)</f>
        <v>433.34</v>
      </c>
      <c r="J1066" s="832"/>
      <c r="K1066" s="831"/>
      <c r="L1066" s="832"/>
      <c r="M1066" s="832"/>
      <c r="N1066" s="832"/>
      <c r="O1066" s="831">
        <f>IF(F1066="I",IFERROR(VLOOKUP(C1066,'BG 032021'!B:D,3,FALSE),0),0)</f>
        <v>0</v>
      </c>
      <c r="P1066" s="832"/>
      <c r="Q1066" s="832">
        <f>IF(F1066="I",IFERROR(VLOOKUP(C1066,'BG 032021'!B:E,4,FALSE),0),0)</f>
        <v>0</v>
      </c>
      <c r="R1066" s="832"/>
    </row>
    <row r="1067" spans="1:18" s="70" customFormat="1" ht="12" customHeight="1">
      <c r="A1067" s="539" t="s">
        <v>149</v>
      </c>
      <c r="B1067" s="539"/>
      <c r="C1067" s="546">
        <v>5110311230</v>
      </c>
      <c r="D1067" s="539" t="s">
        <v>539</v>
      </c>
      <c r="E1067" s="68" t="s">
        <v>145</v>
      </c>
      <c r="F1067" s="68" t="s">
        <v>210</v>
      </c>
      <c r="G1067" s="81">
        <f>IF(F1067="I",IFERROR(VLOOKUP(C1067,'BG 032022'!B:D,3,FALSE),0),0)</f>
        <v>0</v>
      </c>
      <c r="H1067" s="69"/>
      <c r="I1067" s="69">
        <f>IF(F1067="I",IFERROR(VLOOKUP(C1067,'BG 032022'!B:F,5,FALSE),0),0)</f>
        <v>0</v>
      </c>
      <c r="J1067" s="69"/>
      <c r="K1067" s="81"/>
      <c r="L1067" s="69"/>
      <c r="M1067" s="69"/>
      <c r="N1067" s="69"/>
      <c r="O1067" s="81">
        <f>IF(F1067="I",IFERROR(VLOOKUP(C1067,'BG 032021'!B:D,3,FALSE),0),0)</f>
        <v>0</v>
      </c>
      <c r="P1067" s="69"/>
      <c r="Q1067" s="69">
        <f>IF(F1067="I",IFERROR(VLOOKUP(C1067,'BG 032021'!B:E,4,FALSE),0),0)</f>
        <v>0</v>
      </c>
      <c r="R1067" s="69"/>
    </row>
    <row r="1068" spans="1:18" s="833" customFormat="1" ht="12" customHeight="1">
      <c r="A1068" s="828" t="s">
        <v>149</v>
      </c>
      <c r="B1068" s="828" t="s">
        <v>403</v>
      </c>
      <c r="C1068" s="829">
        <v>5110311231</v>
      </c>
      <c r="D1068" s="828" t="s">
        <v>853</v>
      </c>
      <c r="E1068" s="830" t="s">
        <v>6</v>
      </c>
      <c r="F1068" s="830" t="s">
        <v>210</v>
      </c>
      <c r="G1068" s="831">
        <f>IF(F1068="I",IFERROR(VLOOKUP(C1068,'BG 032022'!B:D,3,FALSE),0),0)</f>
        <v>6000000</v>
      </c>
      <c r="H1068" s="832"/>
      <c r="I1068" s="832">
        <f>IF(F1068="I",IFERROR(VLOOKUP(C1068,'BG 032022'!B:F,5,FALSE),0),0)</f>
        <v>863.95</v>
      </c>
      <c r="J1068" s="832"/>
      <c r="K1068" s="831"/>
      <c r="L1068" s="832"/>
      <c r="M1068" s="832"/>
      <c r="N1068" s="832"/>
      <c r="O1068" s="831">
        <f>IF(F1068="I",IFERROR(VLOOKUP(C1068,'BG 032021'!B:D,3,FALSE),0),0)</f>
        <v>0</v>
      </c>
      <c r="P1068" s="832"/>
      <c r="Q1068" s="832">
        <f>IF(F1068="I",IFERROR(VLOOKUP(C1068,'BG 032021'!B:E,4,FALSE),0),0)</f>
        <v>0</v>
      </c>
      <c r="R1068" s="832"/>
    </row>
    <row r="1069" spans="1:18" s="70" customFormat="1" ht="12" customHeight="1">
      <c r="A1069" s="539" t="s">
        <v>149</v>
      </c>
      <c r="B1069" s="539"/>
      <c r="C1069" s="546">
        <v>51103113</v>
      </c>
      <c r="D1069" s="539" t="s">
        <v>1144</v>
      </c>
      <c r="E1069" s="68" t="s">
        <v>6</v>
      </c>
      <c r="F1069" s="68" t="s">
        <v>209</v>
      </c>
      <c r="G1069" s="81">
        <f>IF(F1069="I",IFERROR(VLOOKUP(C1069,'BG 032022'!B:D,3,FALSE),0),0)</f>
        <v>0</v>
      </c>
      <c r="H1069" s="69"/>
      <c r="I1069" s="69">
        <f>IF(F1069="I",IFERROR(VLOOKUP(C1069,'BG 032022'!B:F,5,FALSE),0),0)</f>
        <v>0</v>
      </c>
      <c r="J1069" s="69"/>
      <c r="K1069" s="81"/>
      <c r="L1069" s="69"/>
      <c r="M1069" s="69"/>
      <c r="N1069" s="69"/>
      <c r="O1069" s="81">
        <f>IF(F1069="I",IFERROR(VLOOKUP(C1069,'BG 032021'!B:D,3,FALSE),0),0)</f>
        <v>0</v>
      </c>
      <c r="P1069" s="69"/>
      <c r="Q1069" s="69">
        <f>IF(F1069="I",IFERROR(VLOOKUP(C1069,'BG 032021'!B:E,4,FALSE),0),0)</f>
        <v>0</v>
      </c>
      <c r="R1069" s="69"/>
    </row>
    <row r="1070" spans="1:18" s="833" customFormat="1" ht="12" customHeight="1">
      <c r="A1070" s="828" t="s">
        <v>149</v>
      </c>
      <c r="B1070" s="828" t="s">
        <v>403</v>
      </c>
      <c r="C1070" s="829">
        <v>5110311301</v>
      </c>
      <c r="D1070" s="828" t="s">
        <v>541</v>
      </c>
      <c r="E1070" s="830" t="s">
        <v>6</v>
      </c>
      <c r="F1070" s="830" t="s">
        <v>210</v>
      </c>
      <c r="G1070" s="831">
        <f>IF(F1070="I",IFERROR(VLOOKUP(C1070,'BG 032022'!B:D,3,FALSE),0),0)</f>
        <v>288</v>
      </c>
      <c r="H1070" s="832"/>
      <c r="I1070" s="832">
        <f>IF(F1070="I",IFERROR(VLOOKUP(C1070,'BG 032022'!B:F,5,FALSE),0),0)</f>
        <v>0.04</v>
      </c>
      <c r="J1070" s="832"/>
      <c r="K1070" s="831"/>
      <c r="L1070" s="832"/>
      <c r="M1070" s="832"/>
      <c r="N1070" s="832"/>
      <c r="O1070" s="831">
        <f>IF(F1070="I",IFERROR(VLOOKUP(C1070,'BG 032021'!B:D,3,FALSE),0),0)</f>
        <v>0</v>
      </c>
      <c r="P1070" s="832"/>
      <c r="Q1070" s="832">
        <f>IF(F1070="I",IFERROR(VLOOKUP(C1070,'BG 032021'!B:E,4,FALSE),0),0)</f>
        <v>0</v>
      </c>
      <c r="R1070" s="832"/>
    </row>
    <row r="1071" spans="1:18" s="833" customFormat="1" ht="12" customHeight="1">
      <c r="A1071" s="828" t="s">
        <v>149</v>
      </c>
      <c r="B1071" s="828" t="s">
        <v>403</v>
      </c>
      <c r="C1071" s="829">
        <v>5110311305</v>
      </c>
      <c r="D1071" s="828" t="s">
        <v>302</v>
      </c>
      <c r="E1071" s="830" t="s">
        <v>6</v>
      </c>
      <c r="F1071" s="830" t="s">
        <v>210</v>
      </c>
      <c r="G1071" s="831">
        <f>IF(F1071="I",IFERROR(VLOOKUP(C1071,'BG 032022'!B:D,3,FALSE),0),0)</f>
        <v>18328</v>
      </c>
      <c r="H1071" s="832"/>
      <c r="I1071" s="832">
        <f>IF(F1071="I",IFERROR(VLOOKUP(C1071,'BG 032022'!B:F,5,FALSE),0),0)</f>
        <v>2.64</v>
      </c>
      <c r="J1071" s="832"/>
      <c r="K1071" s="831"/>
      <c r="L1071" s="832"/>
      <c r="M1071" s="832"/>
      <c r="N1071" s="832"/>
      <c r="O1071" s="831">
        <f>IF(F1071="I",IFERROR(VLOOKUP(C1071,'BG 032021'!B:D,3,FALSE),0),0)</f>
        <v>0</v>
      </c>
      <c r="P1071" s="832"/>
      <c r="Q1071" s="832">
        <f>IF(F1071="I",IFERROR(VLOOKUP(C1071,'BG 032021'!B:E,4,FALSE),0),0)</f>
        <v>0</v>
      </c>
      <c r="R1071" s="832"/>
    </row>
    <row r="1072" spans="1:18" s="70" customFormat="1" ht="12" customHeight="1">
      <c r="A1072" s="539" t="s">
        <v>149</v>
      </c>
      <c r="B1072" s="539" t="s">
        <v>403</v>
      </c>
      <c r="C1072" s="546">
        <v>5110311306</v>
      </c>
      <c r="D1072" s="539" t="s">
        <v>303</v>
      </c>
      <c r="E1072" s="68" t="s">
        <v>145</v>
      </c>
      <c r="F1072" s="68" t="s">
        <v>210</v>
      </c>
      <c r="G1072" s="81">
        <f>IF(F1072="I",IFERROR(VLOOKUP(C1072,'BG 032022'!B:D,3,FALSE),0),0)</f>
        <v>0</v>
      </c>
      <c r="H1072" s="69"/>
      <c r="I1072" s="69">
        <f>IF(F1072="I",IFERROR(VLOOKUP(C1072,'BG 032022'!B:F,5,FALSE),0),0)</f>
        <v>0</v>
      </c>
      <c r="J1072" s="69"/>
      <c r="K1072" s="81"/>
      <c r="L1072" s="69"/>
      <c r="M1072" s="69"/>
      <c r="N1072" s="69"/>
      <c r="O1072" s="81">
        <f>IF(F1072="I",IFERROR(VLOOKUP(C1072,'BG 032021'!B:D,3,FALSE),0),0)</f>
        <v>0</v>
      </c>
      <c r="P1072" s="69"/>
      <c r="Q1072" s="69">
        <f>IF(F1072="I",IFERROR(VLOOKUP(C1072,'BG 032021'!B:E,4,FALSE),0),0)</f>
        <v>0</v>
      </c>
      <c r="R1072" s="69"/>
    </row>
    <row r="1073" spans="1:18" s="833" customFormat="1" ht="12" customHeight="1">
      <c r="A1073" s="828" t="s">
        <v>149</v>
      </c>
      <c r="B1073" s="828" t="s">
        <v>403</v>
      </c>
      <c r="C1073" s="829">
        <v>5110311307</v>
      </c>
      <c r="D1073" s="828" t="s">
        <v>304</v>
      </c>
      <c r="E1073" s="830" t="s">
        <v>6</v>
      </c>
      <c r="F1073" s="830" t="s">
        <v>210</v>
      </c>
      <c r="G1073" s="831">
        <f>IF(F1073="I",IFERROR(VLOOKUP(C1073,'BG 032022'!B:D,3,FALSE),0),0)</f>
        <v>4706378</v>
      </c>
      <c r="H1073" s="832"/>
      <c r="I1073" s="832">
        <f>IF(F1073="I",IFERROR(VLOOKUP(C1073,'BG 032022'!B:F,5,FALSE),0),0)</f>
        <v>677.68</v>
      </c>
      <c r="J1073" s="832"/>
      <c r="K1073" s="831"/>
      <c r="L1073" s="832"/>
      <c r="M1073" s="832"/>
      <c r="N1073" s="832"/>
      <c r="O1073" s="831">
        <f>IF(F1073="I",IFERROR(VLOOKUP(C1073,'BG 032021'!B:D,3,FALSE),0),0)</f>
        <v>178</v>
      </c>
      <c r="P1073" s="832"/>
      <c r="Q1073" s="832">
        <f>IF(F1073="I",IFERROR(VLOOKUP(C1073,'BG 032021'!B:E,4,FALSE),0),0)</f>
        <v>0.03</v>
      </c>
      <c r="R1073" s="832"/>
    </row>
    <row r="1074" spans="1:18" s="833" customFormat="1" ht="12" customHeight="1">
      <c r="A1074" s="828" t="s">
        <v>149</v>
      </c>
      <c r="B1074" s="828" t="s">
        <v>403</v>
      </c>
      <c r="C1074" s="829">
        <v>5110311308</v>
      </c>
      <c r="D1074" s="828" t="s">
        <v>305</v>
      </c>
      <c r="E1074" s="830" t="s">
        <v>6</v>
      </c>
      <c r="F1074" s="830" t="s">
        <v>210</v>
      </c>
      <c r="G1074" s="831">
        <f>IF(F1074="I",IFERROR(VLOOKUP(C1074,'BG 032022'!B:D,3,FALSE),0),0)</f>
        <v>4608</v>
      </c>
      <c r="H1074" s="832"/>
      <c r="I1074" s="832">
        <f>IF(F1074="I",IFERROR(VLOOKUP(C1074,'BG 032022'!B:F,5,FALSE),0),0)</f>
        <v>0.68</v>
      </c>
      <c r="J1074" s="832"/>
      <c r="K1074" s="831"/>
      <c r="L1074" s="832"/>
      <c r="M1074" s="832"/>
      <c r="N1074" s="832"/>
      <c r="O1074" s="831">
        <f>IF(F1074="I",IFERROR(VLOOKUP(C1074,'BG 032021'!B:D,3,FALSE),0),0)</f>
        <v>0</v>
      </c>
      <c r="P1074" s="832"/>
      <c r="Q1074" s="832">
        <f>IF(F1074="I",IFERROR(VLOOKUP(C1074,'BG 032021'!B:E,4,FALSE),0),0)</f>
        <v>0</v>
      </c>
      <c r="R1074" s="832"/>
    </row>
    <row r="1075" spans="1:18" s="70" customFormat="1" ht="12" customHeight="1">
      <c r="A1075" s="539" t="s">
        <v>149</v>
      </c>
      <c r="B1075" s="539" t="s">
        <v>403</v>
      </c>
      <c r="C1075" s="546">
        <v>5110311313</v>
      </c>
      <c r="D1075" s="539" t="s">
        <v>1308</v>
      </c>
      <c r="E1075" s="68" t="s">
        <v>6</v>
      </c>
      <c r="F1075" s="68" t="s">
        <v>210</v>
      </c>
      <c r="G1075" s="81">
        <f>IF(F1075="I",IFERROR(VLOOKUP(C1075,'BG 032022'!B:D,3,FALSE),0),0)</f>
        <v>0</v>
      </c>
      <c r="H1075" s="69"/>
      <c r="I1075" s="69">
        <f>IF(F1075="I",IFERROR(VLOOKUP(C1075,'BG 032022'!B:F,5,FALSE),0),0)</f>
        <v>0</v>
      </c>
      <c r="J1075" s="69"/>
      <c r="K1075" s="81"/>
      <c r="L1075" s="69"/>
      <c r="M1075" s="69"/>
      <c r="N1075" s="69"/>
      <c r="O1075" s="81">
        <f>IF(F1075="I",IFERROR(VLOOKUP(C1075,'BG 032021'!B:D,3,FALSE),0),0)</f>
        <v>0</v>
      </c>
      <c r="P1075" s="69"/>
      <c r="Q1075" s="69">
        <f>IF(F1075="I",IFERROR(VLOOKUP(C1075,'BG 032021'!B:E,4,FALSE),0),0)</f>
        <v>0</v>
      </c>
      <c r="R1075" s="69"/>
    </row>
    <row r="1076" spans="1:18" s="833" customFormat="1" ht="12" customHeight="1">
      <c r="A1076" s="828" t="s">
        <v>149</v>
      </c>
      <c r="B1076" s="828" t="s">
        <v>403</v>
      </c>
      <c r="C1076" s="829">
        <v>5110311329</v>
      </c>
      <c r="D1076" s="828" t="s">
        <v>1247</v>
      </c>
      <c r="E1076" s="830" t="s">
        <v>6</v>
      </c>
      <c r="F1076" s="830" t="s">
        <v>210</v>
      </c>
      <c r="G1076" s="831">
        <f>IF(F1076="I",IFERROR(VLOOKUP(C1076,'BG 032022'!B:D,3,FALSE),0),0)</f>
        <v>51981</v>
      </c>
      <c r="H1076" s="832"/>
      <c r="I1076" s="832">
        <f>IF(F1076="I",IFERROR(VLOOKUP(C1076,'BG 032022'!B:F,5,FALSE),0),0)</f>
        <v>7.4740000000000002</v>
      </c>
      <c r="J1076" s="832"/>
      <c r="K1076" s="831"/>
      <c r="L1076" s="832"/>
      <c r="M1076" s="832"/>
      <c r="N1076" s="832"/>
      <c r="O1076" s="831">
        <f>IF(F1076="I",IFERROR(VLOOKUP(C1076,'BG 032021'!B:D,3,FALSE),0),0)</f>
        <v>0</v>
      </c>
      <c r="P1076" s="832"/>
      <c r="Q1076" s="832">
        <f>IF(F1076="I",IFERROR(VLOOKUP(C1076,'BG 032021'!B:E,4,FALSE),0),0)</f>
        <v>0</v>
      </c>
      <c r="R1076" s="832"/>
    </row>
    <row r="1077" spans="1:18" s="70" customFormat="1" ht="12" customHeight="1">
      <c r="A1077" s="539" t="s">
        <v>149</v>
      </c>
      <c r="B1077" s="539"/>
      <c r="C1077" s="546">
        <v>51104</v>
      </c>
      <c r="D1077" s="539" t="s">
        <v>1145</v>
      </c>
      <c r="E1077" s="68" t="s">
        <v>6</v>
      </c>
      <c r="F1077" s="68" t="s">
        <v>209</v>
      </c>
      <c r="G1077" s="81">
        <f>IF(F1077="I",IFERROR(VLOOKUP(C1077,'BG 032022'!B:D,3,FALSE),0),0)</f>
        <v>0</v>
      </c>
      <c r="H1077" s="69"/>
      <c r="I1077" s="69">
        <f>IF(F1077="I",IFERROR(VLOOKUP(C1077,'BG 032022'!B:F,5,FALSE),0),0)</f>
        <v>0</v>
      </c>
      <c r="J1077" s="69"/>
      <c r="K1077" s="81"/>
      <c r="L1077" s="69"/>
      <c r="M1077" s="69"/>
      <c r="N1077" s="69"/>
      <c r="O1077" s="81">
        <f>IF(F1077="I",IFERROR(VLOOKUP(C1077,'BG 032021'!B:D,3,FALSE),0),0)</f>
        <v>0</v>
      </c>
      <c r="P1077" s="69"/>
      <c r="Q1077" s="69">
        <f>IF(F1077="I",IFERROR(VLOOKUP(C1077,'BG 032021'!B:E,4,FALSE),0),0)</f>
        <v>0</v>
      </c>
      <c r="R1077" s="69"/>
    </row>
    <row r="1078" spans="1:18" s="70" customFormat="1" ht="12" customHeight="1">
      <c r="A1078" s="539" t="s">
        <v>149</v>
      </c>
      <c r="B1078" s="539"/>
      <c r="C1078" s="546">
        <v>511041</v>
      </c>
      <c r="D1078" s="539" t="s">
        <v>1145</v>
      </c>
      <c r="E1078" s="68" t="s">
        <v>6</v>
      </c>
      <c r="F1078" s="68" t="s">
        <v>209</v>
      </c>
      <c r="G1078" s="81">
        <f>IF(F1078="I",IFERROR(VLOOKUP(C1078,'BG 032022'!B:D,3,FALSE),0),0)</f>
        <v>0</v>
      </c>
      <c r="H1078" s="69"/>
      <c r="I1078" s="69">
        <f>IF(F1078="I",IFERROR(VLOOKUP(C1078,'BG 032022'!B:F,5,FALSE),0),0)</f>
        <v>0</v>
      </c>
      <c r="J1078" s="69"/>
      <c r="K1078" s="81"/>
      <c r="L1078" s="69"/>
      <c r="M1078" s="69"/>
      <c r="N1078" s="69"/>
      <c r="O1078" s="81">
        <f>IF(F1078="I",IFERROR(VLOOKUP(C1078,'BG 032021'!B:D,3,FALSE),0),0)</f>
        <v>0</v>
      </c>
      <c r="P1078" s="69"/>
      <c r="Q1078" s="69">
        <f>IF(F1078="I",IFERROR(VLOOKUP(C1078,'BG 032021'!B:E,4,FALSE),0),0)</f>
        <v>0</v>
      </c>
      <c r="R1078" s="69"/>
    </row>
    <row r="1079" spans="1:18" s="70" customFormat="1" ht="12" customHeight="1">
      <c r="A1079" s="539" t="s">
        <v>149</v>
      </c>
      <c r="B1079" s="539"/>
      <c r="C1079" s="546">
        <v>5110411</v>
      </c>
      <c r="D1079" s="539" t="s">
        <v>1145</v>
      </c>
      <c r="E1079" s="68" t="s">
        <v>6</v>
      </c>
      <c r="F1079" s="68" t="s">
        <v>209</v>
      </c>
      <c r="G1079" s="81">
        <f>IF(F1079="I",IFERROR(VLOOKUP(C1079,'BG 032022'!B:D,3,FALSE),0),0)</f>
        <v>0</v>
      </c>
      <c r="H1079" s="69"/>
      <c r="I1079" s="69">
        <f>IF(F1079="I",IFERROR(VLOOKUP(C1079,'BG 032022'!B:F,5,FALSE),0),0)</f>
        <v>0</v>
      </c>
      <c r="J1079" s="69"/>
      <c r="K1079" s="81"/>
      <c r="L1079" s="69"/>
      <c r="M1079" s="69"/>
      <c r="N1079" s="69"/>
      <c r="O1079" s="81">
        <f>IF(F1079="I",IFERROR(VLOOKUP(C1079,'BG 032021'!B:D,3,FALSE),0),0)</f>
        <v>0</v>
      </c>
      <c r="P1079" s="69"/>
      <c r="Q1079" s="69">
        <f>IF(F1079="I",IFERROR(VLOOKUP(C1079,'BG 032021'!B:E,4,FALSE),0),0)</f>
        <v>0</v>
      </c>
      <c r="R1079" s="69"/>
    </row>
    <row r="1080" spans="1:18" s="70" customFormat="1" ht="12" customHeight="1">
      <c r="A1080" s="539" t="s">
        <v>149</v>
      </c>
      <c r="B1080" s="539"/>
      <c r="C1080" s="546">
        <v>51104111</v>
      </c>
      <c r="D1080" s="539" t="s">
        <v>1145</v>
      </c>
      <c r="E1080" s="68" t="s">
        <v>6</v>
      </c>
      <c r="F1080" s="68" t="s">
        <v>209</v>
      </c>
      <c r="G1080" s="81">
        <f>IF(F1080="I",IFERROR(VLOOKUP(C1080,'BG 032022'!B:D,3,FALSE),0),0)</f>
        <v>0</v>
      </c>
      <c r="H1080" s="69"/>
      <c r="I1080" s="69">
        <f>IF(F1080="I",IFERROR(VLOOKUP(C1080,'BG 032022'!B:F,5,FALSE),0),0)</f>
        <v>0</v>
      </c>
      <c r="J1080" s="69"/>
      <c r="K1080" s="81"/>
      <c r="L1080" s="69"/>
      <c r="M1080" s="69"/>
      <c r="N1080" s="69"/>
      <c r="O1080" s="81">
        <f>IF(F1080="I",IFERROR(VLOOKUP(C1080,'BG 032021'!B:D,3,FALSE),0),0)</f>
        <v>0</v>
      </c>
      <c r="P1080" s="69"/>
      <c r="Q1080" s="69">
        <f>IF(F1080="I",IFERROR(VLOOKUP(C1080,'BG 032021'!B:E,4,FALSE),0),0)</f>
        <v>0</v>
      </c>
      <c r="R1080" s="69"/>
    </row>
    <row r="1081" spans="1:18" s="833" customFormat="1" ht="12" customHeight="1">
      <c r="A1081" s="828" t="s">
        <v>149</v>
      </c>
      <c r="B1081" s="828" t="s">
        <v>403</v>
      </c>
      <c r="C1081" s="829">
        <v>5110411101</v>
      </c>
      <c r="D1081" s="828" t="s">
        <v>1146</v>
      </c>
      <c r="E1081" s="830" t="s">
        <v>6</v>
      </c>
      <c r="F1081" s="830" t="s">
        <v>210</v>
      </c>
      <c r="G1081" s="831">
        <f>IF(F1081="I",IFERROR(VLOOKUP(C1081,'BG 032022'!B:D,3,FALSE),0),0)</f>
        <v>2641530</v>
      </c>
      <c r="H1081" s="832"/>
      <c r="I1081" s="832">
        <f>IF(F1081="I",IFERROR(VLOOKUP(C1081,'BG 032022'!B:F,5,FALSE),0),0)</f>
        <v>375.63</v>
      </c>
      <c r="J1081" s="832"/>
      <c r="K1081" s="831"/>
      <c r="L1081" s="832"/>
      <c r="M1081" s="832"/>
      <c r="N1081" s="832"/>
      <c r="O1081" s="831">
        <f>IF(F1081="I",IFERROR(VLOOKUP(C1081,'BG 032021'!B:D,3,FALSE),0),0)</f>
        <v>2530200</v>
      </c>
      <c r="P1081" s="832"/>
      <c r="Q1081" s="832">
        <f>IF(F1081="I",IFERROR(VLOOKUP(C1081,'BG 032021'!B:E,4,FALSE),0),0)</f>
        <v>369.11</v>
      </c>
      <c r="R1081" s="832"/>
    </row>
    <row r="1082" spans="1:18" s="70" customFormat="1" ht="12" customHeight="1">
      <c r="A1082" s="539" t="s">
        <v>149</v>
      </c>
      <c r="B1082" s="539"/>
      <c r="C1082" s="546">
        <v>512</v>
      </c>
      <c r="D1082" s="539" t="s">
        <v>178</v>
      </c>
      <c r="E1082" s="68" t="s">
        <v>6</v>
      </c>
      <c r="F1082" s="68" t="s">
        <v>209</v>
      </c>
      <c r="G1082" s="81">
        <f>IF(F1082="I",IFERROR(VLOOKUP(C1082,'BG 032022'!B:D,3,FALSE),0),0)</f>
        <v>0</v>
      </c>
      <c r="H1082" s="69"/>
      <c r="I1082" s="69">
        <f>IF(F1082="I",IFERROR(VLOOKUP(C1082,'BG 032022'!B:F,5,FALSE),0),0)</f>
        <v>0</v>
      </c>
      <c r="J1082" s="69"/>
      <c r="K1082" s="81"/>
      <c r="L1082" s="69"/>
      <c r="M1082" s="69"/>
      <c r="N1082" s="69"/>
      <c r="O1082" s="81">
        <f>IF(F1082="I",IFERROR(VLOOKUP(C1082,'BG 032021'!B:D,3,FALSE),0),0)</f>
        <v>0</v>
      </c>
      <c r="P1082" s="69"/>
      <c r="Q1082" s="69">
        <f>IF(F1082="I",IFERROR(VLOOKUP(C1082,'BG 032021'!B:E,4,FALSE),0),0)</f>
        <v>0</v>
      </c>
      <c r="R1082" s="69"/>
    </row>
    <row r="1083" spans="1:18" s="70" customFormat="1" ht="12" customHeight="1">
      <c r="A1083" s="539" t="s">
        <v>149</v>
      </c>
      <c r="B1083" s="539"/>
      <c r="C1083" s="546">
        <v>51201</v>
      </c>
      <c r="D1083" s="539" t="s">
        <v>405</v>
      </c>
      <c r="E1083" s="68" t="s">
        <v>6</v>
      </c>
      <c r="F1083" s="68" t="s">
        <v>209</v>
      </c>
      <c r="G1083" s="81">
        <f>IF(F1083="I",IFERROR(VLOOKUP(C1083,'BG 032022'!B:D,3,FALSE),0),0)</f>
        <v>0</v>
      </c>
      <c r="H1083" s="69"/>
      <c r="I1083" s="69">
        <f>IF(F1083="I",IFERROR(VLOOKUP(C1083,'BG 032022'!B:F,5,FALSE),0),0)</f>
        <v>0</v>
      </c>
      <c r="J1083" s="69"/>
      <c r="K1083" s="81"/>
      <c r="L1083" s="69"/>
      <c r="M1083" s="69"/>
      <c r="N1083" s="69"/>
      <c r="O1083" s="81">
        <f>IF(F1083="I",IFERROR(VLOOKUP(C1083,'BG 032021'!B:D,3,FALSE),0),0)</f>
        <v>0</v>
      </c>
      <c r="P1083" s="69"/>
      <c r="Q1083" s="69">
        <f>IF(F1083="I",IFERROR(VLOOKUP(C1083,'BG 032021'!B:E,4,FALSE),0),0)</f>
        <v>0</v>
      </c>
      <c r="R1083" s="69"/>
    </row>
    <row r="1084" spans="1:18" s="70" customFormat="1" ht="12" customHeight="1">
      <c r="A1084" s="539" t="s">
        <v>149</v>
      </c>
      <c r="B1084" s="539"/>
      <c r="C1084" s="546">
        <v>512011</v>
      </c>
      <c r="D1084" s="539" t="s">
        <v>405</v>
      </c>
      <c r="E1084" s="68" t="s">
        <v>6</v>
      </c>
      <c r="F1084" s="68" t="s">
        <v>209</v>
      </c>
      <c r="G1084" s="81">
        <f>IF(F1084="I",IFERROR(VLOOKUP(C1084,'BG 032022'!B:D,3,FALSE),0),0)</f>
        <v>0</v>
      </c>
      <c r="H1084" s="69"/>
      <c r="I1084" s="69">
        <f>IF(F1084="I",IFERROR(VLOOKUP(C1084,'BG 032022'!B:F,5,FALSE),0),0)</f>
        <v>0</v>
      </c>
      <c r="J1084" s="69"/>
      <c r="K1084" s="81"/>
      <c r="L1084" s="69"/>
      <c r="M1084" s="69"/>
      <c r="N1084" s="69"/>
      <c r="O1084" s="81">
        <f>IF(F1084="I",IFERROR(VLOOKUP(C1084,'BG 032021'!B:D,3,FALSE),0),0)</f>
        <v>0</v>
      </c>
      <c r="P1084" s="69"/>
      <c r="Q1084" s="69">
        <f>IF(F1084="I",IFERROR(VLOOKUP(C1084,'BG 032021'!B:E,4,FALSE),0),0)</f>
        <v>0</v>
      </c>
      <c r="R1084" s="69"/>
    </row>
    <row r="1085" spans="1:18" s="70" customFormat="1" ht="12" customHeight="1">
      <c r="A1085" s="539" t="s">
        <v>149</v>
      </c>
      <c r="B1085" s="539"/>
      <c r="C1085" s="546">
        <v>5120111</v>
      </c>
      <c r="D1085" s="539" t="s">
        <v>405</v>
      </c>
      <c r="E1085" s="68" t="s">
        <v>6</v>
      </c>
      <c r="F1085" s="68" t="s">
        <v>209</v>
      </c>
      <c r="G1085" s="81">
        <f>IF(F1085="I",IFERROR(VLOOKUP(C1085,'BG 032022'!B:D,3,FALSE),0),0)</f>
        <v>0</v>
      </c>
      <c r="H1085" s="69"/>
      <c r="I1085" s="69">
        <f>IF(F1085="I",IFERROR(VLOOKUP(C1085,'BG 032022'!B:F,5,FALSE),0),0)</f>
        <v>0</v>
      </c>
      <c r="J1085" s="69"/>
      <c r="K1085" s="81"/>
      <c r="L1085" s="69"/>
      <c r="M1085" s="69"/>
      <c r="N1085" s="69"/>
      <c r="O1085" s="81">
        <f>IF(F1085="I",IFERROR(VLOOKUP(C1085,'BG 032021'!B:D,3,FALSE),0),0)</f>
        <v>0</v>
      </c>
      <c r="P1085" s="69"/>
      <c r="Q1085" s="69">
        <f>IF(F1085="I",IFERROR(VLOOKUP(C1085,'BG 032021'!B:E,4,FALSE),0),0)</f>
        <v>0</v>
      </c>
      <c r="R1085" s="69"/>
    </row>
    <row r="1086" spans="1:18" s="70" customFormat="1" ht="12" customHeight="1">
      <c r="A1086" s="539" t="s">
        <v>149</v>
      </c>
      <c r="B1086" s="539"/>
      <c r="C1086" s="546">
        <v>51201111</v>
      </c>
      <c r="D1086" s="539" t="s">
        <v>405</v>
      </c>
      <c r="E1086" s="68" t="s">
        <v>6</v>
      </c>
      <c r="F1086" s="68" t="s">
        <v>209</v>
      </c>
      <c r="G1086" s="81">
        <f>IF(F1086="I",IFERROR(VLOOKUP(C1086,'BG 032022'!B:D,3,FALSE),0),0)</f>
        <v>0</v>
      </c>
      <c r="H1086" s="69"/>
      <c r="I1086" s="69">
        <f>IF(F1086="I",IFERROR(VLOOKUP(C1086,'BG 032022'!B:F,5,FALSE),0),0)</f>
        <v>0</v>
      </c>
      <c r="J1086" s="69"/>
      <c r="K1086" s="81"/>
      <c r="L1086" s="69"/>
      <c r="M1086" s="69"/>
      <c r="N1086" s="69"/>
      <c r="O1086" s="81">
        <f>IF(F1086="I",IFERROR(VLOOKUP(C1086,'BG 032021'!B:D,3,FALSE),0),0)</f>
        <v>0</v>
      </c>
      <c r="P1086" s="69"/>
      <c r="Q1086" s="69">
        <f>IF(F1086="I",IFERROR(VLOOKUP(C1086,'BG 032021'!B:E,4,FALSE),0),0)</f>
        <v>0</v>
      </c>
      <c r="R1086" s="69"/>
    </row>
    <row r="1087" spans="1:18" s="833" customFormat="1" ht="12" customHeight="1">
      <c r="A1087" s="828" t="s">
        <v>149</v>
      </c>
      <c r="B1087" s="828" t="s">
        <v>1596</v>
      </c>
      <c r="C1087" s="829">
        <v>5120111101</v>
      </c>
      <c r="D1087" s="828" t="s">
        <v>343</v>
      </c>
      <c r="E1087" s="830" t="s">
        <v>6</v>
      </c>
      <c r="F1087" s="830" t="s">
        <v>210</v>
      </c>
      <c r="G1087" s="831">
        <f>IF(F1087="I",IFERROR(VLOOKUP(C1087,'BG 032022'!B:D,3,FALSE),0),0)</f>
        <v>8972000</v>
      </c>
      <c r="H1087" s="832"/>
      <c r="I1087" s="832">
        <f>IF(F1087="I",IFERROR(VLOOKUP(C1087,'BG 032022'!B:F,5,FALSE),0),0)</f>
        <v>1278.27</v>
      </c>
      <c r="J1087" s="832"/>
      <c r="K1087" s="831"/>
      <c r="L1087" s="832"/>
      <c r="M1087" s="832"/>
      <c r="N1087" s="832"/>
      <c r="O1087" s="831">
        <f>IF(F1087="I",IFERROR(VLOOKUP(C1087,'BG 032021'!B:D,3,FALSE),0),0)</f>
        <v>0</v>
      </c>
      <c r="P1087" s="832"/>
      <c r="Q1087" s="832">
        <f>IF(F1087="I",IFERROR(VLOOKUP(C1087,'BG 032021'!B:E,4,FALSE),0),0)</f>
        <v>0</v>
      </c>
      <c r="R1087" s="832"/>
    </row>
    <row r="1088" spans="1:18" s="833" customFormat="1" ht="12" customHeight="1">
      <c r="A1088" s="828" t="s">
        <v>149</v>
      </c>
      <c r="B1088" s="828" t="s">
        <v>37</v>
      </c>
      <c r="C1088" s="829">
        <v>5120111102</v>
      </c>
      <c r="D1088" s="828" t="s">
        <v>854</v>
      </c>
      <c r="E1088" s="830" t="s">
        <v>6</v>
      </c>
      <c r="F1088" s="830" t="s">
        <v>210</v>
      </c>
      <c r="G1088" s="831">
        <f>IF(F1088="I",IFERROR(VLOOKUP(C1088,'BG 032022'!B:D,3,FALSE),0),0)</f>
        <v>0</v>
      </c>
      <c r="H1088" s="832"/>
      <c r="I1088" s="832">
        <f>IF(F1088="I",IFERROR(VLOOKUP(C1088,'BG 032022'!B:F,5,FALSE),0),0)</f>
        <v>0</v>
      </c>
      <c r="J1088" s="832"/>
      <c r="K1088" s="831"/>
      <c r="L1088" s="832"/>
      <c r="M1088" s="832"/>
      <c r="N1088" s="832"/>
      <c r="O1088" s="831">
        <f>IF(F1088="I",IFERROR(VLOOKUP(C1088,'BG 032021'!B:D,3,FALSE),0),0)</f>
        <v>0</v>
      </c>
      <c r="P1088" s="832"/>
      <c r="Q1088" s="832">
        <f>IF(F1088="I",IFERROR(VLOOKUP(C1088,'BG 032021'!B:E,4,FALSE),0),0)</f>
        <v>0</v>
      </c>
      <c r="R1088" s="832"/>
    </row>
    <row r="1089" spans="1:18" s="833" customFormat="1" ht="12" customHeight="1">
      <c r="A1089" s="828" t="s">
        <v>149</v>
      </c>
      <c r="B1089" s="828" t="s">
        <v>856</v>
      </c>
      <c r="C1089" s="829">
        <v>5120111103</v>
      </c>
      <c r="D1089" s="828" t="s">
        <v>138</v>
      </c>
      <c r="E1089" s="830" t="s">
        <v>6</v>
      </c>
      <c r="F1089" s="830" t="s">
        <v>210</v>
      </c>
      <c r="G1089" s="831">
        <f>IF(F1089="I",IFERROR(VLOOKUP(C1089,'BG 032022'!B:D,3,FALSE),0),0)</f>
        <v>1076303</v>
      </c>
      <c r="H1089" s="832"/>
      <c r="I1089" s="832">
        <f>IF(F1089="I",IFERROR(VLOOKUP(C1089,'BG 032022'!B:F,5,FALSE),0),0)</f>
        <v>154.37</v>
      </c>
      <c r="J1089" s="832"/>
      <c r="K1089" s="831"/>
      <c r="L1089" s="832"/>
      <c r="M1089" s="832"/>
      <c r="N1089" s="832"/>
      <c r="O1089" s="831">
        <f>IF(F1089="I",IFERROR(VLOOKUP(C1089,'BG 032021'!B:D,3,FALSE),0),0)</f>
        <v>0</v>
      </c>
      <c r="P1089" s="832"/>
      <c r="Q1089" s="832">
        <f>IF(F1089="I",IFERROR(VLOOKUP(C1089,'BG 032021'!B:E,4,FALSE),0),0)</f>
        <v>0</v>
      </c>
      <c r="R1089" s="832"/>
    </row>
    <row r="1090" spans="1:18" s="70" customFormat="1" ht="12" customHeight="1">
      <c r="A1090" s="539" t="s">
        <v>149</v>
      </c>
      <c r="B1090" s="539"/>
      <c r="C1090" s="546">
        <v>5120111104</v>
      </c>
      <c r="D1090" s="539" t="s">
        <v>139</v>
      </c>
      <c r="E1090" s="68" t="s">
        <v>6</v>
      </c>
      <c r="F1090" s="68" t="s">
        <v>210</v>
      </c>
      <c r="G1090" s="81">
        <f>IF(F1090="I",IFERROR(VLOOKUP(C1090,'BG 032022'!B:D,3,FALSE),0),0)</f>
        <v>0</v>
      </c>
      <c r="H1090" s="69"/>
      <c r="I1090" s="69">
        <f>IF(F1090="I",IFERROR(VLOOKUP(C1090,'BG 032022'!B:F,5,FALSE),0),0)</f>
        <v>0</v>
      </c>
      <c r="J1090" s="69"/>
      <c r="K1090" s="81"/>
      <c r="L1090" s="69"/>
      <c r="M1090" s="69"/>
      <c r="N1090" s="69"/>
      <c r="O1090" s="81">
        <f>IF(F1090="I",IFERROR(VLOOKUP(C1090,'BG 032021'!B:D,3,FALSE),0),0)</f>
        <v>0</v>
      </c>
      <c r="P1090" s="69"/>
      <c r="Q1090" s="69">
        <f>IF(F1090="I",IFERROR(VLOOKUP(C1090,'BG 032021'!B:E,4,FALSE),0),0)</f>
        <v>0</v>
      </c>
      <c r="R1090" s="69"/>
    </row>
    <row r="1091" spans="1:18" s="833" customFormat="1" ht="12" customHeight="1">
      <c r="A1091" s="828" t="s">
        <v>149</v>
      </c>
      <c r="B1091" s="828" t="s">
        <v>856</v>
      </c>
      <c r="C1091" s="829">
        <v>5120111105</v>
      </c>
      <c r="D1091" s="828" t="s">
        <v>855</v>
      </c>
      <c r="E1091" s="830" t="s">
        <v>6</v>
      </c>
      <c r="F1091" s="830" t="s">
        <v>210</v>
      </c>
      <c r="G1091" s="831">
        <f>IF(F1091="I",IFERROR(VLOOKUP(C1091,'BG 032022'!B:D,3,FALSE),0),0)</f>
        <v>16170000</v>
      </c>
      <c r="H1091" s="832"/>
      <c r="I1091" s="832">
        <f>IF(F1091="I",IFERROR(VLOOKUP(C1091,'BG 032022'!B:F,5,FALSE),0),0)</f>
        <v>2316.5100000000002</v>
      </c>
      <c r="J1091" s="832"/>
      <c r="K1091" s="831"/>
      <c r="L1091" s="832"/>
      <c r="M1091" s="832"/>
      <c r="N1091" s="832"/>
      <c r="O1091" s="831">
        <f>IF(F1091="I",IFERROR(VLOOKUP(C1091,'BG 032021'!B:D,3,FALSE),0),0)</f>
        <v>0</v>
      </c>
      <c r="P1091" s="832"/>
      <c r="Q1091" s="832">
        <f>IF(F1091="I",IFERROR(VLOOKUP(C1091,'BG 032021'!B:E,4,FALSE),0),0)</f>
        <v>0</v>
      </c>
      <c r="R1091" s="832"/>
    </row>
    <row r="1092" spans="1:18" s="70" customFormat="1" ht="12" customHeight="1">
      <c r="A1092" s="539" t="s">
        <v>149</v>
      </c>
      <c r="B1092" s="539"/>
      <c r="C1092" s="546">
        <v>5120111106</v>
      </c>
      <c r="D1092" s="539" t="s">
        <v>856</v>
      </c>
      <c r="E1092" s="68" t="s">
        <v>6</v>
      </c>
      <c r="F1092" s="68" t="s">
        <v>210</v>
      </c>
      <c r="G1092" s="81">
        <f>IF(F1092="I",IFERROR(VLOOKUP(C1092,'BG 032022'!B:D,3,FALSE),0),0)</f>
        <v>0</v>
      </c>
      <c r="H1092" s="69"/>
      <c r="I1092" s="69">
        <f>IF(F1092="I",IFERROR(VLOOKUP(C1092,'BG 032022'!B:F,5,FALSE),0),0)</f>
        <v>0</v>
      </c>
      <c r="J1092" s="69"/>
      <c r="K1092" s="81"/>
      <c r="L1092" s="69"/>
      <c r="M1092" s="69"/>
      <c r="N1092" s="69"/>
      <c r="O1092" s="81">
        <f>IF(F1092="I",IFERROR(VLOOKUP(C1092,'BG 032021'!B:D,3,FALSE),0),0)</f>
        <v>0</v>
      </c>
      <c r="P1092" s="69"/>
      <c r="Q1092" s="69">
        <f>IF(F1092="I",IFERROR(VLOOKUP(C1092,'BG 032021'!B:E,4,FALSE),0),0)</f>
        <v>0</v>
      </c>
      <c r="R1092" s="69"/>
    </row>
    <row r="1093" spans="1:18" s="70" customFormat="1" ht="12" customHeight="1">
      <c r="A1093" s="539" t="s">
        <v>149</v>
      </c>
      <c r="B1093" s="539"/>
      <c r="C1093" s="546">
        <v>513</v>
      </c>
      <c r="D1093" s="539" t="s">
        <v>15</v>
      </c>
      <c r="E1093" s="68" t="s">
        <v>6</v>
      </c>
      <c r="F1093" s="68" t="s">
        <v>209</v>
      </c>
      <c r="G1093" s="81">
        <f>IF(F1093="I",IFERROR(VLOOKUP(C1093,'BG 032022'!B:D,3,FALSE),0),0)</f>
        <v>0</v>
      </c>
      <c r="H1093" s="69"/>
      <c r="I1093" s="69">
        <f>IF(F1093="I",IFERROR(VLOOKUP(C1093,'BG 032022'!B:F,5,FALSE),0),0)</f>
        <v>0</v>
      </c>
      <c r="J1093" s="69"/>
      <c r="K1093" s="81"/>
      <c r="L1093" s="69"/>
      <c r="M1093" s="69"/>
      <c r="N1093" s="69"/>
      <c r="O1093" s="81">
        <f>IF(F1093="I",IFERROR(VLOOKUP(C1093,'BG 032021'!B:D,3,FALSE),0),0)</f>
        <v>0</v>
      </c>
      <c r="P1093" s="69"/>
      <c r="Q1093" s="69">
        <f>IF(F1093="I",IFERROR(VLOOKUP(C1093,'BG 032021'!B:E,4,FALSE),0),0)</f>
        <v>0</v>
      </c>
      <c r="R1093" s="69"/>
    </row>
    <row r="1094" spans="1:18" s="70" customFormat="1" ht="12" customHeight="1">
      <c r="A1094" s="539" t="s">
        <v>149</v>
      </c>
      <c r="B1094" s="539"/>
      <c r="C1094" s="546">
        <v>51301</v>
      </c>
      <c r="D1094" s="539" t="s">
        <v>180</v>
      </c>
      <c r="E1094" s="68" t="s">
        <v>6</v>
      </c>
      <c r="F1094" s="68" t="s">
        <v>209</v>
      </c>
      <c r="G1094" s="81">
        <f>IF(F1094="I",IFERROR(VLOOKUP(C1094,'BG 032022'!B:D,3,FALSE),0),0)</f>
        <v>0</v>
      </c>
      <c r="H1094" s="69"/>
      <c r="I1094" s="69">
        <f>IF(F1094="I",IFERROR(VLOOKUP(C1094,'BG 032022'!B:F,5,FALSE),0),0)</f>
        <v>0</v>
      </c>
      <c r="J1094" s="69"/>
      <c r="K1094" s="81"/>
      <c r="L1094" s="69"/>
      <c r="M1094" s="69"/>
      <c r="N1094" s="69"/>
      <c r="O1094" s="81">
        <f>IF(F1094="I",IFERROR(VLOOKUP(C1094,'BG 032021'!B:D,3,FALSE),0),0)</f>
        <v>0</v>
      </c>
      <c r="P1094" s="69"/>
      <c r="Q1094" s="69">
        <f>IF(F1094="I",IFERROR(VLOOKUP(C1094,'BG 032021'!B:E,4,FALSE),0),0)</f>
        <v>0</v>
      </c>
      <c r="R1094" s="69"/>
    </row>
    <row r="1095" spans="1:18" s="70" customFormat="1" ht="12" customHeight="1">
      <c r="A1095" s="539" t="s">
        <v>149</v>
      </c>
      <c r="B1095" s="539"/>
      <c r="C1095" s="546">
        <v>513011</v>
      </c>
      <c r="D1095" s="539" t="s">
        <v>180</v>
      </c>
      <c r="E1095" s="68" t="s">
        <v>6</v>
      </c>
      <c r="F1095" s="68" t="s">
        <v>209</v>
      </c>
      <c r="G1095" s="81">
        <f>IF(F1095="I",IFERROR(VLOOKUP(C1095,'BG 032022'!B:D,3,FALSE),0),0)</f>
        <v>0</v>
      </c>
      <c r="H1095" s="69"/>
      <c r="I1095" s="69">
        <f>IF(F1095="I",IFERROR(VLOOKUP(C1095,'BG 032022'!B:F,5,FALSE),0),0)</f>
        <v>0</v>
      </c>
      <c r="J1095" s="69"/>
      <c r="K1095" s="81"/>
      <c r="L1095" s="69"/>
      <c r="M1095" s="69"/>
      <c r="N1095" s="69"/>
      <c r="O1095" s="81">
        <f>IF(F1095="I",IFERROR(VLOOKUP(C1095,'BG 032021'!B:D,3,FALSE),0),0)</f>
        <v>0</v>
      </c>
      <c r="P1095" s="69"/>
      <c r="Q1095" s="69">
        <f>IF(F1095="I",IFERROR(VLOOKUP(C1095,'BG 032021'!B:E,4,FALSE),0),0)</f>
        <v>0</v>
      </c>
      <c r="R1095" s="69"/>
    </row>
    <row r="1096" spans="1:18" s="70" customFormat="1" ht="12" customHeight="1">
      <c r="A1096" s="539" t="s">
        <v>149</v>
      </c>
      <c r="B1096" s="539"/>
      <c r="C1096" s="546">
        <v>5130111</v>
      </c>
      <c r="D1096" s="539" t="s">
        <v>180</v>
      </c>
      <c r="E1096" s="68" t="s">
        <v>6</v>
      </c>
      <c r="F1096" s="68" t="s">
        <v>209</v>
      </c>
      <c r="G1096" s="81">
        <f>IF(F1096="I",IFERROR(VLOOKUP(C1096,'BG 032022'!B:D,3,FALSE),0),0)</f>
        <v>0</v>
      </c>
      <c r="H1096" s="69"/>
      <c r="I1096" s="69">
        <f>IF(F1096="I",IFERROR(VLOOKUP(C1096,'BG 032022'!B:F,5,FALSE),0),0)</f>
        <v>0</v>
      </c>
      <c r="J1096" s="69"/>
      <c r="K1096" s="81"/>
      <c r="L1096" s="69"/>
      <c r="M1096" s="69"/>
      <c r="N1096" s="69"/>
      <c r="O1096" s="81">
        <f>IF(F1096="I",IFERROR(VLOOKUP(C1096,'BG 032021'!B:D,3,FALSE),0),0)</f>
        <v>0</v>
      </c>
      <c r="P1096" s="69"/>
      <c r="Q1096" s="69">
        <f>IF(F1096="I",IFERROR(VLOOKUP(C1096,'BG 032021'!B:E,4,FALSE),0),0)</f>
        <v>0</v>
      </c>
      <c r="R1096" s="69"/>
    </row>
    <row r="1097" spans="1:18" s="70" customFormat="1" ht="12" customHeight="1">
      <c r="A1097" s="539" t="s">
        <v>149</v>
      </c>
      <c r="B1097" s="539"/>
      <c r="C1097" s="546">
        <v>51301111</v>
      </c>
      <c r="D1097" s="539" t="s">
        <v>180</v>
      </c>
      <c r="E1097" s="68" t="s">
        <v>6</v>
      </c>
      <c r="F1097" s="68" t="s">
        <v>209</v>
      </c>
      <c r="G1097" s="81">
        <f>IF(F1097="I",IFERROR(VLOOKUP(C1097,'BG 032022'!B:D,3,FALSE),0),0)</f>
        <v>0</v>
      </c>
      <c r="H1097" s="69"/>
      <c r="I1097" s="69">
        <f>IF(F1097="I",IFERROR(VLOOKUP(C1097,'BG 032022'!B:F,5,FALSE),0),0)</f>
        <v>0</v>
      </c>
      <c r="J1097" s="69"/>
      <c r="K1097" s="81"/>
      <c r="L1097" s="69"/>
      <c r="M1097" s="69"/>
      <c r="N1097" s="69"/>
      <c r="O1097" s="81">
        <f>IF(F1097="I",IFERROR(VLOOKUP(C1097,'BG 032021'!B:D,3,FALSE),0),0)</f>
        <v>0</v>
      </c>
      <c r="P1097" s="69"/>
      <c r="Q1097" s="69">
        <f>IF(F1097="I",IFERROR(VLOOKUP(C1097,'BG 032021'!B:E,4,FALSE),0),0)</f>
        <v>0</v>
      </c>
      <c r="R1097" s="69"/>
    </row>
    <row r="1098" spans="1:18" s="833" customFormat="1" ht="12" customHeight="1">
      <c r="A1098" s="828" t="s">
        <v>149</v>
      </c>
      <c r="B1098" s="828" t="s">
        <v>87</v>
      </c>
      <c r="C1098" s="829">
        <v>5130111101</v>
      </c>
      <c r="D1098" s="828" t="s">
        <v>133</v>
      </c>
      <c r="E1098" s="830" t="s">
        <v>6</v>
      </c>
      <c r="F1098" s="830" t="s">
        <v>210</v>
      </c>
      <c r="G1098" s="831">
        <f>IF(F1098="I",IFERROR(VLOOKUP(C1098,'BG 032022'!B:D,3,FALSE),0),0)</f>
        <v>682875095</v>
      </c>
      <c r="H1098" s="832"/>
      <c r="I1098" s="832">
        <f>IF(F1098="I",IFERROR(VLOOKUP(C1098,'BG 032022'!B:F,5,FALSE),0),0)</f>
        <v>97975.61</v>
      </c>
      <c r="J1098" s="832"/>
      <c r="K1098" s="831"/>
      <c r="L1098" s="832"/>
      <c r="M1098" s="832"/>
      <c r="N1098" s="832"/>
      <c r="O1098" s="831">
        <f>IF(F1098="I",IFERROR(VLOOKUP(C1098,'BG 032021'!B:D,3,FALSE),0),0)</f>
        <v>631419773</v>
      </c>
      <c r="P1098" s="832"/>
      <c r="Q1098" s="832">
        <f>IF(F1098="I",IFERROR(VLOOKUP(C1098,'BG 032021'!B:E,4,FALSE),0),0)</f>
        <v>94880.639999999999</v>
      </c>
      <c r="R1098" s="832"/>
    </row>
    <row r="1099" spans="1:18" s="70" customFormat="1" ht="12" customHeight="1">
      <c r="A1099" s="539" t="s">
        <v>149</v>
      </c>
      <c r="B1099" s="539"/>
      <c r="C1099" s="546">
        <v>5130111102</v>
      </c>
      <c r="D1099" s="539" t="s">
        <v>857</v>
      </c>
      <c r="E1099" s="68" t="s">
        <v>6</v>
      </c>
      <c r="F1099" s="68" t="s">
        <v>210</v>
      </c>
      <c r="G1099" s="81">
        <f>IF(F1099="I",IFERROR(VLOOKUP(C1099,'BG 032022'!B:D,3,FALSE),0),0)</f>
        <v>0</v>
      </c>
      <c r="H1099" s="69"/>
      <c r="I1099" s="69">
        <f>IF(F1099="I",IFERROR(VLOOKUP(C1099,'BG 032022'!B:F,5,FALSE),0),0)</f>
        <v>0</v>
      </c>
      <c r="J1099" s="69"/>
      <c r="K1099" s="81"/>
      <c r="L1099" s="69"/>
      <c r="M1099" s="69"/>
      <c r="N1099" s="69"/>
      <c r="O1099" s="81">
        <f>IF(F1099="I",IFERROR(VLOOKUP(C1099,'BG 032021'!B:D,3,FALSE),0),0)</f>
        <v>0</v>
      </c>
      <c r="P1099" s="69"/>
      <c r="Q1099" s="69">
        <f>IF(F1099="I",IFERROR(VLOOKUP(C1099,'BG 032021'!B:E,4,FALSE),0),0)</f>
        <v>0</v>
      </c>
      <c r="R1099" s="69"/>
    </row>
    <row r="1100" spans="1:18" s="70" customFormat="1" ht="12" customHeight="1">
      <c r="A1100" s="539" t="s">
        <v>149</v>
      </c>
      <c r="B1100" s="539"/>
      <c r="C1100" s="546">
        <v>5130111103</v>
      </c>
      <c r="D1100" s="539" t="s">
        <v>124</v>
      </c>
      <c r="E1100" s="68" t="s">
        <v>6</v>
      </c>
      <c r="F1100" s="68" t="s">
        <v>210</v>
      </c>
      <c r="G1100" s="81">
        <f>IF(F1100="I",IFERROR(VLOOKUP(C1100,'BG 032022'!B:D,3,FALSE),0),0)</f>
        <v>0</v>
      </c>
      <c r="H1100" s="69"/>
      <c r="I1100" s="69">
        <f>IF(F1100="I",IFERROR(VLOOKUP(C1100,'BG 032022'!B:F,5,FALSE),0),0)</f>
        <v>0</v>
      </c>
      <c r="J1100" s="69"/>
      <c r="K1100" s="81"/>
      <c r="L1100" s="69"/>
      <c r="M1100" s="69"/>
      <c r="N1100" s="69"/>
      <c r="O1100" s="81">
        <f>IF(F1100="I",IFERROR(VLOOKUP(C1100,'BG 032021'!B:D,3,FALSE),0),0)</f>
        <v>0</v>
      </c>
      <c r="P1100" s="69"/>
      <c r="Q1100" s="69">
        <f>IF(F1100="I",IFERROR(VLOOKUP(C1100,'BG 032021'!B:E,4,FALSE),0),0)</f>
        <v>0</v>
      </c>
      <c r="R1100" s="69"/>
    </row>
    <row r="1101" spans="1:18" s="833" customFormat="1" ht="12" customHeight="1">
      <c r="A1101" s="828" t="s">
        <v>149</v>
      </c>
      <c r="B1101" s="828" t="s">
        <v>87</v>
      </c>
      <c r="C1101" s="829">
        <v>5130111104</v>
      </c>
      <c r="D1101" s="828" t="s">
        <v>135</v>
      </c>
      <c r="E1101" s="830" t="s">
        <v>6</v>
      </c>
      <c r="F1101" s="830" t="s">
        <v>210</v>
      </c>
      <c r="G1101" s="831">
        <f>IF(F1101="I",IFERROR(VLOOKUP(C1101,'BG 032022'!B:D,3,FALSE),0),0)</f>
        <v>76864972</v>
      </c>
      <c r="H1101" s="832"/>
      <c r="I1101" s="832">
        <f>IF(F1101="I",IFERROR(VLOOKUP(C1101,'BG 032022'!B:F,5,FALSE),0),0)</f>
        <v>11026.210000000001</v>
      </c>
      <c r="J1101" s="832"/>
      <c r="K1101" s="831"/>
      <c r="L1101" s="832"/>
      <c r="M1101" s="832"/>
      <c r="N1101" s="832"/>
      <c r="O1101" s="831">
        <f>IF(F1101="I",IFERROR(VLOOKUP(C1101,'BG 032021'!B:D,3,FALSE),0),0)</f>
        <v>53618315</v>
      </c>
      <c r="P1101" s="832"/>
      <c r="Q1101" s="832">
        <f>IF(F1101="I",IFERROR(VLOOKUP(C1101,'BG 032021'!B:E,4,FALSE),0),0)</f>
        <v>8059.33</v>
      </c>
      <c r="R1101" s="832"/>
    </row>
    <row r="1102" spans="1:18" s="833" customFormat="1" ht="12" customHeight="1">
      <c r="A1102" s="828" t="s">
        <v>149</v>
      </c>
      <c r="B1102" s="828" t="s">
        <v>87</v>
      </c>
      <c r="C1102" s="829">
        <v>5130111105</v>
      </c>
      <c r="D1102" s="828" t="s">
        <v>136</v>
      </c>
      <c r="E1102" s="830" t="s">
        <v>6</v>
      </c>
      <c r="F1102" s="830" t="s">
        <v>210</v>
      </c>
      <c r="G1102" s="831">
        <f>IF(F1102="I",IFERROR(VLOOKUP(C1102,'BG 032022'!B:D,3,FALSE),0),0)</f>
        <v>38171451</v>
      </c>
      <c r="H1102" s="832"/>
      <c r="I1102" s="832">
        <f>IF(F1102="I",IFERROR(VLOOKUP(C1102,'BG 032022'!B:F,5,FALSE),0),0)</f>
        <v>5485.72</v>
      </c>
      <c r="J1102" s="832"/>
      <c r="K1102" s="831"/>
      <c r="L1102" s="832"/>
      <c r="M1102" s="832"/>
      <c r="N1102" s="832"/>
      <c r="O1102" s="831">
        <f>IF(F1102="I",IFERROR(VLOOKUP(C1102,'BG 032021'!B:D,3,FALSE),0),0)</f>
        <v>0</v>
      </c>
      <c r="P1102" s="832"/>
      <c r="Q1102" s="832">
        <f>IF(F1102="I",IFERROR(VLOOKUP(C1102,'BG 032021'!B:E,4,FALSE),0),0)</f>
        <v>0</v>
      </c>
      <c r="R1102" s="832"/>
    </row>
    <row r="1103" spans="1:18" s="833" customFormat="1" ht="12" customHeight="1">
      <c r="A1103" s="828" t="s">
        <v>149</v>
      </c>
      <c r="B1103" s="828" t="s">
        <v>1168</v>
      </c>
      <c r="C1103" s="829">
        <v>5130111106</v>
      </c>
      <c r="D1103" s="828" t="s">
        <v>344</v>
      </c>
      <c r="E1103" s="830" t="s">
        <v>6</v>
      </c>
      <c r="F1103" s="830" t="s">
        <v>210</v>
      </c>
      <c r="G1103" s="831">
        <f>IF(F1103="I",IFERROR(VLOOKUP(C1103,'BG 032022'!B:D,3,FALSE),0),0)</f>
        <v>3289260</v>
      </c>
      <c r="H1103" s="832"/>
      <c r="I1103" s="832">
        <f>IF(F1103="I",IFERROR(VLOOKUP(C1103,'BG 032022'!B:F,5,FALSE),0),0)</f>
        <v>471.8</v>
      </c>
      <c r="J1103" s="832"/>
      <c r="K1103" s="831"/>
      <c r="L1103" s="832"/>
      <c r="M1103" s="832"/>
      <c r="N1103" s="832"/>
      <c r="O1103" s="831">
        <f>IF(F1103="I",IFERROR(VLOOKUP(C1103,'BG 032021'!B:D,3,FALSE),0),0)</f>
        <v>2521766</v>
      </c>
      <c r="P1103" s="832"/>
      <c r="Q1103" s="832">
        <f>IF(F1103="I",IFERROR(VLOOKUP(C1103,'BG 032021'!B:E,4,FALSE),0),0)</f>
        <v>380.56</v>
      </c>
      <c r="R1103" s="832"/>
    </row>
    <row r="1104" spans="1:18" s="833" customFormat="1" ht="12" customHeight="1">
      <c r="A1104" s="828" t="s">
        <v>149</v>
      </c>
      <c r="B1104" s="828" t="s">
        <v>87</v>
      </c>
      <c r="C1104" s="829">
        <v>5130111107</v>
      </c>
      <c r="D1104" s="828" t="s">
        <v>134</v>
      </c>
      <c r="E1104" s="830" t="s">
        <v>6</v>
      </c>
      <c r="F1104" s="830" t="s">
        <v>210</v>
      </c>
      <c r="G1104" s="831">
        <f>IF(F1104="I",IFERROR(VLOOKUP(C1104,'BG 032022'!B:D,3,FALSE),0),0)</f>
        <v>39978358</v>
      </c>
      <c r="H1104" s="832"/>
      <c r="I1104" s="832">
        <f>IF(F1104="I",IFERROR(VLOOKUP(C1104,'BG 032022'!B:F,5,FALSE),0),0)</f>
        <v>5734.93</v>
      </c>
      <c r="J1104" s="832"/>
      <c r="K1104" s="831"/>
      <c r="L1104" s="832"/>
      <c r="M1104" s="832"/>
      <c r="N1104" s="832"/>
      <c r="O1104" s="831">
        <f>IF(F1104="I",IFERROR(VLOOKUP(C1104,'BG 032021'!B:D,3,FALSE),0),0)</f>
        <v>480496666</v>
      </c>
      <c r="P1104" s="832"/>
      <c r="Q1104" s="832">
        <f>IF(F1104="I",IFERROR(VLOOKUP(C1104,'BG 032021'!B:E,4,FALSE),0),0)</f>
        <v>76131.55</v>
      </c>
      <c r="R1104" s="832"/>
    </row>
    <row r="1105" spans="1:18" s="70" customFormat="1" ht="12" customHeight="1">
      <c r="A1105" s="539" t="s">
        <v>149</v>
      </c>
      <c r="B1105" s="539"/>
      <c r="C1105" s="546">
        <v>51302</v>
      </c>
      <c r="D1105" s="539" t="s">
        <v>328</v>
      </c>
      <c r="E1105" s="68" t="s">
        <v>6</v>
      </c>
      <c r="F1105" s="68" t="s">
        <v>209</v>
      </c>
      <c r="G1105" s="81">
        <f>IF(F1105="I",IFERROR(VLOOKUP(C1105,'BG 032022'!B:D,3,FALSE),0),0)</f>
        <v>0</v>
      </c>
      <c r="H1105" s="69"/>
      <c r="I1105" s="69">
        <f>IF(F1105="I",IFERROR(VLOOKUP(C1105,'BG 032022'!B:F,5,FALSE),0),0)</f>
        <v>0</v>
      </c>
      <c r="J1105" s="69"/>
      <c r="K1105" s="81"/>
      <c r="L1105" s="69"/>
      <c r="M1105" s="69"/>
      <c r="N1105" s="69"/>
      <c r="O1105" s="81">
        <f>IF(F1105="I",IFERROR(VLOOKUP(C1105,'BG 032021'!B:D,3,FALSE),0),0)</f>
        <v>0</v>
      </c>
      <c r="P1105" s="69"/>
      <c r="Q1105" s="69">
        <f>IF(F1105="I",IFERROR(VLOOKUP(C1105,'BG 032021'!B:E,4,FALSE),0),0)</f>
        <v>0</v>
      </c>
      <c r="R1105" s="69"/>
    </row>
    <row r="1106" spans="1:18" s="70" customFormat="1" ht="12" customHeight="1">
      <c r="A1106" s="539" t="s">
        <v>149</v>
      </c>
      <c r="B1106" s="539"/>
      <c r="C1106" s="546">
        <v>513021</v>
      </c>
      <c r="D1106" s="539" t="s">
        <v>328</v>
      </c>
      <c r="E1106" s="68" t="s">
        <v>6</v>
      </c>
      <c r="F1106" s="68" t="s">
        <v>209</v>
      </c>
      <c r="G1106" s="81">
        <f>IF(F1106="I",IFERROR(VLOOKUP(C1106,'BG 032022'!B:D,3,FALSE),0),0)</f>
        <v>0</v>
      </c>
      <c r="H1106" s="69"/>
      <c r="I1106" s="69">
        <f>IF(F1106="I",IFERROR(VLOOKUP(C1106,'BG 032022'!B:F,5,FALSE),0),0)</f>
        <v>0</v>
      </c>
      <c r="J1106" s="69"/>
      <c r="K1106" s="81"/>
      <c r="L1106" s="69"/>
      <c r="M1106" s="69"/>
      <c r="N1106" s="69"/>
      <c r="O1106" s="81">
        <f>IF(F1106="I",IFERROR(VLOOKUP(C1106,'BG 032021'!B:D,3,FALSE),0),0)</f>
        <v>0</v>
      </c>
      <c r="P1106" s="69"/>
      <c r="Q1106" s="69">
        <f>IF(F1106="I",IFERROR(VLOOKUP(C1106,'BG 032021'!B:E,4,FALSE),0),0)</f>
        <v>0</v>
      </c>
      <c r="R1106" s="69"/>
    </row>
    <row r="1107" spans="1:18" s="70" customFormat="1" ht="12" customHeight="1">
      <c r="A1107" s="539" t="s">
        <v>149</v>
      </c>
      <c r="B1107" s="539"/>
      <c r="C1107" s="546">
        <v>5130211</v>
      </c>
      <c r="D1107" s="539" t="s">
        <v>328</v>
      </c>
      <c r="E1107" s="68" t="s">
        <v>6</v>
      </c>
      <c r="F1107" s="68" t="s">
        <v>209</v>
      </c>
      <c r="G1107" s="81">
        <f>IF(F1107="I",IFERROR(VLOOKUP(C1107,'BG 032022'!B:D,3,FALSE),0),0)</f>
        <v>0</v>
      </c>
      <c r="H1107" s="69"/>
      <c r="I1107" s="69">
        <f>IF(F1107="I",IFERROR(VLOOKUP(C1107,'BG 032022'!B:F,5,FALSE),0),0)</f>
        <v>0</v>
      </c>
      <c r="J1107" s="69"/>
      <c r="K1107" s="81"/>
      <c r="L1107" s="69"/>
      <c r="M1107" s="69"/>
      <c r="N1107" s="69"/>
      <c r="O1107" s="81">
        <f>IF(F1107="I",IFERROR(VLOOKUP(C1107,'BG 032021'!B:D,3,FALSE),0),0)</f>
        <v>0</v>
      </c>
      <c r="P1107" s="69"/>
      <c r="Q1107" s="69">
        <f>IF(F1107="I",IFERROR(VLOOKUP(C1107,'BG 032021'!B:E,4,FALSE),0),0)</f>
        <v>0</v>
      </c>
      <c r="R1107" s="69"/>
    </row>
    <row r="1108" spans="1:18" s="70" customFormat="1" ht="12" customHeight="1">
      <c r="A1108" s="539" t="s">
        <v>149</v>
      </c>
      <c r="B1108" s="539"/>
      <c r="C1108" s="546">
        <v>51302111</v>
      </c>
      <c r="D1108" s="539" t="s">
        <v>328</v>
      </c>
      <c r="E1108" s="68" t="s">
        <v>6</v>
      </c>
      <c r="F1108" s="68" t="s">
        <v>209</v>
      </c>
      <c r="G1108" s="81">
        <f>IF(F1108="I",IFERROR(VLOOKUP(C1108,'BG 032022'!B:D,3,FALSE),0),0)</f>
        <v>0</v>
      </c>
      <c r="H1108" s="69"/>
      <c r="I1108" s="69">
        <f>IF(F1108="I",IFERROR(VLOOKUP(C1108,'BG 032022'!B:F,5,FALSE),0),0)</f>
        <v>0</v>
      </c>
      <c r="J1108" s="69"/>
      <c r="K1108" s="81"/>
      <c r="L1108" s="69"/>
      <c r="M1108" s="69"/>
      <c r="N1108" s="69"/>
      <c r="O1108" s="81">
        <f>IF(F1108="I",IFERROR(VLOOKUP(C1108,'BG 032021'!B:D,3,FALSE),0),0)</f>
        <v>0</v>
      </c>
      <c r="P1108" s="69"/>
      <c r="Q1108" s="69">
        <f>IF(F1108="I",IFERROR(VLOOKUP(C1108,'BG 032021'!B:E,4,FALSE),0),0)</f>
        <v>0</v>
      </c>
      <c r="R1108" s="69"/>
    </row>
    <row r="1109" spans="1:18" s="833" customFormat="1" ht="12" customHeight="1">
      <c r="A1109" s="828" t="s">
        <v>149</v>
      </c>
      <c r="B1109" s="828" t="s">
        <v>1168</v>
      </c>
      <c r="C1109" s="829">
        <v>5130211101</v>
      </c>
      <c r="D1109" s="828" t="s">
        <v>345</v>
      </c>
      <c r="E1109" s="830" t="s">
        <v>6</v>
      </c>
      <c r="F1109" s="830" t="s">
        <v>210</v>
      </c>
      <c r="G1109" s="831">
        <f>IF(F1109="I",IFERROR(VLOOKUP(C1109,'BG 032022'!B:D,3,FALSE),0),0)</f>
        <v>152440971</v>
      </c>
      <c r="H1109" s="832"/>
      <c r="I1109" s="832">
        <f>IF(F1109="I",IFERROR(VLOOKUP(C1109,'BG 032022'!B:F,5,FALSE),0),0)</f>
        <v>21867.27</v>
      </c>
      <c r="J1109" s="832"/>
      <c r="K1109" s="831"/>
      <c r="L1109" s="832"/>
      <c r="M1109" s="832"/>
      <c r="N1109" s="832"/>
      <c r="O1109" s="831">
        <f>IF(F1109="I",IFERROR(VLOOKUP(C1109,'BG 032021'!B:D,3,FALSE),0),0)</f>
        <v>183466214</v>
      </c>
      <c r="P1109" s="832"/>
      <c r="Q1109" s="832">
        <f>IF(F1109="I",IFERROR(VLOOKUP(C1109,'BG 032021'!B:E,4,FALSE),0),0)</f>
        <v>28128.46</v>
      </c>
      <c r="R1109" s="832"/>
    </row>
    <row r="1110" spans="1:18" s="70" customFormat="1" ht="12" customHeight="1">
      <c r="A1110" s="539" t="s">
        <v>149</v>
      </c>
      <c r="B1110" s="539"/>
      <c r="C1110" s="546">
        <v>5130211102</v>
      </c>
      <c r="D1110" s="539" t="s">
        <v>858</v>
      </c>
      <c r="E1110" s="68" t="s">
        <v>6</v>
      </c>
      <c r="F1110" s="68" t="s">
        <v>210</v>
      </c>
      <c r="G1110" s="81">
        <f>IF(F1110="I",IFERROR(VLOOKUP(C1110,'BG 032022'!B:D,3,FALSE),0),0)</f>
        <v>0</v>
      </c>
      <c r="H1110" s="69"/>
      <c r="I1110" s="69">
        <f>IF(F1110="I",IFERROR(VLOOKUP(C1110,'BG 032022'!B:F,5,FALSE),0),0)</f>
        <v>0</v>
      </c>
      <c r="J1110" s="69"/>
      <c r="K1110" s="81"/>
      <c r="L1110" s="69"/>
      <c r="M1110" s="69"/>
      <c r="N1110" s="69"/>
      <c r="O1110" s="81">
        <f>IF(F1110="I",IFERROR(VLOOKUP(C1110,'BG 032021'!B:D,3,FALSE),0),0)</f>
        <v>0</v>
      </c>
      <c r="P1110" s="69"/>
      <c r="Q1110" s="69">
        <f>IF(F1110="I",IFERROR(VLOOKUP(C1110,'BG 032021'!B:E,4,FALSE),0),0)</f>
        <v>0</v>
      </c>
      <c r="R1110" s="69"/>
    </row>
    <row r="1111" spans="1:18" s="833" customFormat="1" ht="12" customHeight="1">
      <c r="A1111" s="828" t="s">
        <v>149</v>
      </c>
      <c r="B1111" s="828" t="s">
        <v>87</v>
      </c>
      <c r="C1111" s="829">
        <v>5130211103</v>
      </c>
      <c r="D1111" s="828" t="s">
        <v>346</v>
      </c>
      <c r="E1111" s="830" t="s">
        <v>6</v>
      </c>
      <c r="F1111" s="830" t="s">
        <v>210</v>
      </c>
      <c r="G1111" s="831">
        <f>IF(F1111="I",IFERROR(VLOOKUP(C1111,'BG 032022'!B:D,3,FALSE),0),0)</f>
        <v>0</v>
      </c>
      <c r="H1111" s="832"/>
      <c r="I1111" s="832">
        <f>IF(F1111="I",IFERROR(VLOOKUP(C1111,'BG 032022'!B:F,5,FALSE),0),0)</f>
        <v>0</v>
      </c>
      <c r="J1111" s="832"/>
      <c r="K1111" s="831"/>
      <c r="L1111" s="832"/>
      <c r="M1111" s="832"/>
      <c r="N1111" s="832"/>
      <c r="O1111" s="831">
        <f>IF(F1111="I",IFERROR(VLOOKUP(C1111,'BG 032021'!B:D,3,FALSE),0),0)</f>
        <v>0</v>
      </c>
      <c r="P1111" s="832"/>
      <c r="Q1111" s="832">
        <f>IF(F1111="I",IFERROR(VLOOKUP(C1111,'BG 032021'!B:E,4,FALSE),0),0)</f>
        <v>0</v>
      </c>
      <c r="R1111" s="832"/>
    </row>
    <row r="1112" spans="1:18" s="833" customFormat="1" ht="12" customHeight="1">
      <c r="A1112" s="828" t="s">
        <v>149</v>
      </c>
      <c r="B1112" s="828" t="s">
        <v>1168</v>
      </c>
      <c r="C1112" s="829">
        <v>5130211104</v>
      </c>
      <c r="D1112" s="828" t="s">
        <v>137</v>
      </c>
      <c r="E1112" s="830" t="s">
        <v>6</v>
      </c>
      <c r="F1112" s="830" t="s">
        <v>210</v>
      </c>
      <c r="G1112" s="831">
        <f>IF(F1112="I",IFERROR(VLOOKUP(C1112,'BG 032022'!B:D,3,FALSE),0),0)</f>
        <v>3181818</v>
      </c>
      <c r="H1112" s="832"/>
      <c r="I1112" s="832">
        <f>IF(F1112="I",IFERROR(VLOOKUP(C1112,'BG 032022'!B:F,5,FALSE),0),0)</f>
        <v>452.2</v>
      </c>
      <c r="J1112" s="832"/>
      <c r="K1112" s="831"/>
      <c r="L1112" s="832"/>
      <c r="M1112" s="832"/>
      <c r="N1112" s="832"/>
      <c r="O1112" s="831">
        <f>IF(F1112="I",IFERROR(VLOOKUP(C1112,'BG 032021'!B:D,3,FALSE),0),0)</f>
        <v>0</v>
      </c>
      <c r="P1112" s="832"/>
      <c r="Q1112" s="832">
        <f>IF(F1112="I",IFERROR(VLOOKUP(C1112,'BG 032021'!B:E,4,FALSE),0),0)</f>
        <v>0</v>
      </c>
      <c r="R1112" s="832"/>
    </row>
    <row r="1113" spans="1:18" s="70" customFormat="1" ht="12" customHeight="1">
      <c r="A1113" s="539" t="s">
        <v>149</v>
      </c>
      <c r="B1113" s="539"/>
      <c r="C1113" s="546">
        <v>5130211105</v>
      </c>
      <c r="D1113" s="539" t="s">
        <v>859</v>
      </c>
      <c r="E1113" s="68" t="s">
        <v>6</v>
      </c>
      <c r="F1113" s="68" t="s">
        <v>210</v>
      </c>
      <c r="G1113" s="81">
        <f>IF(F1113="I",IFERROR(VLOOKUP(C1113,'BG 032022'!B:D,3,FALSE),0),0)</f>
        <v>0</v>
      </c>
      <c r="H1113" s="69"/>
      <c r="I1113" s="69">
        <f>IF(F1113="I",IFERROR(VLOOKUP(C1113,'BG 032022'!B:F,5,FALSE),0),0)</f>
        <v>0</v>
      </c>
      <c r="J1113" s="69"/>
      <c r="K1113" s="81"/>
      <c r="L1113" s="69"/>
      <c r="M1113" s="69"/>
      <c r="N1113" s="69"/>
      <c r="O1113" s="81">
        <f>IF(F1113="I",IFERROR(VLOOKUP(C1113,'BG 032021'!B:D,3,FALSE),0),0)</f>
        <v>0</v>
      </c>
      <c r="P1113" s="69"/>
      <c r="Q1113" s="69">
        <f>IF(F1113="I",IFERROR(VLOOKUP(C1113,'BG 032021'!B:E,4,FALSE),0),0)</f>
        <v>0</v>
      </c>
      <c r="R1113" s="69"/>
    </row>
    <row r="1114" spans="1:18" s="833" customFormat="1" ht="12" customHeight="1">
      <c r="A1114" s="828" t="s">
        <v>149</v>
      </c>
      <c r="B1114" s="828" t="s">
        <v>1168</v>
      </c>
      <c r="C1114" s="829">
        <v>5130211106</v>
      </c>
      <c r="D1114" s="828" t="s">
        <v>860</v>
      </c>
      <c r="E1114" s="830" t="s">
        <v>6</v>
      </c>
      <c r="F1114" s="830" t="s">
        <v>210</v>
      </c>
      <c r="G1114" s="831">
        <f>IF(F1114="I",IFERROR(VLOOKUP(C1114,'BG 032022'!B:D,3,FALSE),0),0)</f>
        <v>0</v>
      </c>
      <c r="H1114" s="832"/>
      <c r="I1114" s="832">
        <f>IF(F1114="I",IFERROR(VLOOKUP(C1114,'BG 032022'!B:F,5,FALSE),0),0)</f>
        <v>0</v>
      </c>
      <c r="J1114" s="832"/>
      <c r="K1114" s="831"/>
      <c r="L1114" s="832"/>
      <c r="M1114" s="832"/>
      <c r="N1114" s="832"/>
      <c r="O1114" s="831">
        <f>IF(F1114="I",IFERROR(VLOOKUP(C1114,'BG 032021'!B:D,3,FALSE),0),0)</f>
        <v>141266</v>
      </c>
      <c r="P1114" s="832"/>
      <c r="Q1114" s="832">
        <f>IF(F1114="I",IFERROR(VLOOKUP(C1114,'BG 032021'!B:E,4,FALSE),0),0)</f>
        <v>21.479999999999997</v>
      </c>
      <c r="R1114" s="832"/>
    </row>
    <row r="1115" spans="1:18" s="833" customFormat="1" ht="12" customHeight="1">
      <c r="A1115" s="828" t="s">
        <v>149</v>
      </c>
      <c r="B1115" s="828" t="s">
        <v>1168</v>
      </c>
      <c r="C1115" s="829">
        <v>5130211107</v>
      </c>
      <c r="D1115" s="828" t="s">
        <v>861</v>
      </c>
      <c r="E1115" s="830" t="s">
        <v>6</v>
      </c>
      <c r="F1115" s="830" t="s">
        <v>210</v>
      </c>
      <c r="G1115" s="831">
        <f>IF(F1115="I",IFERROR(VLOOKUP(C1115,'BG 032022'!B:D,3,FALSE),0),0)</f>
        <v>40800000</v>
      </c>
      <c r="H1115" s="832"/>
      <c r="I1115" s="832">
        <f>IF(F1115="I",IFERROR(VLOOKUP(C1115,'BG 032022'!B:F,5,FALSE),0),0)</f>
        <v>5853.48</v>
      </c>
      <c r="J1115" s="832"/>
      <c r="K1115" s="831"/>
      <c r="L1115" s="832"/>
      <c r="M1115" s="832"/>
      <c r="N1115" s="832"/>
      <c r="O1115" s="831">
        <f>IF(F1115="I",IFERROR(VLOOKUP(C1115,'BG 032021'!B:D,3,FALSE),0),0)</f>
        <v>28800000</v>
      </c>
      <c r="P1115" s="832"/>
      <c r="Q1115" s="832">
        <f>IF(F1115="I",IFERROR(VLOOKUP(C1115,'BG 032021'!B:E,4,FALSE),0),0)</f>
        <v>4359.92</v>
      </c>
      <c r="R1115" s="832"/>
    </row>
    <row r="1116" spans="1:18" s="833" customFormat="1" ht="12" customHeight="1">
      <c r="A1116" s="828" t="s">
        <v>149</v>
      </c>
      <c r="B1116" s="828" t="s">
        <v>1168</v>
      </c>
      <c r="C1116" s="829">
        <v>5130211108</v>
      </c>
      <c r="D1116" s="828" t="s">
        <v>1077</v>
      </c>
      <c r="E1116" s="830" t="s">
        <v>6</v>
      </c>
      <c r="F1116" s="830" t="s">
        <v>210</v>
      </c>
      <c r="G1116" s="831">
        <f>IF(F1116="I",IFERROR(VLOOKUP(C1116,'BG 032022'!B:D,3,FALSE),0),0)</f>
        <v>58684134</v>
      </c>
      <c r="H1116" s="832"/>
      <c r="I1116" s="832">
        <f>IF(F1116="I",IFERROR(VLOOKUP(C1116,'BG 032022'!B:F,5,FALSE),0),0)</f>
        <v>8422.06</v>
      </c>
      <c r="J1116" s="832"/>
      <c r="K1116" s="831"/>
      <c r="L1116" s="832"/>
      <c r="M1116" s="832"/>
      <c r="N1116" s="832"/>
      <c r="O1116" s="831">
        <f>IF(F1116="I",IFERROR(VLOOKUP(C1116,'BG 032021'!B:D,3,FALSE),0),0)</f>
        <v>42933091</v>
      </c>
      <c r="P1116" s="832"/>
      <c r="Q1116" s="832">
        <f>IF(F1116="I",IFERROR(VLOOKUP(C1116,'BG 032021'!B:E,4,FALSE),0),0)</f>
        <v>6325.28</v>
      </c>
      <c r="R1116" s="832"/>
    </row>
    <row r="1117" spans="1:18" s="833" customFormat="1" ht="12" customHeight="1">
      <c r="A1117" s="828" t="s">
        <v>149</v>
      </c>
      <c r="B1117" s="828" t="s">
        <v>1168</v>
      </c>
      <c r="C1117" s="829">
        <v>5130211109</v>
      </c>
      <c r="D1117" s="828" t="s">
        <v>1147</v>
      </c>
      <c r="E1117" s="830" t="s">
        <v>6</v>
      </c>
      <c r="F1117" s="830" t="s">
        <v>210</v>
      </c>
      <c r="G1117" s="831">
        <f>IF(F1117="I",IFERROR(VLOOKUP(C1117,'BG 032022'!B:D,3,FALSE),0),0)</f>
        <v>0</v>
      </c>
      <c r="H1117" s="832"/>
      <c r="I1117" s="832">
        <f>IF(F1117="I",IFERROR(VLOOKUP(C1117,'BG 032022'!B:F,5,FALSE),0),0)</f>
        <v>0</v>
      </c>
      <c r="J1117" s="832"/>
      <c r="K1117" s="831"/>
      <c r="L1117" s="832"/>
      <c r="M1117" s="832"/>
      <c r="N1117" s="832"/>
      <c r="O1117" s="831">
        <f>IF(F1117="I",IFERROR(VLOOKUP(C1117,'BG 032021'!B:D,3,FALSE),0),0)</f>
        <v>4145455</v>
      </c>
      <c r="P1117" s="832"/>
      <c r="Q1117" s="832">
        <f>IF(F1117="I",IFERROR(VLOOKUP(C1117,'BG 032021'!B:E,4,FALSE),0),0)</f>
        <v>626.04</v>
      </c>
      <c r="R1117" s="832"/>
    </row>
    <row r="1118" spans="1:18" s="833" customFormat="1" ht="12" customHeight="1">
      <c r="A1118" s="828" t="s">
        <v>149</v>
      </c>
      <c r="B1118" s="828" t="s">
        <v>1168</v>
      </c>
      <c r="C1118" s="829">
        <v>5130211110</v>
      </c>
      <c r="D1118" s="828" t="s">
        <v>1529</v>
      </c>
      <c r="E1118" s="830" t="s">
        <v>6</v>
      </c>
      <c r="F1118" s="830" t="s">
        <v>210</v>
      </c>
      <c r="G1118" s="831">
        <f>IF(F1118="I",IFERROR(VLOOKUP(C1118,'BG 032022'!B:D,3,FALSE),0),0)</f>
        <v>7034291</v>
      </c>
      <c r="H1118" s="832"/>
      <c r="I1118" s="832">
        <f>IF(F1118="I",IFERROR(VLOOKUP(C1118,'BG 032022'!B:F,5,FALSE),0),0)</f>
        <v>1011.63</v>
      </c>
      <c r="J1118" s="832"/>
      <c r="K1118" s="831"/>
      <c r="L1118" s="832"/>
      <c r="M1118" s="832"/>
      <c r="N1118" s="832"/>
      <c r="O1118" s="831">
        <f>IF(F1118="I",IFERROR(VLOOKUP(C1118,'BG 032021'!B:D,3,FALSE),0),0)</f>
        <v>0</v>
      </c>
      <c r="P1118" s="832"/>
      <c r="Q1118" s="832">
        <f>IF(F1118="I",IFERROR(VLOOKUP(C1118,'BG 032021'!B:E,4,FALSE),0),0)</f>
        <v>0</v>
      </c>
      <c r="R1118" s="832"/>
    </row>
    <row r="1119" spans="1:18" s="70" customFormat="1" ht="12" customHeight="1">
      <c r="A1119" s="539" t="s">
        <v>149</v>
      </c>
      <c r="B1119" s="539"/>
      <c r="C1119" s="546">
        <v>51303</v>
      </c>
      <c r="D1119" s="539" t="s">
        <v>134</v>
      </c>
      <c r="E1119" s="68" t="s">
        <v>6</v>
      </c>
      <c r="F1119" s="68" t="s">
        <v>209</v>
      </c>
      <c r="G1119" s="81">
        <f>IF(F1119="I",IFERROR(VLOOKUP(C1119,'BG 032022'!B:D,3,FALSE),0),0)</f>
        <v>0</v>
      </c>
      <c r="H1119" s="69"/>
      <c r="I1119" s="69">
        <f>IF(F1119="I",IFERROR(VLOOKUP(C1119,'BG 032022'!B:F,5,FALSE),0),0)</f>
        <v>0</v>
      </c>
      <c r="J1119" s="69"/>
      <c r="K1119" s="81"/>
      <c r="L1119" s="69"/>
      <c r="M1119" s="69"/>
      <c r="N1119" s="69"/>
      <c r="O1119" s="81">
        <f>IF(F1119="I",IFERROR(VLOOKUP(C1119,'BG 032021'!B:D,3,FALSE),0),0)</f>
        <v>0</v>
      </c>
      <c r="P1119" s="69"/>
      <c r="Q1119" s="69">
        <f>IF(F1119="I",IFERROR(VLOOKUP(C1119,'BG 032021'!B:E,4,FALSE),0),0)</f>
        <v>0</v>
      </c>
      <c r="R1119" s="69"/>
    </row>
    <row r="1120" spans="1:18" s="70" customFormat="1" ht="12" customHeight="1">
      <c r="A1120" s="539" t="s">
        <v>149</v>
      </c>
      <c r="B1120" s="539"/>
      <c r="C1120" s="546">
        <v>513031</v>
      </c>
      <c r="D1120" s="539" t="s">
        <v>134</v>
      </c>
      <c r="E1120" s="68" t="s">
        <v>6</v>
      </c>
      <c r="F1120" s="68" t="s">
        <v>209</v>
      </c>
      <c r="G1120" s="81">
        <f>IF(F1120="I",IFERROR(VLOOKUP(C1120,'BG 032022'!B:D,3,FALSE),0),0)</f>
        <v>0</v>
      </c>
      <c r="H1120" s="69"/>
      <c r="I1120" s="69">
        <f>IF(F1120="I",IFERROR(VLOOKUP(C1120,'BG 032022'!B:F,5,FALSE),0),0)</f>
        <v>0</v>
      </c>
      <c r="J1120" s="69"/>
      <c r="K1120" s="81"/>
      <c r="L1120" s="69"/>
      <c r="M1120" s="69"/>
      <c r="N1120" s="69"/>
      <c r="O1120" s="81">
        <f>IF(F1120="I",IFERROR(VLOOKUP(C1120,'BG 032021'!B:D,3,FALSE),0),0)</f>
        <v>0</v>
      </c>
      <c r="P1120" s="69"/>
      <c r="Q1120" s="69">
        <f>IF(F1120="I",IFERROR(VLOOKUP(C1120,'BG 032021'!B:E,4,FALSE),0),0)</f>
        <v>0</v>
      </c>
      <c r="R1120" s="69"/>
    </row>
    <row r="1121" spans="1:18" s="70" customFormat="1" ht="12" customHeight="1">
      <c r="A1121" s="539" t="s">
        <v>149</v>
      </c>
      <c r="B1121" s="539"/>
      <c r="C1121" s="546">
        <v>5130311</v>
      </c>
      <c r="D1121" s="539" t="s">
        <v>134</v>
      </c>
      <c r="E1121" s="68" t="s">
        <v>6</v>
      </c>
      <c r="F1121" s="68" t="s">
        <v>209</v>
      </c>
      <c r="G1121" s="81">
        <f>IF(F1121="I",IFERROR(VLOOKUP(C1121,'BG 032022'!B:D,3,FALSE),0),0)</f>
        <v>0</v>
      </c>
      <c r="H1121" s="69"/>
      <c r="I1121" s="69">
        <f>IF(F1121="I",IFERROR(VLOOKUP(C1121,'BG 032022'!B:F,5,FALSE),0),0)</f>
        <v>0</v>
      </c>
      <c r="J1121" s="69"/>
      <c r="K1121" s="81"/>
      <c r="L1121" s="69"/>
      <c r="M1121" s="69"/>
      <c r="N1121" s="69"/>
      <c r="O1121" s="81">
        <f>IF(F1121="I",IFERROR(VLOOKUP(C1121,'BG 032021'!B:D,3,FALSE),0),0)</f>
        <v>0</v>
      </c>
      <c r="P1121" s="69"/>
      <c r="Q1121" s="69">
        <f>IF(F1121="I",IFERROR(VLOOKUP(C1121,'BG 032021'!B:E,4,FALSE),0),0)</f>
        <v>0</v>
      </c>
      <c r="R1121" s="69"/>
    </row>
    <row r="1122" spans="1:18" s="70" customFormat="1" ht="12" customHeight="1">
      <c r="A1122" s="539" t="s">
        <v>149</v>
      </c>
      <c r="B1122" s="539"/>
      <c r="C1122" s="546">
        <v>51303111</v>
      </c>
      <c r="D1122" s="539" t="s">
        <v>134</v>
      </c>
      <c r="E1122" s="68" t="s">
        <v>6</v>
      </c>
      <c r="F1122" s="68" t="s">
        <v>209</v>
      </c>
      <c r="G1122" s="81">
        <f>IF(F1122="I",IFERROR(VLOOKUP(C1122,'BG 032022'!B:D,3,FALSE),0),0)</f>
        <v>0</v>
      </c>
      <c r="H1122" s="69"/>
      <c r="I1122" s="69">
        <f>IF(F1122="I",IFERROR(VLOOKUP(C1122,'BG 032022'!B:F,5,FALSE),0),0)</f>
        <v>0</v>
      </c>
      <c r="J1122" s="69"/>
      <c r="K1122" s="81"/>
      <c r="L1122" s="69"/>
      <c r="M1122" s="69"/>
      <c r="N1122" s="69"/>
      <c r="O1122" s="81">
        <f>IF(F1122="I",IFERROR(VLOOKUP(C1122,'BG 032021'!B:D,3,FALSE),0),0)</f>
        <v>0</v>
      </c>
      <c r="P1122" s="69"/>
      <c r="Q1122" s="69">
        <f>IF(F1122="I",IFERROR(VLOOKUP(C1122,'BG 032021'!B:E,4,FALSE),0),0)</f>
        <v>0</v>
      </c>
      <c r="R1122" s="69"/>
    </row>
    <row r="1123" spans="1:18" s="833" customFormat="1" ht="12" customHeight="1">
      <c r="A1123" s="828" t="s">
        <v>149</v>
      </c>
      <c r="B1123" s="828" t="s">
        <v>87</v>
      </c>
      <c r="C1123" s="829">
        <v>5130311101</v>
      </c>
      <c r="D1123" s="828" t="s">
        <v>862</v>
      </c>
      <c r="E1123" s="830" t="s">
        <v>6</v>
      </c>
      <c r="F1123" s="830" t="s">
        <v>210</v>
      </c>
      <c r="G1123" s="831">
        <f>IF(F1123="I",IFERROR(VLOOKUP(C1123,'BG 032022'!B:D,3,FALSE),0),0)</f>
        <v>0</v>
      </c>
      <c r="H1123" s="832"/>
      <c r="I1123" s="832">
        <f>IF(F1123="I",IFERROR(VLOOKUP(C1123,'BG 032022'!B:F,5,FALSE),0),0)</f>
        <v>0</v>
      </c>
      <c r="J1123" s="832"/>
      <c r="K1123" s="831"/>
      <c r="L1123" s="832"/>
      <c r="M1123" s="832"/>
      <c r="N1123" s="832"/>
      <c r="O1123" s="831">
        <f>IF(F1123="I",IFERROR(VLOOKUP(C1123,'BG 032021'!B:D,3,FALSE),0),0)</f>
        <v>8108900</v>
      </c>
      <c r="P1123" s="832"/>
      <c r="Q1123" s="832">
        <f>IF(F1123="I",IFERROR(VLOOKUP(C1123,'BG 032021'!B:E,4,FALSE),0),0)</f>
        <v>1200</v>
      </c>
      <c r="R1123" s="832"/>
    </row>
    <row r="1124" spans="1:18" s="833" customFormat="1" ht="12" customHeight="1">
      <c r="A1124" s="828" t="s">
        <v>149</v>
      </c>
      <c r="B1124" s="828" t="s">
        <v>87</v>
      </c>
      <c r="C1124" s="829">
        <v>5130311102</v>
      </c>
      <c r="D1124" s="828" t="s">
        <v>863</v>
      </c>
      <c r="E1124" s="830" t="s">
        <v>6</v>
      </c>
      <c r="F1124" s="830" t="s">
        <v>210</v>
      </c>
      <c r="G1124" s="831">
        <f>IF(F1124="I",IFERROR(VLOOKUP(C1124,'BG 032022'!B:D,3,FALSE),0),0)</f>
        <v>146012000</v>
      </c>
      <c r="H1124" s="832"/>
      <c r="I1124" s="832">
        <f>IF(F1124="I",IFERROR(VLOOKUP(C1124,'BG 032022'!B:F,5,FALSE),0),0)</f>
        <v>20950.399999999998</v>
      </c>
      <c r="J1124" s="832"/>
      <c r="K1124" s="831"/>
      <c r="L1124" s="832"/>
      <c r="M1124" s="832"/>
      <c r="N1124" s="832"/>
      <c r="O1124" s="831">
        <f>IF(F1124="I",IFERROR(VLOOKUP(C1124,'BG 032021'!B:D,3,FALSE),0),0)</f>
        <v>0</v>
      </c>
      <c r="P1124" s="832"/>
      <c r="Q1124" s="832">
        <f>IF(F1124="I",IFERROR(VLOOKUP(C1124,'BG 032021'!B:E,4,FALSE),0),0)</f>
        <v>0</v>
      </c>
      <c r="R1124" s="832"/>
    </row>
    <row r="1125" spans="1:18" s="833" customFormat="1" ht="12" customHeight="1">
      <c r="A1125" s="828" t="s">
        <v>149</v>
      </c>
      <c r="B1125" s="828" t="s">
        <v>87</v>
      </c>
      <c r="C1125" s="829">
        <v>5130311103</v>
      </c>
      <c r="D1125" s="828" t="s">
        <v>347</v>
      </c>
      <c r="E1125" s="830" t="s">
        <v>6</v>
      </c>
      <c r="F1125" s="830" t="s">
        <v>210</v>
      </c>
      <c r="G1125" s="831">
        <f>IF(F1125="I",IFERROR(VLOOKUP(C1125,'BG 032022'!B:D,3,FALSE),0),0)</f>
        <v>15000000</v>
      </c>
      <c r="H1125" s="832"/>
      <c r="I1125" s="832">
        <f>IF(F1125="I",IFERROR(VLOOKUP(C1125,'BG 032022'!B:F,5,FALSE),0),0)</f>
        <v>2154.98</v>
      </c>
      <c r="J1125" s="832"/>
      <c r="K1125" s="831"/>
      <c r="L1125" s="832"/>
      <c r="M1125" s="832"/>
      <c r="N1125" s="832"/>
      <c r="O1125" s="831">
        <f>IF(F1125="I",IFERROR(VLOOKUP(C1125,'BG 032021'!B:D,3,FALSE),0),0)</f>
        <v>15000000</v>
      </c>
      <c r="P1125" s="832"/>
      <c r="Q1125" s="832">
        <f>IF(F1125="I",IFERROR(VLOOKUP(C1125,'BG 032021'!B:E,4,FALSE),0),0)</f>
        <v>2232.5600000000004</v>
      </c>
      <c r="R1125" s="832"/>
    </row>
    <row r="1126" spans="1:18" s="833" customFormat="1" ht="12" customHeight="1">
      <c r="A1126" s="828" t="s">
        <v>149</v>
      </c>
      <c r="B1126" s="828" t="s">
        <v>87</v>
      </c>
      <c r="C1126" s="829">
        <v>5130311104</v>
      </c>
      <c r="D1126" s="828" t="s">
        <v>1248</v>
      </c>
      <c r="E1126" s="830" t="s">
        <v>6</v>
      </c>
      <c r="F1126" s="830" t="s">
        <v>210</v>
      </c>
      <c r="G1126" s="831">
        <f>IF(F1126="I",IFERROR(VLOOKUP(C1126,'BG 032022'!B:D,3,FALSE),0),0)</f>
        <v>227392573</v>
      </c>
      <c r="H1126" s="832"/>
      <c r="I1126" s="832">
        <f>IF(F1126="I",IFERROR(VLOOKUP(C1126,'BG 032022'!B:F,5,FALSE),0),0)</f>
        <v>32671.05</v>
      </c>
      <c r="J1126" s="832"/>
      <c r="K1126" s="831"/>
      <c r="L1126" s="832"/>
      <c r="M1126" s="832"/>
      <c r="N1126" s="832"/>
      <c r="O1126" s="831">
        <f>IF(F1126="I",IFERROR(VLOOKUP(C1126,'BG 032021'!B:D,3,FALSE),0),0)</f>
        <v>0</v>
      </c>
      <c r="P1126" s="832"/>
      <c r="Q1126" s="832">
        <f>IF(F1126="I",IFERROR(VLOOKUP(C1126,'BG 032021'!B:E,4,FALSE),0),0)</f>
        <v>0</v>
      </c>
      <c r="R1126" s="832"/>
    </row>
    <row r="1127" spans="1:18" s="70" customFormat="1" ht="12" customHeight="1">
      <c r="A1127" s="539" t="s">
        <v>149</v>
      </c>
      <c r="B1127" s="539"/>
      <c r="C1127" s="546">
        <v>51304</v>
      </c>
      <c r="D1127" s="539" t="s">
        <v>151</v>
      </c>
      <c r="E1127" s="68" t="s">
        <v>6</v>
      </c>
      <c r="F1127" s="68" t="s">
        <v>209</v>
      </c>
      <c r="G1127" s="81">
        <f>IF(F1127="I",IFERROR(VLOOKUP(C1127,'BG 032022'!B:D,3,FALSE),0),0)</f>
        <v>0</v>
      </c>
      <c r="H1127" s="69"/>
      <c r="I1127" s="69">
        <f>IF(F1127="I",IFERROR(VLOOKUP(C1127,'BG 032022'!B:F,5,FALSE),0),0)</f>
        <v>0</v>
      </c>
      <c r="J1127" s="69"/>
      <c r="K1127" s="81"/>
      <c r="L1127" s="69"/>
      <c r="M1127" s="69"/>
      <c r="N1127" s="69"/>
      <c r="O1127" s="81">
        <f>IF(F1127="I",IFERROR(VLOOKUP(C1127,'BG 032021'!B:D,3,FALSE),0),0)</f>
        <v>0</v>
      </c>
      <c r="P1127" s="69"/>
      <c r="Q1127" s="69">
        <f>IF(F1127="I",IFERROR(VLOOKUP(C1127,'BG 032021'!B:E,4,FALSE),0),0)</f>
        <v>0</v>
      </c>
      <c r="R1127" s="69"/>
    </row>
    <row r="1128" spans="1:18" s="70" customFormat="1" ht="12" customHeight="1">
      <c r="A1128" s="539" t="s">
        <v>149</v>
      </c>
      <c r="B1128" s="539"/>
      <c r="C1128" s="546">
        <v>513041</v>
      </c>
      <c r="D1128" s="539" t="s">
        <v>151</v>
      </c>
      <c r="E1128" s="68" t="s">
        <v>6</v>
      </c>
      <c r="F1128" s="68" t="s">
        <v>209</v>
      </c>
      <c r="G1128" s="81">
        <f>IF(F1128="I",IFERROR(VLOOKUP(C1128,'BG 032022'!B:D,3,FALSE),0),0)</f>
        <v>0</v>
      </c>
      <c r="H1128" s="69"/>
      <c r="I1128" s="69">
        <f>IF(F1128="I",IFERROR(VLOOKUP(C1128,'BG 032022'!B:F,5,FALSE),0),0)</f>
        <v>0</v>
      </c>
      <c r="J1128" s="69"/>
      <c r="K1128" s="81"/>
      <c r="L1128" s="69"/>
      <c r="M1128" s="69"/>
      <c r="N1128" s="69"/>
      <c r="O1128" s="81">
        <f>IF(F1128="I",IFERROR(VLOOKUP(C1128,'BG 032021'!B:D,3,FALSE),0),0)</f>
        <v>0</v>
      </c>
      <c r="P1128" s="69"/>
      <c r="Q1128" s="69">
        <f>IF(F1128="I",IFERROR(VLOOKUP(C1128,'BG 032021'!B:E,4,FALSE),0),0)</f>
        <v>0</v>
      </c>
      <c r="R1128" s="69"/>
    </row>
    <row r="1129" spans="1:18" s="70" customFormat="1" ht="12" customHeight="1">
      <c r="A1129" s="539" t="s">
        <v>149</v>
      </c>
      <c r="B1129" s="539"/>
      <c r="C1129" s="546">
        <v>5130411</v>
      </c>
      <c r="D1129" s="539" t="s">
        <v>151</v>
      </c>
      <c r="E1129" s="68" t="s">
        <v>6</v>
      </c>
      <c r="F1129" s="68" t="s">
        <v>209</v>
      </c>
      <c r="G1129" s="81">
        <f>IF(F1129="I",IFERROR(VLOOKUP(C1129,'BG 032022'!B:D,3,FALSE),0),0)</f>
        <v>0</v>
      </c>
      <c r="H1129" s="69"/>
      <c r="I1129" s="69">
        <f>IF(F1129="I",IFERROR(VLOOKUP(C1129,'BG 032022'!B:F,5,FALSE),0),0)</f>
        <v>0</v>
      </c>
      <c r="J1129" s="69"/>
      <c r="K1129" s="81"/>
      <c r="L1129" s="69"/>
      <c r="M1129" s="69"/>
      <c r="N1129" s="69"/>
      <c r="O1129" s="81">
        <f>IF(F1129="I",IFERROR(VLOOKUP(C1129,'BG 032021'!B:D,3,FALSE),0),0)</f>
        <v>0</v>
      </c>
      <c r="P1129" s="69"/>
      <c r="Q1129" s="69">
        <f>IF(F1129="I",IFERROR(VLOOKUP(C1129,'BG 032021'!B:E,4,FALSE),0),0)</f>
        <v>0</v>
      </c>
      <c r="R1129" s="69"/>
    </row>
    <row r="1130" spans="1:18" s="70" customFormat="1" ht="12" customHeight="1">
      <c r="A1130" s="539" t="s">
        <v>149</v>
      </c>
      <c r="B1130" s="539"/>
      <c r="C1130" s="546">
        <v>51304111</v>
      </c>
      <c r="D1130" s="539" t="s">
        <v>151</v>
      </c>
      <c r="E1130" s="68" t="s">
        <v>6</v>
      </c>
      <c r="F1130" s="68" t="s">
        <v>209</v>
      </c>
      <c r="G1130" s="81">
        <f>IF(F1130="I",IFERROR(VLOOKUP(C1130,'BG 032022'!B:D,3,FALSE),0),0)</f>
        <v>0</v>
      </c>
      <c r="H1130" s="69"/>
      <c r="I1130" s="69">
        <f>IF(F1130="I",IFERROR(VLOOKUP(C1130,'BG 032022'!B:F,5,FALSE),0),0)</f>
        <v>0</v>
      </c>
      <c r="J1130" s="69"/>
      <c r="K1130" s="81"/>
      <c r="L1130" s="69"/>
      <c r="M1130" s="69"/>
      <c r="N1130" s="69"/>
      <c r="O1130" s="81">
        <f>IF(F1130="I",IFERROR(VLOOKUP(C1130,'BG 032021'!B:D,3,FALSE),0),0)</f>
        <v>0</v>
      </c>
      <c r="P1130" s="69"/>
      <c r="Q1130" s="69">
        <f>IF(F1130="I",IFERROR(VLOOKUP(C1130,'BG 032021'!B:E,4,FALSE),0),0)</f>
        <v>0</v>
      </c>
      <c r="R1130" s="69"/>
    </row>
    <row r="1131" spans="1:18" s="833" customFormat="1" ht="12" customHeight="1">
      <c r="A1131" s="828" t="s">
        <v>149</v>
      </c>
      <c r="B1131" s="828" t="s">
        <v>1168</v>
      </c>
      <c r="C1131" s="829">
        <v>5130411101</v>
      </c>
      <c r="D1131" s="828" t="s">
        <v>780</v>
      </c>
      <c r="E1131" s="830" t="s">
        <v>6</v>
      </c>
      <c r="F1131" s="830" t="s">
        <v>210</v>
      </c>
      <c r="G1131" s="831">
        <f>IF(F1131="I",IFERROR(VLOOKUP(C1131,'BG 032022'!B:D,3,FALSE),0),0)</f>
        <v>39138750</v>
      </c>
      <c r="H1131" s="832"/>
      <c r="I1131" s="832">
        <f>IF(F1131="I",IFERROR(VLOOKUP(C1131,'BG 032022'!B:F,5,FALSE),0),0)</f>
        <v>5593.46</v>
      </c>
      <c r="J1131" s="832"/>
      <c r="K1131" s="831"/>
      <c r="L1131" s="832"/>
      <c r="M1131" s="832"/>
      <c r="N1131" s="832"/>
      <c r="O1131" s="831">
        <f>IF(F1131="I",IFERROR(VLOOKUP(C1131,'BG 032021'!B:D,3,FALSE),0),0)</f>
        <v>80153916</v>
      </c>
      <c r="P1131" s="832"/>
      <c r="Q1131" s="832">
        <f>IF(F1131="I",IFERROR(VLOOKUP(C1131,'BG 032021'!B:E,4,FALSE),0),0)</f>
        <v>12000.01</v>
      </c>
      <c r="R1131" s="832"/>
    </row>
    <row r="1132" spans="1:18" s="833" customFormat="1" ht="12" customHeight="1">
      <c r="A1132" s="828" t="s">
        <v>149</v>
      </c>
      <c r="B1132" s="828" t="s">
        <v>1168</v>
      </c>
      <c r="C1132" s="829">
        <v>5130411102</v>
      </c>
      <c r="D1132" s="828" t="s">
        <v>781</v>
      </c>
      <c r="E1132" s="830" t="s">
        <v>6</v>
      </c>
      <c r="F1132" s="830" t="s">
        <v>210</v>
      </c>
      <c r="G1132" s="831">
        <f>IF(F1132="I",IFERROR(VLOOKUP(C1132,'BG 032022'!B:D,3,FALSE),0),0)</f>
        <v>0</v>
      </c>
      <c r="H1132" s="832"/>
      <c r="I1132" s="832">
        <f>IF(F1132="I",IFERROR(VLOOKUP(C1132,'BG 032022'!B:F,5,FALSE),0),0)</f>
        <v>0</v>
      </c>
      <c r="J1132" s="832"/>
      <c r="K1132" s="831"/>
      <c r="L1132" s="832"/>
      <c r="M1132" s="832"/>
      <c r="N1132" s="832"/>
      <c r="O1132" s="831">
        <f>IF(F1132="I",IFERROR(VLOOKUP(C1132,'BG 032021'!B:D,3,FALSE),0),0)</f>
        <v>0</v>
      </c>
      <c r="P1132" s="832"/>
      <c r="Q1132" s="832">
        <f>IF(F1132="I",IFERROR(VLOOKUP(C1132,'BG 032021'!B:E,4,FALSE),0),0)</f>
        <v>0</v>
      </c>
      <c r="R1132" s="832"/>
    </row>
    <row r="1133" spans="1:18" s="833" customFormat="1" ht="12" customHeight="1">
      <c r="A1133" s="828" t="s">
        <v>149</v>
      </c>
      <c r="B1133" s="828" t="s">
        <v>1168</v>
      </c>
      <c r="C1133" s="829">
        <v>5130411103</v>
      </c>
      <c r="D1133" s="828" t="s">
        <v>864</v>
      </c>
      <c r="E1133" s="830" t="s">
        <v>6</v>
      </c>
      <c r="F1133" s="830" t="s">
        <v>210</v>
      </c>
      <c r="G1133" s="831">
        <f>IF(F1133="I",IFERROR(VLOOKUP(C1133,'BG 032022'!B:D,3,FALSE),0),0)</f>
        <v>8750358</v>
      </c>
      <c r="H1133" s="832"/>
      <c r="I1133" s="832">
        <f>IF(F1133="I",IFERROR(VLOOKUP(C1133,'BG 032022'!B:F,5,FALSE),0),0)</f>
        <v>1267.2</v>
      </c>
      <c r="J1133" s="832"/>
      <c r="K1133" s="831"/>
      <c r="L1133" s="832"/>
      <c r="M1133" s="832"/>
      <c r="N1133" s="832"/>
      <c r="O1133" s="831">
        <f>IF(F1133="I",IFERROR(VLOOKUP(C1133,'BG 032021'!B:D,3,FALSE),0),0)</f>
        <v>0</v>
      </c>
      <c r="P1133" s="832"/>
      <c r="Q1133" s="832">
        <f>IF(F1133="I",IFERROR(VLOOKUP(C1133,'BG 032021'!B:E,4,FALSE),0),0)</f>
        <v>0</v>
      </c>
      <c r="R1133" s="832"/>
    </row>
    <row r="1134" spans="1:18" s="833" customFormat="1" ht="12" customHeight="1">
      <c r="A1134" s="828" t="s">
        <v>149</v>
      </c>
      <c r="B1134" s="828" t="s">
        <v>1168</v>
      </c>
      <c r="C1134" s="829">
        <v>5130411104</v>
      </c>
      <c r="D1134" s="828" t="s">
        <v>865</v>
      </c>
      <c r="E1134" s="830" t="s">
        <v>6</v>
      </c>
      <c r="F1134" s="830" t="s">
        <v>210</v>
      </c>
      <c r="G1134" s="831">
        <f>IF(F1134="I",IFERROR(VLOOKUP(C1134,'BG 032022'!B:D,3,FALSE),0),0)</f>
        <v>0</v>
      </c>
      <c r="H1134" s="832"/>
      <c r="I1134" s="832">
        <f>IF(F1134="I",IFERROR(VLOOKUP(C1134,'BG 032022'!B:F,5,FALSE),0),0)</f>
        <v>0</v>
      </c>
      <c r="J1134" s="832"/>
      <c r="K1134" s="831"/>
      <c r="L1134" s="832"/>
      <c r="M1134" s="832"/>
      <c r="N1134" s="832"/>
      <c r="O1134" s="831">
        <f>IF(F1134="I",IFERROR(VLOOKUP(C1134,'BG 032021'!B:D,3,FALSE),0),0)</f>
        <v>537533</v>
      </c>
      <c r="P1134" s="832"/>
      <c r="Q1134" s="832">
        <f>IF(F1134="I",IFERROR(VLOOKUP(C1134,'BG 032021'!B:E,4,FALSE),0),0)</f>
        <v>78</v>
      </c>
      <c r="R1134" s="832"/>
    </row>
    <row r="1135" spans="1:18" s="833" customFormat="1" ht="12" customHeight="1">
      <c r="A1135" s="828" t="s">
        <v>149</v>
      </c>
      <c r="B1135" s="828" t="s">
        <v>1168</v>
      </c>
      <c r="C1135" s="829">
        <v>5130411105</v>
      </c>
      <c r="D1135" s="828" t="s">
        <v>348</v>
      </c>
      <c r="E1135" s="830" t="s">
        <v>6</v>
      </c>
      <c r="F1135" s="830" t="s">
        <v>210</v>
      </c>
      <c r="G1135" s="831">
        <f>IF(F1135="I",IFERROR(VLOOKUP(C1135,'BG 032022'!B:D,3,FALSE),0),0)</f>
        <v>41742640</v>
      </c>
      <c r="H1135" s="832"/>
      <c r="I1135" s="832">
        <f>IF(F1135="I",IFERROR(VLOOKUP(C1135,'BG 032022'!B:F,5,FALSE),0),0)</f>
        <v>6000</v>
      </c>
      <c r="J1135" s="832"/>
      <c r="K1135" s="831"/>
      <c r="L1135" s="832"/>
      <c r="M1135" s="832"/>
      <c r="N1135" s="832"/>
      <c r="O1135" s="831">
        <f>IF(F1135="I",IFERROR(VLOOKUP(C1135,'BG 032021'!B:D,3,FALSE),0),0)</f>
        <v>37807766</v>
      </c>
      <c r="P1135" s="832"/>
      <c r="Q1135" s="832">
        <f>IF(F1135="I",IFERROR(VLOOKUP(C1135,'BG 032021'!B:E,4,FALSE),0),0)</f>
        <v>5550</v>
      </c>
      <c r="R1135" s="832"/>
    </row>
    <row r="1136" spans="1:18" s="833" customFormat="1" ht="12" customHeight="1">
      <c r="A1136" s="828" t="s">
        <v>149</v>
      </c>
      <c r="B1136" s="828" t="s">
        <v>1168</v>
      </c>
      <c r="C1136" s="829">
        <v>5130411106</v>
      </c>
      <c r="D1136" s="828" t="s">
        <v>349</v>
      </c>
      <c r="E1136" s="830" t="s">
        <v>6</v>
      </c>
      <c r="F1136" s="830" t="s">
        <v>210</v>
      </c>
      <c r="G1136" s="831">
        <f>IF(F1136="I",IFERROR(VLOOKUP(C1136,'BG 032022'!B:D,3,FALSE),0),0)</f>
        <v>209495700</v>
      </c>
      <c r="H1136" s="832"/>
      <c r="I1136" s="832">
        <f>IF(F1136="I",IFERROR(VLOOKUP(C1136,'BG 032022'!B:F,5,FALSE),0),0)</f>
        <v>30000</v>
      </c>
      <c r="J1136" s="832"/>
      <c r="K1136" s="831"/>
      <c r="L1136" s="832"/>
      <c r="M1136" s="832"/>
      <c r="N1136" s="832"/>
      <c r="O1136" s="831">
        <f>IF(F1136="I",IFERROR(VLOOKUP(C1136,'BG 032021'!B:D,3,FALSE),0),0)</f>
        <v>201843100</v>
      </c>
      <c r="P1136" s="832"/>
      <c r="Q1136" s="832">
        <f>IF(F1136="I",IFERROR(VLOOKUP(C1136,'BG 032021'!B:E,4,FALSE),0),0)</f>
        <v>30000</v>
      </c>
      <c r="R1136" s="832"/>
    </row>
    <row r="1137" spans="1:18" s="833" customFormat="1" ht="12" customHeight="1">
      <c r="A1137" s="828" t="s">
        <v>149</v>
      </c>
      <c r="B1137" s="828" t="s">
        <v>1168</v>
      </c>
      <c r="C1137" s="829">
        <v>5130411107</v>
      </c>
      <c r="D1137" s="828" t="s">
        <v>1250</v>
      </c>
      <c r="E1137" s="830" t="s">
        <v>6</v>
      </c>
      <c r="F1137" s="830" t="s">
        <v>210</v>
      </c>
      <c r="G1137" s="831">
        <f>IF(F1137="I",IFERROR(VLOOKUP(C1137,'BG 032022'!B:D,3,FALSE),0),0)</f>
        <v>351997668</v>
      </c>
      <c r="H1137" s="832"/>
      <c r="I1137" s="832">
        <f>IF(F1137="I",IFERROR(VLOOKUP(C1137,'BG 032022'!B:F,5,FALSE),0),0)</f>
        <v>50078.310000000005</v>
      </c>
      <c r="J1137" s="832"/>
      <c r="K1137" s="831"/>
      <c r="L1137" s="832"/>
      <c r="M1137" s="832"/>
      <c r="N1137" s="832"/>
      <c r="O1137" s="831">
        <f>IF(F1137="I",IFERROR(VLOOKUP(C1137,'BG 032021'!B:D,3,FALSE),0),0)</f>
        <v>0</v>
      </c>
      <c r="P1137" s="832"/>
      <c r="Q1137" s="832">
        <f>IF(F1137="I",IFERROR(VLOOKUP(C1137,'BG 032021'!B:E,4,FALSE),0),0)</f>
        <v>0</v>
      </c>
      <c r="R1137" s="832"/>
    </row>
    <row r="1138" spans="1:18" s="833" customFormat="1" ht="12" customHeight="1">
      <c r="A1138" s="828" t="s">
        <v>149</v>
      </c>
      <c r="B1138" s="828" t="s">
        <v>1168</v>
      </c>
      <c r="C1138" s="829">
        <v>5130411108</v>
      </c>
      <c r="D1138" s="828" t="s">
        <v>1369</v>
      </c>
      <c r="E1138" s="830" t="s">
        <v>6</v>
      </c>
      <c r="F1138" s="830" t="s">
        <v>210</v>
      </c>
      <c r="G1138" s="831">
        <f>IF(F1138="I",IFERROR(VLOOKUP(C1138,'BG 032022'!B:D,3,FALSE),0),0)</f>
        <v>0</v>
      </c>
      <c r="H1138" s="832"/>
      <c r="I1138" s="832">
        <f>IF(F1138="I",IFERROR(VLOOKUP(C1138,'BG 032022'!B:F,5,FALSE),0),0)</f>
        <v>0</v>
      </c>
      <c r="J1138" s="832"/>
      <c r="K1138" s="831"/>
      <c r="L1138" s="832"/>
      <c r="M1138" s="832"/>
      <c r="N1138" s="832"/>
      <c r="O1138" s="831">
        <f>IF(F1138="I",IFERROR(VLOOKUP(C1138,'BG 032021'!B:D,3,FALSE),0),0)</f>
        <v>0</v>
      </c>
      <c r="P1138" s="832"/>
      <c r="Q1138" s="832">
        <f>IF(F1138="I",IFERROR(VLOOKUP(C1138,'BG 032021'!B:E,4,FALSE),0),0)</f>
        <v>0</v>
      </c>
      <c r="R1138" s="832"/>
    </row>
    <row r="1139" spans="1:18" s="70" customFormat="1" ht="12" customHeight="1">
      <c r="A1139" s="539" t="s">
        <v>149</v>
      </c>
      <c r="B1139" s="539"/>
      <c r="C1139" s="546">
        <v>51305</v>
      </c>
      <c r="D1139" s="539" t="s">
        <v>88</v>
      </c>
      <c r="E1139" s="68" t="s">
        <v>6</v>
      </c>
      <c r="F1139" s="68" t="s">
        <v>209</v>
      </c>
      <c r="G1139" s="81">
        <f>IF(F1139="I",IFERROR(VLOOKUP(C1139,'BG 032022'!B:D,3,FALSE),0),0)</f>
        <v>0</v>
      </c>
      <c r="H1139" s="69"/>
      <c r="I1139" s="69">
        <f>IF(F1139="I",IFERROR(VLOOKUP(C1139,'BG 032022'!B:F,5,FALSE),0),0)</f>
        <v>0</v>
      </c>
      <c r="J1139" s="69"/>
      <c r="K1139" s="81"/>
      <c r="L1139" s="69"/>
      <c r="M1139" s="69"/>
      <c r="N1139" s="69"/>
      <c r="O1139" s="81">
        <f>IF(F1139="I",IFERROR(VLOOKUP(C1139,'BG 032021'!B:D,3,FALSE),0),0)</f>
        <v>0</v>
      </c>
      <c r="P1139" s="69"/>
      <c r="Q1139" s="69">
        <f>IF(F1139="I",IFERROR(VLOOKUP(C1139,'BG 032021'!B:E,4,FALSE),0),0)</f>
        <v>0</v>
      </c>
      <c r="R1139" s="69"/>
    </row>
    <row r="1140" spans="1:18" s="70" customFormat="1" ht="12" customHeight="1">
      <c r="A1140" s="539" t="s">
        <v>149</v>
      </c>
      <c r="B1140" s="539"/>
      <c r="C1140" s="546">
        <v>513051</v>
      </c>
      <c r="D1140" s="539" t="s">
        <v>866</v>
      </c>
      <c r="E1140" s="68" t="s">
        <v>6</v>
      </c>
      <c r="F1140" s="68" t="s">
        <v>209</v>
      </c>
      <c r="G1140" s="81">
        <f>IF(F1140="I",IFERROR(VLOOKUP(C1140,'BG 032022'!B:D,3,FALSE),0),0)</f>
        <v>0</v>
      </c>
      <c r="H1140" s="69"/>
      <c r="I1140" s="69">
        <f>IF(F1140="I",IFERROR(VLOOKUP(C1140,'BG 032022'!B:F,5,FALSE),0),0)</f>
        <v>0</v>
      </c>
      <c r="J1140" s="69"/>
      <c r="K1140" s="81"/>
      <c r="L1140" s="69"/>
      <c r="M1140" s="69"/>
      <c r="N1140" s="69"/>
      <c r="O1140" s="81">
        <f>IF(F1140="I",IFERROR(VLOOKUP(C1140,'BG 032021'!B:D,3,FALSE),0),0)</f>
        <v>0</v>
      </c>
      <c r="P1140" s="69"/>
      <c r="Q1140" s="69">
        <f>IF(F1140="I",IFERROR(VLOOKUP(C1140,'BG 032021'!B:E,4,FALSE),0),0)</f>
        <v>0</v>
      </c>
      <c r="R1140" s="69"/>
    </row>
    <row r="1141" spans="1:18" s="70" customFormat="1" ht="12" customHeight="1">
      <c r="A1141" s="539" t="s">
        <v>149</v>
      </c>
      <c r="B1141" s="539"/>
      <c r="C1141" s="546">
        <v>5130511</v>
      </c>
      <c r="D1141" s="539" t="s">
        <v>866</v>
      </c>
      <c r="E1141" s="68" t="s">
        <v>6</v>
      </c>
      <c r="F1141" s="68" t="s">
        <v>209</v>
      </c>
      <c r="G1141" s="81">
        <f>IF(F1141="I",IFERROR(VLOOKUP(C1141,'BG 032022'!B:D,3,FALSE),0),0)</f>
        <v>0</v>
      </c>
      <c r="H1141" s="69"/>
      <c r="I1141" s="69">
        <f>IF(F1141="I",IFERROR(VLOOKUP(C1141,'BG 032022'!B:F,5,FALSE),0),0)</f>
        <v>0</v>
      </c>
      <c r="J1141" s="69"/>
      <c r="K1141" s="81"/>
      <c r="L1141" s="69"/>
      <c r="M1141" s="69"/>
      <c r="N1141" s="69"/>
      <c r="O1141" s="81">
        <f>IF(F1141="I",IFERROR(VLOOKUP(C1141,'BG 032021'!B:D,3,FALSE),0),0)</f>
        <v>0</v>
      </c>
      <c r="P1141" s="69"/>
      <c r="Q1141" s="69">
        <f>IF(F1141="I",IFERROR(VLOOKUP(C1141,'BG 032021'!B:E,4,FALSE),0),0)</f>
        <v>0</v>
      </c>
      <c r="R1141" s="69"/>
    </row>
    <row r="1142" spans="1:18" s="70" customFormat="1" ht="12" customHeight="1">
      <c r="A1142" s="539" t="s">
        <v>149</v>
      </c>
      <c r="B1142" s="539"/>
      <c r="C1142" s="546">
        <v>51305111</v>
      </c>
      <c r="D1142" s="539" t="s">
        <v>866</v>
      </c>
      <c r="E1142" s="68" t="s">
        <v>6</v>
      </c>
      <c r="F1142" s="68" t="s">
        <v>209</v>
      </c>
      <c r="G1142" s="81">
        <f>IF(F1142="I",IFERROR(VLOOKUP(C1142,'BG 032022'!B:D,3,FALSE),0),0)</f>
        <v>0</v>
      </c>
      <c r="H1142" s="69"/>
      <c r="I1142" s="69">
        <f>IF(F1142="I",IFERROR(VLOOKUP(C1142,'BG 032022'!B:F,5,FALSE),0),0)</f>
        <v>0</v>
      </c>
      <c r="J1142" s="69"/>
      <c r="K1142" s="81"/>
      <c r="L1142" s="69"/>
      <c r="M1142" s="69"/>
      <c r="N1142" s="69"/>
      <c r="O1142" s="81">
        <f>IF(F1142="I",IFERROR(VLOOKUP(C1142,'BG 032021'!B:D,3,FALSE),0),0)</f>
        <v>0</v>
      </c>
      <c r="P1142" s="69"/>
      <c r="Q1142" s="69">
        <f>IF(F1142="I",IFERROR(VLOOKUP(C1142,'BG 032021'!B:E,4,FALSE),0),0)</f>
        <v>0</v>
      </c>
      <c r="R1142" s="69"/>
    </row>
    <row r="1143" spans="1:18" s="70" customFormat="1" ht="12" customHeight="1">
      <c r="A1143" s="539" t="s">
        <v>149</v>
      </c>
      <c r="B1143" s="539"/>
      <c r="C1143" s="546">
        <v>5130511101</v>
      </c>
      <c r="D1143" s="539" t="s">
        <v>867</v>
      </c>
      <c r="E1143" s="68" t="s">
        <v>6</v>
      </c>
      <c r="F1143" s="68" t="s">
        <v>210</v>
      </c>
      <c r="G1143" s="81">
        <f>IF(F1143="I",IFERROR(VLOOKUP(C1143,'BG 032022'!B:D,3,FALSE),0),0)</f>
        <v>0</v>
      </c>
      <c r="H1143" s="69"/>
      <c r="I1143" s="69">
        <f>IF(F1143="I",IFERROR(VLOOKUP(C1143,'BG 032022'!B:F,5,FALSE),0),0)</f>
        <v>0</v>
      </c>
      <c r="J1143" s="69"/>
      <c r="K1143" s="81"/>
      <c r="L1143" s="69"/>
      <c r="M1143" s="69"/>
      <c r="N1143" s="69"/>
      <c r="O1143" s="81">
        <f>IF(F1143="I",IFERROR(VLOOKUP(C1143,'BG 032021'!B:D,3,FALSE),0),0)</f>
        <v>0</v>
      </c>
      <c r="P1143" s="69"/>
      <c r="Q1143" s="69">
        <f>IF(F1143="I",IFERROR(VLOOKUP(C1143,'BG 032021'!B:E,4,FALSE),0),0)</f>
        <v>0</v>
      </c>
      <c r="R1143" s="69"/>
    </row>
    <row r="1144" spans="1:18" s="70" customFormat="1" ht="12" customHeight="1">
      <c r="A1144" s="539" t="s">
        <v>149</v>
      </c>
      <c r="B1144" s="539"/>
      <c r="C1144" s="546">
        <v>5130511102</v>
      </c>
      <c r="D1144" s="539" t="s">
        <v>868</v>
      </c>
      <c r="E1144" s="68" t="s">
        <v>6</v>
      </c>
      <c r="F1144" s="68" t="s">
        <v>210</v>
      </c>
      <c r="G1144" s="81">
        <f>IF(F1144="I",IFERROR(VLOOKUP(C1144,'BG 032022'!B:D,3,FALSE),0),0)</f>
        <v>0</v>
      </c>
      <c r="H1144" s="69"/>
      <c r="I1144" s="69">
        <f>IF(F1144="I",IFERROR(VLOOKUP(C1144,'BG 032022'!B:F,5,FALSE),0),0)</f>
        <v>0</v>
      </c>
      <c r="J1144" s="69"/>
      <c r="K1144" s="81"/>
      <c r="L1144" s="69"/>
      <c r="M1144" s="69"/>
      <c r="N1144" s="69"/>
      <c r="O1144" s="81">
        <f>IF(F1144="I",IFERROR(VLOOKUP(C1144,'BG 032021'!B:D,3,FALSE),0),0)</f>
        <v>0</v>
      </c>
      <c r="P1144" s="69"/>
      <c r="Q1144" s="69">
        <f>IF(F1144="I",IFERROR(VLOOKUP(C1144,'BG 032021'!B:E,4,FALSE),0),0)</f>
        <v>0</v>
      </c>
      <c r="R1144" s="69"/>
    </row>
    <row r="1145" spans="1:18" s="70" customFormat="1" ht="12" customHeight="1">
      <c r="A1145" s="539" t="s">
        <v>149</v>
      </c>
      <c r="B1145" s="539"/>
      <c r="C1145" s="546">
        <v>5130511103</v>
      </c>
      <c r="D1145" s="539" t="s">
        <v>869</v>
      </c>
      <c r="E1145" s="68" t="s">
        <v>6</v>
      </c>
      <c r="F1145" s="68" t="s">
        <v>210</v>
      </c>
      <c r="G1145" s="81">
        <f>IF(F1145="I",IFERROR(VLOOKUP(C1145,'BG 032022'!B:D,3,FALSE),0),0)</f>
        <v>0</v>
      </c>
      <c r="H1145" s="69"/>
      <c r="I1145" s="69">
        <f>IF(F1145="I",IFERROR(VLOOKUP(C1145,'BG 032022'!B:F,5,FALSE),0),0)</f>
        <v>0</v>
      </c>
      <c r="J1145" s="69"/>
      <c r="K1145" s="81"/>
      <c r="L1145" s="69"/>
      <c r="M1145" s="69"/>
      <c r="N1145" s="69"/>
      <c r="O1145" s="81">
        <f>IF(F1145="I",IFERROR(VLOOKUP(C1145,'BG 032021'!B:D,3,FALSE),0),0)</f>
        <v>0</v>
      </c>
      <c r="P1145" s="69"/>
      <c r="Q1145" s="69">
        <f>IF(F1145="I",IFERROR(VLOOKUP(C1145,'BG 032021'!B:E,4,FALSE),0),0)</f>
        <v>0</v>
      </c>
      <c r="R1145" s="69"/>
    </row>
    <row r="1146" spans="1:18" s="70" customFormat="1" ht="12" customHeight="1">
      <c r="A1146" s="539" t="s">
        <v>149</v>
      </c>
      <c r="B1146" s="539"/>
      <c r="C1146" s="546">
        <v>5130511104</v>
      </c>
      <c r="D1146" s="539" t="s">
        <v>870</v>
      </c>
      <c r="E1146" s="68" t="s">
        <v>6</v>
      </c>
      <c r="F1146" s="68" t="s">
        <v>210</v>
      </c>
      <c r="G1146" s="81">
        <f>IF(F1146="I",IFERROR(VLOOKUP(C1146,'BG 032022'!B:D,3,FALSE),0),0)</f>
        <v>0</v>
      </c>
      <c r="H1146" s="69"/>
      <c r="I1146" s="69">
        <f>IF(F1146="I",IFERROR(VLOOKUP(C1146,'BG 032022'!B:F,5,FALSE),0),0)</f>
        <v>0</v>
      </c>
      <c r="J1146" s="69"/>
      <c r="K1146" s="81"/>
      <c r="L1146" s="69"/>
      <c r="M1146" s="69"/>
      <c r="N1146" s="69"/>
      <c r="O1146" s="81">
        <f>IF(F1146="I",IFERROR(VLOOKUP(C1146,'BG 032021'!B:D,3,FALSE),0),0)</f>
        <v>0</v>
      </c>
      <c r="P1146" s="69"/>
      <c r="Q1146" s="69">
        <f>IF(F1146="I",IFERROR(VLOOKUP(C1146,'BG 032021'!B:E,4,FALSE),0),0)</f>
        <v>0</v>
      </c>
      <c r="R1146" s="69"/>
    </row>
    <row r="1147" spans="1:18" s="70" customFormat="1" ht="12" customHeight="1">
      <c r="A1147" s="539" t="s">
        <v>149</v>
      </c>
      <c r="B1147" s="539"/>
      <c r="C1147" s="546">
        <v>5130511105</v>
      </c>
      <c r="D1147" s="539" t="s">
        <v>871</v>
      </c>
      <c r="E1147" s="68" t="s">
        <v>6</v>
      </c>
      <c r="F1147" s="68" t="s">
        <v>210</v>
      </c>
      <c r="G1147" s="81">
        <f>IF(F1147="I",IFERROR(VLOOKUP(C1147,'BG 032022'!B:D,3,FALSE),0),0)</f>
        <v>0</v>
      </c>
      <c r="H1147" s="69"/>
      <c r="I1147" s="69">
        <f>IF(F1147="I",IFERROR(VLOOKUP(C1147,'BG 032022'!B:F,5,FALSE),0),0)</f>
        <v>0</v>
      </c>
      <c r="J1147" s="69"/>
      <c r="K1147" s="81"/>
      <c r="L1147" s="69"/>
      <c r="M1147" s="69"/>
      <c r="N1147" s="69"/>
      <c r="O1147" s="81">
        <f>IF(F1147="I",IFERROR(VLOOKUP(C1147,'BG 032021'!B:D,3,FALSE),0),0)</f>
        <v>0</v>
      </c>
      <c r="P1147" s="69"/>
      <c r="Q1147" s="69">
        <f>IF(F1147="I",IFERROR(VLOOKUP(C1147,'BG 032021'!B:E,4,FALSE),0),0)</f>
        <v>0</v>
      </c>
      <c r="R1147" s="69"/>
    </row>
    <row r="1148" spans="1:18" s="70" customFormat="1" ht="12" customHeight="1">
      <c r="A1148" s="539" t="s">
        <v>149</v>
      </c>
      <c r="B1148" s="539"/>
      <c r="C1148" s="546">
        <v>5130511106</v>
      </c>
      <c r="D1148" s="539" t="s">
        <v>872</v>
      </c>
      <c r="E1148" s="68" t="s">
        <v>6</v>
      </c>
      <c r="F1148" s="68" t="s">
        <v>210</v>
      </c>
      <c r="G1148" s="81">
        <f>IF(F1148="I",IFERROR(VLOOKUP(C1148,'BG 032022'!B:D,3,FALSE),0),0)</f>
        <v>0</v>
      </c>
      <c r="H1148" s="69"/>
      <c r="I1148" s="69">
        <f>IF(F1148="I",IFERROR(VLOOKUP(C1148,'BG 032022'!B:F,5,FALSE),0),0)</f>
        <v>0</v>
      </c>
      <c r="J1148" s="69"/>
      <c r="K1148" s="81"/>
      <c r="L1148" s="69"/>
      <c r="M1148" s="69"/>
      <c r="N1148" s="69"/>
      <c r="O1148" s="81">
        <f>IF(F1148="I",IFERROR(VLOOKUP(C1148,'BG 032021'!B:D,3,FALSE),0),0)</f>
        <v>0</v>
      </c>
      <c r="P1148" s="69"/>
      <c r="Q1148" s="69">
        <f>IF(F1148="I",IFERROR(VLOOKUP(C1148,'BG 032021'!B:E,4,FALSE),0),0)</f>
        <v>0</v>
      </c>
      <c r="R1148" s="69"/>
    </row>
    <row r="1149" spans="1:18" s="70" customFormat="1" ht="12" customHeight="1">
      <c r="A1149" s="539" t="s">
        <v>149</v>
      </c>
      <c r="B1149" s="539"/>
      <c r="C1149" s="546">
        <v>5130511107</v>
      </c>
      <c r="D1149" s="539" t="s">
        <v>873</v>
      </c>
      <c r="E1149" s="68" t="s">
        <v>6</v>
      </c>
      <c r="F1149" s="68" t="s">
        <v>210</v>
      </c>
      <c r="G1149" s="81">
        <f>IF(F1149="I",IFERROR(VLOOKUP(C1149,'BG 032022'!B:D,3,FALSE),0),0)</f>
        <v>0</v>
      </c>
      <c r="H1149" s="69"/>
      <c r="I1149" s="69">
        <f>IF(F1149="I",IFERROR(VLOOKUP(C1149,'BG 032022'!B:F,5,FALSE),0),0)</f>
        <v>0</v>
      </c>
      <c r="J1149" s="69"/>
      <c r="K1149" s="81"/>
      <c r="L1149" s="69"/>
      <c r="M1149" s="69"/>
      <c r="N1149" s="69"/>
      <c r="O1149" s="81">
        <f>IF(F1149="I",IFERROR(VLOOKUP(C1149,'BG 032021'!B:D,3,FALSE),0),0)</f>
        <v>0</v>
      </c>
      <c r="P1149" s="69"/>
      <c r="Q1149" s="69">
        <f>IF(F1149="I",IFERROR(VLOOKUP(C1149,'BG 032021'!B:E,4,FALSE),0),0)</f>
        <v>0</v>
      </c>
      <c r="R1149" s="69"/>
    </row>
    <row r="1150" spans="1:18" s="70" customFormat="1" ht="12" customHeight="1">
      <c r="A1150" s="539" t="s">
        <v>149</v>
      </c>
      <c r="B1150" s="539"/>
      <c r="C1150" s="546">
        <v>5130511108</v>
      </c>
      <c r="D1150" s="539" t="s">
        <v>874</v>
      </c>
      <c r="E1150" s="68" t="s">
        <v>6</v>
      </c>
      <c r="F1150" s="68" t="s">
        <v>210</v>
      </c>
      <c r="G1150" s="81">
        <f>IF(F1150="I",IFERROR(VLOOKUP(C1150,'BG 032022'!B:D,3,FALSE),0),0)</f>
        <v>0</v>
      </c>
      <c r="H1150" s="69"/>
      <c r="I1150" s="69">
        <f>IF(F1150="I",IFERROR(VLOOKUP(C1150,'BG 032022'!B:F,5,FALSE),0),0)</f>
        <v>0</v>
      </c>
      <c r="J1150" s="69"/>
      <c r="K1150" s="81"/>
      <c r="L1150" s="69"/>
      <c r="M1150" s="69"/>
      <c r="N1150" s="69"/>
      <c r="O1150" s="81">
        <f>IF(F1150="I",IFERROR(VLOOKUP(C1150,'BG 032021'!B:D,3,FALSE),0),0)</f>
        <v>0</v>
      </c>
      <c r="P1150" s="69"/>
      <c r="Q1150" s="69">
        <f>IF(F1150="I",IFERROR(VLOOKUP(C1150,'BG 032021'!B:E,4,FALSE),0),0)</f>
        <v>0</v>
      </c>
      <c r="R1150" s="69"/>
    </row>
    <row r="1151" spans="1:18" s="70" customFormat="1" ht="12" customHeight="1">
      <c r="A1151" s="539" t="s">
        <v>149</v>
      </c>
      <c r="B1151" s="539"/>
      <c r="C1151" s="546">
        <v>513052</v>
      </c>
      <c r="D1151" s="539" t="s">
        <v>875</v>
      </c>
      <c r="E1151" s="68" t="s">
        <v>6</v>
      </c>
      <c r="F1151" s="68" t="s">
        <v>209</v>
      </c>
      <c r="G1151" s="81">
        <f>IF(F1151="I",IFERROR(VLOOKUP(C1151,'BG 032022'!B:D,3,FALSE),0),0)</f>
        <v>0</v>
      </c>
      <c r="H1151" s="69"/>
      <c r="I1151" s="69">
        <f>IF(F1151="I",IFERROR(VLOOKUP(C1151,'BG 032022'!B:F,5,FALSE),0),0)</f>
        <v>0</v>
      </c>
      <c r="J1151" s="69"/>
      <c r="K1151" s="81"/>
      <c r="L1151" s="69"/>
      <c r="M1151" s="69"/>
      <c r="N1151" s="69"/>
      <c r="O1151" s="81">
        <f>IF(F1151="I",IFERROR(VLOOKUP(C1151,'BG 032021'!B:D,3,FALSE),0),0)</f>
        <v>0</v>
      </c>
      <c r="P1151" s="69"/>
      <c r="Q1151" s="69">
        <f>IF(F1151="I",IFERROR(VLOOKUP(C1151,'BG 032021'!B:E,4,FALSE),0),0)</f>
        <v>0</v>
      </c>
      <c r="R1151" s="69"/>
    </row>
    <row r="1152" spans="1:18" s="70" customFormat="1" ht="12" customHeight="1">
      <c r="A1152" s="539" t="s">
        <v>149</v>
      </c>
      <c r="B1152" s="539"/>
      <c r="C1152" s="546">
        <v>5130521</v>
      </c>
      <c r="D1152" s="539" t="s">
        <v>875</v>
      </c>
      <c r="E1152" s="68" t="s">
        <v>6</v>
      </c>
      <c r="F1152" s="68" t="s">
        <v>209</v>
      </c>
      <c r="G1152" s="81">
        <f>IF(F1152="I",IFERROR(VLOOKUP(C1152,'BG 032022'!B:D,3,FALSE),0),0)</f>
        <v>0</v>
      </c>
      <c r="H1152" s="69"/>
      <c r="I1152" s="69">
        <f>IF(F1152="I",IFERROR(VLOOKUP(C1152,'BG 032022'!B:F,5,FALSE),0),0)</f>
        <v>0</v>
      </c>
      <c r="J1152" s="69"/>
      <c r="K1152" s="81"/>
      <c r="L1152" s="69"/>
      <c r="M1152" s="69"/>
      <c r="N1152" s="69"/>
      <c r="O1152" s="81">
        <f>IF(F1152="I",IFERROR(VLOOKUP(C1152,'BG 032021'!B:D,3,FALSE),0),0)</f>
        <v>0</v>
      </c>
      <c r="P1152" s="69"/>
      <c r="Q1152" s="69">
        <f>IF(F1152="I",IFERROR(VLOOKUP(C1152,'BG 032021'!B:E,4,FALSE),0),0)</f>
        <v>0</v>
      </c>
      <c r="R1152" s="69"/>
    </row>
    <row r="1153" spans="1:18" s="70" customFormat="1" ht="12" customHeight="1">
      <c r="A1153" s="539" t="s">
        <v>149</v>
      </c>
      <c r="B1153" s="539"/>
      <c r="C1153" s="546">
        <v>51305211</v>
      </c>
      <c r="D1153" s="539" t="s">
        <v>875</v>
      </c>
      <c r="E1153" s="68" t="s">
        <v>6</v>
      </c>
      <c r="F1153" s="68" t="s">
        <v>209</v>
      </c>
      <c r="G1153" s="81">
        <f>IF(F1153="I",IFERROR(VLOOKUP(C1153,'BG 032022'!B:D,3,FALSE),0),0)</f>
        <v>0</v>
      </c>
      <c r="H1153" s="69"/>
      <c r="I1153" s="69">
        <f>IF(F1153="I",IFERROR(VLOOKUP(C1153,'BG 032022'!B:F,5,FALSE),0),0)</f>
        <v>0</v>
      </c>
      <c r="J1153" s="69"/>
      <c r="K1153" s="81"/>
      <c r="L1153" s="69"/>
      <c r="M1153" s="69"/>
      <c r="N1153" s="69"/>
      <c r="O1153" s="81">
        <f>IF(F1153="I",IFERROR(VLOOKUP(C1153,'BG 032021'!B:D,3,FALSE),0),0)</f>
        <v>0</v>
      </c>
      <c r="P1153" s="69"/>
      <c r="Q1153" s="69">
        <f>IF(F1153="I",IFERROR(VLOOKUP(C1153,'BG 032021'!B:E,4,FALSE),0),0)</f>
        <v>0</v>
      </c>
      <c r="R1153" s="69"/>
    </row>
    <row r="1154" spans="1:18" s="70" customFormat="1" ht="12" customHeight="1">
      <c r="A1154" s="539" t="s">
        <v>149</v>
      </c>
      <c r="B1154" s="539"/>
      <c r="C1154" s="546">
        <v>5130521101</v>
      </c>
      <c r="D1154" s="539" t="s">
        <v>876</v>
      </c>
      <c r="E1154" s="68" t="s">
        <v>6</v>
      </c>
      <c r="F1154" s="68" t="s">
        <v>210</v>
      </c>
      <c r="G1154" s="81">
        <f>IF(F1154="I",IFERROR(VLOOKUP(C1154,'BG 032022'!B:D,3,FALSE),0),0)</f>
        <v>0</v>
      </c>
      <c r="H1154" s="69"/>
      <c r="I1154" s="69">
        <f>IF(F1154="I",IFERROR(VLOOKUP(C1154,'BG 032022'!B:F,5,FALSE),0),0)</f>
        <v>0</v>
      </c>
      <c r="J1154" s="69"/>
      <c r="K1154" s="81"/>
      <c r="L1154" s="69"/>
      <c r="M1154" s="69"/>
      <c r="N1154" s="69"/>
      <c r="O1154" s="81">
        <f>IF(F1154="I",IFERROR(VLOOKUP(C1154,'BG 032021'!B:D,3,FALSE),0),0)</f>
        <v>0</v>
      </c>
      <c r="P1154" s="69"/>
      <c r="Q1154" s="69">
        <f>IF(F1154="I",IFERROR(VLOOKUP(C1154,'BG 032021'!B:E,4,FALSE),0),0)</f>
        <v>0</v>
      </c>
      <c r="R1154" s="69"/>
    </row>
    <row r="1155" spans="1:18" s="833" customFormat="1" ht="12" customHeight="1">
      <c r="A1155" s="828" t="s">
        <v>149</v>
      </c>
      <c r="B1155" s="828" t="s">
        <v>88</v>
      </c>
      <c r="C1155" s="829">
        <v>5130521102</v>
      </c>
      <c r="D1155" s="828" t="s">
        <v>877</v>
      </c>
      <c r="E1155" s="830" t="s">
        <v>6</v>
      </c>
      <c r="F1155" s="830" t="s">
        <v>210</v>
      </c>
      <c r="G1155" s="831">
        <f>IF(F1155="I",IFERROR(VLOOKUP(C1155,'BG 032022'!B:D,3,FALSE),0),0)</f>
        <v>50987475</v>
      </c>
      <c r="H1155" s="832"/>
      <c r="I1155" s="832">
        <f>IF(F1155="I",IFERROR(VLOOKUP(C1155,'BG 032022'!B:F,5,FALSE),0),0)</f>
        <v>7500</v>
      </c>
      <c r="J1155" s="832"/>
      <c r="K1155" s="831"/>
      <c r="L1155" s="832"/>
      <c r="M1155" s="832"/>
      <c r="N1155" s="832"/>
      <c r="O1155" s="831">
        <f>IF(F1155="I",IFERROR(VLOOKUP(C1155,'BG 032021'!B:D,3,FALSE),0),0)</f>
        <v>0</v>
      </c>
      <c r="P1155" s="832"/>
      <c r="Q1155" s="832">
        <f>IF(F1155="I",IFERROR(VLOOKUP(C1155,'BG 032021'!B:E,4,FALSE),0),0)</f>
        <v>0</v>
      </c>
      <c r="R1155" s="832"/>
    </row>
    <row r="1156" spans="1:18" s="70" customFormat="1" ht="12" customHeight="1">
      <c r="A1156" s="539" t="s">
        <v>149</v>
      </c>
      <c r="B1156" s="539"/>
      <c r="C1156" s="546">
        <v>5130521103</v>
      </c>
      <c r="D1156" s="539" t="s">
        <v>878</v>
      </c>
      <c r="E1156" s="68" t="s">
        <v>6</v>
      </c>
      <c r="F1156" s="68" t="s">
        <v>210</v>
      </c>
      <c r="G1156" s="81">
        <f>IF(F1156="I",IFERROR(VLOOKUP(C1156,'BG 032022'!B:D,3,FALSE),0),0)</f>
        <v>0</v>
      </c>
      <c r="H1156" s="69"/>
      <c r="I1156" s="69">
        <f>IF(F1156="I",IFERROR(VLOOKUP(C1156,'BG 032022'!B:F,5,FALSE),0),0)</f>
        <v>0</v>
      </c>
      <c r="J1156" s="69"/>
      <c r="K1156" s="81"/>
      <c r="L1156" s="69"/>
      <c r="M1156" s="69"/>
      <c r="N1156" s="69"/>
      <c r="O1156" s="81">
        <f>IF(F1156="I",IFERROR(VLOOKUP(C1156,'BG 032021'!B:D,3,FALSE),0),0)</f>
        <v>0</v>
      </c>
      <c r="P1156" s="69"/>
      <c r="Q1156" s="69">
        <f>IF(F1156="I",IFERROR(VLOOKUP(C1156,'BG 032021'!B:E,4,FALSE),0),0)</f>
        <v>0</v>
      </c>
      <c r="R1156" s="69"/>
    </row>
    <row r="1157" spans="1:18" s="833" customFormat="1" ht="12" customHeight="1">
      <c r="A1157" s="828" t="s">
        <v>149</v>
      </c>
      <c r="B1157" s="828" t="s">
        <v>88</v>
      </c>
      <c r="C1157" s="829">
        <v>5130521104</v>
      </c>
      <c r="D1157" s="828" t="s">
        <v>1370</v>
      </c>
      <c r="E1157" s="830" t="s">
        <v>6</v>
      </c>
      <c r="F1157" s="830" t="s">
        <v>210</v>
      </c>
      <c r="G1157" s="831">
        <f>IF(F1157="I",IFERROR(VLOOKUP(C1157,'BG 032022'!B:D,3,FALSE),0),0)</f>
        <v>24058209</v>
      </c>
      <c r="H1157" s="832"/>
      <c r="I1157" s="832">
        <f>IF(F1157="I",IFERROR(VLOOKUP(C1157,'BG 032022'!B:F,5,FALSE),0),0)</f>
        <v>3470.46</v>
      </c>
      <c r="J1157" s="832"/>
      <c r="K1157" s="831"/>
      <c r="L1157" s="832"/>
      <c r="M1157" s="832"/>
      <c r="N1157" s="832"/>
      <c r="O1157" s="831">
        <f>IF(F1157="I",IFERROR(VLOOKUP(C1157,'BG 032021'!B:D,3,FALSE),0),0)</f>
        <v>0</v>
      </c>
      <c r="P1157" s="832"/>
      <c r="Q1157" s="832">
        <f>IF(F1157="I",IFERROR(VLOOKUP(C1157,'BG 032021'!B:E,4,FALSE),0),0)</f>
        <v>0</v>
      </c>
      <c r="R1157" s="832"/>
    </row>
    <row r="1158" spans="1:18" s="833" customFormat="1" ht="12" customHeight="1">
      <c r="A1158" s="828" t="s">
        <v>149</v>
      </c>
      <c r="B1158" s="828" t="s">
        <v>88</v>
      </c>
      <c r="C1158" s="829">
        <v>5130521105</v>
      </c>
      <c r="D1158" s="828" t="s">
        <v>1371</v>
      </c>
      <c r="E1158" s="830" t="s">
        <v>6</v>
      </c>
      <c r="F1158" s="830" t="s">
        <v>210</v>
      </c>
      <c r="G1158" s="831">
        <f>IF(F1158="I",IFERROR(VLOOKUP(C1158,'BG 032022'!B:D,3,FALSE),0),0)</f>
        <v>32183913</v>
      </c>
      <c r="H1158" s="832"/>
      <c r="I1158" s="832">
        <f>IF(F1158="I",IFERROR(VLOOKUP(C1158,'BG 032022'!B:F,5,FALSE),0),0)</f>
        <v>4642.6099999999997</v>
      </c>
      <c r="J1158" s="832"/>
      <c r="K1158" s="831"/>
      <c r="L1158" s="832"/>
      <c r="M1158" s="832"/>
      <c r="N1158" s="832"/>
      <c r="O1158" s="831">
        <f>IF(F1158="I",IFERROR(VLOOKUP(C1158,'BG 032021'!B:D,3,FALSE),0),0)</f>
        <v>0</v>
      </c>
      <c r="P1158" s="832"/>
      <c r="Q1158" s="832">
        <f>IF(F1158="I",IFERROR(VLOOKUP(C1158,'BG 032021'!B:E,4,FALSE),0),0)</f>
        <v>0</v>
      </c>
      <c r="R1158" s="832"/>
    </row>
    <row r="1159" spans="1:18" s="70" customFormat="1" ht="12" customHeight="1">
      <c r="A1159" s="539" t="s">
        <v>149</v>
      </c>
      <c r="B1159" s="539"/>
      <c r="C1159" s="546">
        <v>51306</v>
      </c>
      <c r="D1159" s="539" t="s">
        <v>140</v>
      </c>
      <c r="E1159" s="68" t="s">
        <v>6</v>
      </c>
      <c r="F1159" s="68" t="s">
        <v>209</v>
      </c>
      <c r="G1159" s="81">
        <f>IF(F1159="I",IFERROR(VLOOKUP(C1159,'BG 032022'!B:D,3,FALSE),0),0)</f>
        <v>0</v>
      </c>
      <c r="H1159" s="69"/>
      <c r="I1159" s="69">
        <f>IF(F1159="I",IFERROR(VLOOKUP(C1159,'BG 032022'!B:F,5,FALSE),0),0)</f>
        <v>0</v>
      </c>
      <c r="J1159" s="69"/>
      <c r="K1159" s="81"/>
      <c r="L1159" s="69"/>
      <c r="M1159" s="69"/>
      <c r="N1159" s="69"/>
      <c r="O1159" s="81">
        <f>IF(F1159="I",IFERROR(VLOOKUP(C1159,'BG 032021'!B:D,3,FALSE),0),0)</f>
        <v>0</v>
      </c>
      <c r="P1159" s="69"/>
      <c r="Q1159" s="69">
        <f>IF(F1159="I",IFERROR(VLOOKUP(C1159,'BG 032021'!B:E,4,FALSE),0),0)</f>
        <v>0</v>
      </c>
      <c r="R1159" s="69"/>
    </row>
    <row r="1160" spans="1:18" s="70" customFormat="1" ht="12" customHeight="1">
      <c r="A1160" s="539" t="s">
        <v>149</v>
      </c>
      <c r="B1160" s="539"/>
      <c r="C1160" s="546">
        <v>513061</v>
      </c>
      <c r="D1160" s="539" t="s">
        <v>140</v>
      </c>
      <c r="E1160" s="68" t="s">
        <v>6</v>
      </c>
      <c r="F1160" s="68" t="s">
        <v>209</v>
      </c>
      <c r="G1160" s="81">
        <f>IF(F1160="I",IFERROR(VLOOKUP(C1160,'BG 032022'!B:D,3,FALSE),0),0)</f>
        <v>0</v>
      </c>
      <c r="H1160" s="69"/>
      <c r="I1160" s="69">
        <f>IF(F1160="I",IFERROR(VLOOKUP(C1160,'BG 032022'!B:F,5,FALSE),0),0)</f>
        <v>0</v>
      </c>
      <c r="J1160" s="69"/>
      <c r="K1160" s="81"/>
      <c r="L1160" s="69"/>
      <c r="M1160" s="69"/>
      <c r="N1160" s="69"/>
      <c r="O1160" s="81">
        <f>IF(F1160="I",IFERROR(VLOOKUP(C1160,'BG 032021'!B:D,3,FALSE),0),0)</f>
        <v>0</v>
      </c>
      <c r="P1160" s="69"/>
      <c r="Q1160" s="69">
        <f>IF(F1160="I",IFERROR(VLOOKUP(C1160,'BG 032021'!B:E,4,FALSE),0),0)</f>
        <v>0</v>
      </c>
      <c r="R1160" s="69"/>
    </row>
    <row r="1161" spans="1:18" s="70" customFormat="1" ht="12" customHeight="1">
      <c r="A1161" s="539" t="s">
        <v>149</v>
      </c>
      <c r="B1161" s="539"/>
      <c r="C1161" s="546">
        <v>5130611</v>
      </c>
      <c r="D1161" s="539" t="s">
        <v>140</v>
      </c>
      <c r="E1161" s="68" t="s">
        <v>6</v>
      </c>
      <c r="F1161" s="68" t="s">
        <v>209</v>
      </c>
      <c r="G1161" s="81">
        <f>IF(F1161="I",IFERROR(VLOOKUP(C1161,'BG 032022'!B:D,3,FALSE),0),0)</f>
        <v>0</v>
      </c>
      <c r="H1161" s="69"/>
      <c r="I1161" s="69">
        <f>IF(F1161="I",IFERROR(VLOOKUP(C1161,'BG 032022'!B:F,5,FALSE),0),0)</f>
        <v>0</v>
      </c>
      <c r="J1161" s="69"/>
      <c r="K1161" s="81"/>
      <c r="L1161" s="69"/>
      <c r="M1161" s="69"/>
      <c r="N1161" s="69"/>
      <c r="O1161" s="81">
        <f>IF(F1161="I",IFERROR(VLOOKUP(C1161,'BG 032021'!B:D,3,FALSE),0),0)</f>
        <v>0</v>
      </c>
      <c r="P1161" s="69"/>
      <c r="Q1161" s="69">
        <f>IF(F1161="I",IFERROR(VLOOKUP(C1161,'BG 032021'!B:E,4,FALSE),0),0)</f>
        <v>0</v>
      </c>
      <c r="R1161" s="69"/>
    </row>
    <row r="1162" spans="1:18" s="70" customFormat="1" ht="12" customHeight="1">
      <c r="A1162" s="539" t="s">
        <v>149</v>
      </c>
      <c r="B1162" s="539"/>
      <c r="C1162" s="546">
        <v>51306111</v>
      </c>
      <c r="D1162" s="539" t="s">
        <v>140</v>
      </c>
      <c r="E1162" s="68" t="s">
        <v>6</v>
      </c>
      <c r="F1162" s="68" t="s">
        <v>209</v>
      </c>
      <c r="G1162" s="81">
        <f>IF(F1162="I",IFERROR(VLOOKUP(C1162,'BG 032022'!B:D,3,FALSE),0),0)</f>
        <v>0</v>
      </c>
      <c r="H1162" s="69"/>
      <c r="I1162" s="69">
        <f>IF(F1162="I",IFERROR(VLOOKUP(C1162,'BG 032022'!B:F,5,FALSE),0),0)</f>
        <v>0</v>
      </c>
      <c r="J1162" s="69"/>
      <c r="K1162" s="81"/>
      <c r="L1162" s="69"/>
      <c r="M1162" s="69"/>
      <c r="N1162" s="69"/>
      <c r="O1162" s="81">
        <f>IF(F1162="I",IFERROR(VLOOKUP(C1162,'BG 032021'!B:D,3,FALSE),0),0)</f>
        <v>0</v>
      </c>
      <c r="P1162" s="69"/>
      <c r="Q1162" s="69">
        <f>IF(F1162="I",IFERROR(VLOOKUP(C1162,'BG 032021'!B:E,4,FALSE),0),0)</f>
        <v>0</v>
      </c>
      <c r="R1162" s="69"/>
    </row>
    <row r="1163" spans="1:18" s="70" customFormat="1" ht="12" customHeight="1">
      <c r="A1163" s="539" t="s">
        <v>149</v>
      </c>
      <c r="B1163" s="539"/>
      <c r="C1163" s="546">
        <v>5130611101</v>
      </c>
      <c r="D1163" s="539" t="s">
        <v>879</v>
      </c>
      <c r="E1163" s="68" t="s">
        <v>6</v>
      </c>
      <c r="F1163" s="68" t="s">
        <v>210</v>
      </c>
      <c r="G1163" s="81">
        <f>IF(F1163="I",IFERROR(VLOOKUP(C1163,'BG 032022'!B:D,3,FALSE),0),0)</f>
        <v>0</v>
      </c>
      <c r="H1163" s="69"/>
      <c r="I1163" s="69">
        <f>IF(F1163="I",IFERROR(VLOOKUP(C1163,'BG 032022'!B:F,5,FALSE),0),0)</f>
        <v>0</v>
      </c>
      <c r="J1163" s="69"/>
      <c r="K1163" s="81"/>
      <c r="L1163" s="69"/>
      <c r="M1163" s="69"/>
      <c r="N1163" s="69"/>
      <c r="O1163" s="81">
        <f>IF(F1163="I",IFERROR(VLOOKUP(C1163,'BG 032021'!B:D,3,FALSE),0),0)</f>
        <v>0</v>
      </c>
      <c r="P1163" s="69"/>
      <c r="Q1163" s="69">
        <f>IF(F1163="I",IFERROR(VLOOKUP(C1163,'BG 032021'!B:E,4,FALSE),0),0)</f>
        <v>0</v>
      </c>
      <c r="R1163" s="69"/>
    </row>
    <row r="1164" spans="1:18" s="70" customFormat="1" ht="12" customHeight="1">
      <c r="A1164" s="539" t="s">
        <v>149</v>
      </c>
      <c r="B1164" s="539"/>
      <c r="C1164" s="546">
        <v>5130611102</v>
      </c>
      <c r="D1164" s="539" t="s">
        <v>880</v>
      </c>
      <c r="E1164" s="68" t="s">
        <v>6</v>
      </c>
      <c r="F1164" s="68" t="s">
        <v>210</v>
      </c>
      <c r="G1164" s="81">
        <f>IF(F1164="I",IFERROR(VLOOKUP(C1164,'BG 032022'!B:D,3,FALSE),0),0)</f>
        <v>0</v>
      </c>
      <c r="H1164" s="69"/>
      <c r="I1164" s="69">
        <f>IF(F1164="I",IFERROR(VLOOKUP(C1164,'BG 032022'!B:F,5,FALSE),0),0)</f>
        <v>0</v>
      </c>
      <c r="J1164" s="69"/>
      <c r="K1164" s="81"/>
      <c r="L1164" s="69"/>
      <c r="M1164" s="69"/>
      <c r="N1164" s="69"/>
      <c r="O1164" s="81">
        <f>IF(F1164="I",IFERROR(VLOOKUP(C1164,'BG 032021'!B:D,3,FALSE),0),0)</f>
        <v>0</v>
      </c>
      <c r="P1164" s="69"/>
      <c r="Q1164" s="69">
        <f>IF(F1164="I",IFERROR(VLOOKUP(C1164,'BG 032021'!B:E,4,FALSE),0),0)</f>
        <v>0</v>
      </c>
      <c r="R1164" s="69"/>
    </row>
    <row r="1165" spans="1:18" s="70" customFormat="1" ht="12" customHeight="1">
      <c r="A1165" s="539" t="s">
        <v>149</v>
      </c>
      <c r="B1165" s="539"/>
      <c r="C1165" s="546">
        <v>5130611103</v>
      </c>
      <c r="D1165" s="539" t="s">
        <v>709</v>
      </c>
      <c r="E1165" s="68" t="s">
        <v>6</v>
      </c>
      <c r="F1165" s="68" t="s">
        <v>210</v>
      </c>
      <c r="G1165" s="81">
        <f>IF(F1165="I",IFERROR(VLOOKUP(C1165,'BG 032022'!B:D,3,FALSE),0),0)</f>
        <v>0</v>
      </c>
      <c r="H1165" s="69"/>
      <c r="I1165" s="69">
        <f>IF(F1165="I",IFERROR(VLOOKUP(C1165,'BG 032022'!B:F,5,FALSE),0),0)</f>
        <v>0</v>
      </c>
      <c r="J1165" s="69"/>
      <c r="K1165" s="81"/>
      <c r="L1165" s="69"/>
      <c r="M1165" s="69"/>
      <c r="N1165" s="69"/>
      <c r="O1165" s="81">
        <f>IF(F1165="I",IFERROR(VLOOKUP(C1165,'BG 032021'!B:D,3,FALSE),0),0)</f>
        <v>0</v>
      </c>
      <c r="P1165" s="69"/>
      <c r="Q1165" s="69">
        <f>IF(F1165="I",IFERROR(VLOOKUP(C1165,'BG 032021'!B:E,4,FALSE),0),0)</f>
        <v>0</v>
      </c>
      <c r="R1165" s="69"/>
    </row>
    <row r="1166" spans="1:18" s="70" customFormat="1" ht="12" customHeight="1">
      <c r="A1166" s="539" t="s">
        <v>149</v>
      </c>
      <c r="B1166" s="539"/>
      <c r="C1166" s="546">
        <v>5130611104</v>
      </c>
      <c r="D1166" s="539" t="s">
        <v>219</v>
      </c>
      <c r="E1166" s="68" t="s">
        <v>6</v>
      </c>
      <c r="F1166" s="68" t="s">
        <v>210</v>
      </c>
      <c r="G1166" s="81">
        <f>IF(F1166="I",IFERROR(VLOOKUP(C1166,'BG 032022'!B:D,3,FALSE),0),0)</f>
        <v>0</v>
      </c>
      <c r="H1166" s="69"/>
      <c r="I1166" s="69">
        <f>IF(F1166="I",IFERROR(VLOOKUP(C1166,'BG 032022'!B:F,5,FALSE),0),0)</f>
        <v>0</v>
      </c>
      <c r="J1166" s="69"/>
      <c r="K1166" s="81"/>
      <c r="L1166" s="69"/>
      <c r="M1166" s="69"/>
      <c r="N1166" s="69"/>
      <c r="O1166" s="81">
        <f>IF(F1166="I",IFERROR(VLOOKUP(C1166,'BG 032021'!B:D,3,FALSE),0),0)</f>
        <v>0</v>
      </c>
      <c r="P1166" s="69"/>
      <c r="Q1166" s="69">
        <f>IF(F1166="I",IFERROR(VLOOKUP(C1166,'BG 032021'!B:E,4,FALSE),0),0)</f>
        <v>0</v>
      </c>
      <c r="R1166" s="69"/>
    </row>
    <row r="1167" spans="1:18" s="833" customFormat="1" ht="12" customHeight="1">
      <c r="A1167" s="828" t="s">
        <v>149</v>
      </c>
      <c r="B1167" s="828" t="s">
        <v>1270</v>
      </c>
      <c r="C1167" s="829">
        <v>5130611105</v>
      </c>
      <c r="D1167" s="828" t="s">
        <v>881</v>
      </c>
      <c r="E1167" s="830" t="s">
        <v>6</v>
      </c>
      <c r="F1167" s="830" t="s">
        <v>210</v>
      </c>
      <c r="G1167" s="831">
        <f>IF(F1167="I",IFERROR(VLOOKUP(C1167,'BG 032022'!B:D,3,FALSE),0),0)</f>
        <v>1700507</v>
      </c>
      <c r="H1167" s="832"/>
      <c r="I1167" s="832">
        <f>IF(F1167="I",IFERROR(VLOOKUP(C1167,'BG 032022'!B:F,5,FALSE),0),0)</f>
        <v>241.77</v>
      </c>
      <c r="J1167" s="832"/>
      <c r="K1167" s="831"/>
      <c r="L1167" s="832"/>
      <c r="M1167" s="832"/>
      <c r="N1167" s="832"/>
      <c r="O1167" s="831">
        <f>IF(F1167="I",IFERROR(VLOOKUP(C1167,'BG 032021'!B:D,3,FALSE),0),0)</f>
        <v>0</v>
      </c>
      <c r="P1167" s="832"/>
      <c r="Q1167" s="832">
        <f>IF(F1167="I",IFERROR(VLOOKUP(C1167,'BG 032021'!B:E,4,FALSE),0),0)</f>
        <v>0</v>
      </c>
      <c r="R1167" s="832"/>
    </row>
    <row r="1168" spans="1:18" s="70" customFormat="1" ht="12" customHeight="1">
      <c r="A1168" s="539" t="s">
        <v>149</v>
      </c>
      <c r="B1168" s="539"/>
      <c r="C1168" s="546">
        <v>51307</v>
      </c>
      <c r="D1168" s="539" t="s">
        <v>882</v>
      </c>
      <c r="E1168" s="68" t="s">
        <v>6</v>
      </c>
      <c r="F1168" s="68" t="s">
        <v>209</v>
      </c>
      <c r="G1168" s="81">
        <f>IF(F1168="I",IFERROR(VLOOKUP(C1168,'BG 032022'!B:D,3,FALSE),0),0)</f>
        <v>0</v>
      </c>
      <c r="H1168" s="69"/>
      <c r="I1168" s="69">
        <f>IF(F1168="I",IFERROR(VLOOKUP(C1168,'BG 032022'!B:F,5,FALSE),0),0)</f>
        <v>0</v>
      </c>
      <c r="J1168" s="69"/>
      <c r="K1168" s="81"/>
      <c r="L1168" s="69"/>
      <c r="M1168" s="69"/>
      <c r="N1168" s="69"/>
      <c r="O1168" s="81">
        <f>IF(F1168="I",IFERROR(VLOOKUP(C1168,'BG 032021'!B:D,3,FALSE),0),0)</f>
        <v>0</v>
      </c>
      <c r="P1168" s="69"/>
      <c r="Q1168" s="69">
        <f>IF(F1168="I",IFERROR(VLOOKUP(C1168,'BG 032021'!B:E,4,FALSE),0),0)</f>
        <v>0</v>
      </c>
      <c r="R1168" s="69"/>
    </row>
    <row r="1169" spans="1:18" s="70" customFormat="1" ht="12" customHeight="1">
      <c r="A1169" s="539" t="s">
        <v>149</v>
      </c>
      <c r="B1169" s="539"/>
      <c r="C1169" s="546">
        <v>513071</v>
      </c>
      <c r="D1169" s="539" t="s">
        <v>882</v>
      </c>
      <c r="E1169" s="68" t="s">
        <v>6</v>
      </c>
      <c r="F1169" s="68" t="s">
        <v>209</v>
      </c>
      <c r="G1169" s="81">
        <f>IF(F1169="I",IFERROR(VLOOKUP(C1169,'BG 032022'!B:D,3,FALSE),0),0)</f>
        <v>0</v>
      </c>
      <c r="H1169" s="69"/>
      <c r="I1169" s="69">
        <f>IF(F1169="I",IFERROR(VLOOKUP(C1169,'BG 032022'!B:F,5,FALSE),0),0)</f>
        <v>0</v>
      </c>
      <c r="J1169" s="69"/>
      <c r="K1169" s="81"/>
      <c r="L1169" s="69"/>
      <c r="M1169" s="69"/>
      <c r="N1169" s="69"/>
      <c r="O1169" s="81">
        <f>IF(F1169="I",IFERROR(VLOOKUP(C1169,'BG 032021'!B:D,3,FALSE),0),0)</f>
        <v>0</v>
      </c>
      <c r="P1169" s="69"/>
      <c r="Q1169" s="69">
        <f>IF(F1169="I",IFERROR(VLOOKUP(C1169,'BG 032021'!B:E,4,FALSE),0),0)</f>
        <v>0</v>
      </c>
      <c r="R1169" s="69"/>
    </row>
    <row r="1170" spans="1:18" s="70" customFormat="1" ht="12" customHeight="1">
      <c r="A1170" s="539" t="s">
        <v>149</v>
      </c>
      <c r="B1170" s="539"/>
      <c r="C1170" s="546">
        <v>5130711</v>
      </c>
      <c r="D1170" s="539" t="s">
        <v>882</v>
      </c>
      <c r="E1170" s="68" t="s">
        <v>6</v>
      </c>
      <c r="F1170" s="68" t="s">
        <v>209</v>
      </c>
      <c r="G1170" s="81">
        <f>IF(F1170="I",IFERROR(VLOOKUP(C1170,'BG 032022'!B:D,3,FALSE),0),0)</f>
        <v>0</v>
      </c>
      <c r="H1170" s="69"/>
      <c r="I1170" s="69">
        <f>IF(F1170="I",IFERROR(VLOOKUP(C1170,'BG 032022'!B:F,5,FALSE),0),0)</f>
        <v>0</v>
      </c>
      <c r="J1170" s="69"/>
      <c r="K1170" s="81"/>
      <c r="L1170" s="69"/>
      <c r="M1170" s="69"/>
      <c r="N1170" s="69"/>
      <c r="O1170" s="81">
        <f>IF(F1170="I",IFERROR(VLOOKUP(C1170,'BG 032021'!B:D,3,FALSE),0),0)</f>
        <v>0</v>
      </c>
      <c r="P1170" s="69"/>
      <c r="Q1170" s="69">
        <f>IF(F1170="I",IFERROR(VLOOKUP(C1170,'BG 032021'!B:E,4,FALSE),0),0)</f>
        <v>0</v>
      </c>
      <c r="R1170" s="69"/>
    </row>
    <row r="1171" spans="1:18" s="70" customFormat="1" ht="12" customHeight="1">
      <c r="A1171" s="539" t="s">
        <v>149</v>
      </c>
      <c r="B1171" s="539"/>
      <c r="C1171" s="546">
        <v>51307111</v>
      </c>
      <c r="D1171" s="539" t="s">
        <v>882</v>
      </c>
      <c r="E1171" s="68" t="s">
        <v>6</v>
      </c>
      <c r="F1171" s="68" t="s">
        <v>209</v>
      </c>
      <c r="G1171" s="81">
        <f>IF(F1171="I",IFERROR(VLOOKUP(C1171,'BG 032022'!B:D,3,FALSE),0),0)</f>
        <v>0</v>
      </c>
      <c r="H1171" s="69"/>
      <c r="I1171" s="69">
        <f>IF(F1171="I",IFERROR(VLOOKUP(C1171,'BG 032022'!B:F,5,FALSE),0),0)</f>
        <v>0</v>
      </c>
      <c r="J1171" s="69"/>
      <c r="K1171" s="81"/>
      <c r="L1171" s="69"/>
      <c r="M1171" s="69"/>
      <c r="N1171" s="69"/>
      <c r="O1171" s="81">
        <f>IF(F1171="I",IFERROR(VLOOKUP(C1171,'BG 032021'!B:D,3,FALSE),0),0)</f>
        <v>0</v>
      </c>
      <c r="P1171" s="69"/>
      <c r="Q1171" s="69">
        <f>IF(F1171="I",IFERROR(VLOOKUP(C1171,'BG 032021'!B:E,4,FALSE),0),0)</f>
        <v>0</v>
      </c>
      <c r="R1171" s="69"/>
    </row>
    <row r="1172" spans="1:18" s="833" customFormat="1" ht="12" customHeight="1">
      <c r="A1172" s="828" t="s">
        <v>149</v>
      </c>
      <c r="B1172" s="828" t="s">
        <v>1159</v>
      </c>
      <c r="C1172" s="829">
        <v>5130711101</v>
      </c>
      <c r="D1172" s="828" t="s">
        <v>883</v>
      </c>
      <c r="E1172" s="830" t="s">
        <v>6</v>
      </c>
      <c r="F1172" s="830" t="s">
        <v>210</v>
      </c>
      <c r="G1172" s="831">
        <f>IF(F1172="I",IFERROR(VLOOKUP(C1172,'BG 032022'!B:D,3,FALSE),0),0)</f>
        <v>74881853</v>
      </c>
      <c r="H1172" s="832"/>
      <c r="I1172" s="832">
        <f>IF(F1172="I",IFERROR(VLOOKUP(C1172,'BG 032022'!B:F,5,FALSE),0),0)</f>
        <v>10654.14</v>
      </c>
      <c r="J1172" s="832"/>
      <c r="K1172" s="831"/>
      <c r="L1172" s="832"/>
      <c r="M1172" s="832"/>
      <c r="N1172" s="832"/>
      <c r="O1172" s="831">
        <f>IF(F1172="I",IFERROR(VLOOKUP(C1172,'BG 032021'!B:D,3,FALSE),0),0)</f>
        <v>0</v>
      </c>
      <c r="P1172" s="832"/>
      <c r="Q1172" s="832">
        <f>IF(F1172="I",IFERROR(VLOOKUP(C1172,'BG 032021'!B:E,4,FALSE),0),0)</f>
        <v>0</v>
      </c>
      <c r="R1172" s="832"/>
    </row>
    <row r="1173" spans="1:18" s="70" customFormat="1" ht="12" customHeight="1">
      <c r="A1173" s="539" t="s">
        <v>149</v>
      </c>
      <c r="B1173" s="539"/>
      <c r="C1173" s="546">
        <v>5130711102</v>
      </c>
      <c r="D1173" s="539" t="s">
        <v>884</v>
      </c>
      <c r="E1173" s="68" t="s">
        <v>6</v>
      </c>
      <c r="F1173" s="68" t="s">
        <v>210</v>
      </c>
      <c r="G1173" s="81">
        <f>IF(F1173="I",IFERROR(VLOOKUP(C1173,'BG 032022'!B:D,3,FALSE),0),0)</f>
        <v>0</v>
      </c>
      <c r="H1173" s="69"/>
      <c r="I1173" s="69">
        <f>IF(F1173="I",IFERROR(VLOOKUP(C1173,'BG 032022'!B:F,5,FALSE),0),0)</f>
        <v>0</v>
      </c>
      <c r="J1173" s="69"/>
      <c r="K1173" s="81"/>
      <c r="L1173" s="69"/>
      <c r="M1173" s="69"/>
      <c r="N1173" s="69"/>
      <c r="O1173" s="81">
        <f>IF(F1173="I",IFERROR(VLOOKUP(C1173,'BG 032021'!B:D,3,FALSE),0),0)</f>
        <v>0</v>
      </c>
      <c r="P1173" s="69"/>
      <c r="Q1173" s="69">
        <f>IF(F1173="I",IFERROR(VLOOKUP(C1173,'BG 032021'!B:E,4,FALSE),0),0)</f>
        <v>0</v>
      </c>
      <c r="R1173" s="69"/>
    </row>
    <row r="1174" spans="1:18" s="833" customFormat="1" ht="12" customHeight="1">
      <c r="A1174" s="828" t="s">
        <v>149</v>
      </c>
      <c r="B1174" s="828" t="s">
        <v>1159</v>
      </c>
      <c r="C1174" s="829">
        <v>5130711103</v>
      </c>
      <c r="D1174" s="828" t="s">
        <v>1309</v>
      </c>
      <c r="E1174" s="830" t="s">
        <v>6</v>
      </c>
      <c r="F1174" s="830" t="s">
        <v>210</v>
      </c>
      <c r="G1174" s="831">
        <f>IF(F1174="I",IFERROR(VLOOKUP(C1174,'BG 032022'!B:D,3,FALSE),0),0)</f>
        <v>151734088</v>
      </c>
      <c r="H1174" s="832"/>
      <c r="I1174" s="832">
        <f>IF(F1174="I",IFERROR(VLOOKUP(C1174,'BG 032022'!B:F,5,FALSE),0),0)</f>
        <v>21798.15</v>
      </c>
      <c r="J1174" s="832"/>
      <c r="K1174" s="831"/>
      <c r="L1174" s="832"/>
      <c r="M1174" s="832"/>
      <c r="N1174" s="832"/>
      <c r="O1174" s="831">
        <f>IF(F1174="I",IFERROR(VLOOKUP(C1174,'BG 032021'!B:D,3,FALSE),0),0)</f>
        <v>0</v>
      </c>
      <c r="P1174" s="832"/>
      <c r="Q1174" s="832">
        <f>IF(F1174="I",IFERROR(VLOOKUP(C1174,'BG 032021'!B:E,4,FALSE),0),0)</f>
        <v>0</v>
      </c>
      <c r="R1174" s="832"/>
    </row>
    <row r="1175" spans="1:18" s="70" customFormat="1" ht="12" customHeight="1">
      <c r="A1175" s="539" t="s">
        <v>149</v>
      </c>
      <c r="B1175" s="539"/>
      <c r="C1175" s="546">
        <v>51308</v>
      </c>
      <c r="D1175" s="539" t="s">
        <v>40</v>
      </c>
      <c r="E1175" s="68" t="s">
        <v>6</v>
      </c>
      <c r="F1175" s="68" t="s">
        <v>209</v>
      </c>
      <c r="G1175" s="81">
        <f>IF(F1175="I",IFERROR(VLOOKUP(C1175,'BG 032022'!B:D,3,FALSE),0),0)</f>
        <v>0</v>
      </c>
      <c r="H1175" s="69"/>
      <c r="I1175" s="69">
        <f>IF(F1175="I",IFERROR(VLOOKUP(C1175,'BG 032022'!B:F,5,FALSE),0),0)</f>
        <v>0</v>
      </c>
      <c r="J1175" s="69"/>
      <c r="K1175" s="81"/>
      <c r="L1175" s="69"/>
      <c r="M1175" s="69"/>
      <c r="N1175" s="69"/>
      <c r="O1175" s="81">
        <f>IF(F1175="I",IFERROR(VLOOKUP(C1175,'BG 032021'!B:D,3,FALSE),0),0)</f>
        <v>0</v>
      </c>
      <c r="P1175" s="69"/>
      <c r="Q1175" s="69">
        <f>IF(F1175="I",IFERROR(VLOOKUP(C1175,'BG 032021'!B:E,4,FALSE),0),0)</f>
        <v>0</v>
      </c>
      <c r="R1175" s="69"/>
    </row>
    <row r="1176" spans="1:18" s="70" customFormat="1" ht="12" customHeight="1">
      <c r="A1176" s="539" t="s">
        <v>149</v>
      </c>
      <c r="B1176" s="539"/>
      <c r="C1176" s="546">
        <v>513081</v>
      </c>
      <c r="D1176" s="539" t="s">
        <v>40</v>
      </c>
      <c r="E1176" s="68" t="s">
        <v>6</v>
      </c>
      <c r="F1176" s="68" t="s">
        <v>209</v>
      </c>
      <c r="G1176" s="81">
        <f>IF(F1176="I",IFERROR(VLOOKUP(C1176,'BG 032022'!B:D,3,FALSE),0),0)</f>
        <v>0</v>
      </c>
      <c r="H1176" s="69"/>
      <c r="I1176" s="69">
        <f>IF(F1176="I",IFERROR(VLOOKUP(C1176,'BG 032022'!B:F,5,FALSE),0),0)</f>
        <v>0</v>
      </c>
      <c r="J1176" s="69"/>
      <c r="K1176" s="81"/>
      <c r="L1176" s="69"/>
      <c r="M1176" s="69"/>
      <c r="N1176" s="69"/>
      <c r="O1176" s="81">
        <f>IF(F1176="I",IFERROR(VLOOKUP(C1176,'BG 032021'!B:D,3,FALSE),0),0)</f>
        <v>0</v>
      </c>
      <c r="P1176" s="69"/>
      <c r="Q1176" s="69">
        <f>IF(F1176="I",IFERROR(VLOOKUP(C1176,'BG 032021'!B:E,4,FALSE),0),0)</f>
        <v>0</v>
      </c>
      <c r="R1176" s="69"/>
    </row>
    <row r="1177" spans="1:18" s="70" customFormat="1" ht="12" customHeight="1">
      <c r="A1177" s="539" t="s">
        <v>149</v>
      </c>
      <c r="B1177" s="539"/>
      <c r="C1177" s="546">
        <v>5130811</v>
      </c>
      <c r="D1177" s="539" t="s">
        <v>40</v>
      </c>
      <c r="E1177" s="68" t="s">
        <v>6</v>
      </c>
      <c r="F1177" s="68" t="s">
        <v>209</v>
      </c>
      <c r="G1177" s="81">
        <f>IF(F1177="I",IFERROR(VLOOKUP(C1177,'BG 032022'!B:D,3,FALSE),0),0)</f>
        <v>0</v>
      </c>
      <c r="H1177" s="69"/>
      <c r="I1177" s="69">
        <f>IF(F1177="I",IFERROR(VLOOKUP(C1177,'BG 032022'!B:F,5,FALSE),0),0)</f>
        <v>0</v>
      </c>
      <c r="J1177" s="69"/>
      <c r="K1177" s="81"/>
      <c r="L1177" s="69"/>
      <c r="M1177" s="69"/>
      <c r="N1177" s="69"/>
      <c r="O1177" s="81">
        <f>IF(F1177="I",IFERROR(VLOOKUP(C1177,'BG 032021'!B:D,3,FALSE),0),0)</f>
        <v>0</v>
      </c>
      <c r="P1177" s="69"/>
      <c r="Q1177" s="69">
        <f>IF(F1177="I",IFERROR(VLOOKUP(C1177,'BG 032021'!B:E,4,FALSE),0),0)</f>
        <v>0</v>
      </c>
      <c r="R1177" s="69"/>
    </row>
    <row r="1178" spans="1:18" s="70" customFormat="1" ht="12" customHeight="1">
      <c r="A1178" s="539" t="s">
        <v>149</v>
      </c>
      <c r="B1178" s="539"/>
      <c r="C1178" s="546">
        <v>51308111</v>
      </c>
      <c r="D1178" s="539" t="s">
        <v>40</v>
      </c>
      <c r="E1178" s="68" t="s">
        <v>6</v>
      </c>
      <c r="F1178" s="68" t="s">
        <v>209</v>
      </c>
      <c r="G1178" s="81">
        <f>IF(F1178="I",IFERROR(VLOOKUP(C1178,'BG 032022'!B:D,3,FALSE),0),0)</f>
        <v>0</v>
      </c>
      <c r="H1178" s="69"/>
      <c r="I1178" s="69">
        <f>IF(F1178="I",IFERROR(VLOOKUP(C1178,'BG 032022'!B:F,5,FALSE),0),0)</f>
        <v>0</v>
      </c>
      <c r="J1178" s="69"/>
      <c r="K1178" s="81"/>
      <c r="L1178" s="69"/>
      <c r="M1178" s="69"/>
      <c r="N1178" s="69"/>
      <c r="O1178" s="81">
        <f>IF(F1178="I",IFERROR(VLOOKUP(C1178,'BG 032021'!B:D,3,FALSE),0),0)</f>
        <v>0</v>
      </c>
      <c r="P1178" s="69"/>
      <c r="Q1178" s="69">
        <f>IF(F1178="I",IFERROR(VLOOKUP(C1178,'BG 032021'!B:E,4,FALSE),0),0)</f>
        <v>0</v>
      </c>
      <c r="R1178" s="69"/>
    </row>
    <row r="1179" spans="1:18" s="70" customFormat="1" ht="12" customHeight="1">
      <c r="A1179" s="539" t="s">
        <v>149</v>
      </c>
      <c r="B1179" s="539"/>
      <c r="C1179" s="546">
        <v>5130811101</v>
      </c>
      <c r="D1179" s="539" t="s">
        <v>885</v>
      </c>
      <c r="E1179" s="68" t="s">
        <v>6</v>
      </c>
      <c r="F1179" s="68" t="s">
        <v>210</v>
      </c>
      <c r="G1179" s="81">
        <f>IF(F1179="I",IFERROR(VLOOKUP(C1179,'BG 032022'!B:D,3,FALSE),0),0)</f>
        <v>0</v>
      </c>
      <c r="H1179" s="69"/>
      <c r="I1179" s="69">
        <f>IF(F1179="I",IFERROR(VLOOKUP(C1179,'BG 032022'!B:F,5,FALSE),0),0)</f>
        <v>0</v>
      </c>
      <c r="J1179" s="69"/>
      <c r="K1179" s="81"/>
      <c r="L1179" s="69"/>
      <c r="M1179" s="69"/>
      <c r="N1179" s="69"/>
      <c r="O1179" s="81">
        <f>IF(F1179="I",IFERROR(VLOOKUP(C1179,'BG 032021'!B:D,3,FALSE),0),0)</f>
        <v>0</v>
      </c>
      <c r="P1179" s="69"/>
      <c r="Q1179" s="69">
        <f>IF(F1179="I",IFERROR(VLOOKUP(C1179,'BG 032021'!B:E,4,FALSE),0),0)</f>
        <v>0</v>
      </c>
      <c r="R1179" s="69"/>
    </row>
    <row r="1180" spans="1:18" s="70" customFormat="1" ht="12" customHeight="1">
      <c r="A1180" s="539" t="s">
        <v>149</v>
      </c>
      <c r="B1180" s="539"/>
      <c r="C1180" s="546">
        <v>51309</v>
      </c>
      <c r="D1180" s="539" t="s">
        <v>42</v>
      </c>
      <c r="E1180" s="68" t="s">
        <v>6</v>
      </c>
      <c r="F1180" s="68" t="s">
        <v>209</v>
      </c>
      <c r="G1180" s="81">
        <f>IF(F1180="I",IFERROR(VLOOKUP(C1180,'BG 032022'!B:D,3,FALSE),0),0)</f>
        <v>0</v>
      </c>
      <c r="H1180" s="69"/>
      <c r="I1180" s="69">
        <f>IF(F1180="I",IFERROR(VLOOKUP(C1180,'BG 032022'!B:F,5,FALSE),0),0)</f>
        <v>0</v>
      </c>
      <c r="J1180" s="69"/>
      <c r="K1180" s="81"/>
      <c r="L1180" s="69"/>
      <c r="M1180" s="69"/>
      <c r="N1180" s="69"/>
      <c r="O1180" s="81">
        <f>IF(F1180="I",IFERROR(VLOOKUP(C1180,'BG 032021'!B:D,3,FALSE),0),0)</f>
        <v>0</v>
      </c>
      <c r="P1180" s="69"/>
      <c r="Q1180" s="69">
        <f>IF(F1180="I",IFERROR(VLOOKUP(C1180,'BG 032021'!B:E,4,FALSE),0),0)</f>
        <v>0</v>
      </c>
      <c r="R1180" s="69"/>
    </row>
    <row r="1181" spans="1:18" s="70" customFormat="1" ht="12" customHeight="1">
      <c r="A1181" s="539" t="s">
        <v>149</v>
      </c>
      <c r="B1181" s="539"/>
      <c r="C1181" s="546">
        <v>513091</v>
      </c>
      <c r="D1181" s="539" t="s">
        <v>42</v>
      </c>
      <c r="E1181" s="68" t="s">
        <v>6</v>
      </c>
      <c r="F1181" s="68" t="s">
        <v>209</v>
      </c>
      <c r="G1181" s="81">
        <f>IF(F1181="I",IFERROR(VLOOKUP(C1181,'BG 032022'!B:D,3,FALSE),0),0)</f>
        <v>0</v>
      </c>
      <c r="H1181" s="69"/>
      <c r="I1181" s="69">
        <f>IF(F1181="I",IFERROR(VLOOKUP(C1181,'BG 032022'!B:F,5,FALSE),0),0)</f>
        <v>0</v>
      </c>
      <c r="J1181" s="69"/>
      <c r="K1181" s="81"/>
      <c r="L1181" s="69"/>
      <c r="M1181" s="69"/>
      <c r="N1181" s="69"/>
      <c r="O1181" s="81">
        <f>IF(F1181="I",IFERROR(VLOOKUP(C1181,'BG 032021'!B:D,3,FALSE),0),0)</f>
        <v>0</v>
      </c>
      <c r="P1181" s="69"/>
      <c r="Q1181" s="69">
        <f>IF(F1181="I",IFERROR(VLOOKUP(C1181,'BG 032021'!B:E,4,FALSE),0),0)</f>
        <v>0</v>
      </c>
      <c r="R1181" s="69"/>
    </row>
    <row r="1182" spans="1:18" s="70" customFormat="1" ht="12" customHeight="1">
      <c r="A1182" s="539" t="s">
        <v>149</v>
      </c>
      <c r="B1182" s="539"/>
      <c r="C1182" s="546">
        <v>5130911</v>
      </c>
      <c r="D1182" s="539" t="s">
        <v>42</v>
      </c>
      <c r="E1182" s="68" t="s">
        <v>6</v>
      </c>
      <c r="F1182" s="68" t="s">
        <v>209</v>
      </c>
      <c r="G1182" s="81">
        <f>IF(F1182="I",IFERROR(VLOOKUP(C1182,'BG 032022'!B:D,3,FALSE),0),0)</f>
        <v>0</v>
      </c>
      <c r="H1182" s="69"/>
      <c r="I1182" s="69">
        <f>IF(F1182="I",IFERROR(VLOOKUP(C1182,'BG 032022'!B:F,5,FALSE),0),0)</f>
        <v>0</v>
      </c>
      <c r="J1182" s="69"/>
      <c r="K1182" s="81"/>
      <c r="L1182" s="69"/>
      <c r="M1182" s="69"/>
      <c r="N1182" s="69"/>
      <c r="O1182" s="81">
        <f>IF(F1182="I",IFERROR(VLOOKUP(C1182,'BG 032021'!B:D,3,FALSE),0),0)</f>
        <v>0</v>
      </c>
      <c r="P1182" s="69"/>
      <c r="Q1182" s="69">
        <f>IF(F1182="I",IFERROR(VLOOKUP(C1182,'BG 032021'!B:E,4,FALSE),0),0)</f>
        <v>0</v>
      </c>
      <c r="R1182" s="69"/>
    </row>
    <row r="1183" spans="1:18" s="70" customFormat="1" ht="12" customHeight="1">
      <c r="A1183" s="539" t="s">
        <v>149</v>
      </c>
      <c r="B1183" s="539"/>
      <c r="C1183" s="546">
        <v>51309111</v>
      </c>
      <c r="D1183" s="539" t="s">
        <v>42</v>
      </c>
      <c r="E1183" s="68" t="s">
        <v>6</v>
      </c>
      <c r="F1183" s="68" t="s">
        <v>209</v>
      </c>
      <c r="G1183" s="81">
        <f>IF(F1183="I",IFERROR(VLOOKUP(C1183,'BG 032022'!B:D,3,FALSE),0),0)</f>
        <v>0</v>
      </c>
      <c r="H1183" s="69"/>
      <c r="I1183" s="69">
        <f>IF(F1183="I",IFERROR(VLOOKUP(C1183,'BG 032022'!B:F,5,FALSE),0),0)</f>
        <v>0</v>
      </c>
      <c r="J1183" s="69"/>
      <c r="K1183" s="81"/>
      <c r="L1183" s="69"/>
      <c r="M1183" s="69"/>
      <c r="N1183" s="69"/>
      <c r="O1183" s="81">
        <f>IF(F1183="I",IFERROR(VLOOKUP(C1183,'BG 032021'!B:D,3,FALSE),0),0)</f>
        <v>0</v>
      </c>
      <c r="P1183" s="69"/>
      <c r="Q1183" s="69">
        <f>IF(F1183="I",IFERROR(VLOOKUP(C1183,'BG 032021'!B:E,4,FALSE),0),0)</f>
        <v>0</v>
      </c>
      <c r="R1183" s="69"/>
    </row>
    <row r="1184" spans="1:18" s="70" customFormat="1" ht="12" customHeight="1">
      <c r="A1184" s="539" t="s">
        <v>149</v>
      </c>
      <c r="B1184" s="539"/>
      <c r="C1184" s="546">
        <v>5130911101</v>
      </c>
      <c r="D1184" s="539" t="s">
        <v>886</v>
      </c>
      <c r="E1184" s="68" t="s">
        <v>6</v>
      </c>
      <c r="F1184" s="68" t="s">
        <v>210</v>
      </c>
      <c r="G1184" s="81">
        <f>IF(F1184="I",IFERROR(VLOOKUP(C1184,'BG 032022'!B:D,3,FALSE),0),0)</f>
        <v>0</v>
      </c>
      <c r="H1184" s="69"/>
      <c r="I1184" s="69">
        <f>IF(F1184="I",IFERROR(VLOOKUP(C1184,'BG 032022'!B:F,5,FALSE),0),0)</f>
        <v>0</v>
      </c>
      <c r="J1184" s="69"/>
      <c r="K1184" s="81"/>
      <c r="L1184" s="69"/>
      <c r="M1184" s="69"/>
      <c r="N1184" s="69"/>
      <c r="O1184" s="81">
        <f>IF(F1184="I",IFERROR(VLOOKUP(C1184,'BG 032021'!B:D,3,FALSE),0),0)</f>
        <v>0</v>
      </c>
      <c r="P1184" s="69"/>
      <c r="Q1184" s="69">
        <f>IF(F1184="I",IFERROR(VLOOKUP(C1184,'BG 032021'!B:E,4,FALSE),0),0)</f>
        <v>0</v>
      </c>
      <c r="R1184" s="69"/>
    </row>
    <row r="1185" spans="1:18" s="833" customFormat="1" ht="12" customHeight="1">
      <c r="A1185" s="828" t="s">
        <v>149</v>
      </c>
      <c r="B1185" s="828" t="s">
        <v>42</v>
      </c>
      <c r="C1185" s="829">
        <v>5130911102</v>
      </c>
      <c r="D1185" s="828" t="s">
        <v>350</v>
      </c>
      <c r="E1185" s="830" t="s">
        <v>6</v>
      </c>
      <c r="F1185" s="830" t="s">
        <v>210</v>
      </c>
      <c r="G1185" s="831">
        <f>IF(F1185="I",IFERROR(VLOOKUP(C1185,'BG 032022'!B:D,3,FALSE),0),0)</f>
        <v>5347200</v>
      </c>
      <c r="H1185" s="832"/>
      <c r="I1185" s="832">
        <f>IF(F1185="I",IFERROR(VLOOKUP(C1185,'BG 032022'!B:F,5,FALSE),0),0)</f>
        <v>760.64</v>
      </c>
      <c r="J1185" s="832"/>
      <c r="K1185" s="831"/>
      <c r="L1185" s="832"/>
      <c r="M1185" s="832"/>
      <c r="N1185" s="832"/>
      <c r="O1185" s="831">
        <f>IF(F1185="I",IFERROR(VLOOKUP(C1185,'BG 032021'!B:D,3,FALSE),0),0)</f>
        <v>2953400</v>
      </c>
      <c r="P1185" s="832"/>
      <c r="Q1185" s="832">
        <f>IF(F1185="I",IFERROR(VLOOKUP(C1185,'BG 032021'!B:E,4,FALSE),0),0)</f>
        <v>424.45</v>
      </c>
      <c r="R1185" s="832"/>
    </row>
    <row r="1186" spans="1:18" s="70" customFormat="1" ht="12" customHeight="1">
      <c r="A1186" s="539" t="s">
        <v>149</v>
      </c>
      <c r="B1186" s="539"/>
      <c r="C1186" s="546">
        <v>5130911103</v>
      </c>
      <c r="D1186" s="539" t="s">
        <v>887</v>
      </c>
      <c r="E1186" s="68" t="s">
        <v>6</v>
      </c>
      <c r="F1186" s="68" t="s">
        <v>210</v>
      </c>
      <c r="G1186" s="81">
        <f>IF(F1186="I",IFERROR(VLOOKUP(C1186,'BG 032022'!B:D,3,FALSE),0),0)</f>
        <v>0</v>
      </c>
      <c r="H1186" s="69"/>
      <c r="I1186" s="69">
        <f>IF(F1186="I",IFERROR(VLOOKUP(C1186,'BG 032022'!B:F,5,FALSE),0),0)</f>
        <v>0</v>
      </c>
      <c r="J1186" s="69"/>
      <c r="K1186" s="81"/>
      <c r="L1186" s="69"/>
      <c r="M1186" s="69"/>
      <c r="N1186" s="69"/>
      <c r="O1186" s="81">
        <f>IF(F1186="I",IFERROR(VLOOKUP(C1186,'BG 032021'!B:D,3,FALSE),0),0)</f>
        <v>0</v>
      </c>
      <c r="P1186" s="69"/>
      <c r="Q1186" s="69">
        <f>IF(F1186="I",IFERROR(VLOOKUP(C1186,'BG 032021'!B:E,4,FALSE),0),0)</f>
        <v>0</v>
      </c>
      <c r="R1186" s="69"/>
    </row>
    <row r="1187" spans="1:18" s="833" customFormat="1" ht="12" customHeight="1">
      <c r="A1187" s="828" t="s">
        <v>149</v>
      </c>
      <c r="B1187" s="828" t="s">
        <v>42</v>
      </c>
      <c r="C1187" s="829">
        <v>5130911104</v>
      </c>
      <c r="D1187" s="828" t="s">
        <v>351</v>
      </c>
      <c r="E1187" s="830" t="s">
        <v>6</v>
      </c>
      <c r="F1187" s="830" t="s">
        <v>210</v>
      </c>
      <c r="G1187" s="831">
        <f>IF(F1187="I",IFERROR(VLOOKUP(C1187,'BG 032022'!B:D,3,FALSE),0),0)</f>
        <v>0</v>
      </c>
      <c r="H1187" s="832"/>
      <c r="I1187" s="832">
        <f>IF(F1187="I",IFERROR(VLOOKUP(C1187,'BG 032022'!B:F,5,FALSE),0),0)</f>
        <v>0</v>
      </c>
      <c r="J1187" s="832"/>
      <c r="K1187" s="831"/>
      <c r="L1187" s="832"/>
      <c r="M1187" s="832"/>
      <c r="N1187" s="832"/>
      <c r="O1187" s="831">
        <f>IF(F1187="I",IFERROR(VLOOKUP(C1187,'BG 032021'!B:D,3,FALSE),0),0)</f>
        <v>0</v>
      </c>
      <c r="P1187" s="832"/>
      <c r="Q1187" s="832">
        <f>IF(F1187="I",IFERROR(VLOOKUP(C1187,'BG 032021'!B:E,4,FALSE),0),0)</f>
        <v>0</v>
      </c>
      <c r="R1187" s="832"/>
    </row>
    <row r="1188" spans="1:18" s="833" customFormat="1" ht="12" customHeight="1">
      <c r="A1188" s="828" t="s">
        <v>149</v>
      </c>
      <c r="B1188" s="828" t="s">
        <v>42</v>
      </c>
      <c r="C1188" s="829">
        <v>5130911105</v>
      </c>
      <c r="D1188" s="828" t="s">
        <v>1254</v>
      </c>
      <c r="E1188" s="830" t="s">
        <v>6</v>
      </c>
      <c r="F1188" s="830" t="s">
        <v>210</v>
      </c>
      <c r="G1188" s="831">
        <f>IF(F1188="I",IFERROR(VLOOKUP(C1188,'BG 032022'!B:D,3,FALSE),0),0)</f>
        <v>3641710</v>
      </c>
      <c r="H1188" s="832"/>
      <c r="I1188" s="832">
        <f>IF(F1188="I",IFERROR(VLOOKUP(C1188,'BG 032022'!B:F,5,FALSE),0),0)</f>
        <v>522.89</v>
      </c>
      <c r="J1188" s="832"/>
      <c r="K1188" s="831"/>
      <c r="L1188" s="832"/>
      <c r="M1188" s="832"/>
      <c r="N1188" s="832"/>
      <c r="O1188" s="831">
        <f>IF(F1188="I",IFERROR(VLOOKUP(C1188,'BG 032021'!B:D,3,FALSE),0),0)</f>
        <v>0</v>
      </c>
      <c r="P1188" s="832"/>
      <c r="Q1188" s="832">
        <f>IF(F1188="I",IFERROR(VLOOKUP(C1188,'BG 032021'!B:E,4,FALSE),0),0)</f>
        <v>0</v>
      </c>
      <c r="R1188" s="832"/>
    </row>
    <row r="1189" spans="1:18" s="70" customFormat="1" ht="12" customHeight="1">
      <c r="A1189" s="539" t="s">
        <v>149</v>
      </c>
      <c r="B1189" s="539"/>
      <c r="C1189" s="546">
        <v>51310</v>
      </c>
      <c r="D1189" s="539" t="s">
        <v>184</v>
      </c>
      <c r="E1189" s="68" t="s">
        <v>6</v>
      </c>
      <c r="F1189" s="68" t="s">
        <v>209</v>
      </c>
      <c r="G1189" s="81">
        <f>IF(F1189="I",IFERROR(VLOOKUP(C1189,'BG 032022'!B:D,3,FALSE),0),0)</f>
        <v>0</v>
      </c>
      <c r="H1189" s="69"/>
      <c r="I1189" s="69">
        <f>IF(F1189="I",IFERROR(VLOOKUP(C1189,'BG 032022'!B:F,5,FALSE),0),0)</f>
        <v>0</v>
      </c>
      <c r="J1189" s="69"/>
      <c r="K1189" s="81"/>
      <c r="L1189" s="69"/>
      <c r="M1189" s="69"/>
      <c r="N1189" s="69"/>
      <c r="O1189" s="81">
        <f>IF(F1189="I",IFERROR(VLOOKUP(C1189,'BG 032021'!B:D,3,FALSE),0),0)</f>
        <v>0</v>
      </c>
      <c r="P1189" s="69"/>
      <c r="Q1189" s="69">
        <f>IF(F1189="I",IFERROR(VLOOKUP(C1189,'BG 032021'!B:E,4,FALSE),0),0)</f>
        <v>0</v>
      </c>
      <c r="R1189" s="69"/>
    </row>
    <row r="1190" spans="1:18" s="70" customFormat="1" ht="12" customHeight="1">
      <c r="A1190" s="539" t="s">
        <v>149</v>
      </c>
      <c r="B1190" s="539"/>
      <c r="C1190" s="546">
        <v>513101</v>
      </c>
      <c r="D1190" s="539" t="s">
        <v>184</v>
      </c>
      <c r="E1190" s="68" t="s">
        <v>6</v>
      </c>
      <c r="F1190" s="68" t="s">
        <v>209</v>
      </c>
      <c r="G1190" s="81">
        <f>IF(F1190="I",IFERROR(VLOOKUP(C1190,'BG 032022'!B:D,3,FALSE),0),0)</f>
        <v>0</v>
      </c>
      <c r="H1190" s="69"/>
      <c r="I1190" s="69">
        <f>IF(F1190="I",IFERROR(VLOOKUP(C1190,'BG 032022'!B:F,5,FALSE),0),0)</f>
        <v>0</v>
      </c>
      <c r="J1190" s="69"/>
      <c r="K1190" s="81"/>
      <c r="L1190" s="69"/>
      <c r="M1190" s="69"/>
      <c r="N1190" s="69"/>
      <c r="O1190" s="81">
        <f>IF(F1190="I",IFERROR(VLOOKUP(C1190,'BG 032021'!B:D,3,FALSE),0),0)</f>
        <v>0</v>
      </c>
      <c r="P1190" s="69"/>
      <c r="Q1190" s="69">
        <f>IF(F1190="I",IFERROR(VLOOKUP(C1190,'BG 032021'!B:E,4,FALSE),0),0)</f>
        <v>0</v>
      </c>
      <c r="R1190" s="69"/>
    </row>
    <row r="1191" spans="1:18" s="70" customFormat="1" ht="12" customHeight="1">
      <c r="A1191" s="539" t="s">
        <v>149</v>
      </c>
      <c r="B1191" s="539"/>
      <c r="C1191" s="546">
        <v>5131011</v>
      </c>
      <c r="D1191" s="539" t="s">
        <v>184</v>
      </c>
      <c r="E1191" s="68" t="s">
        <v>6</v>
      </c>
      <c r="F1191" s="68" t="s">
        <v>209</v>
      </c>
      <c r="G1191" s="81">
        <f>IF(F1191="I",IFERROR(VLOOKUP(C1191,'BG 032022'!B:D,3,FALSE),0),0)</f>
        <v>0</v>
      </c>
      <c r="H1191" s="69"/>
      <c r="I1191" s="69">
        <f>IF(F1191="I",IFERROR(VLOOKUP(C1191,'BG 032022'!B:F,5,FALSE),0),0)</f>
        <v>0</v>
      </c>
      <c r="J1191" s="69"/>
      <c r="K1191" s="81"/>
      <c r="L1191" s="69"/>
      <c r="M1191" s="69"/>
      <c r="N1191" s="69"/>
      <c r="O1191" s="81">
        <f>IF(F1191="I",IFERROR(VLOOKUP(C1191,'BG 032021'!B:D,3,FALSE),0),0)</f>
        <v>0</v>
      </c>
      <c r="P1191" s="69"/>
      <c r="Q1191" s="69">
        <f>IF(F1191="I",IFERROR(VLOOKUP(C1191,'BG 032021'!B:E,4,FALSE),0),0)</f>
        <v>0</v>
      </c>
      <c r="R1191" s="69"/>
    </row>
    <row r="1192" spans="1:18" s="70" customFormat="1" ht="12" customHeight="1">
      <c r="A1192" s="539" t="s">
        <v>149</v>
      </c>
      <c r="B1192" s="539"/>
      <c r="C1192" s="546">
        <v>51310111</v>
      </c>
      <c r="D1192" s="539" t="s">
        <v>184</v>
      </c>
      <c r="E1192" s="68" t="s">
        <v>6</v>
      </c>
      <c r="F1192" s="68" t="s">
        <v>209</v>
      </c>
      <c r="G1192" s="81">
        <f>IF(F1192="I",IFERROR(VLOOKUP(C1192,'BG 032022'!B:D,3,FALSE),0),0)</f>
        <v>0</v>
      </c>
      <c r="H1192" s="69"/>
      <c r="I1192" s="69">
        <f>IF(F1192="I",IFERROR(VLOOKUP(C1192,'BG 032022'!B:F,5,FALSE),0),0)</f>
        <v>0</v>
      </c>
      <c r="J1192" s="69"/>
      <c r="K1192" s="81"/>
      <c r="L1192" s="69"/>
      <c r="M1192" s="69"/>
      <c r="N1192" s="69"/>
      <c r="O1192" s="81">
        <f>IF(F1192="I",IFERROR(VLOOKUP(C1192,'BG 032021'!B:D,3,FALSE),0),0)</f>
        <v>0</v>
      </c>
      <c r="P1192" s="69"/>
      <c r="Q1192" s="69">
        <f>IF(F1192="I",IFERROR(VLOOKUP(C1192,'BG 032021'!B:E,4,FALSE),0),0)</f>
        <v>0</v>
      </c>
      <c r="R1192" s="69"/>
    </row>
    <row r="1193" spans="1:18" s="833" customFormat="1" ht="12" customHeight="1">
      <c r="A1193" s="828" t="s">
        <v>149</v>
      </c>
      <c r="B1193" s="828" t="s">
        <v>41</v>
      </c>
      <c r="C1193" s="829">
        <v>5131011101</v>
      </c>
      <c r="D1193" s="828" t="s">
        <v>888</v>
      </c>
      <c r="E1193" s="830" t="s">
        <v>6</v>
      </c>
      <c r="F1193" s="830" t="s">
        <v>210</v>
      </c>
      <c r="G1193" s="831">
        <f>IF(F1193="I",IFERROR(VLOOKUP(C1193,'BG 032022'!B:D,3,FALSE),0),0)</f>
        <v>3090557</v>
      </c>
      <c r="H1193" s="832"/>
      <c r="I1193" s="832">
        <f>IF(F1193="I",IFERROR(VLOOKUP(C1193,'BG 032022'!B:F,5,FALSE),0),0)</f>
        <v>439.57</v>
      </c>
      <c r="J1193" s="832"/>
      <c r="K1193" s="831"/>
      <c r="L1193" s="832"/>
      <c r="M1193" s="832"/>
      <c r="N1193" s="832"/>
      <c r="O1193" s="831">
        <f>IF(F1193="I",IFERROR(VLOOKUP(C1193,'BG 032021'!B:D,3,FALSE),0),0)</f>
        <v>0</v>
      </c>
      <c r="P1193" s="832"/>
      <c r="Q1193" s="832">
        <f>IF(F1193="I",IFERROR(VLOOKUP(C1193,'BG 032021'!B:E,4,FALSE),0),0)</f>
        <v>0</v>
      </c>
      <c r="R1193" s="832"/>
    </row>
    <row r="1194" spans="1:18" s="833" customFormat="1" ht="12" customHeight="1">
      <c r="A1194" s="828" t="s">
        <v>149</v>
      </c>
      <c r="B1194" s="828" t="s">
        <v>41</v>
      </c>
      <c r="C1194" s="829">
        <v>5131011102</v>
      </c>
      <c r="D1194" s="828" t="s">
        <v>889</v>
      </c>
      <c r="E1194" s="830" t="s">
        <v>6</v>
      </c>
      <c r="F1194" s="830" t="s">
        <v>210</v>
      </c>
      <c r="G1194" s="831">
        <f>IF(F1194="I",IFERROR(VLOOKUP(C1194,'BG 032022'!B:D,3,FALSE),0),0)</f>
        <v>4436364</v>
      </c>
      <c r="H1194" s="832"/>
      <c r="I1194" s="832">
        <f>IF(F1194="I",IFERROR(VLOOKUP(C1194,'BG 032022'!B:F,5,FALSE),0),0)</f>
        <v>631.16000000000008</v>
      </c>
      <c r="J1194" s="832"/>
      <c r="K1194" s="831"/>
      <c r="L1194" s="832"/>
      <c r="M1194" s="832"/>
      <c r="N1194" s="832"/>
      <c r="O1194" s="831">
        <f>IF(F1194="I",IFERROR(VLOOKUP(C1194,'BG 032021'!B:D,3,FALSE),0),0)</f>
        <v>3381095</v>
      </c>
      <c r="P1194" s="832"/>
      <c r="Q1194" s="832">
        <f>IF(F1194="I",IFERROR(VLOOKUP(C1194,'BG 032021'!B:E,4,FALSE),0),0)</f>
        <v>515.28000000000009</v>
      </c>
      <c r="R1194" s="832"/>
    </row>
    <row r="1195" spans="1:18" s="70" customFormat="1" ht="12" customHeight="1">
      <c r="A1195" s="539" t="s">
        <v>149</v>
      </c>
      <c r="B1195" s="539"/>
      <c r="C1195" s="546">
        <v>5131011103</v>
      </c>
      <c r="D1195" s="539" t="s">
        <v>890</v>
      </c>
      <c r="E1195" s="68" t="s">
        <v>6</v>
      </c>
      <c r="F1195" s="68" t="s">
        <v>210</v>
      </c>
      <c r="G1195" s="81">
        <f>IF(F1195="I",IFERROR(VLOOKUP(C1195,'BG 032022'!B:D,3,FALSE),0),0)</f>
        <v>0</v>
      </c>
      <c r="H1195" s="69"/>
      <c r="I1195" s="69">
        <f>IF(F1195="I",IFERROR(VLOOKUP(C1195,'BG 032022'!B:F,5,FALSE),0),0)</f>
        <v>0</v>
      </c>
      <c r="J1195" s="69"/>
      <c r="K1195" s="81"/>
      <c r="L1195" s="69"/>
      <c r="M1195" s="69"/>
      <c r="N1195" s="69"/>
      <c r="O1195" s="81">
        <f>IF(F1195="I",IFERROR(VLOOKUP(C1195,'BG 032021'!B:D,3,FALSE),0),0)</f>
        <v>0</v>
      </c>
      <c r="P1195" s="69"/>
      <c r="Q1195" s="69">
        <f>IF(F1195="I",IFERROR(VLOOKUP(C1195,'BG 032021'!B:E,4,FALSE),0),0)</f>
        <v>0</v>
      </c>
      <c r="R1195" s="69"/>
    </row>
    <row r="1196" spans="1:18" s="833" customFormat="1" ht="12" customHeight="1">
      <c r="A1196" s="828" t="s">
        <v>149</v>
      </c>
      <c r="B1196" s="828" t="s">
        <v>41</v>
      </c>
      <c r="C1196" s="829">
        <v>5131011104</v>
      </c>
      <c r="D1196" s="828" t="s">
        <v>891</v>
      </c>
      <c r="E1196" s="830" t="s">
        <v>6</v>
      </c>
      <c r="F1196" s="830" t="s">
        <v>210</v>
      </c>
      <c r="G1196" s="831">
        <f>IF(F1196="I",IFERROR(VLOOKUP(C1196,'BG 032022'!B:D,3,FALSE),0),0)</f>
        <v>14240182</v>
      </c>
      <c r="H1196" s="832"/>
      <c r="I1196" s="832">
        <f>IF(F1196="I",IFERROR(VLOOKUP(C1196,'BG 032022'!B:F,5,FALSE),0),0)</f>
        <v>2045.64</v>
      </c>
      <c r="J1196" s="832"/>
      <c r="K1196" s="831"/>
      <c r="L1196" s="832"/>
      <c r="M1196" s="832"/>
      <c r="N1196" s="832"/>
      <c r="O1196" s="831">
        <f>IF(F1196="I",IFERROR(VLOOKUP(C1196,'BG 032021'!B:D,3,FALSE),0),0)</f>
        <v>327273</v>
      </c>
      <c r="P1196" s="832"/>
      <c r="Q1196" s="832">
        <f>IF(F1196="I",IFERROR(VLOOKUP(C1196,'BG 032021'!B:E,4,FALSE),0),0)</f>
        <v>48.18</v>
      </c>
      <c r="R1196" s="832"/>
    </row>
    <row r="1197" spans="1:18" s="833" customFormat="1" ht="12" customHeight="1">
      <c r="A1197" s="828" t="s">
        <v>149</v>
      </c>
      <c r="B1197" s="828" t="s">
        <v>41</v>
      </c>
      <c r="C1197" s="829">
        <v>5131011105</v>
      </c>
      <c r="D1197" s="828" t="s">
        <v>892</v>
      </c>
      <c r="E1197" s="830" t="s">
        <v>6</v>
      </c>
      <c r="F1197" s="830" t="s">
        <v>210</v>
      </c>
      <c r="G1197" s="831">
        <f>IF(F1197="I",IFERROR(VLOOKUP(C1197,'BG 032022'!B:D,3,FALSE),0),0)</f>
        <v>0</v>
      </c>
      <c r="H1197" s="832"/>
      <c r="I1197" s="832">
        <f>IF(F1197="I",IFERROR(VLOOKUP(C1197,'BG 032022'!B:F,5,FALSE),0),0)</f>
        <v>0</v>
      </c>
      <c r="J1197" s="832"/>
      <c r="K1197" s="831"/>
      <c r="L1197" s="832"/>
      <c r="M1197" s="832"/>
      <c r="N1197" s="832"/>
      <c r="O1197" s="831">
        <f>IF(F1197="I",IFERROR(VLOOKUP(C1197,'BG 032021'!B:D,3,FALSE),0),0)</f>
        <v>0</v>
      </c>
      <c r="P1197" s="832"/>
      <c r="Q1197" s="832">
        <f>IF(F1197="I",IFERROR(VLOOKUP(C1197,'BG 032021'!B:E,4,FALSE),0),0)</f>
        <v>0</v>
      </c>
      <c r="R1197" s="832"/>
    </row>
    <row r="1198" spans="1:18" s="833" customFormat="1" ht="12" customHeight="1">
      <c r="A1198" s="828" t="s">
        <v>149</v>
      </c>
      <c r="B1198" s="828" t="s">
        <v>41</v>
      </c>
      <c r="C1198" s="829">
        <v>5131011106</v>
      </c>
      <c r="D1198" s="828" t="s">
        <v>352</v>
      </c>
      <c r="E1198" s="830" t="s">
        <v>6</v>
      </c>
      <c r="F1198" s="830" t="s">
        <v>210</v>
      </c>
      <c r="G1198" s="831">
        <f>IF(F1198="I",IFERROR(VLOOKUP(C1198,'BG 032022'!B:D,3,FALSE),0),0)</f>
        <v>0</v>
      </c>
      <c r="H1198" s="832"/>
      <c r="I1198" s="832">
        <f>IF(F1198="I",IFERROR(VLOOKUP(C1198,'BG 032022'!B:F,5,FALSE),0),0)</f>
        <v>0</v>
      </c>
      <c r="J1198" s="832"/>
      <c r="K1198" s="831"/>
      <c r="L1198" s="832"/>
      <c r="M1198" s="832"/>
      <c r="N1198" s="832"/>
      <c r="O1198" s="831">
        <f>IF(F1198="I",IFERROR(VLOOKUP(C1198,'BG 032021'!B:D,3,FALSE),0),0)</f>
        <v>3090909</v>
      </c>
      <c r="P1198" s="832"/>
      <c r="Q1198" s="832">
        <f>IF(F1198="I",IFERROR(VLOOKUP(C1198,'BG 032021'!B:E,4,FALSE),0),0)</f>
        <v>448.51</v>
      </c>
      <c r="R1198" s="832"/>
    </row>
    <row r="1199" spans="1:18" s="833" customFormat="1" ht="12" customHeight="1">
      <c r="A1199" s="828" t="s">
        <v>149</v>
      </c>
      <c r="B1199" s="828" t="s">
        <v>41</v>
      </c>
      <c r="C1199" s="829">
        <v>5131011107</v>
      </c>
      <c r="D1199" s="828" t="s">
        <v>690</v>
      </c>
      <c r="E1199" s="830" t="s">
        <v>6</v>
      </c>
      <c r="F1199" s="830" t="s">
        <v>210</v>
      </c>
      <c r="G1199" s="831">
        <f>IF(F1199="I",IFERROR(VLOOKUP(C1199,'BG 032022'!B:D,3,FALSE),0),0)</f>
        <v>0</v>
      </c>
      <c r="H1199" s="832"/>
      <c r="I1199" s="832">
        <f>IF(F1199="I",IFERROR(VLOOKUP(C1199,'BG 032022'!B:F,5,FALSE),0),0)</f>
        <v>0</v>
      </c>
      <c r="J1199" s="832"/>
      <c r="K1199" s="831"/>
      <c r="L1199" s="832"/>
      <c r="M1199" s="832"/>
      <c r="N1199" s="832"/>
      <c r="O1199" s="831">
        <f>IF(F1199="I",IFERROR(VLOOKUP(C1199,'BG 032021'!B:D,3,FALSE),0),0)</f>
        <v>0</v>
      </c>
      <c r="P1199" s="832"/>
      <c r="Q1199" s="832">
        <f>IF(F1199="I",IFERROR(VLOOKUP(C1199,'BG 032021'!B:E,4,FALSE),0),0)</f>
        <v>0</v>
      </c>
      <c r="R1199" s="832"/>
    </row>
    <row r="1200" spans="1:18" s="833" customFormat="1" ht="12" customHeight="1">
      <c r="A1200" s="828" t="s">
        <v>149</v>
      </c>
      <c r="B1200" s="828" t="s">
        <v>41</v>
      </c>
      <c r="C1200" s="829">
        <v>5131011108</v>
      </c>
      <c r="D1200" s="828" t="s">
        <v>893</v>
      </c>
      <c r="E1200" s="830" t="s">
        <v>6</v>
      </c>
      <c r="F1200" s="830" t="s">
        <v>210</v>
      </c>
      <c r="G1200" s="831">
        <f>IF(F1200="I",IFERROR(VLOOKUP(C1200,'BG 032022'!B:D,3,FALSE),0),0)</f>
        <v>5789004</v>
      </c>
      <c r="H1200" s="832"/>
      <c r="I1200" s="832">
        <f>IF(F1200="I",IFERROR(VLOOKUP(C1200,'BG 032022'!B:F,5,FALSE),0),0)</f>
        <v>823.59</v>
      </c>
      <c r="J1200" s="832"/>
      <c r="K1200" s="831"/>
      <c r="L1200" s="832"/>
      <c r="M1200" s="832"/>
      <c r="N1200" s="832"/>
      <c r="O1200" s="831">
        <f>IF(F1200="I",IFERROR(VLOOKUP(C1200,'BG 032021'!B:D,3,FALSE),0),0)</f>
        <v>0</v>
      </c>
      <c r="P1200" s="832"/>
      <c r="Q1200" s="832">
        <f>IF(F1200="I",IFERROR(VLOOKUP(C1200,'BG 032021'!B:E,4,FALSE),0),0)</f>
        <v>0</v>
      </c>
      <c r="R1200" s="832"/>
    </row>
    <row r="1201" spans="1:18" s="70" customFormat="1" ht="12" customHeight="1">
      <c r="A1201" s="539" t="s">
        <v>149</v>
      </c>
      <c r="B1201" s="539"/>
      <c r="C1201" s="546">
        <v>5131011109</v>
      </c>
      <c r="D1201" s="539" t="s">
        <v>894</v>
      </c>
      <c r="E1201" s="68" t="s">
        <v>6</v>
      </c>
      <c r="F1201" s="68" t="s">
        <v>210</v>
      </c>
      <c r="G1201" s="81">
        <f>IF(F1201="I",IFERROR(VLOOKUP(C1201,'BG 032022'!B:D,3,FALSE),0),0)</f>
        <v>0</v>
      </c>
      <c r="H1201" s="69"/>
      <c r="I1201" s="69">
        <f>IF(F1201="I",IFERROR(VLOOKUP(C1201,'BG 032022'!B:F,5,FALSE),0),0)</f>
        <v>0</v>
      </c>
      <c r="J1201" s="69"/>
      <c r="K1201" s="81"/>
      <c r="L1201" s="69"/>
      <c r="M1201" s="69"/>
      <c r="N1201" s="69"/>
      <c r="O1201" s="81">
        <f>IF(F1201="I",IFERROR(VLOOKUP(C1201,'BG 032021'!B:D,3,FALSE),0),0)</f>
        <v>0</v>
      </c>
      <c r="P1201" s="69"/>
      <c r="Q1201" s="69">
        <f>IF(F1201="I",IFERROR(VLOOKUP(C1201,'BG 032021'!B:E,4,FALSE),0),0)</f>
        <v>0</v>
      </c>
      <c r="R1201" s="69"/>
    </row>
    <row r="1202" spans="1:18" s="70" customFormat="1" ht="12" customHeight="1">
      <c r="A1202" s="539" t="s">
        <v>149</v>
      </c>
      <c r="B1202" s="539"/>
      <c r="C1202" s="546">
        <v>513101111</v>
      </c>
      <c r="D1202" s="539" t="s">
        <v>184</v>
      </c>
      <c r="E1202" s="68" t="s">
        <v>6</v>
      </c>
      <c r="F1202" s="68" t="s">
        <v>209</v>
      </c>
      <c r="G1202" s="81">
        <f>IF(F1202="I",IFERROR(VLOOKUP(C1202,'BG 032022'!B:D,3,FALSE),0),0)</f>
        <v>0</v>
      </c>
      <c r="H1202" s="69"/>
      <c r="I1202" s="69">
        <f>IF(F1202="I",IFERROR(VLOOKUP(C1202,'BG 032022'!B:F,5,FALSE),0),0)</f>
        <v>0</v>
      </c>
      <c r="J1202" s="69"/>
      <c r="K1202" s="81"/>
      <c r="L1202" s="69"/>
      <c r="M1202" s="69"/>
      <c r="N1202" s="69"/>
      <c r="O1202" s="81">
        <f>IF(F1202="I",IFERROR(VLOOKUP(C1202,'BG 032021'!B:D,3,FALSE),0),0)</f>
        <v>0</v>
      </c>
      <c r="P1202" s="69"/>
      <c r="Q1202" s="69">
        <f>IF(F1202="I",IFERROR(VLOOKUP(C1202,'BG 032021'!B:E,4,FALSE),0),0)</f>
        <v>0</v>
      </c>
      <c r="R1202" s="69"/>
    </row>
    <row r="1203" spans="1:18" s="70" customFormat="1" ht="12" customHeight="1">
      <c r="A1203" s="539" t="s">
        <v>149</v>
      </c>
      <c r="B1203" s="539"/>
      <c r="C1203" s="546">
        <v>5131011110</v>
      </c>
      <c r="D1203" s="539" t="s">
        <v>141</v>
      </c>
      <c r="E1203" s="68" t="s">
        <v>6</v>
      </c>
      <c r="F1203" s="68" t="s">
        <v>210</v>
      </c>
      <c r="G1203" s="81">
        <f>IF(F1203="I",IFERROR(VLOOKUP(C1203,'BG 032022'!B:D,3,FALSE),0),0)</f>
        <v>0</v>
      </c>
      <c r="H1203" s="69"/>
      <c r="I1203" s="69">
        <f>IF(F1203="I",IFERROR(VLOOKUP(C1203,'BG 032022'!B:F,5,FALSE),0),0)</f>
        <v>0</v>
      </c>
      <c r="J1203" s="69"/>
      <c r="K1203" s="81"/>
      <c r="L1203" s="69"/>
      <c r="M1203" s="69"/>
      <c r="N1203" s="69"/>
      <c r="O1203" s="81">
        <f>IF(F1203="I",IFERROR(VLOOKUP(C1203,'BG 032021'!B:D,3,FALSE),0),0)</f>
        <v>0</v>
      </c>
      <c r="P1203" s="69"/>
      <c r="Q1203" s="69">
        <f>IF(F1203="I",IFERROR(VLOOKUP(C1203,'BG 032021'!B:E,4,FALSE),0),0)</f>
        <v>0</v>
      </c>
      <c r="R1203" s="69"/>
    </row>
    <row r="1204" spans="1:18" s="70" customFormat="1" ht="12" customHeight="1">
      <c r="A1204" s="539" t="s">
        <v>149</v>
      </c>
      <c r="B1204" s="539"/>
      <c r="C1204" s="546">
        <v>5131011111</v>
      </c>
      <c r="D1204" s="539" t="s">
        <v>895</v>
      </c>
      <c r="E1204" s="68" t="s">
        <v>6</v>
      </c>
      <c r="F1204" s="68" t="s">
        <v>210</v>
      </c>
      <c r="G1204" s="81">
        <f>IF(F1204="I",IFERROR(VLOOKUP(C1204,'BG 032022'!B:D,3,FALSE),0),0)</f>
        <v>0</v>
      </c>
      <c r="H1204" s="69"/>
      <c r="I1204" s="69">
        <f>IF(F1204="I",IFERROR(VLOOKUP(C1204,'BG 032022'!B:F,5,FALSE),0),0)</f>
        <v>0</v>
      </c>
      <c r="J1204" s="69"/>
      <c r="K1204" s="81"/>
      <c r="L1204" s="69"/>
      <c r="M1204" s="69"/>
      <c r="N1204" s="69"/>
      <c r="O1204" s="81">
        <f>IF(F1204="I",IFERROR(VLOOKUP(C1204,'BG 032021'!B:D,3,FALSE),0),0)</f>
        <v>0</v>
      </c>
      <c r="P1204" s="69"/>
      <c r="Q1204" s="69">
        <f>IF(F1204="I",IFERROR(VLOOKUP(C1204,'BG 032021'!B:E,4,FALSE),0),0)</f>
        <v>0</v>
      </c>
      <c r="R1204" s="69"/>
    </row>
    <row r="1205" spans="1:18" s="70" customFormat="1" ht="12" customHeight="1">
      <c r="A1205" s="539" t="s">
        <v>149</v>
      </c>
      <c r="B1205" s="539"/>
      <c r="C1205" s="546">
        <v>5131011112</v>
      </c>
      <c r="D1205" s="539" t="s">
        <v>896</v>
      </c>
      <c r="E1205" s="68" t="s">
        <v>6</v>
      </c>
      <c r="F1205" s="68" t="s">
        <v>210</v>
      </c>
      <c r="G1205" s="81">
        <f>IF(F1205="I",IFERROR(VLOOKUP(C1205,'BG 032022'!B:D,3,FALSE),0),0)</f>
        <v>0</v>
      </c>
      <c r="H1205" s="69"/>
      <c r="I1205" s="69">
        <f>IF(F1205="I",IFERROR(VLOOKUP(C1205,'BG 032022'!B:F,5,FALSE),0),0)</f>
        <v>0</v>
      </c>
      <c r="J1205" s="69"/>
      <c r="K1205" s="81"/>
      <c r="L1205" s="69"/>
      <c r="M1205" s="69"/>
      <c r="N1205" s="69"/>
      <c r="O1205" s="81">
        <f>IF(F1205="I",IFERROR(VLOOKUP(C1205,'BG 032021'!B:D,3,FALSE),0),0)</f>
        <v>0</v>
      </c>
      <c r="P1205" s="69"/>
      <c r="Q1205" s="69">
        <f>IF(F1205="I",IFERROR(VLOOKUP(C1205,'BG 032021'!B:E,4,FALSE),0),0)</f>
        <v>0</v>
      </c>
      <c r="R1205" s="69"/>
    </row>
    <row r="1206" spans="1:18" s="833" customFormat="1" ht="12" customHeight="1">
      <c r="A1206" s="828" t="s">
        <v>149</v>
      </c>
      <c r="B1206" s="828" t="s">
        <v>41</v>
      </c>
      <c r="C1206" s="829">
        <v>5131011113</v>
      </c>
      <c r="D1206" s="828" t="s">
        <v>897</v>
      </c>
      <c r="E1206" s="830" t="s">
        <v>6</v>
      </c>
      <c r="F1206" s="830" t="s">
        <v>210</v>
      </c>
      <c r="G1206" s="831">
        <f>IF(F1206="I",IFERROR(VLOOKUP(C1206,'BG 032022'!B:D,3,FALSE),0),0)</f>
        <v>0</v>
      </c>
      <c r="H1206" s="832"/>
      <c r="I1206" s="832">
        <f>IF(F1206="I",IFERROR(VLOOKUP(C1206,'BG 032022'!B:F,5,FALSE),0),0)</f>
        <v>0</v>
      </c>
      <c r="J1206" s="832"/>
      <c r="K1206" s="831"/>
      <c r="L1206" s="832"/>
      <c r="M1206" s="832"/>
      <c r="N1206" s="832"/>
      <c r="O1206" s="831">
        <f>IF(F1206="I",IFERROR(VLOOKUP(C1206,'BG 032021'!B:D,3,FALSE),0),0)</f>
        <v>0</v>
      </c>
      <c r="P1206" s="832"/>
      <c r="Q1206" s="832">
        <f>IF(F1206="I",IFERROR(VLOOKUP(C1206,'BG 032021'!B:E,4,FALSE),0),0)</f>
        <v>0</v>
      </c>
      <c r="R1206" s="832"/>
    </row>
    <row r="1207" spans="1:18" s="833" customFormat="1" ht="12" customHeight="1">
      <c r="A1207" s="828" t="s">
        <v>149</v>
      </c>
      <c r="B1207" s="828" t="s">
        <v>41</v>
      </c>
      <c r="C1207" s="829">
        <v>5131011114</v>
      </c>
      <c r="D1207" s="828" t="s">
        <v>898</v>
      </c>
      <c r="E1207" s="830" t="s">
        <v>6</v>
      </c>
      <c r="F1207" s="830" t="s">
        <v>210</v>
      </c>
      <c r="G1207" s="831">
        <f>IF(F1207="I",IFERROR(VLOOKUP(C1207,'BG 032022'!B:D,3,FALSE),0),0)</f>
        <v>956782</v>
      </c>
      <c r="H1207" s="832"/>
      <c r="I1207" s="832">
        <f>IF(F1207="I",IFERROR(VLOOKUP(C1207,'BG 032022'!B:F,5,FALSE),0),0)</f>
        <v>137.74</v>
      </c>
      <c r="J1207" s="832"/>
      <c r="K1207" s="831"/>
      <c r="L1207" s="832"/>
      <c r="M1207" s="832"/>
      <c r="N1207" s="832"/>
      <c r="O1207" s="831">
        <f>IF(F1207="I",IFERROR(VLOOKUP(C1207,'BG 032021'!B:D,3,FALSE),0),0)</f>
        <v>175238</v>
      </c>
      <c r="P1207" s="832"/>
      <c r="Q1207" s="832">
        <f>IF(F1207="I",IFERROR(VLOOKUP(C1207,'BG 032021'!B:E,4,FALSE),0),0)</f>
        <v>26.46</v>
      </c>
      <c r="R1207" s="832"/>
    </row>
    <row r="1208" spans="1:18" s="833" customFormat="1" ht="12.75" customHeight="1">
      <c r="A1208" s="828" t="s">
        <v>149</v>
      </c>
      <c r="B1208" s="828" t="s">
        <v>41</v>
      </c>
      <c r="C1208" s="829">
        <v>5131011115</v>
      </c>
      <c r="D1208" s="828" t="s">
        <v>1258</v>
      </c>
      <c r="E1208" s="830" t="s">
        <v>6</v>
      </c>
      <c r="F1208" s="830" t="s">
        <v>210</v>
      </c>
      <c r="G1208" s="831">
        <f>IF(F1208="I",IFERROR(VLOOKUP(C1208,'BG 032022'!B:D,3,FALSE),0),0)</f>
        <v>11193242</v>
      </c>
      <c r="H1208" s="832"/>
      <c r="I1208" s="832">
        <f>IF(F1208="I",IFERROR(VLOOKUP(C1208,'BG 032022'!B:F,5,FALSE),0),0)</f>
        <v>1592.46</v>
      </c>
      <c r="J1208" s="832"/>
      <c r="K1208" s="831"/>
      <c r="L1208" s="832"/>
      <c r="M1208" s="832"/>
      <c r="N1208" s="832"/>
      <c r="O1208" s="831">
        <f>IF(F1208="I",IFERROR(VLOOKUP(C1208,'BG 032021'!B:D,3,FALSE),0),0)</f>
        <v>0</v>
      </c>
      <c r="P1208" s="832"/>
      <c r="Q1208" s="832">
        <f>IF(F1208="I",IFERROR(VLOOKUP(C1208,'BG 032021'!B:E,4,FALSE),0),0)</f>
        <v>0</v>
      </c>
      <c r="R1208" s="832"/>
    </row>
    <row r="1209" spans="1:18" s="833" customFormat="1" ht="12" customHeight="1">
      <c r="A1209" s="828" t="s">
        <v>149</v>
      </c>
      <c r="B1209" s="828" t="s">
        <v>41</v>
      </c>
      <c r="C1209" s="829">
        <v>5131011116</v>
      </c>
      <c r="D1209" s="828" t="s">
        <v>1259</v>
      </c>
      <c r="E1209" s="830" t="s">
        <v>6</v>
      </c>
      <c r="F1209" s="830" t="s">
        <v>210</v>
      </c>
      <c r="G1209" s="831">
        <f>IF(F1209="I",IFERROR(VLOOKUP(C1209,'BG 032022'!B:D,3,FALSE),0),0)</f>
        <v>1728538</v>
      </c>
      <c r="H1209" s="832"/>
      <c r="I1209" s="832">
        <f>IF(F1209="I",IFERROR(VLOOKUP(C1209,'BG 032022'!B:F,5,FALSE),0),0)</f>
        <v>246.6</v>
      </c>
      <c r="J1209" s="832"/>
      <c r="K1209" s="831"/>
      <c r="L1209" s="832"/>
      <c r="M1209" s="832"/>
      <c r="N1209" s="832"/>
      <c r="O1209" s="831">
        <f>IF(F1209="I",IFERROR(VLOOKUP(C1209,'BG 032021'!B:D,3,FALSE),0),0)</f>
        <v>0</v>
      </c>
      <c r="P1209" s="832"/>
      <c r="Q1209" s="832">
        <f>IF(F1209="I",IFERROR(VLOOKUP(C1209,'BG 032021'!B:E,4,FALSE),0),0)</f>
        <v>0</v>
      </c>
      <c r="R1209" s="832"/>
    </row>
    <row r="1210" spans="1:18" s="833" customFormat="1" ht="12" customHeight="1">
      <c r="A1210" s="828" t="s">
        <v>149</v>
      </c>
      <c r="B1210" s="828" t="s">
        <v>1270</v>
      </c>
      <c r="C1210" s="829">
        <v>5131011117</v>
      </c>
      <c r="D1210" s="828" t="s">
        <v>1372</v>
      </c>
      <c r="E1210" s="830" t="s">
        <v>6</v>
      </c>
      <c r="F1210" s="830" t="s">
        <v>210</v>
      </c>
      <c r="G1210" s="831">
        <f>IF(F1210="I",IFERROR(VLOOKUP(C1210,'BG 032022'!B:D,3,FALSE),0),0)</f>
        <v>0</v>
      </c>
      <c r="H1210" s="832"/>
      <c r="I1210" s="832">
        <f>IF(F1210="I",IFERROR(VLOOKUP(C1210,'BG 032022'!B:F,5,FALSE),0),0)</f>
        <v>0</v>
      </c>
      <c r="J1210" s="832"/>
      <c r="K1210" s="831"/>
      <c r="L1210" s="832"/>
      <c r="M1210" s="832"/>
      <c r="N1210" s="832"/>
      <c r="O1210" s="831">
        <f>IF(F1210="I",IFERROR(VLOOKUP(C1210,'BG 032021'!B:D,3,FALSE),0),0)</f>
        <v>0</v>
      </c>
      <c r="P1210" s="832"/>
      <c r="Q1210" s="832">
        <f>IF(F1210="I",IFERROR(VLOOKUP(C1210,'BG 032021'!B:E,4,FALSE),0),0)</f>
        <v>0</v>
      </c>
      <c r="R1210" s="832"/>
    </row>
    <row r="1211" spans="1:18" s="833" customFormat="1" ht="12" customHeight="1">
      <c r="A1211" s="828" t="s">
        <v>149</v>
      </c>
      <c r="B1211" s="828" t="s">
        <v>1270</v>
      </c>
      <c r="C1211" s="829">
        <v>5131011119</v>
      </c>
      <c r="D1211" s="828" t="s">
        <v>1373</v>
      </c>
      <c r="E1211" s="830" t="s">
        <v>6</v>
      </c>
      <c r="F1211" s="830" t="s">
        <v>210</v>
      </c>
      <c r="G1211" s="831">
        <f>IF(F1211="I",IFERROR(VLOOKUP(C1211,'BG 032022'!B:D,3,FALSE),0),0)</f>
        <v>35208468</v>
      </c>
      <c r="H1211" s="832"/>
      <c r="I1211" s="832">
        <f>IF(F1211="I",IFERROR(VLOOKUP(C1211,'BG 032022'!B:F,5,FALSE),0),0)</f>
        <v>5117.79</v>
      </c>
      <c r="J1211" s="832"/>
      <c r="K1211" s="831"/>
      <c r="L1211" s="832"/>
      <c r="M1211" s="832"/>
      <c r="N1211" s="832"/>
      <c r="O1211" s="831">
        <f>IF(F1211="I",IFERROR(VLOOKUP(C1211,'BG 032021'!B:D,3,FALSE),0),0)</f>
        <v>0</v>
      </c>
      <c r="P1211" s="832"/>
      <c r="Q1211" s="832">
        <f>IF(F1211="I",IFERROR(VLOOKUP(C1211,'BG 032021'!B:E,4,FALSE),0),0)</f>
        <v>0</v>
      </c>
      <c r="R1211" s="832"/>
    </row>
    <row r="1212" spans="1:18" s="833" customFormat="1" ht="12" customHeight="1">
      <c r="A1212" s="828" t="s">
        <v>149</v>
      </c>
      <c r="B1212" s="828" t="s">
        <v>1168</v>
      </c>
      <c r="C1212" s="829">
        <v>5131011199</v>
      </c>
      <c r="D1212" s="828" t="s">
        <v>353</v>
      </c>
      <c r="E1212" s="830" t="s">
        <v>6</v>
      </c>
      <c r="F1212" s="830" t="s">
        <v>210</v>
      </c>
      <c r="G1212" s="831">
        <f>IF(F1212="I",IFERROR(VLOOKUP(C1212,'BG 032022'!B:D,3,FALSE),0),0)</f>
        <v>0</v>
      </c>
      <c r="H1212" s="832"/>
      <c r="I1212" s="832">
        <f>IF(F1212="I",IFERROR(VLOOKUP(C1212,'BG 032022'!B:F,5,FALSE),0),0)</f>
        <v>0</v>
      </c>
      <c r="J1212" s="832"/>
      <c r="K1212" s="831"/>
      <c r="L1212" s="832"/>
      <c r="M1212" s="832"/>
      <c r="N1212" s="832"/>
      <c r="O1212" s="831">
        <f>IF(F1212="I",IFERROR(VLOOKUP(C1212,'BG 032021'!B:D,3,FALSE),0),0)</f>
        <v>15000</v>
      </c>
      <c r="P1212" s="832"/>
      <c r="Q1212" s="832">
        <f>IF(F1212="I",IFERROR(VLOOKUP(C1212,'BG 032021'!B:E,4,FALSE),0),0)</f>
        <v>2.14</v>
      </c>
      <c r="R1212" s="832"/>
    </row>
    <row r="1213" spans="1:18" s="70" customFormat="1" ht="12" customHeight="1">
      <c r="A1213" s="539" t="s">
        <v>149</v>
      </c>
      <c r="B1213" s="539"/>
      <c r="C1213" s="546">
        <v>514</v>
      </c>
      <c r="D1213" s="539" t="s">
        <v>406</v>
      </c>
      <c r="E1213" s="68" t="s">
        <v>6</v>
      </c>
      <c r="F1213" s="68" t="s">
        <v>209</v>
      </c>
      <c r="G1213" s="81">
        <f>IF(F1213="I",IFERROR(VLOOKUP(C1213,'BG 032022'!B:D,3,FALSE),0),0)</f>
        <v>0</v>
      </c>
      <c r="H1213" s="69"/>
      <c r="I1213" s="69">
        <f>IF(F1213="I",IFERROR(VLOOKUP(C1213,'BG 032022'!B:F,5,FALSE),0),0)</f>
        <v>0</v>
      </c>
      <c r="J1213" s="69"/>
      <c r="K1213" s="81"/>
      <c r="L1213" s="69"/>
      <c r="M1213" s="69"/>
      <c r="N1213" s="69"/>
      <c r="O1213" s="81">
        <f>IF(F1213="I",IFERROR(VLOOKUP(C1213,'BG 032021'!B:D,3,FALSE),0),0)</f>
        <v>0</v>
      </c>
      <c r="P1213" s="69"/>
      <c r="Q1213" s="69">
        <f>IF(F1213="I",IFERROR(VLOOKUP(C1213,'BG 032021'!B:E,4,FALSE),0),0)</f>
        <v>0</v>
      </c>
      <c r="R1213" s="69"/>
    </row>
    <row r="1214" spans="1:18" s="70" customFormat="1" ht="12" customHeight="1">
      <c r="A1214" s="539" t="s">
        <v>149</v>
      </c>
      <c r="B1214" s="539"/>
      <c r="C1214" s="546">
        <v>51401</v>
      </c>
      <c r="D1214" s="539" t="s">
        <v>407</v>
      </c>
      <c r="E1214" s="68" t="s">
        <v>6</v>
      </c>
      <c r="F1214" s="68" t="s">
        <v>209</v>
      </c>
      <c r="G1214" s="81">
        <f>IF(F1214="I",IFERROR(VLOOKUP(C1214,'BG 032022'!B:D,3,FALSE),0),0)</f>
        <v>0</v>
      </c>
      <c r="H1214" s="69"/>
      <c r="I1214" s="69">
        <f>IF(F1214="I",IFERROR(VLOOKUP(C1214,'BG 032022'!B:F,5,FALSE),0),0)</f>
        <v>0</v>
      </c>
      <c r="J1214" s="69"/>
      <c r="K1214" s="81"/>
      <c r="L1214" s="69"/>
      <c r="M1214" s="69"/>
      <c r="N1214" s="69"/>
      <c r="O1214" s="81">
        <f>IF(F1214="I",IFERROR(VLOOKUP(C1214,'BG 032021'!B:D,3,FALSE),0),0)</f>
        <v>0</v>
      </c>
      <c r="P1214" s="69"/>
      <c r="Q1214" s="69">
        <f>IF(F1214="I",IFERROR(VLOOKUP(C1214,'BG 032021'!B:E,4,FALSE),0),0)</f>
        <v>0</v>
      </c>
      <c r="R1214" s="69"/>
    </row>
    <row r="1215" spans="1:18" s="70" customFormat="1" ht="12" customHeight="1">
      <c r="A1215" s="539" t="s">
        <v>149</v>
      </c>
      <c r="B1215" s="539"/>
      <c r="C1215" s="546">
        <v>514011</v>
      </c>
      <c r="D1215" s="539" t="s">
        <v>407</v>
      </c>
      <c r="E1215" s="68" t="s">
        <v>6</v>
      </c>
      <c r="F1215" s="68" t="s">
        <v>209</v>
      </c>
      <c r="G1215" s="81">
        <f>IF(F1215="I",IFERROR(VLOOKUP(C1215,'BG 032022'!B:D,3,FALSE),0),0)</f>
        <v>0</v>
      </c>
      <c r="H1215" s="69"/>
      <c r="I1215" s="69">
        <f>IF(F1215="I",IFERROR(VLOOKUP(C1215,'BG 032022'!B:F,5,FALSE),0),0)</f>
        <v>0</v>
      </c>
      <c r="J1215" s="69"/>
      <c r="K1215" s="81"/>
      <c r="L1215" s="69"/>
      <c r="M1215" s="69"/>
      <c r="N1215" s="69"/>
      <c r="O1215" s="81">
        <f>IF(F1215="I",IFERROR(VLOOKUP(C1215,'BG 032021'!B:D,3,FALSE),0),0)</f>
        <v>0</v>
      </c>
      <c r="P1215" s="69"/>
      <c r="Q1215" s="69">
        <f>IF(F1215="I",IFERROR(VLOOKUP(C1215,'BG 032021'!B:E,4,FALSE),0),0)</f>
        <v>0</v>
      </c>
      <c r="R1215" s="69"/>
    </row>
    <row r="1216" spans="1:18" s="70" customFormat="1" ht="12" customHeight="1">
      <c r="A1216" s="539" t="s">
        <v>149</v>
      </c>
      <c r="B1216" s="539"/>
      <c r="C1216" s="546">
        <v>5140111</v>
      </c>
      <c r="D1216" s="539" t="s">
        <v>407</v>
      </c>
      <c r="E1216" s="68" t="s">
        <v>6</v>
      </c>
      <c r="F1216" s="68" t="s">
        <v>209</v>
      </c>
      <c r="G1216" s="81">
        <f>IF(F1216="I",IFERROR(VLOOKUP(C1216,'BG 032022'!B:D,3,FALSE),0),0)</f>
        <v>0</v>
      </c>
      <c r="H1216" s="69"/>
      <c r="I1216" s="69">
        <f>IF(F1216="I",IFERROR(VLOOKUP(C1216,'BG 032022'!B:F,5,FALSE),0),0)</f>
        <v>0</v>
      </c>
      <c r="J1216" s="69"/>
      <c r="K1216" s="81"/>
      <c r="L1216" s="69"/>
      <c r="M1216" s="69"/>
      <c r="N1216" s="69"/>
      <c r="O1216" s="81">
        <f>IF(F1216="I",IFERROR(VLOOKUP(C1216,'BG 032021'!B:D,3,FALSE),0),0)</f>
        <v>0</v>
      </c>
      <c r="P1216" s="69"/>
      <c r="Q1216" s="69">
        <f>IF(F1216="I",IFERROR(VLOOKUP(C1216,'BG 032021'!B:E,4,FALSE),0),0)</f>
        <v>0</v>
      </c>
      <c r="R1216" s="69"/>
    </row>
    <row r="1217" spans="1:18" s="70" customFormat="1" ht="12" customHeight="1">
      <c r="A1217" s="539" t="s">
        <v>149</v>
      </c>
      <c r="B1217" s="539"/>
      <c r="C1217" s="546">
        <v>51401111</v>
      </c>
      <c r="D1217" s="539" t="s">
        <v>142</v>
      </c>
      <c r="E1217" s="68" t="s">
        <v>6</v>
      </c>
      <c r="F1217" s="68" t="s">
        <v>209</v>
      </c>
      <c r="G1217" s="81">
        <f>IF(F1217="I",IFERROR(VLOOKUP(C1217,'BG 032022'!B:D,3,FALSE),0),0)</f>
        <v>0</v>
      </c>
      <c r="H1217" s="69"/>
      <c r="I1217" s="69">
        <f>IF(F1217="I",IFERROR(VLOOKUP(C1217,'BG 032022'!B:F,5,FALSE),0),0)</f>
        <v>0</v>
      </c>
      <c r="J1217" s="69"/>
      <c r="K1217" s="81"/>
      <c r="L1217" s="69"/>
      <c r="M1217" s="69"/>
      <c r="N1217" s="69"/>
      <c r="O1217" s="81">
        <f>IF(F1217="I",IFERROR(VLOOKUP(C1217,'BG 032021'!B:D,3,FALSE),0),0)</f>
        <v>0</v>
      </c>
      <c r="P1217" s="69"/>
      <c r="Q1217" s="69">
        <f>IF(F1217="I",IFERROR(VLOOKUP(C1217,'BG 032021'!B:E,4,FALSE),0),0)</f>
        <v>0</v>
      </c>
      <c r="R1217" s="69"/>
    </row>
    <row r="1218" spans="1:18" s="70" customFormat="1" ht="12" customHeight="1">
      <c r="A1218" s="539" t="s">
        <v>149</v>
      </c>
      <c r="B1218" s="539"/>
      <c r="C1218" s="546">
        <v>5140111101</v>
      </c>
      <c r="D1218" s="539" t="s">
        <v>142</v>
      </c>
      <c r="E1218" s="68" t="s">
        <v>6</v>
      </c>
      <c r="F1218" s="68" t="s">
        <v>210</v>
      </c>
      <c r="G1218" s="81">
        <f>IF(F1218="I",IFERROR(VLOOKUP(C1218,'BG 032022'!B:D,3,FALSE),0),0)</f>
        <v>0</v>
      </c>
      <c r="H1218" s="69"/>
      <c r="I1218" s="69">
        <f>IF(F1218="I",IFERROR(VLOOKUP(C1218,'BG 032022'!B:F,5,FALSE),0),0)</f>
        <v>0</v>
      </c>
      <c r="J1218" s="69"/>
      <c r="K1218" s="81"/>
      <c r="L1218" s="69"/>
      <c r="M1218" s="69"/>
      <c r="N1218" s="69"/>
      <c r="O1218" s="81">
        <f>IF(F1218="I",IFERROR(VLOOKUP(C1218,'BG 032021'!B:D,3,FALSE),0),0)</f>
        <v>0</v>
      </c>
      <c r="P1218" s="69"/>
      <c r="Q1218" s="69">
        <f>IF(F1218="I",IFERROR(VLOOKUP(C1218,'BG 032021'!B:E,4,FALSE),0),0)</f>
        <v>0</v>
      </c>
      <c r="R1218" s="69"/>
    </row>
    <row r="1219" spans="1:18" s="833" customFormat="1" ht="12" customHeight="1">
      <c r="A1219" s="828" t="s">
        <v>149</v>
      </c>
      <c r="B1219" s="828" t="s">
        <v>66</v>
      </c>
      <c r="C1219" s="829">
        <v>5140111102</v>
      </c>
      <c r="D1219" s="828" t="s">
        <v>899</v>
      </c>
      <c r="E1219" s="830" t="s">
        <v>6</v>
      </c>
      <c r="F1219" s="830" t="s">
        <v>210</v>
      </c>
      <c r="G1219" s="831">
        <f>IF(F1219="I",IFERROR(VLOOKUP(C1219,'BG 032022'!B:D,3,FALSE),0),0)</f>
        <v>27592037</v>
      </c>
      <c r="H1219" s="832"/>
      <c r="I1219" s="832">
        <f>IF(F1219="I",IFERROR(VLOOKUP(C1219,'BG 032022'!B:F,5,FALSE),0),0)</f>
        <v>3213.63</v>
      </c>
      <c r="J1219" s="832"/>
      <c r="K1219" s="831"/>
      <c r="L1219" s="832"/>
      <c r="M1219" s="832"/>
      <c r="N1219" s="832"/>
      <c r="O1219" s="831">
        <f>IF(F1219="I",IFERROR(VLOOKUP(C1219,'BG 032021'!B:D,3,FALSE),0),0)</f>
        <v>0</v>
      </c>
      <c r="P1219" s="832"/>
      <c r="Q1219" s="832">
        <f>IF(F1219="I",IFERROR(VLOOKUP(C1219,'BG 032021'!B:E,4,FALSE),0),0)</f>
        <v>0</v>
      </c>
      <c r="R1219" s="832"/>
    </row>
    <row r="1220" spans="1:18" s="70" customFormat="1" ht="12" customHeight="1">
      <c r="A1220" s="539" t="s">
        <v>149</v>
      </c>
      <c r="B1220" s="539"/>
      <c r="C1220" s="546">
        <v>51401112</v>
      </c>
      <c r="D1220" s="539" t="s">
        <v>68</v>
      </c>
      <c r="E1220" s="68" t="s">
        <v>6</v>
      </c>
      <c r="F1220" s="68" t="s">
        <v>209</v>
      </c>
      <c r="G1220" s="81">
        <f>IF(F1220="I",IFERROR(VLOOKUP(C1220,'BG 032022'!B:D,3,FALSE),0),0)</f>
        <v>0</v>
      </c>
      <c r="H1220" s="69"/>
      <c r="I1220" s="69">
        <f>IF(F1220="I",IFERROR(VLOOKUP(C1220,'BG 032022'!B:F,5,FALSE),0),0)</f>
        <v>0</v>
      </c>
      <c r="J1220" s="69"/>
      <c r="K1220" s="81"/>
      <c r="L1220" s="69"/>
      <c r="M1220" s="69"/>
      <c r="N1220" s="69"/>
      <c r="O1220" s="81">
        <f>IF(F1220="I",IFERROR(VLOOKUP(C1220,'BG 032021'!B:D,3,FALSE),0),0)</f>
        <v>0</v>
      </c>
      <c r="P1220" s="69"/>
      <c r="Q1220" s="69">
        <f>IF(F1220="I",IFERROR(VLOOKUP(C1220,'BG 032021'!B:E,4,FALSE),0),0)</f>
        <v>0</v>
      </c>
      <c r="R1220" s="69"/>
    </row>
    <row r="1221" spans="1:18" s="833" customFormat="1" ht="12" customHeight="1">
      <c r="A1221" s="828" t="s">
        <v>149</v>
      </c>
      <c r="B1221" s="828" t="s">
        <v>1168</v>
      </c>
      <c r="C1221" s="829">
        <v>5140111201</v>
      </c>
      <c r="D1221" s="828" t="s">
        <v>354</v>
      </c>
      <c r="E1221" s="830" t="s">
        <v>6</v>
      </c>
      <c r="F1221" s="830" t="s">
        <v>210</v>
      </c>
      <c r="G1221" s="831">
        <f>IF(F1221="I",IFERROR(VLOOKUP(C1221,'BG 032022'!B:D,3,FALSE),0),0)</f>
        <v>8753429</v>
      </c>
      <c r="H1221" s="832"/>
      <c r="I1221" s="832">
        <f>IF(F1221="I",IFERROR(VLOOKUP(C1221,'BG 032022'!B:F,5,FALSE),0),0)</f>
        <v>1970.41</v>
      </c>
      <c r="J1221" s="832"/>
      <c r="K1221" s="831"/>
      <c r="L1221" s="832"/>
      <c r="M1221" s="832"/>
      <c r="N1221" s="832"/>
      <c r="O1221" s="831">
        <f>IF(F1221="I",IFERROR(VLOOKUP(C1221,'BG 032021'!B:D,3,FALSE),0),0)</f>
        <v>200000</v>
      </c>
      <c r="P1221" s="832"/>
      <c r="Q1221" s="832">
        <f>IF(F1221="I",IFERROR(VLOOKUP(C1221,'BG 032021'!B:E,4,FALSE),0),0)</f>
        <v>31.43</v>
      </c>
      <c r="R1221" s="832"/>
    </row>
    <row r="1222" spans="1:18" s="833" customFormat="1" ht="12" customHeight="1">
      <c r="A1222" s="828" t="s">
        <v>149</v>
      </c>
      <c r="B1222" s="828" t="s">
        <v>1168</v>
      </c>
      <c r="C1222" s="829">
        <v>5140111202</v>
      </c>
      <c r="D1222" s="828" t="s">
        <v>354</v>
      </c>
      <c r="E1222" s="830" t="s">
        <v>6</v>
      </c>
      <c r="F1222" s="830" t="s">
        <v>210</v>
      </c>
      <c r="G1222" s="831">
        <f>IF(F1222="I",IFERROR(VLOOKUP(C1222,'BG 032022'!B:D,3,FALSE),0),0)</f>
        <v>0</v>
      </c>
      <c r="H1222" s="832"/>
      <c r="I1222" s="832">
        <f>IF(F1222="I",IFERROR(VLOOKUP(C1222,'BG 032022'!B:F,5,FALSE),0),0)</f>
        <v>0</v>
      </c>
      <c r="J1222" s="832"/>
      <c r="K1222" s="831"/>
      <c r="L1222" s="832"/>
      <c r="M1222" s="832"/>
      <c r="N1222" s="832"/>
      <c r="O1222" s="831">
        <f>IF(F1222="I",IFERROR(VLOOKUP(C1222,'BG 032021'!B:D,3,FALSE),0),0)</f>
        <v>0</v>
      </c>
      <c r="P1222" s="832"/>
      <c r="Q1222" s="832">
        <f>IF(F1222="I",IFERROR(VLOOKUP(C1222,'BG 032021'!B:E,4,FALSE),0),0)</f>
        <v>0</v>
      </c>
      <c r="R1222" s="832"/>
    </row>
    <row r="1223" spans="1:18" s="833" customFormat="1" ht="12" customHeight="1">
      <c r="A1223" s="828" t="s">
        <v>149</v>
      </c>
      <c r="B1223" s="828" t="s">
        <v>1168</v>
      </c>
      <c r="C1223" s="829">
        <v>5140111203</v>
      </c>
      <c r="D1223" s="828" t="s">
        <v>1260</v>
      </c>
      <c r="E1223" s="830" t="s">
        <v>6</v>
      </c>
      <c r="F1223" s="830" t="s">
        <v>210</v>
      </c>
      <c r="G1223" s="831">
        <f>IF(F1223="I",IFERROR(VLOOKUP(C1223,'BG 032022'!B:D,3,FALSE),0),0)</f>
        <v>614750</v>
      </c>
      <c r="H1223" s="832"/>
      <c r="I1223" s="832">
        <f>IF(F1223="I",IFERROR(VLOOKUP(C1223,'BG 032022'!B:F,5,FALSE),0),0)</f>
        <v>88.1</v>
      </c>
      <c r="J1223" s="832"/>
      <c r="K1223" s="831"/>
      <c r="L1223" s="832"/>
      <c r="M1223" s="832"/>
      <c r="N1223" s="832"/>
      <c r="O1223" s="831">
        <f>IF(F1223="I",IFERROR(VLOOKUP(C1223,'BG 032021'!B:D,3,FALSE),0),0)</f>
        <v>0</v>
      </c>
      <c r="P1223" s="832"/>
      <c r="Q1223" s="832">
        <f>IF(F1223="I",IFERROR(VLOOKUP(C1223,'BG 032021'!B:E,4,FALSE),0),0)</f>
        <v>0</v>
      </c>
      <c r="R1223" s="832"/>
    </row>
    <row r="1224" spans="1:18" s="833" customFormat="1" ht="12" customHeight="1">
      <c r="A1224" s="828" t="s">
        <v>149</v>
      </c>
      <c r="B1224" s="828" t="s">
        <v>1168</v>
      </c>
      <c r="C1224" s="829">
        <v>5140111204</v>
      </c>
      <c r="D1224" s="828" t="s">
        <v>1374</v>
      </c>
      <c r="E1224" s="830" t="s">
        <v>6</v>
      </c>
      <c r="F1224" s="830" t="s">
        <v>210</v>
      </c>
      <c r="G1224" s="831">
        <f>IF(F1224="I",IFERROR(VLOOKUP(C1224,'BG 032022'!B:D,3,FALSE),0),0)</f>
        <v>1657882</v>
      </c>
      <c r="H1224" s="832"/>
      <c r="I1224" s="832">
        <f>IF(F1224="I",IFERROR(VLOOKUP(C1224,'BG 032022'!B:F,5,FALSE),0),0)</f>
        <v>238.35</v>
      </c>
      <c r="J1224" s="832"/>
      <c r="K1224" s="831"/>
      <c r="L1224" s="832"/>
      <c r="M1224" s="832"/>
      <c r="N1224" s="832"/>
      <c r="O1224" s="831">
        <f>IF(F1224="I",IFERROR(VLOOKUP(C1224,'BG 032021'!B:D,3,FALSE),0),0)</f>
        <v>0</v>
      </c>
      <c r="P1224" s="832"/>
      <c r="Q1224" s="832">
        <f>IF(F1224="I",IFERROR(VLOOKUP(C1224,'BG 032021'!B:E,4,FALSE),0),0)</f>
        <v>0</v>
      </c>
      <c r="R1224" s="832"/>
    </row>
    <row r="1225" spans="1:18" s="70" customFormat="1" ht="12" customHeight="1">
      <c r="A1225" s="539" t="s">
        <v>149</v>
      </c>
      <c r="B1225" s="539"/>
      <c r="C1225" s="546">
        <v>51401113</v>
      </c>
      <c r="D1225" s="539" t="s">
        <v>408</v>
      </c>
      <c r="E1225" s="68" t="s">
        <v>6</v>
      </c>
      <c r="F1225" s="68" t="s">
        <v>209</v>
      </c>
      <c r="G1225" s="81">
        <f>IF(F1225="I",IFERROR(VLOOKUP(C1225,'BG 032022'!B:D,3,FALSE),0),0)</f>
        <v>0</v>
      </c>
      <c r="H1225" s="69"/>
      <c r="I1225" s="69">
        <f>IF(F1225="I",IFERROR(VLOOKUP(C1225,'BG 032022'!B:F,5,FALSE),0),0)</f>
        <v>0</v>
      </c>
      <c r="J1225" s="69"/>
      <c r="K1225" s="81"/>
      <c r="L1225" s="69"/>
      <c r="M1225" s="69"/>
      <c r="N1225" s="69"/>
      <c r="O1225" s="81">
        <f>IF(F1225="I",IFERROR(VLOOKUP(C1225,'BG 032021'!B:D,3,FALSE),0),0)</f>
        <v>0</v>
      </c>
      <c r="P1225" s="69"/>
      <c r="Q1225" s="69">
        <f>IF(F1225="I",IFERROR(VLOOKUP(C1225,'BG 032021'!B:E,4,FALSE),0),0)</f>
        <v>0</v>
      </c>
      <c r="R1225" s="69"/>
    </row>
    <row r="1226" spans="1:18" s="833" customFormat="1" ht="12" customHeight="1">
      <c r="A1226" s="828" t="s">
        <v>149</v>
      </c>
      <c r="B1226" s="828" t="s">
        <v>91</v>
      </c>
      <c r="C1226" s="829">
        <v>5140111301</v>
      </c>
      <c r="D1226" s="828" t="s">
        <v>338</v>
      </c>
      <c r="E1226" s="830" t="s">
        <v>6</v>
      </c>
      <c r="F1226" s="830" t="s">
        <v>210</v>
      </c>
      <c r="G1226" s="831">
        <f>IF(F1226="I",IFERROR(VLOOKUP(C1226,'BG 032022'!B:D,3,FALSE),0),0)</f>
        <v>1794256807</v>
      </c>
      <c r="H1226" s="832"/>
      <c r="I1226" s="832">
        <f>IF(F1226="I",IFERROR(VLOOKUP(C1226,'BG 032022'!B:F,5,FALSE),0),0)</f>
        <v>238789.06</v>
      </c>
      <c r="J1226" s="832"/>
      <c r="K1226" s="831"/>
      <c r="L1226" s="832"/>
      <c r="M1226" s="832"/>
      <c r="N1226" s="832"/>
      <c r="O1226" s="831">
        <f>IF(F1226="I",IFERROR(VLOOKUP(C1226,'BG 032021'!B:D,3,FALSE),0),0)</f>
        <v>364285010</v>
      </c>
      <c r="P1226" s="832"/>
      <c r="Q1226" s="832">
        <f>IF(F1226="I",IFERROR(VLOOKUP(C1226,'BG 032021'!B:E,4,FALSE),0),0)</f>
        <v>345429.04</v>
      </c>
      <c r="R1226" s="832"/>
    </row>
    <row r="1227" spans="1:18" s="833" customFormat="1" ht="12" customHeight="1">
      <c r="A1227" s="828" t="s">
        <v>149</v>
      </c>
      <c r="B1227" s="828" t="s">
        <v>91</v>
      </c>
      <c r="C1227" s="829">
        <v>5140111302</v>
      </c>
      <c r="D1227" s="828" t="s">
        <v>339</v>
      </c>
      <c r="E1227" s="830" t="s">
        <v>6</v>
      </c>
      <c r="F1227" s="830" t="s">
        <v>210</v>
      </c>
      <c r="G1227" s="831">
        <f>IF(F1227="I",IFERROR(VLOOKUP(C1227,'BG 032022'!B:D,3,FALSE),0),0)</f>
        <v>857891156</v>
      </c>
      <c r="H1227" s="832"/>
      <c r="I1227" s="832">
        <f>IF(F1227="I",IFERROR(VLOOKUP(C1227,'BG 032022'!B:F,5,FALSE),0),0)</f>
        <v>29876.498</v>
      </c>
      <c r="J1227" s="832"/>
      <c r="K1227" s="831"/>
      <c r="L1227" s="832"/>
      <c r="M1227" s="832"/>
      <c r="N1227" s="832"/>
      <c r="O1227" s="831">
        <f>IF(F1227="I",IFERROR(VLOOKUP(C1227,'BG 032021'!B:D,3,FALSE),0),0)</f>
        <v>17326941</v>
      </c>
      <c r="P1227" s="832"/>
      <c r="Q1227" s="832">
        <f>IF(F1227="I",IFERROR(VLOOKUP(C1227,'BG 032021'!B:E,4,FALSE),0),0)</f>
        <v>20273.599999999999</v>
      </c>
      <c r="R1227" s="832"/>
    </row>
    <row r="1228" spans="1:18" s="70" customFormat="1" ht="12" customHeight="1">
      <c r="A1228" s="539" t="s">
        <v>149</v>
      </c>
      <c r="B1228" s="539"/>
      <c r="C1228" s="546">
        <v>515</v>
      </c>
      <c r="D1228" s="539" t="s">
        <v>181</v>
      </c>
      <c r="E1228" s="68" t="s">
        <v>6</v>
      </c>
      <c r="F1228" s="68" t="s">
        <v>209</v>
      </c>
      <c r="G1228" s="81">
        <f>IF(F1228="I",IFERROR(VLOOKUP(C1228,'BG 032022'!B:D,3,FALSE),0),0)</f>
        <v>0</v>
      </c>
      <c r="H1228" s="69"/>
      <c r="I1228" s="69">
        <f>IF(F1228="I",IFERROR(VLOOKUP(C1228,'BG 032022'!B:F,5,FALSE),0),0)</f>
        <v>0</v>
      </c>
      <c r="J1228" s="69"/>
      <c r="K1228" s="81"/>
      <c r="L1228" s="69"/>
      <c r="M1228" s="69"/>
      <c r="N1228" s="69"/>
      <c r="O1228" s="81">
        <f>IF(F1228="I",IFERROR(VLOOKUP(C1228,'BG 032021'!B:D,3,FALSE),0),0)</f>
        <v>0</v>
      </c>
      <c r="P1228" s="69"/>
      <c r="Q1228" s="69">
        <f>IF(F1228="I",IFERROR(VLOOKUP(C1228,'BG 032021'!B:E,4,FALSE),0),0)</f>
        <v>0</v>
      </c>
      <c r="R1228" s="69"/>
    </row>
    <row r="1229" spans="1:18" s="70" customFormat="1" ht="12" customHeight="1">
      <c r="A1229" s="539" t="s">
        <v>149</v>
      </c>
      <c r="B1229" s="539"/>
      <c r="C1229" s="546">
        <v>51501</v>
      </c>
      <c r="D1229" s="539" t="s">
        <v>409</v>
      </c>
      <c r="E1229" s="68" t="s">
        <v>6</v>
      </c>
      <c r="F1229" s="68" t="s">
        <v>209</v>
      </c>
      <c r="G1229" s="81">
        <f>IF(F1229="I",IFERROR(VLOOKUP(C1229,'BG 032022'!B:D,3,FALSE),0),0)</f>
        <v>0</v>
      </c>
      <c r="H1229" s="69"/>
      <c r="I1229" s="69">
        <f>IF(F1229="I",IFERROR(VLOOKUP(C1229,'BG 032022'!B:F,5,FALSE),0),0)</f>
        <v>0</v>
      </c>
      <c r="J1229" s="69"/>
      <c r="K1229" s="81"/>
      <c r="L1229" s="69"/>
      <c r="M1229" s="69"/>
      <c r="N1229" s="69"/>
      <c r="O1229" s="81">
        <f>IF(F1229="I",IFERROR(VLOOKUP(C1229,'BG 032021'!B:D,3,FALSE),0),0)</f>
        <v>0</v>
      </c>
      <c r="P1229" s="69"/>
      <c r="Q1229" s="69">
        <f>IF(F1229="I",IFERROR(VLOOKUP(C1229,'BG 032021'!B:E,4,FALSE),0),0)</f>
        <v>0</v>
      </c>
      <c r="R1229" s="69"/>
    </row>
    <row r="1230" spans="1:18" s="70" customFormat="1" ht="12" customHeight="1">
      <c r="A1230" s="539" t="s">
        <v>149</v>
      </c>
      <c r="B1230" s="539"/>
      <c r="C1230" s="546">
        <v>515011</v>
      </c>
      <c r="D1230" s="539" t="s">
        <v>409</v>
      </c>
      <c r="E1230" s="68" t="s">
        <v>6</v>
      </c>
      <c r="F1230" s="68" t="s">
        <v>209</v>
      </c>
      <c r="G1230" s="81">
        <f>IF(F1230="I",IFERROR(VLOOKUP(C1230,'BG 032022'!B:D,3,FALSE),0),0)</f>
        <v>0</v>
      </c>
      <c r="H1230" s="69"/>
      <c r="I1230" s="69">
        <f>IF(F1230="I",IFERROR(VLOOKUP(C1230,'BG 032022'!B:F,5,FALSE),0),0)</f>
        <v>0</v>
      </c>
      <c r="J1230" s="69"/>
      <c r="K1230" s="81"/>
      <c r="L1230" s="69"/>
      <c r="M1230" s="69"/>
      <c r="N1230" s="69"/>
      <c r="O1230" s="81">
        <f>IF(F1230="I",IFERROR(VLOOKUP(C1230,'BG 032021'!B:D,3,FALSE),0),0)</f>
        <v>0</v>
      </c>
      <c r="P1230" s="69"/>
      <c r="Q1230" s="69">
        <f>IF(F1230="I",IFERROR(VLOOKUP(C1230,'BG 032021'!B:E,4,FALSE),0),0)</f>
        <v>0</v>
      </c>
      <c r="R1230" s="69"/>
    </row>
    <row r="1231" spans="1:18" s="70" customFormat="1" ht="12" customHeight="1">
      <c r="A1231" s="539" t="s">
        <v>149</v>
      </c>
      <c r="B1231" s="539"/>
      <c r="C1231" s="546">
        <v>5150111</v>
      </c>
      <c r="D1231" s="539" t="s">
        <v>409</v>
      </c>
      <c r="E1231" s="68" t="s">
        <v>6</v>
      </c>
      <c r="F1231" s="68" t="s">
        <v>209</v>
      </c>
      <c r="G1231" s="81">
        <f>IF(F1231="I",IFERROR(VLOOKUP(C1231,'BG 032022'!B:D,3,FALSE),0),0)</f>
        <v>0</v>
      </c>
      <c r="H1231" s="69"/>
      <c r="I1231" s="69">
        <f>IF(F1231="I",IFERROR(VLOOKUP(C1231,'BG 032022'!B:F,5,FALSE),0),0)</f>
        <v>0</v>
      </c>
      <c r="J1231" s="69"/>
      <c r="K1231" s="81"/>
      <c r="L1231" s="69"/>
      <c r="M1231" s="69"/>
      <c r="N1231" s="69"/>
      <c r="O1231" s="81">
        <f>IF(F1231="I",IFERROR(VLOOKUP(C1231,'BG 032021'!B:D,3,FALSE),0),0)</f>
        <v>0</v>
      </c>
      <c r="P1231" s="69"/>
      <c r="Q1231" s="69">
        <f>IF(F1231="I",IFERROR(VLOOKUP(C1231,'BG 032021'!B:E,4,FALSE),0),0)</f>
        <v>0</v>
      </c>
      <c r="R1231" s="69"/>
    </row>
    <row r="1232" spans="1:18" s="70" customFormat="1" ht="12" customHeight="1">
      <c r="A1232" s="539" t="s">
        <v>149</v>
      </c>
      <c r="B1232" s="539"/>
      <c r="C1232" s="546">
        <v>51501111</v>
      </c>
      <c r="D1232" s="539" t="s">
        <v>410</v>
      </c>
      <c r="E1232" s="68" t="s">
        <v>6</v>
      </c>
      <c r="F1232" s="68" t="s">
        <v>209</v>
      </c>
      <c r="G1232" s="81">
        <f>IF(F1232="I",IFERROR(VLOOKUP(C1232,'BG 032022'!B:D,3,FALSE),0),0)</f>
        <v>0</v>
      </c>
      <c r="H1232" s="69"/>
      <c r="I1232" s="69">
        <f>IF(F1232="I",IFERROR(VLOOKUP(C1232,'BG 032022'!B:F,5,FALSE),0),0)</f>
        <v>0</v>
      </c>
      <c r="J1232" s="69"/>
      <c r="K1232" s="81"/>
      <c r="L1232" s="69"/>
      <c r="M1232" s="69"/>
      <c r="N1232" s="69"/>
      <c r="O1232" s="81">
        <f>IF(F1232="I",IFERROR(VLOOKUP(C1232,'BG 032021'!B:D,3,FALSE),0),0)</f>
        <v>0</v>
      </c>
      <c r="P1232" s="69"/>
      <c r="Q1232" s="69">
        <f>IF(F1232="I",IFERROR(VLOOKUP(C1232,'BG 032021'!B:E,4,FALSE),0),0)</f>
        <v>0</v>
      </c>
      <c r="R1232" s="69"/>
    </row>
    <row r="1233" spans="1:18" s="70" customFormat="1" ht="12" customHeight="1">
      <c r="A1233" s="539" t="s">
        <v>149</v>
      </c>
      <c r="B1233" s="539" t="s">
        <v>16</v>
      </c>
      <c r="C1233" s="546">
        <v>5150111101</v>
      </c>
      <c r="D1233" s="539" t="s">
        <v>67</v>
      </c>
      <c r="E1233" s="68" t="s">
        <v>6</v>
      </c>
      <c r="F1233" s="68" t="s">
        <v>210</v>
      </c>
      <c r="G1233" s="81">
        <f>IF(F1233="I",IFERROR(VLOOKUP(C1233,'BG 032022'!B:D,3,FALSE),0),0)</f>
        <v>0</v>
      </c>
      <c r="H1233" s="69"/>
      <c r="I1233" s="69">
        <f>IF(F1233="I",IFERROR(VLOOKUP(C1233,'BG 032022'!B:F,5,FALSE),0),0)</f>
        <v>0</v>
      </c>
      <c r="J1233" s="69"/>
      <c r="K1233" s="81"/>
      <c r="L1233" s="69"/>
      <c r="M1233" s="69"/>
      <c r="N1233" s="69"/>
      <c r="O1233" s="81">
        <f>IF(F1233="I",IFERROR(VLOOKUP(C1233,'BG 032021'!B:D,3,FALSE),0),0)</f>
        <v>27990755</v>
      </c>
      <c r="P1233" s="69"/>
      <c r="Q1233" s="69">
        <f>IF(F1233="I",IFERROR(VLOOKUP(C1233,'BG 032021'!B:E,4,FALSE),0),0)</f>
        <v>4407.07</v>
      </c>
      <c r="R1233" s="69"/>
    </row>
    <row r="1234" spans="1:18" s="833" customFormat="1" ht="12" customHeight="1">
      <c r="A1234" s="828" t="s">
        <v>149</v>
      </c>
      <c r="B1234" s="828" t="s">
        <v>42</v>
      </c>
      <c r="C1234" s="829">
        <v>5150111102</v>
      </c>
      <c r="D1234" s="828" t="s">
        <v>900</v>
      </c>
      <c r="E1234" s="830" t="s">
        <v>6</v>
      </c>
      <c r="F1234" s="830" t="s">
        <v>210</v>
      </c>
      <c r="G1234" s="831">
        <f>IF(F1234="I",IFERROR(VLOOKUP(C1234,'BG 032022'!B:D,3,FALSE),0),0)</f>
        <v>0</v>
      </c>
      <c r="H1234" s="832"/>
      <c r="I1234" s="832">
        <f>IF(F1234="I",IFERROR(VLOOKUP(C1234,'BG 032022'!B:F,5,FALSE),0),0)</f>
        <v>0</v>
      </c>
      <c r="J1234" s="832"/>
      <c r="K1234" s="831"/>
      <c r="L1234" s="832"/>
      <c r="M1234" s="832"/>
      <c r="N1234" s="832"/>
      <c r="O1234" s="831">
        <f>IF(F1234="I",IFERROR(VLOOKUP(C1234,'BG 032021'!B:D,3,FALSE),0),0)</f>
        <v>0</v>
      </c>
      <c r="P1234" s="832"/>
      <c r="Q1234" s="832">
        <f>IF(F1234="I",IFERROR(VLOOKUP(C1234,'BG 032021'!B:E,4,FALSE),0),0)</f>
        <v>0</v>
      </c>
      <c r="R1234" s="832"/>
    </row>
    <row r="1235" spans="1:18" s="833" customFormat="1" ht="12" customHeight="1">
      <c r="A1235" s="828" t="s">
        <v>149</v>
      </c>
      <c r="B1235" s="828" t="s">
        <v>1168</v>
      </c>
      <c r="C1235" s="829">
        <v>5150111103</v>
      </c>
      <c r="D1235" s="828" t="s">
        <v>355</v>
      </c>
      <c r="E1235" s="830" t="s">
        <v>6</v>
      </c>
      <c r="F1235" s="830" t="s">
        <v>210</v>
      </c>
      <c r="G1235" s="831">
        <f>IF(F1235="I",IFERROR(VLOOKUP(C1235,'BG 032022'!B:D,3,FALSE),0),0)</f>
        <v>76772557</v>
      </c>
      <c r="H1235" s="832"/>
      <c r="I1235" s="832">
        <f>IF(F1235="I",IFERROR(VLOOKUP(C1235,'BG 032022'!B:F,5,FALSE),0),0)</f>
        <v>10970.76</v>
      </c>
      <c r="J1235" s="832"/>
      <c r="K1235" s="831"/>
      <c r="L1235" s="832"/>
      <c r="M1235" s="832"/>
      <c r="N1235" s="832"/>
      <c r="O1235" s="831">
        <f>IF(F1235="I",IFERROR(VLOOKUP(C1235,'BG 032021'!B:D,3,FALSE),0),0)</f>
        <v>14729818</v>
      </c>
      <c r="P1235" s="832"/>
      <c r="Q1235" s="832">
        <f>IF(F1235="I",IFERROR(VLOOKUP(C1235,'BG 032021'!B:E,4,FALSE),0),0)</f>
        <v>2250.13</v>
      </c>
      <c r="R1235" s="832"/>
    </row>
    <row r="1236" spans="1:18" s="70" customFormat="1" ht="12" customHeight="1">
      <c r="A1236" s="539" t="s">
        <v>149</v>
      </c>
      <c r="B1236" s="539"/>
      <c r="C1236" s="546">
        <v>51501112</v>
      </c>
      <c r="D1236" s="539" t="s">
        <v>411</v>
      </c>
      <c r="E1236" s="68" t="s">
        <v>6</v>
      </c>
      <c r="F1236" s="68" t="s">
        <v>209</v>
      </c>
      <c r="G1236" s="81">
        <f>IF(F1236="I",IFERROR(VLOOKUP(C1236,'BG 032022'!B:D,3,FALSE),0),0)</f>
        <v>0</v>
      </c>
      <c r="H1236" s="69"/>
      <c r="I1236" s="69">
        <f>IF(F1236="I",IFERROR(VLOOKUP(C1236,'BG 032022'!B:F,5,FALSE),0),0)</f>
        <v>0</v>
      </c>
      <c r="J1236" s="69"/>
      <c r="K1236" s="81"/>
      <c r="L1236" s="69"/>
      <c r="M1236" s="69"/>
      <c r="N1236" s="69"/>
      <c r="O1236" s="81">
        <f>IF(F1236="I",IFERROR(VLOOKUP(C1236,'BG 032021'!B:D,3,FALSE),0),0)</f>
        <v>0</v>
      </c>
      <c r="P1236" s="69"/>
      <c r="Q1236" s="69">
        <f>IF(F1236="I",IFERROR(VLOOKUP(C1236,'BG 032021'!B:E,4,FALSE),0),0)</f>
        <v>0</v>
      </c>
      <c r="R1236" s="69"/>
    </row>
    <row r="1237" spans="1:18" s="833" customFormat="1" ht="12" customHeight="1">
      <c r="A1237" s="828" t="s">
        <v>149</v>
      </c>
      <c r="B1237" s="828" t="s">
        <v>1168</v>
      </c>
      <c r="C1237" s="829">
        <v>5150111201</v>
      </c>
      <c r="D1237" s="828" t="s">
        <v>356</v>
      </c>
      <c r="E1237" s="830" t="s">
        <v>6</v>
      </c>
      <c r="F1237" s="830" t="s">
        <v>210</v>
      </c>
      <c r="G1237" s="831">
        <f>IF(F1237="I",IFERROR(VLOOKUP(C1237,'BG 032022'!B:D,3,FALSE),0),0)</f>
        <v>1905045</v>
      </c>
      <c r="H1237" s="832"/>
      <c r="I1237" s="832">
        <f>IF(F1237="I",IFERROR(VLOOKUP(C1237,'BG 032022'!B:F,5,FALSE),0),0)</f>
        <v>272.98</v>
      </c>
      <c r="J1237" s="832"/>
      <c r="K1237" s="831"/>
      <c r="L1237" s="832"/>
      <c r="M1237" s="832"/>
      <c r="N1237" s="832"/>
      <c r="O1237" s="831">
        <f>IF(F1237="I",IFERROR(VLOOKUP(C1237,'BG 032021'!B:D,3,FALSE),0),0)</f>
        <v>42501700</v>
      </c>
      <c r="P1237" s="832"/>
      <c r="Q1237" s="832">
        <f>IF(F1237="I",IFERROR(VLOOKUP(C1237,'BG 032021'!B:E,4,FALSE),0),0)</f>
        <v>6687.68</v>
      </c>
      <c r="R1237" s="832"/>
    </row>
    <row r="1238" spans="1:18" s="833" customFormat="1" ht="12" customHeight="1">
      <c r="A1238" s="828" t="s">
        <v>149</v>
      </c>
      <c r="B1238" s="828" t="s">
        <v>1168</v>
      </c>
      <c r="C1238" s="829">
        <v>5150111202</v>
      </c>
      <c r="D1238" s="828" t="s">
        <v>901</v>
      </c>
      <c r="E1238" s="830" t="s">
        <v>145</v>
      </c>
      <c r="F1238" s="830" t="s">
        <v>210</v>
      </c>
      <c r="G1238" s="831">
        <f>IF(F1238="I",IFERROR(VLOOKUP(C1238,'BG 032022'!B:D,3,FALSE),0),0)</f>
        <v>0</v>
      </c>
      <c r="H1238" s="832"/>
      <c r="I1238" s="832">
        <f>IF(F1238="I",IFERROR(VLOOKUP(C1238,'BG 032022'!B:F,5,FALSE),0),0)</f>
        <v>0</v>
      </c>
      <c r="J1238" s="832"/>
      <c r="K1238" s="831"/>
      <c r="L1238" s="832"/>
      <c r="M1238" s="832"/>
      <c r="N1238" s="832"/>
      <c r="O1238" s="831">
        <f>IF(F1238="I",IFERROR(VLOOKUP(C1238,'BG 032021'!B:D,3,FALSE),0),0)</f>
        <v>0</v>
      </c>
      <c r="P1238" s="832"/>
      <c r="Q1238" s="832">
        <f>IF(F1238="I",IFERROR(VLOOKUP(C1238,'BG 032021'!B:E,4,FALSE),0),0)</f>
        <v>0</v>
      </c>
      <c r="R1238" s="832"/>
    </row>
    <row r="1239" spans="1:18" s="833" customFormat="1" ht="12" customHeight="1">
      <c r="A1239" s="828" t="s">
        <v>149</v>
      </c>
      <c r="B1239" s="828" t="s">
        <v>1168</v>
      </c>
      <c r="C1239" s="829">
        <v>5150111203</v>
      </c>
      <c r="D1239" s="828" t="s">
        <v>1530</v>
      </c>
      <c r="E1239" s="830" t="s">
        <v>6</v>
      </c>
      <c r="F1239" s="830" t="s">
        <v>210</v>
      </c>
      <c r="G1239" s="831">
        <f>IF(F1239="I",IFERROR(VLOOKUP(C1239,'BG 032022'!B:D,3,FALSE),0),0)</f>
        <v>73313</v>
      </c>
      <c r="H1239" s="832"/>
      <c r="I1239" s="832">
        <f>IF(F1239="I",IFERROR(VLOOKUP(C1239,'BG 032022'!B:F,5,FALSE),0),0)</f>
        <v>10.57</v>
      </c>
      <c r="J1239" s="832"/>
      <c r="K1239" s="831"/>
      <c r="L1239" s="832"/>
      <c r="M1239" s="832"/>
      <c r="N1239" s="832"/>
      <c r="O1239" s="831">
        <f>IF(F1239="I",IFERROR(VLOOKUP(C1239,'BG 032021'!B:D,3,FALSE),0),0)</f>
        <v>0</v>
      </c>
      <c r="P1239" s="832"/>
      <c r="Q1239" s="832">
        <f>IF(F1239="I",IFERROR(VLOOKUP(C1239,'BG 032021'!B:E,4,FALSE),0),0)</f>
        <v>0</v>
      </c>
      <c r="R1239" s="832"/>
    </row>
    <row r="1240" spans="1:18" s="833" customFormat="1" ht="12" customHeight="1">
      <c r="A1240" s="828" t="s">
        <v>149</v>
      </c>
      <c r="B1240" s="828" t="s">
        <v>1168</v>
      </c>
      <c r="C1240" s="829">
        <v>5150111204</v>
      </c>
      <c r="D1240" s="828" t="s">
        <v>1531</v>
      </c>
      <c r="E1240" s="830" t="s">
        <v>6</v>
      </c>
      <c r="F1240" s="830" t="s">
        <v>210</v>
      </c>
      <c r="G1240" s="831">
        <f>IF(F1240="I",IFERROR(VLOOKUP(C1240,'BG 032022'!B:D,3,FALSE),0),0)</f>
        <v>700000</v>
      </c>
      <c r="H1240" s="832"/>
      <c r="I1240" s="832">
        <f>IF(F1240="I",IFERROR(VLOOKUP(C1240,'BG 032022'!B:F,5,FALSE),0),0)</f>
        <v>100.07</v>
      </c>
      <c r="J1240" s="832"/>
      <c r="K1240" s="831"/>
      <c r="L1240" s="832"/>
      <c r="M1240" s="832"/>
      <c r="N1240" s="832"/>
      <c r="O1240" s="831">
        <f>IF(F1240="I",IFERROR(VLOOKUP(C1240,'BG 032021'!B:D,3,FALSE),0),0)</f>
        <v>0</v>
      </c>
      <c r="P1240" s="832"/>
      <c r="Q1240" s="832">
        <f>IF(F1240="I",IFERROR(VLOOKUP(C1240,'BG 032021'!B:E,4,FALSE),0),0)</f>
        <v>0</v>
      </c>
      <c r="R1240" s="832"/>
    </row>
    <row r="1241" spans="1:18" s="70" customFormat="1" ht="12" customHeight="1">
      <c r="A1241" s="539" t="s">
        <v>149</v>
      </c>
      <c r="B1241" s="539"/>
      <c r="C1241" s="546">
        <v>51501113</v>
      </c>
      <c r="D1241" s="539" t="s">
        <v>412</v>
      </c>
      <c r="E1241" s="68" t="s">
        <v>6</v>
      </c>
      <c r="F1241" s="68" t="s">
        <v>209</v>
      </c>
      <c r="G1241" s="81">
        <f>IF(F1241="I",IFERROR(VLOOKUP(C1241,'BG 032022'!B:D,3,FALSE),0),0)</f>
        <v>0</v>
      </c>
      <c r="H1241" s="69"/>
      <c r="I1241" s="69">
        <f>IF(F1241="I",IFERROR(VLOOKUP(C1241,'BG 032022'!B:F,5,FALSE),0),0)</f>
        <v>0</v>
      </c>
      <c r="J1241" s="69"/>
      <c r="K1241" s="81"/>
      <c r="L1241" s="69"/>
      <c r="M1241" s="69"/>
      <c r="N1241" s="69"/>
      <c r="O1241" s="81">
        <f>IF(F1241="I",IFERROR(VLOOKUP(C1241,'BG 032021'!B:D,3,FALSE),0),0)</f>
        <v>0</v>
      </c>
      <c r="P1241" s="69"/>
      <c r="Q1241" s="69">
        <f>IF(F1241="I",IFERROR(VLOOKUP(C1241,'BG 032021'!B:E,4,FALSE),0),0)</f>
        <v>0</v>
      </c>
      <c r="R1241" s="69"/>
    </row>
    <row r="1242" spans="1:18" s="833" customFormat="1" ht="12" customHeight="1">
      <c r="A1242" s="828" t="s">
        <v>149</v>
      </c>
      <c r="B1242" s="828" t="s">
        <v>89</v>
      </c>
      <c r="C1242" s="829">
        <v>5150411101</v>
      </c>
      <c r="D1242" s="828" t="s">
        <v>357</v>
      </c>
      <c r="E1242" s="830" t="s">
        <v>6</v>
      </c>
      <c r="F1242" s="830" t="s">
        <v>210</v>
      </c>
      <c r="G1242" s="831">
        <f>IF(F1242="I",IFERROR(VLOOKUP(C1242,'BG 032022'!B:D,3,FALSE),0),0)</f>
        <v>0</v>
      </c>
      <c r="H1242" s="832"/>
      <c r="I1242" s="832">
        <f>IF(F1242="I",IFERROR(VLOOKUP(C1242,'BG 032022'!B:F,5,FALSE),0),0)</f>
        <v>0</v>
      </c>
      <c r="J1242" s="832"/>
      <c r="K1242" s="831"/>
      <c r="L1242" s="832"/>
      <c r="M1242" s="832"/>
      <c r="N1242" s="832"/>
      <c r="O1242" s="831">
        <f>IF(F1242="I",IFERROR(VLOOKUP(C1242,'BG 032021'!B:D,3,FALSE),0),0)</f>
        <v>0</v>
      </c>
      <c r="P1242" s="832"/>
      <c r="Q1242" s="832">
        <f>IF(F1242="I",IFERROR(VLOOKUP(C1242,'BG 032021'!B:E,4,FALSE),0),0)</f>
        <v>0</v>
      </c>
      <c r="R1242" s="832"/>
    </row>
    <row r="1243" spans="1:18" s="70" customFormat="1" ht="12" customHeight="1">
      <c r="A1243" s="539" t="s">
        <v>149</v>
      </c>
      <c r="B1243" s="539"/>
      <c r="C1243" s="546">
        <v>5150411102</v>
      </c>
      <c r="D1243" s="539" t="s">
        <v>902</v>
      </c>
      <c r="E1243" s="68" t="s">
        <v>6</v>
      </c>
      <c r="F1243" s="68" t="s">
        <v>210</v>
      </c>
      <c r="G1243" s="81">
        <f>IF(F1243="I",IFERROR(VLOOKUP(C1243,'BG 032022'!B:D,3,FALSE),0),0)</f>
        <v>0</v>
      </c>
      <c r="H1243" s="69"/>
      <c r="I1243" s="69">
        <f>IF(F1243="I",IFERROR(VLOOKUP(C1243,'BG 032022'!B:F,5,FALSE),0),0)</f>
        <v>0</v>
      </c>
      <c r="J1243" s="69"/>
      <c r="K1243" s="81"/>
      <c r="L1243" s="69"/>
      <c r="M1243" s="69"/>
      <c r="N1243" s="69"/>
      <c r="O1243" s="81">
        <f>IF(F1243="I",IFERROR(VLOOKUP(C1243,'BG 032021'!B:D,3,FALSE),0),0)</f>
        <v>0</v>
      </c>
      <c r="P1243" s="69"/>
      <c r="Q1243" s="69">
        <f>IF(F1243="I",IFERROR(VLOOKUP(C1243,'BG 032021'!B:E,4,FALSE),0),0)</f>
        <v>0</v>
      </c>
      <c r="R1243" s="69"/>
    </row>
    <row r="1244" spans="1:18" s="833" customFormat="1" ht="12" customHeight="1">
      <c r="A1244" s="828" t="s">
        <v>149</v>
      </c>
      <c r="B1244" s="828" t="s">
        <v>89</v>
      </c>
      <c r="C1244" s="829">
        <v>5150411103</v>
      </c>
      <c r="D1244" s="828" t="s">
        <v>902</v>
      </c>
      <c r="E1244" s="830" t="s">
        <v>6</v>
      </c>
      <c r="F1244" s="830" t="s">
        <v>210</v>
      </c>
      <c r="G1244" s="831">
        <f>IF(F1244="I",IFERROR(VLOOKUP(C1244,'BG 032022'!B:D,3,FALSE),0),0)</f>
        <v>0</v>
      </c>
      <c r="H1244" s="832"/>
      <c r="I1244" s="832">
        <f>IF(F1244="I",IFERROR(VLOOKUP(C1244,'BG 032022'!B:F,5,FALSE),0),0)</f>
        <v>0</v>
      </c>
      <c r="J1244" s="832"/>
      <c r="K1244" s="831"/>
      <c r="L1244" s="832"/>
      <c r="M1244" s="832"/>
      <c r="N1244" s="832"/>
      <c r="O1244" s="831">
        <f>IF(F1244="I",IFERROR(VLOOKUP(C1244,'BG 032021'!B:D,3,FALSE),0),0)</f>
        <v>0</v>
      </c>
      <c r="P1244" s="832"/>
      <c r="Q1244" s="832">
        <f>IF(F1244="I",IFERROR(VLOOKUP(C1244,'BG 032021'!B:E,4,FALSE),0),0)</f>
        <v>0</v>
      </c>
      <c r="R1244" s="832"/>
    </row>
    <row r="1245" spans="1:18" s="70" customFormat="1" ht="12" customHeight="1">
      <c r="A1245" s="539" t="s">
        <v>149</v>
      </c>
      <c r="B1245" s="539"/>
      <c r="C1245" s="546">
        <v>52</v>
      </c>
      <c r="D1245" s="539" t="s">
        <v>1078</v>
      </c>
      <c r="E1245" s="68" t="s">
        <v>6</v>
      </c>
      <c r="F1245" s="68" t="s">
        <v>209</v>
      </c>
      <c r="G1245" s="81">
        <f>IF(F1245="I",IFERROR(VLOOKUP(C1245,'BG 032022'!B:D,3,FALSE),0),0)</f>
        <v>0</v>
      </c>
      <c r="H1245" s="69"/>
      <c r="I1245" s="69">
        <f>IF(F1245="I",IFERROR(VLOOKUP(C1245,'BG 032022'!B:F,5,FALSE),0),0)</f>
        <v>0</v>
      </c>
      <c r="J1245" s="69"/>
      <c r="K1245" s="81"/>
      <c r="L1245" s="69"/>
      <c r="M1245" s="69"/>
      <c r="N1245" s="69"/>
      <c r="O1245" s="81">
        <f>IF(F1245="I",IFERROR(VLOOKUP(C1245,'BG 032021'!B:D,3,FALSE),0),0)</f>
        <v>0</v>
      </c>
      <c r="P1245" s="69"/>
      <c r="Q1245" s="69">
        <f>IF(F1245="I",IFERROR(VLOOKUP(C1245,'BG 032021'!B:E,4,FALSE),0),0)</f>
        <v>0</v>
      </c>
      <c r="R1245" s="69"/>
    </row>
    <row r="1246" spans="1:18" s="70" customFormat="1" ht="12" customHeight="1">
      <c r="A1246" s="539" t="s">
        <v>149</v>
      </c>
      <c r="B1246" s="539"/>
      <c r="C1246" s="546">
        <v>521</v>
      </c>
      <c r="D1246" s="539" t="s">
        <v>1078</v>
      </c>
      <c r="E1246" s="68" t="s">
        <v>6</v>
      </c>
      <c r="F1246" s="68" t="s">
        <v>209</v>
      </c>
      <c r="G1246" s="81">
        <f>IF(F1246="I",IFERROR(VLOOKUP(C1246,'BG 032022'!B:D,3,FALSE),0),0)</f>
        <v>0</v>
      </c>
      <c r="H1246" s="69"/>
      <c r="I1246" s="69">
        <f>IF(F1246="I",IFERROR(VLOOKUP(C1246,'BG 032022'!B:F,5,FALSE),0),0)</f>
        <v>0</v>
      </c>
      <c r="J1246" s="69"/>
      <c r="K1246" s="81"/>
      <c r="L1246" s="69"/>
      <c r="M1246" s="69"/>
      <c r="N1246" s="69"/>
      <c r="O1246" s="81">
        <f>IF(F1246="I",IFERROR(VLOOKUP(C1246,'BG 032021'!B:D,3,FALSE),0),0)</f>
        <v>0</v>
      </c>
      <c r="P1246" s="69"/>
      <c r="Q1246" s="69">
        <f>IF(F1246="I",IFERROR(VLOOKUP(C1246,'BG 032021'!B:E,4,FALSE),0),0)</f>
        <v>0</v>
      </c>
      <c r="R1246" s="69"/>
    </row>
    <row r="1247" spans="1:18" s="70" customFormat="1" ht="12" customHeight="1">
      <c r="A1247" s="539" t="s">
        <v>149</v>
      </c>
      <c r="B1247" s="539"/>
      <c r="C1247" s="546">
        <v>52101</v>
      </c>
      <c r="D1247" s="539" t="s">
        <v>1078</v>
      </c>
      <c r="E1247" s="68" t="s">
        <v>6</v>
      </c>
      <c r="F1247" s="68" t="s">
        <v>209</v>
      </c>
      <c r="G1247" s="81">
        <f>IF(F1247="I",IFERROR(VLOOKUP(C1247,'BG 032022'!B:D,3,FALSE),0),0)</f>
        <v>0</v>
      </c>
      <c r="H1247" s="69"/>
      <c r="I1247" s="69">
        <f>IF(F1247="I",IFERROR(VLOOKUP(C1247,'BG 032022'!B:F,5,FALSE),0),0)</f>
        <v>0</v>
      </c>
      <c r="J1247" s="69"/>
      <c r="K1247" s="81"/>
      <c r="L1247" s="69"/>
      <c r="M1247" s="69"/>
      <c r="N1247" s="69"/>
      <c r="O1247" s="81">
        <f>IF(F1247="I",IFERROR(VLOOKUP(C1247,'BG 032021'!B:D,3,FALSE),0),0)</f>
        <v>0</v>
      </c>
      <c r="P1247" s="69"/>
      <c r="Q1247" s="69">
        <f>IF(F1247="I",IFERROR(VLOOKUP(C1247,'BG 032021'!B:E,4,FALSE),0),0)</f>
        <v>0</v>
      </c>
      <c r="R1247" s="69"/>
    </row>
    <row r="1248" spans="1:18" s="70" customFormat="1" ht="12" customHeight="1">
      <c r="A1248" s="539" t="s">
        <v>149</v>
      </c>
      <c r="B1248" s="539"/>
      <c r="C1248" s="546">
        <v>521011</v>
      </c>
      <c r="D1248" s="539" t="s">
        <v>1078</v>
      </c>
      <c r="E1248" s="68" t="s">
        <v>6</v>
      </c>
      <c r="F1248" s="68" t="s">
        <v>209</v>
      </c>
      <c r="G1248" s="81">
        <f>IF(F1248="I",IFERROR(VLOOKUP(C1248,'BG 032022'!B:D,3,FALSE),0),0)</f>
        <v>0</v>
      </c>
      <c r="H1248" s="69"/>
      <c r="I1248" s="69">
        <f>IF(F1248="I",IFERROR(VLOOKUP(C1248,'BG 032022'!B:F,5,FALSE),0),0)</f>
        <v>0</v>
      </c>
      <c r="J1248" s="69"/>
      <c r="K1248" s="81"/>
      <c r="L1248" s="69"/>
      <c r="M1248" s="69"/>
      <c r="N1248" s="69"/>
      <c r="O1248" s="81">
        <f>IF(F1248="I",IFERROR(VLOOKUP(C1248,'BG 032021'!B:D,3,FALSE),0),0)</f>
        <v>0</v>
      </c>
      <c r="P1248" s="69"/>
      <c r="Q1248" s="69">
        <f>IF(F1248="I",IFERROR(VLOOKUP(C1248,'BG 032021'!B:E,4,FALSE),0),0)</f>
        <v>0</v>
      </c>
      <c r="R1248" s="69"/>
    </row>
    <row r="1249" spans="1:18" s="70" customFormat="1" ht="12" customHeight="1">
      <c r="A1249" s="539" t="s">
        <v>149</v>
      </c>
      <c r="B1249" s="539"/>
      <c r="C1249" s="546">
        <v>5210111</v>
      </c>
      <c r="D1249" s="539" t="s">
        <v>1078</v>
      </c>
      <c r="E1249" s="68" t="s">
        <v>6</v>
      </c>
      <c r="F1249" s="68" t="s">
        <v>209</v>
      </c>
      <c r="G1249" s="81">
        <f>IF(F1249="I",IFERROR(VLOOKUP(C1249,'BG 032022'!B:D,3,FALSE),0),0)</f>
        <v>0</v>
      </c>
      <c r="H1249" s="69"/>
      <c r="I1249" s="69">
        <f>IF(F1249="I",IFERROR(VLOOKUP(C1249,'BG 032022'!B:F,5,FALSE),0),0)</f>
        <v>0</v>
      </c>
      <c r="J1249" s="69"/>
      <c r="K1249" s="81"/>
      <c r="L1249" s="69"/>
      <c r="M1249" s="69"/>
      <c r="N1249" s="69"/>
      <c r="O1249" s="81">
        <f>IF(F1249="I",IFERROR(VLOOKUP(C1249,'BG 032021'!B:D,3,FALSE),0),0)</f>
        <v>0</v>
      </c>
      <c r="P1249" s="69"/>
      <c r="Q1249" s="69">
        <f>IF(F1249="I",IFERROR(VLOOKUP(C1249,'BG 032021'!B:E,4,FALSE),0),0)</f>
        <v>0</v>
      </c>
      <c r="R1249" s="69"/>
    </row>
    <row r="1250" spans="1:18" s="70" customFormat="1" ht="12" customHeight="1">
      <c r="A1250" s="539" t="s">
        <v>149</v>
      </c>
      <c r="B1250" s="539"/>
      <c r="C1250" s="546">
        <v>52101111</v>
      </c>
      <c r="D1250" s="539" t="s">
        <v>1078</v>
      </c>
      <c r="E1250" s="68" t="s">
        <v>6</v>
      </c>
      <c r="F1250" s="68" t="s">
        <v>209</v>
      </c>
      <c r="G1250" s="81">
        <f>IF(F1250="I",IFERROR(VLOOKUP(C1250,'BG 032022'!B:D,3,FALSE),0),0)</f>
        <v>0</v>
      </c>
      <c r="H1250" s="69"/>
      <c r="I1250" s="69">
        <f>IF(F1250="I",IFERROR(VLOOKUP(C1250,'BG 032022'!B:F,5,FALSE),0),0)</f>
        <v>0</v>
      </c>
      <c r="J1250" s="69"/>
      <c r="K1250" s="81"/>
      <c r="L1250" s="69"/>
      <c r="M1250" s="69"/>
      <c r="N1250" s="69"/>
      <c r="O1250" s="81">
        <f>IF(F1250="I",IFERROR(VLOOKUP(C1250,'BG 032021'!B:D,3,FALSE),0),0)</f>
        <v>0</v>
      </c>
      <c r="P1250" s="69"/>
      <c r="Q1250" s="69">
        <f>IF(F1250="I",IFERROR(VLOOKUP(C1250,'BG 032021'!B:E,4,FALSE),0),0)</f>
        <v>0</v>
      </c>
      <c r="R1250" s="69"/>
    </row>
    <row r="1251" spans="1:18" s="833" customFormat="1" ht="12" customHeight="1">
      <c r="A1251" s="828" t="s">
        <v>149</v>
      </c>
      <c r="B1251" s="828" t="s">
        <v>1169</v>
      </c>
      <c r="C1251" s="829">
        <v>5210111101</v>
      </c>
      <c r="D1251" s="828" t="s">
        <v>1079</v>
      </c>
      <c r="E1251" s="830" t="s">
        <v>6</v>
      </c>
      <c r="F1251" s="830" t="s">
        <v>210</v>
      </c>
      <c r="G1251" s="831">
        <f>IF(F1251="I",IFERROR(VLOOKUP(C1251,'BG 032022'!B:D,3,FALSE),0),0)</f>
        <v>5233</v>
      </c>
      <c r="H1251" s="832"/>
      <c r="I1251" s="832">
        <f>IF(F1251="I",IFERROR(VLOOKUP(C1251,'BG 032022'!B:F,5,FALSE),0),0)</f>
        <v>0.95000000000000018</v>
      </c>
      <c r="J1251" s="832"/>
      <c r="K1251" s="831"/>
      <c r="L1251" s="832"/>
      <c r="M1251" s="832"/>
      <c r="N1251" s="832"/>
      <c r="O1251" s="831">
        <f>IF(F1251="I",IFERROR(VLOOKUP(C1251,'BG 032021'!B:D,3,FALSE),0),0)</f>
        <v>5104</v>
      </c>
      <c r="P1251" s="832"/>
      <c r="Q1251" s="832">
        <f>IF(F1251="I",IFERROR(VLOOKUP(C1251,'BG 032021'!B:E,4,FALSE),0),0)</f>
        <v>0.73</v>
      </c>
      <c r="R1251" s="832"/>
    </row>
    <row r="1252" spans="1:18" s="833" customFormat="1" ht="12" customHeight="1">
      <c r="A1252" s="828" t="s">
        <v>149</v>
      </c>
      <c r="B1252" s="828" t="s">
        <v>1169</v>
      </c>
      <c r="C1252" s="829">
        <v>5210111102</v>
      </c>
      <c r="D1252" s="828" t="s">
        <v>1375</v>
      </c>
      <c r="E1252" s="830" t="s">
        <v>6</v>
      </c>
      <c r="F1252" s="830" t="s">
        <v>210</v>
      </c>
      <c r="G1252" s="831">
        <f>IF(F1252="I",IFERROR(VLOOKUP(C1252,'BG 032022'!B:D,3,FALSE),0),0)</f>
        <v>365900</v>
      </c>
      <c r="H1252" s="832"/>
      <c r="I1252" s="832">
        <f>IF(F1252="I",IFERROR(VLOOKUP(C1252,'BG 032022'!B:F,5,FALSE),0),0)</f>
        <v>52.52</v>
      </c>
      <c r="J1252" s="832"/>
      <c r="K1252" s="831"/>
      <c r="L1252" s="832"/>
      <c r="M1252" s="832"/>
      <c r="N1252" s="832"/>
      <c r="O1252" s="831">
        <f>IF(F1252="I",IFERROR(VLOOKUP(C1252,'BG 032021'!B:D,3,FALSE),0),0)</f>
        <v>0</v>
      </c>
      <c r="P1252" s="832"/>
      <c r="Q1252" s="832">
        <f>IF(F1252="I",IFERROR(VLOOKUP(C1252,'BG 032021'!B:E,4,FALSE),0),0)</f>
        <v>0</v>
      </c>
      <c r="R1252" s="832"/>
    </row>
    <row r="1253" spans="1:18" s="70" customFormat="1" ht="12" customHeight="1">
      <c r="A1253" s="539" t="s">
        <v>20</v>
      </c>
      <c r="B1253" s="539"/>
      <c r="C1253" s="546">
        <v>6</v>
      </c>
      <c r="D1253" s="539" t="s">
        <v>903</v>
      </c>
      <c r="E1253" s="68" t="s">
        <v>6</v>
      </c>
      <c r="F1253" s="68" t="s">
        <v>209</v>
      </c>
      <c r="G1253" s="81">
        <f>IF(F1253="I",IFERROR(VLOOKUP(C1253,'BG 032022'!B:D,3,FALSE),0),0)</f>
        <v>0</v>
      </c>
      <c r="H1253" s="69"/>
      <c r="I1253" s="69">
        <f>IF(F1253="I",IFERROR(VLOOKUP(C1253,'BG 032022'!B:F,5,FALSE),0),0)</f>
        <v>0</v>
      </c>
      <c r="J1253" s="69"/>
      <c r="K1253" s="81"/>
      <c r="L1253" s="69"/>
      <c r="M1253" s="69"/>
      <c r="N1253" s="69"/>
      <c r="O1253" s="81"/>
      <c r="P1253" s="69"/>
      <c r="Q1253" s="69"/>
      <c r="R1253" s="69"/>
    </row>
    <row r="1254" spans="1:18" s="70" customFormat="1" ht="12" customHeight="1">
      <c r="A1254" s="539" t="s">
        <v>20</v>
      </c>
      <c r="B1254" s="539"/>
      <c r="C1254" s="546">
        <v>61</v>
      </c>
      <c r="D1254" s="539" t="s">
        <v>904</v>
      </c>
      <c r="E1254" s="68" t="s">
        <v>6</v>
      </c>
      <c r="F1254" s="68" t="s">
        <v>209</v>
      </c>
      <c r="G1254" s="81">
        <f>IF(F1254="I",IFERROR(VLOOKUP(C1254,'BG 032022'!B:D,3,FALSE),0),0)</f>
        <v>0</v>
      </c>
      <c r="H1254" s="69"/>
      <c r="I1254" s="69">
        <f>IF(F1254="I",IFERROR(VLOOKUP(C1254,'BG 032022'!B:F,5,FALSE),0),0)</f>
        <v>0</v>
      </c>
      <c r="J1254" s="69"/>
      <c r="K1254" s="81"/>
      <c r="L1254" s="69"/>
      <c r="M1254" s="69"/>
      <c r="N1254" s="69"/>
      <c r="O1254" s="81"/>
      <c r="P1254" s="69"/>
      <c r="Q1254" s="69"/>
      <c r="R1254" s="69"/>
    </row>
    <row r="1255" spans="1:18" s="70" customFormat="1" ht="12" customHeight="1">
      <c r="A1255" s="539" t="s">
        <v>20</v>
      </c>
      <c r="B1255" s="539"/>
      <c r="C1255" s="546">
        <v>611</v>
      </c>
      <c r="D1255" s="539" t="s">
        <v>905</v>
      </c>
      <c r="E1255" s="68" t="s">
        <v>6</v>
      </c>
      <c r="F1255" s="68" t="s">
        <v>209</v>
      </c>
      <c r="G1255" s="81">
        <f>IF(F1255="I",IFERROR(VLOOKUP(C1255,'BG 032022'!B:D,3,FALSE),0),0)</f>
        <v>0</v>
      </c>
      <c r="H1255" s="69"/>
      <c r="I1255" s="69">
        <f>IF(F1255="I",IFERROR(VLOOKUP(C1255,'BG 032022'!B:F,5,FALSE),0),0)</f>
        <v>0</v>
      </c>
      <c r="J1255" s="69"/>
      <c r="K1255" s="81"/>
      <c r="L1255" s="69"/>
      <c r="M1255" s="69"/>
      <c r="N1255" s="69"/>
      <c r="O1255" s="81"/>
      <c r="P1255" s="69"/>
      <c r="Q1255" s="69"/>
      <c r="R1255" s="69"/>
    </row>
    <row r="1256" spans="1:18" s="70" customFormat="1" ht="12" customHeight="1">
      <c r="A1256" s="539" t="s">
        <v>20</v>
      </c>
      <c r="B1256" s="539"/>
      <c r="C1256" s="546">
        <v>61101</v>
      </c>
      <c r="D1256" s="539" t="s">
        <v>905</v>
      </c>
      <c r="E1256" s="68" t="s">
        <v>6</v>
      </c>
      <c r="F1256" s="68" t="s">
        <v>209</v>
      </c>
      <c r="G1256" s="81">
        <f>IF(F1256="I",IFERROR(VLOOKUP(C1256,'BG 032022'!B:D,3,FALSE),0),0)</f>
        <v>0</v>
      </c>
      <c r="H1256" s="69"/>
      <c r="I1256" s="69">
        <f>IF(F1256="I",IFERROR(VLOOKUP(C1256,'BG 032022'!B:F,5,FALSE),0),0)</f>
        <v>0</v>
      </c>
      <c r="J1256" s="69"/>
      <c r="K1256" s="81"/>
      <c r="L1256" s="69"/>
      <c r="M1256" s="69"/>
      <c r="N1256" s="69"/>
      <c r="O1256" s="81"/>
      <c r="P1256" s="69"/>
      <c r="Q1256" s="69"/>
      <c r="R1256" s="69"/>
    </row>
    <row r="1257" spans="1:18" s="70" customFormat="1" ht="12" customHeight="1">
      <c r="A1257" s="539" t="s">
        <v>20</v>
      </c>
      <c r="B1257" s="539"/>
      <c r="C1257" s="546">
        <v>611011</v>
      </c>
      <c r="D1257" s="539" t="s">
        <v>905</v>
      </c>
      <c r="E1257" s="68" t="s">
        <v>6</v>
      </c>
      <c r="F1257" s="68" t="s">
        <v>209</v>
      </c>
      <c r="G1257" s="81">
        <f>IF(F1257="I",IFERROR(VLOOKUP(C1257,'BG 032022'!B:D,3,FALSE),0),0)</f>
        <v>0</v>
      </c>
      <c r="H1257" s="69"/>
      <c r="I1257" s="69">
        <f>IF(F1257="I",IFERROR(VLOOKUP(C1257,'BG 032022'!B:F,5,FALSE),0),0)</f>
        <v>0</v>
      </c>
      <c r="J1257" s="69"/>
      <c r="K1257" s="81"/>
      <c r="L1257" s="69"/>
      <c r="M1257" s="69"/>
      <c r="N1257" s="69"/>
      <c r="O1257" s="81"/>
      <c r="P1257" s="69"/>
      <c r="Q1257" s="69"/>
      <c r="R1257" s="69"/>
    </row>
    <row r="1258" spans="1:18" s="70" customFormat="1" ht="12" customHeight="1">
      <c r="A1258" s="539" t="s">
        <v>20</v>
      </c>
      <c r="B1258" s="539"/>
      <c r="C1258" s="546">
        <v>6110110</v>
      </c>
      <c r="D1258" s="539" t="s">
        <v>906</v>
      </c>
      <c r="E1258" s="68" t="s">
        <v>6</v>
      </c>
      <c r="F1258" s="68" t="s">
        <v>209</v>
      </c>
      <c r="G1258" s="81">
        <f>IF(F1258="I",IFERROR(VLOOKUP(C1258,'BG 032022'!B:D,3,FALSE),0),0)</f>
        <v>0</v>
      </c>
      <c r="H1258" s="69"/>
      <c r="I1258" s="69">
        <f>IF(F1258="I",IFERROR(VLOOKUP(C1258,'BG 032022'!B:F,5,FALSE),0),0)</f>
        <v>0</v>
      </c>
      <c r="J1258" s="69"/>
      <c r="K1258" s="81"/>
      <c r="L1258" s="69"/>
      <c r="M1258" s="69"/>
      <c r="N1258" s="69"/>
      <c r="O1258" s="81"/>
      <c r="P1258" s="69"/>
      <c r="Q1258" s="69"/>
      <c r="R1258" s="69"/>
    </row>
    <row r="1259" spans="1:18" s="70" customFormat="1" ht="12" customHeight="1">
      <c r="A1259" s="539" t="s">
        <v>20</v>
      </c>
      <c r="B1259" s="539"/>
      <c r="C1259" s="546">
        <v>61101101</v>
      </c>
      <c r="D1259" s="539" t="s">
        <v>541</v>
      </c>
      <c r="E1259" s="68" t="s">
        <v>145</v>
      </c>
      <c r="F1259" s="68" t="s">
        <v>209</v>
      </c>
      <c r="G1259" s="81">
        <f>IF(F1259="I",IFERROR(VLOOKUP(C1259,'BG 032022'!B:D,3,FALSE),0),0)</f>
        <v>0</v>
      </c>
      <c r="H1259" s="69"/>
      <c r="I1259" s="69">
        <f>IF(F1259="I",IFERROR(VLOOKUP(C1259,'BG 032022'!B:F,5,FALSE),0),0)</f>
        <v>0</v>
      </c>
      <c r="J1259" s="69"/>
      <c r="K1259" s="81"/>
      <c r="L1259" s="69"/>
      <c r="M1259" s="69"/>
      <c r="N1259" s="69"/>
      <c r="O1259" s="81"/>
      <c r="P1259" s="69"/>
      <c r="Q1259" s="69"/>
      <c r="R1259" s="69"/>
    </row>
    <row r="1260" spans="1:18" s="70" customFormat="1" ht="12" customHeight="1">
      <c r="A1260" s="539" t="s">
        <v>20</v>
      </c>
      <c r="B1260" s="539"/>
      <c r="C1260" s="546">
        <v>6110110101</v>
      </c>
      <c r="D1260" s="539" t="s">
        <v>907</v>
      </c>
      <c r="E1260" s="68" t="s">
        <v>145</v>
      </c>
      <c r="F1260" s="68" t="s">
        <v>210</v>
      </c>
      <c r="G1260" s="81">
        <f>IF(F1260="I",IFERROR(VLOOKUP(C1260,'BG 032022'!B:D,3,FALSE),0),0)</f>
        <v>0</v>
      </c>
      <c r="H1260" s="69"/>
      <c r="I1260" s="69">
        <f>IF(F1260="I",IFERROR(VLOOKUP(C1260,'BG 032022'!B:F,5,FALSE),0),0)</f>
        <v>0</v>
      </c>
      <c r="J1260" s="69"/>
      <c r="K1260" s="81"/>
      <c r="L1260" s="69"/>
      <c r="M1260" s="69"/>
      <c r="N1260" s="69"/>
      <c r="O1260" s="81"/>
      <c r="P1260" s="69"/>
      <c r="Q1260" s="69"/>
      <c r="R1260" s="69"/>
    </row>
    <row r="1261" spans="1:18" s="70" customFormat="1" ht="12" customHeight="1">
      <c r="A1261" s="539" t="s">
        <v>20</v>
      </c>
      <c r="B1261" s="539"/>
      <c r="C1261" s="546">
        <v>6110110102</v>
      </c>
      <c r="D1261" s="539" t="s">
        <v>908</v>
      </c>
      <c r="E1261" s="68" t="s">
        <v>145</v>
      </c>
      <c r="F1261" s="68" t="s">
        <v>210</v>
      </c>
      <c r="G1261" s="81">
        <f>IF(F1261="I",IFERROR(VLOOKUP(C1261,'BG 032022'!B:D,3,FALSE),0),0)</f>
        <v>0</v>
      </c>
      <c r="H1261" s="69"/>
      <c r="I1261" s="69">
        <f>IF(F1261="I",IFERROR(VLOOKUP(C1261,'BG 032022'!B:F,5,FALSE),0),0)</f>
        <v>0</v>
      </c>
      <c r="J1261" s="69"/>
      <c r="K1261" s="81"/>
      <c r="L1261" s="69"/>
      <c r="M1261" s="69"/>
      <c r="N1261" s="69"/>
      <c r="O1261" s="81"/>
      <c r="P1261" s="69"/>
      <c r="Q1261" s="69"/>
      <c r="R1261" s="69"/>
    </row>
    <row r="1262" spans="1:18" s="70" customFormat="1" ht="12" customHeight="1">
      <c r="A1262" s="539" t="s">
        <v>20</v>
      </c>
      <c r="B1262" s="539"/>
      <c r="C1262" s="546">
        <v>61101102</v>
      </c>
      <c r="D1262" s="539" t="s">
        <v>542</v>
      </c>
      <c r="E1262" s="68" t="s">
        <v>6</v>
      </c>
      <c r="F1262" s="68" t="s">
        <v>209</v>
      </c>
      <c r="G1262" s="81">
        <f>IF(F1262="I",IFERROR(VLOOKUP(C1262,'BG 032022'!B:D,3,FALSE),0),0)</f>
        <v>0</v>
      </c>
      <c r="H1262" s="69"/>
      <c r="I1262" s="69">
        <f>IF(F1262="I",IFERROR(VLOOKUP(C1262,'BG 032022'!B:F,5,FALSE),0),0)</f>
        <v>0</v>
      </c>
      <c r="J1262" s="69"/>
      <c r="K1262" s="81"/>
      <c r="L1262" s="69"/>
      <c r="M1262" s="69"/>
      <c r="N1262" s="69"/>
      <c r="O1262" s="81"/>
      <c r="P1262" s="69"/>
      <c r="Q1262" s="69"/>
      <c r="R1262" s="69"/>
    </row>
    <row r="1263" spans="1:18" s="70" customFormat="1" ht="12" customHeight="1">
      <c r="A1263" s="539" t="s">
        <v>20</v>
      </c>
      <c r="B1263" s="539"/>
      <c r="C1263" s="546">
        <v>6110110201</v>
      </c>
      <c r="D1263" s="539" t="s">
        <v>909</v>
      </c>
      <c r="E1263" s="68" t="s">
        <v>6</v>
      </c>
      <c r="F1263" s="68" t="s">
        <v>210</v>
      </c>
      <c r="G1263" s="81">
        <f>IF(F1263="I",IFERROR(VLOOKUP(C1263,'BG 032022'!B:D,3,FALSE),0),0)</f>
        <v>0</v>
      </c>
      <c r="H1263" s="69"/>
      <c r="I1263" s="69">
        <f>IF(F1263="I",IFERROR(VLOOKUP(C1263,'BG 032022'!B:F,5,FALSE),0),0)</f>
        <v>0</v>
      </c>
      <c r="J1263" s="69"/>
      <c r="K1263" s="81"/>
      <c r="L1263" s="69"/>
      <c r="M1263" s="69"/>
      <c r="N1263" s="69"/>
      <c r="O1263" s="81"/>
      <c r="P1263" s="69"/>
      <c r="Q1263" s="69"/>
      <c r="R1263" s="69"/>
    </row>
    <row r="1264" spans="1:18" s="70" customFormat="1" ht="12" customHeight="1">
      <c r="A1264" s="539" t="s">
        <v>20</v>
      </c>
      <c r="B1264" s="539"/>
      <c r="C1264" s="546">
        <v>6110110202</v>
      </c>
      <c r="D1264" s="539" t="s">
        <v>910</v>
      </c>
      <c r="E1264" s="68" t="s">
        <v>6</v>
      </c>
      <c r="F1264" s="68" t="s">
        <v>210</v>
      </c>
      <c r="G1264" s="81">
        <f>IF(F1264="I",IFERROR(VLOOKUP(C1264,'BG 032022'!B:D,3,FALSE),0),0)</f>
        <v>0</v>
      </c>
      <c r="H1264" s="69"/>
      <c r="I1264" s="69">
        <f>IF(F1264="I",IFERROR(VLOOKUP(C1264,'BG 032022'!B:F,5,FALSE),0),0)</f>
        <v>0</v>
      </c>
      <c r="J1264" s="69"/>
      <c r="K1264" s="81"/>
      <c r="L1264" s="69"/>
      <c r="M1264" s="69"/>
      <c r="N1264" s="69"/>
      <c r="O1264" s="81"/>
      <c r="P1264" s="69"/>
      <c r="Q1264" s="69"/>
      <c r="R1264" s="69"/>
    </row>
    <row r="1265" spans="1:18" s="70" customFormat="1" ht="12" customHeight="1">
      <c r="A1265" s="539" t="s">
        <v>20</v>
      </c>
      <c r="B1265" s="539"/>
      <c r="C1265" s="546">
        <v>61101103</v>
      </c>
      <c r="D1265" s="539" t="s">
        <v>544</v>
      </c>
      <c r="E1265" s="68" t="s">
        <v>145</v>
      </c>
      <c r="F1265" s="68" t="s">
        <v>209</v>
      </c>
      <c r="G1265" s="81">
        <f>IF(F1265="I",IFERROR(VLOOKUP(C1265,'BG 032022'!B:D,3,FALSE),0),0)</f>
        <v>0</v>
      </c>
      <c r="H1265" s="69"/>
      <c r="I1265" s="69">
        <f>IF(F1265="I",IFERROR(VLOOKUP(C1265,'BG 032022'!B:F,5,FALSE),0),0)</f>
        <v>0</v>
      </c>
      <c r="J1265" s="69"/>
      <c r="K1265" s="81"/>
      <c r="L1265" s="69"/>
      <c r="M1265" s="69"/>
      <c r="N1265" s="69"/>
      <c r="O1265" s="81"/>
      <c r="P1265" s="69"/>
      <c r="Q1265" s="69"/>
      <c r="R1265" s="69"/>
    </row>
    <row r="1266" spans="1:18" s="70" customFormat="1" ht="12" customHeight="1">
      <c r="A1266" s="539" t="s">
        <v>20</v>
      </c>
      <c r="B1266" s="539" t="s">
        <v>1209</v>
      </c>
      <c r="C1266" s="546">
        <v>6110110301</v>
      </c>
      <c r="D1266" s="539" t="s">
        <v>911</v>
      </c>
      <c r="E1266" s="68" t="s">
        <v>145</v>
      </c>
      <c r="F1266" s="68" t="s">
        <v>210</v>
      </c>
      <c r="G1266" s="81">
        <f>IF(F1266="I",IFERROR(VLOOKUP(C1266,'BG 032022'!B:D,3,FALSE),0),0)</f>
        <v>3587945891</v>
      </c>
      <c r="H1266" s="69"/>
      <c r="I1266" s="69">
        <f>IF(F1266="I",IFERROR(VLOOKUP(C1266,'BG 032022'!B:F,5,FALSE),0),0)</f>
        <v>484195.12</v>
      </c>
      <c r="J1266" s="69"/>
      <c r="K1266" s="81"/>
      <c r="L1266" s="69"/>
      <c r="M1266" s="69"/>
      <c r="N1266" s="69"/>
      <c r="O1266" s="81"/>
      <c r="P1266" s="69"/>
      <c r="Q1266" s="69"/>
      <c r="R1266" s="69"/>
    </row>
    <row r="1267" spans="1:18" s="70" customFormat="1" ht="12" customHeight="1">
      <c r="A1267" s="539" t="s">
        <v>20</v>
      </c>
      <c r="B1267" s="539"/>
      <c r="C1267" s="546">
        <v>6110110302</v>
      </c>
      <c r="D1267" s="539" t="s">
        <v>912</v>
      </c>
      <c r="E1267" s="68" t="s">
        <v>145</v>
      </c>
      <c r="F1267" s="68" t="s">
        <v>210</v>
      </c>
      <c r="G1267" s="81">
        <f>IF(F1267="I",IFERROR(VLOOKUP(C1267,'BG 032022'!B:D,3,FALSE),0),0)</f>
        <v>0</v>
      </c>
      <c r="H1267" s="69"/>
      <c r="I1267" s="69">
        <f>IF(F1267="I",IFERROR(VLOOKUP(C1267,'BG 032022'!B:F,5,FALSE),0),0)</f>
        <v>0</v>
      </c>
      <c r="J1267" s="69"/>
      <c r="K1267" s="81"/>
      <c r="L1267" s="69"/>
      <c r="M1267" s="69"/>
      <c r="N1267" s="69"/>
      <c r="O1267" s="81"/>
      <c r="P1267" s="69"/>
      <c r="Q1267" s="69"/>
      <c r="R1267" s="69"/>
    </row>
    <row r="1268" spans="1:18" s="70" customFormat="1" ht="12" customHeight="1">
      <c r="A1268" s="539" t="s">
        <v>20</v>
      </c>
      <c r="B1268" s="539"/>
      <c r="C1268" s="546">
        <v>61101104</v>
      </c>
      <c r="D1268" s="539" t="s">
        <v>545</v>
      </c>
      <c r="E1268" s="68" t="s">
        <v>6</v>
      </c>
      <c r="F1268" s="68" t="s">
        <v>209</v>
      </c>
      <c r="G1268" s="81">
        <f>IF(F1268="I",IFERROR(VLOOKUP(C1268,'BG 032022'!B:D,3,FALSE),0),0)</f>
        <v>0</v>
      </c>
      <c r="H1268" s="69"/>
      <c r="I1268" s="69">
        <f>IF(F1268="I",IFERROR(VLOOKUP(C1268,'BG 032022'!B:F,5,FALSE),0),0)</f>
        <v>0</v>
      </c>
      <c r="J1268" s="69"/>
      <c r="K1268" s="81"/>
      <c r="L1268" s="69"/>
      <c r="M1268" s="69"/>
      <c r="N1268" s="69"/>
      <c r="O1268" s="81"/>
      <c r="P1268" s="69"/>
      <c r="Q1268" s="69"/>
      <c r="R1268" s="69"/>
    </row>
    <row r="1269" spans="1:18" s="70" customFormat="1" ht="12" customHeight="1">
      <c r="A1269" s="539" t="s">
        <v>20</v>
      </c>
      <c r="B1269" s="539" t="s">
        <v>1209</v>
      </c>
      <c r="C1269" s="546">
        <v>6110110401</v>
      </c>
      <c r="D1269" s="539" t="s">
        <v>913</v>
      </c>
      <c r="E1269" s="68" t="s">
        <v>6</v>
      </c>
      <c r="F1269" s="68" t="s">
        <v>210</v>
      </c>
      <c r="G1269" s="81">
        <f>IF(F1269="I",IFERROR(VLOOKUP(C1269,'BG 032022'!B:D,3,FALSE),0),0)</f>
        <v>1778665571</v>
      </c>
      <c r="H1269" s="69"/>
      <c r="I1269" s="69">
        <f>IF(F1269="I",IFERROR(VLOOKUP(C1269,'BG 032022'!B:F,5,FALSE),0),0)</f>
        <v>292374.11</v>
      </c>
      <c r="J1269" s="69"/>
      <c r="K1269" s="81"/>
      <c r="L1269" s="69"/>
      <c r="M1269" s="69"/>
      <c r="N1269" s="69"/>
      <c r="O1269" s="81"/>
      <c r="P1269" s="69"/>
      <c r="Q1269" s="69"/>
      <c r="R1269" s="69"/>
    </row>
    <row r="1270" spans="1:18" s="70" customFormat="1" ht="12" customHeight="1">
      <c r="A1270" s="539" t="s">
        <v>20</v>
      </c>
      <c r="B1270" s="539"/>
      <c r="C1270" s="546">
        <v>6110110402</v>
      </c>
      <c r="D1270" s="539" t="s">
        <v>914</v>
      </c>
      <c r="E1270" s="68" t="s">
        <v>6</v>
      </c>
      <c r="F1270" s="68" t="s">
        <v>210</v>
      </c>
      <c r="G1270" s="81">
        <f>IF(F1270="I",IFERROR(VLOOKUP(C1270,'BG 032022'!B:D,3,FALSE),0),0)</f>
        <v>0</v>
      </c>
      <c r="H1270" s="69"/>
      <c r="I1270" s="69">
        <f>IF(F1270="I",IFERROR(VLOOKUP(C1270,'BG 032022'!B:F,5,FALSE),0),0)</f>
        <v>0</v>
      </c>
      <c r="J1270" s="69"/>
      <c r="K1270" s="81"/>
      <c r="L1270" s="69"/>
      <c r="M1270" s="69"/>
      <c r="N1270" s="69"/>
      <c r="O1270" s="81"/>
      <c r="P1270" s="69"/>
      <c r="Q1270" s="69"/>
      <c r="R1270" s="69"/>
    </row>
    <row r="1271" spans="1:18" s="70" customFormat="1" ht="12" customHeight="1">
      <c r="A1271" s="539" t="s">
        <v>20</v>
      </c>
      <c r="B1271" s="539"/>
      <c r="C1271" s="546">
        <v>61101105</v>
      </c>
      <c r="D1271" s="539" t="s">
        <v>302</v>
      </c>
      <c r="E1271" s="68" t="s">
        <v>145</v>
      </c>
      <c r="F1271" s="68" t="s">
        <v>209</v>
      </c>
      <c r="G1271" s="81">
        <f>IF(F1271="I",IFERROR(VLOOKUP(C1271,'BG 032022'!B:D,3,FALSE),0),0)</f>
        <v>0</v>
      </c>
      <c r="H1271" s="69"/>
      <c r="I1271" s="69">
        <f>IF(F1271="I",IFERROR(VLOOKUP(C1271,'BG 032022'!B:F,5,FALSE),0),0)</f>
        <v>0</v>
      </c>
      <c r="J1271" s="69"/>
      <c r="K1271" s="81"/>
      <c r="L1271" s="69"/>
      <c r="M1271" s="69"/>
      <c r="N1271" s="69"/>
      <c r="O1271" s="81"/>
      <c r="P1271" s="69"/>
      <c r="Q1271" s="69"/>
      <c r="R1271" s="69"/>
    </row>
    <row r="1272" spans="1:18" s="70" customFormat="1" ht="12" customHeight="1">
      <c r="A1272" s="539" t="s">
        <v>20</v>
      </c>
      <c r="B1272" s="539" t="s">
        <v>1209</v>
      </c>
      <c r="C1272" s="546">
        <v>6110110501</v>
      </c>
      <c r="D1272" s="539" t="s">
        <v>915</v>
      </c>
      <c r="E1272" s="68" t="s">
        <v>145</v>
      </c>
      <c r="F1272" s="68" t="s">
        <v>210</v>
      </c>
      <c r="G1272" s="81">
        <f>IF(F1272="I",IFERROR(VLOOKUP(C1272,'BG 032022'!B:D,3,FALSE),0),0)</f>
        <v>21864002000</v>
      </c>
      <c r="H1272" s="69"/>
      <c r="I1272" s="69">
        <f>IF(F1272="I",IFERROR(VLOOKUP(C1272,'BG 032022'!B:F,5,FALSE),0),0)</f>
        <v>3106805.53</v>
      </c>
      <c r="J1272" s="69"/>
      <c r="K1272" s="81"/>
      <c r="L1272" s="69"/>
      <c r="M1272" s="69"/>
      <c r="N1272" s="69"/>
      <c r="O1272" s="81"/>
      <c r="P1272" s="69"/>
      <c r="Q1272" s="69"/>
      <c r="R1272" s="69"/>
    </row>
    <row r="1273" spans="1:18" s="70" customFormat="1" ht="12" customHeight="1">
      <c r="A1273" s="539" t="s">
        <v>20</v>
      </c>
      <c r="B1273" s="539" t="s">
        <v>1209</v>
      </c>
      <c r="C1273" s="546">
        <v>6110110502</v>
      </c>
      <c r="D1273" s="539" t="s">
        <v>916</v>
      </c>
      <c r="E1273" s="68" t="s">
        <v>145</v>
      </c>
      <c r="F1273" s="68" t="s">
        <v>210</v>
      </c>
      <c r="G1273" s="81">
        <f>IF(F1273="I",IFERROR(VLOOKUP(C1273,'BG 032022'!B:D,3,FALSE),0),0)</f>
        <v>2390140802</v>
      </c>
      <c r="H1273" s="69"/>
      <c r="I1273" s="69">
        <f>IF(F1273="I",IFERROR(VLOOKUP(C1273,'BG 032022'!B:F,5,FALSE),0),0)</f>
        <v>340464.31</v>
      </c>
      <c r="J1273" s="69"/>
      <c r="K1273" s="81"/>
      <c r="L1273" s="69"/>
      <c r="M1273" s="69"/>
      <c r="N1273" s="69"/>
      <c r="O1273" s="81"/>
      <c r="P1273" s="69"/>
      <c r="Q1273" s="69"/>
      <c r="R1273" s="69"/>
    </row>
    <row r="1274" spans="1:18" s="70" customFormat="1" ht="12" customHeight="1">
      <c r="A1274" s="539" t="s">
        <v>20</v>
      </c>
      <c r="B1274" s="539"/>
      <c r="C1274" s="546">
        <v>61101106</v>
      </c>
      <c r="D1274" s="539" t="s">
        <v>303</v>
      </c>
      <c r="E1274" s="68" t="s">
        <v>6</v>
      </c>
      <c r="F1274" s="68" t="s">
        <v>209</v>
      </c>
      <c r="G1274" s="81">
        <f>IF(F1274="I",IFERROR(VLOOKUP(C1274,'BG 032022'!B:D,3,FALSE),0),0)</f>
        <v>0</v>
      </c>
      <c r="H1274" s="69"/>
      <c r="I1274" s="69">
        <f>IF(F1274="I",IFERROR(VLOOKUP(C1274,'BG 032022'!B:F,5,FALSE),0),0)</f>
        <v>0</v>
      </c>
      <c r="J1274" s="69"/>
      <c r="K1274" s="81"/>
      <c r="L1274" s="69"/>
      <c r="M1274" s="69"/>
      <c r="N1274" s="69"/>
      <c r="O1274" s="81"/>
      <c r="P1274" s="69"/>
      <c r="Q1274" s="69"/>
      <c r="R1274" s="69"/>
    </row>
    <row r="1275" spans="1:18" s="70" customFormat="1" ht="12" customHeight="1">
      <c r="A1275" s="539" t="s">
        <v>20</v>
      </c>
      <c r="B1275" s="539" t="s">
        <v>1209</v>
      </c>
      <c r="C1275" s="546">
        <v>6110110601</v>
      </c>
      <c r="D1275" s="539" t="s">
        <v>917</v>
      </c>
      <c r="E1275" s="68" t="s">
        <v>6</v>
      </c>
      <c r="F1275" s="68" t="s">
        <v>210</v>
      </c>
      <c r="G1275" s="81">
        <f>IF(F1275="I",IFERROR(VLOOKUP(C1275,'BG 032022'!B:D,3,FALSE),0),0)</f>
        <v>48971454991</v>
      </c>
      <c r="H1275" s="69"/>
      <c r="I1275" s="69">
        <f>IF(F1275="I",IFERROR(VLOOKUP(C1275,'BG 032022'!B:F,5,FALSE),0),0)</f>
        <v>7075391</v>
      </c>
      <c r="J1275" s="69"/>
      <c r="K1275" s="81"/>
      <c r="L1275" s="69"/>
      <c r="M1275" s="69"/>
      <c r="N1275" s="69"/>
      <c r="O1275" s="81"/>
      <c r="P1275" s="69"/>
      <c r="Q1275" s="69"/>
      <c r="R1275" s="69"/>
    </row>
    <row r="1276" spans="1:18" s="70" customFormat="1" ht="12" customHeight="1">
      <c r="A1276" s="539" t="s">
        <v>20</v>
      </c>
      <c r="B1276" s="539" t="s">
        <v>1209</v>
      </c>
      <c r="C1276" s="546">
        <v>6110110602</v>
      </c>
      <c r="D1276" s="539" t="s">
        <v>918</v>
      </c>
      <c r="E1276" s="68" t="s">
        <v>6</v>
      </c>
      <c r="F1276" s="68" t="s">
        <v>210</v>
      </c>
      <c r="G1276" s="81">
        <f>IF(F1276="I",IFERROR(VLOOKUP(C1276,'BG 032022'!B:D,3,FALSE),0),0)</f>
        <v>3020717316</v>
      </c>
      <c r="H1276" s="69"/>
      <c r="I1276" s="69">
        <f>IF(F1276="I",IFERROR(VLOOKUP(C1276,'BG 032022'!B:F,5,FALSE),0),0)</f>
        <v>436144.35000000003</v>
      </c>
      <c r="J1276" s="69"/>
      <c r="K1276" s="81"/>
      <c r="L1276" s="69"/>
      <c r="M1276" s="69"/>
      <c r="N1276" s="69"/>
      <c r="O1276" s="81"/>
      <c r="P1276" s="69"/>
      <c r="Q1276" s="69"/>
      <c r="R1276" s="69"/>
    </row>
    <row r="1277" spans="1:18" s="70" customFormat="1" ht="12" customHeight="1">
      <c r="A1277" s="539" t="s">
        <v>20</v>
      </c>
      <c r="B1277" s="539"/>
      <c r="C1277" s="546">
        <v>61101107</v>
      </c>
      <c r="D1277" s="539" t="s">
        <v>304</v>
      </c>
      <c r="E1277" s="68" t="s">
        <v>145</v>
      </c>
      <c r="F1277" s="68" t="s">
        <v>209</v>
      </c>
      <c r="G1277" s="81">
        <f>IF(F1277="I",IFERROR(VLOOKUP(C1277,'BG 032022'!B:D,3,FALSE),0),0)</f>
        <v>0</v>
      </c>
      <c r="H1277" s="69"/>
      <c r="I1277" s="69">
        <f>IF(F1277="I",IFERROR(VLOOKUP(C1277,'BG 032022'!B:F,5,FALSE),0),0)</f>
        <v>0</v>
      </c>
      <c r="J1277" s="69"/>
      <c r="K1277" s="81"/>
      <c r="L1277" s="69"/>
      <c r="M1277" s="69"/>
      <c r="N1277" s="69"/>
      <c r="O1277" s="81"/>
      <c r="P1277" s="69"/>
      <c r="Q1277" s="69"/>
      <c r="R1277" s="69"/>
    </row>
    <row r="1278" spans="1:18" s="70" customFormat="1" ht="12" customHeight="1">
      <c r="A1278" s="539" t="s">
        <v>20</v>
      </c>
      <c r="B1278" s="539" t="s">
        <v>1209</v>
      </c>
      <c r="C1278" s="546">
        <v>6110110701</v>
      </c>
      <c r="D1278" s="539" t="s">
        <v>919</v>
      </c>
      <c r="E1278" s="68" t="s">
        <v>145</v>
      </c>
      <c r="F1278" s="68" t="s">
        <v>210</v>
      </c>
      <c r="G1278" s="81">
        <f>IF(F1278="I",IFERROR(VLOOKUP(C1278,'BG 032022'!B:D,3,FALSE),0),0)</f>
        <v>60324282803</v>
      </c>
      <c r="H1278" s="69"/>
      <c r="I1278" s="69">
        <f>IF(F1278="I",IFERROR(VLOOKUP(C1278,'BG 032022'!B:F,5,FALSE),0),0)</f>
        <v>10561597.140000001</v>
      </c>
      <c r="J1278" s="69"/>
      <c r="K1278" s="81"/>
      <c r="L1278" s="69"/>
      <c r="M1278" s="69"/>
      <c r="N1278" s="69"/>
      <c r="O1278" s="81"/>
      <c r="P1278" s="69"/>
      <c r="Q1278" s="69"/>
      <c r="R1278" s="69"/>
    </row>
    <row r="1279" spans="1:18" s="70" customFormat="1" ht="12" customHeight="1">
      <c r="A1279" s="539" t="s">
        <v>20</v>
      </c>
      <c r="B1279" s="539"/>
      <c r="C1279" s="546">
        <v>6110110702</v>
      </c>
      <c r="D1279" s="539" t="s">
        <v>920</v>
      </c>
      <c r="E1279" s="68" t="s">
        <v>145</v>
      </c>
      <c r="F1279" s="68" t="s">
        <v>210</v>
      </c>
      <c r="G1279" s="81">
        <f>IF(F1279="I",IFERROR(VLOOKUP(C1279,'BG 032022'!B:D,3,FALSE),0),0)</f>
        <v>0</v>
      </c>
      <c r="H1279" s="69"/>
      <c r="I1279" s="69">
        <f>IF(F1279="I",IFERROR(VLOOKUP(C1279,'BG 032022'!B:F,5,FALSE),0),0)</f>
        <v>0</v>
      </c>
      <c r="J1279" s="69"/>
      <c r="K1279" s="81"/>
      <c r="L1279" s="69"/>
      <c r="M1279" s="69"/>
      <c r="N1279" s="69"/>
      <c r="O1279" s="81"/>
      <c r="P1279" s="69"/>
      <c r="Q1279" s="69"/>
      <c r="R1279" s="69"/>
    </row>
    <row r="1280" spans="1:18" s="70" customFormat="1" ht="12" customHeight="1">
      <c r="A1280" s="539" t="s">
        <v>20</v>
      </c>
      <c r="B1280" s="539"/>
      <c r="C1280" s="546">
        <v>61101108</v>
      </c>
      <c r="D1280" s="539" t="s">
        <v>305</v>
      </c>
      <c r="E1280" s="68" t="s">
        <v>6</v>
      </c>
      <c r="F1280" s="68" t="s">
        <v>209</v>
      </c>
      <c r="G1280" s="81">
        <f>IF(F1280="I",IFERROR(VLOOKUP(C1280,'BG 032022'!B:D,3,FALSE),0),0)</f>
        <v>0</v>
      </c>
      <c r="H1280" s="69"/>
      <c r="I1280" s="69">
        <f>IF(F1280="I",IFERROR(VLOOKUP(C1280,'BG 032022'!B:F,5,FALSE),0),0)</f>
        <v>0</v>
      </c>
      <c r="J1280" s="69"/>
      <c r="K1280" s="81"/>
      <c r="L1280" s="69"/>
      <c r="M1280" s="69"/>
      <c r="N1280" s="69"/>
      <c r="O1280" s="81"/>
      <c r="P1280" s="69"/>
      <c r="Q1280" s="69"/>
      <c r="R1280" s="69"/>
    </row>
    <row r="1281" spans="1:18" s="70" customFormat="1" ht="12" customHeight="1">
      <c r="A1281" s="539" t="s">
        <v>20</v>
      </c>
      <c r="B1281" s="539" t="s">
        <v>1209</v>
      </c>
      <c r="C1281" s="546">
        <v>6110110801</v>
      </c>
      <c r="D1281" s="539" t="s">
        <v>921</v>
      </c>
      <c r="E1281" s="68" t="s">
        <v>6</v>
      </c>
      <c r="F1281" s="68" t="s">
        <v>210</v>
      </c>
      <c r="G1281" s="81">
        <f>IF(F1281="I",IFERROR(VLOOKUP(C1281,'BG 032022'!B:D,3,FALSE),0),0)</f>
        <v>60945353219</v>
      </c>
      <c r="H1281" s="69"/>
      <c r="I1281" s="69">
        <f>IF(F1281="I",IFERROR(VLOOKUP(C1281,'BG 032022'!B:F,5,FALSE),0),0)</f>
        <v>8880299.068</v>
      </c>
      <c r="J1281" s="69"/>
      <c r="K1281" s="81"/>
      <c r="L1281" s="69"/>
      <c r="M1281" s="69"/>
      <c r="N1281" s="69"/>
      <c r="O1281" s="81"/>
      <c r="P1281" s="69"/>
      <c r="Q1281" s="69"/>
      <c r="R1281" s="69"/>
    </row>
    <row r="1282" spans="1:18" s="70" customFormat="1" ht="12" customHeight="1">
      <c r="A1282" s="539" t="s">
        <v>20</v>
      </c>
      <c r="B1282" s="539"/>
      <c r="C1282" s="546">
        <v>6110110802</v>
      </c>
      <c r="D1282" s="539" t="s">
        <v>922</v>
      </c>
      <c r="E1282" s="68" t="s">
        <v>6</v>
      </c>
      <c r="F1282" s="68" t="s">
        <v>210</v>
      </c>
      <c r="G1282" s="81">
        <f>IF(F1282="I",IFERROR(VLOOKUP(C1282,'BG 032022'!B:D,3,FALSE),0),0)</f>
        <v>0</v>
      </c>
      <c r="H1282" s="69"/>
      <c r="I1282" s="69">
        <f>IF(F1282="I",IFERROR(VLOOKUP(C1282,'BG 032022'!B:F,5,FALSE),0),0)</f>
        <v>0</v>
      </c>
      <c r="J1282" s="69"/>
      <c r="K1282" s="81"/>
      <c r="L1282" s="69"/>
      <c r="M1282" s="69"/>
      <c r="N1282" s="69"/>
      <c r="O1282" s="81"/>
      <c r="P1282" s="69"/>
      <c r="Q1282" s="69"/>
      <c r="R1282" s="69"/>
    </row>
    <row r="1283" spans="1:18" s="70" customFormat="1" ht="12" customHeight="1">
      <c r="A1283" s="539" t="s">
        <v>20</v>
      </c>
      <c r="B1283" s="539"/>
      <c r="C1283" s="546">
        <v>61101109</v>
      </c>
      <c r="D1283" s="539" t="s">
        <v>547</v>
      </c>
      <c r="E1283" s="68" t="s">
        <v>145</v>
      </c>
      <c r="F1283" s="68" t="s">
        <v>209</v>
      </c>
      <c r="G1283" s="81">
        <f>IF(F1283="I",IFERROR(VLOOKUP(C1283,'BG 032022'!B:D,3,FALSE),0),0)</f>
        <v>0</v>
      </c>
      <c r="H1283" s="69"/>
      <c r="I1283" s="69">
        <f>IF(F1283="I",IFERROR(VLOOKUP(C1283,'BG 032022'!B:F,5,FALSE),0),0)</f>
        <v>0</v>
      </c>
      <c r="J1283" s="69"/>
      <c r="K1283" s="81"/>
      <c r="L1283" s="69"/>
      <c r="M1283" s="69"/>
      <c r="N1283" s="69"/>
      <c r="O1283" s="81"/>
      <c r="P1283" s="69"/>
      <c r="Q1283" s="69"/>
      <c r="R1283" s="69"/>
    </row>
    <row r="1284" spans="1:18" s="70" customFormat="1" ht="12" customHeight="1">
      <c r="A1284" s="539" t="s">
        <v>20</v>
      </c>
      <c r="B1284" s="539"/>
      <c r="C1284" s="546">
        <v>6110110901</v>
      </c>
      <c r="D1284" s="539" t="s">
        <v>923</v>
      </c>
      <c r="E1284" s="68" t="s">
        <v>145</v>
      </c>
      <c r="F1284" s="68" t="s">
        <v>210</v>
      </c>
      <c r="G1284" s="81">
        <f>IF(F1284="I",IFERROR(VLOOKUP(C1284,'BG 032022'!B:D,3,FALSE),0),0)</f>
        <v>0</v>
      </c>
      <c r="H1284" s="69"/>
      <c r="I1284" s="69">
        <f>IF(F1284="I",IFERROR(VLOOKUP(C1284,'BG 032022'!B:F,5,FALSE),0),0)</f>
        <v>0</v>
      </c>
      <c r="J1284" s="69"/>
      <c r="K1284" s="81"/>
      <c r="L1284" s="69"/>
      <c r="M1284" s="69"/>
      <c r="N1284" s="69"/>
      <c r="O1284" s="81"/>
      <c r="P1284" s="69"/>
      <c r="Q1284" s="69"/>
      <c r="R1284" s="69"/>
    </row>
    <row r="1285" spans="1:18" s="70" customFormat="1" ht="12" customHeight="1">
      <c r="A1285" s="539" t="s">
        <v>20</v>
      </c>
      <c r="B1285" s="539"/>
      <c r="C1285" s="546">
        <v>6110110902</v>
      </c>
      <c r="D1285" s="539" t="s">
        <v>924</v>
      </c>
      <c r="E1285" s="68" t="s">
        <v>145</v>
      </c>
      <c r="F1285" s="68" t="s">
        <v>210</v>
      </c>
      <c r="G1285" s="81">
        <f>IF(F1285="I",IFERROR(VLOOKUP(C1285,'BG 032022'!B:D,3,FALSE),0),0)</f>
        <v>0</v>
      </c>
      <c r="H1285" s="69"/>
      <c r="I1285" s="69">
        <f>IF(F1285="I",IFERROR(VLOOKUP(C1285,'BG 032022'!B:F,5,FALSE),0),0)</f>
        <v>0</v>
      </c>
      <c r="J1285" s="69"/>
      <c r="K1285" s="81"/>
      <c r="L1285" s="69"/>
      <c r="M1285" s="69"/>
      <c r="N1285" s="69"/>
      <c r="O1285" s="81"/>
      <c r="P1285" s="69"/>
      <c r="Q1285" s="69"/>
      <c r="R1285" s="69"/>
    </row>
    <row r="1286" spans="1:18" s="70" customFormat="1" ht="12" customHeight="1">
      <c r="A1286" s="539" t="s">
        <v>20</v>
      </c>
      <c r="B1286" s="539"/>
      <c r="C1286" s="546">
        <v>61101110</v>
      </c>
      <c r="D1286" s="539" t="s">
        <v>548</v>
      </c>
      <c r="E1286" s="68" t="s">
        <v>6</v>
      </c>
      <c r="F1286" s="68" t="s">
        <v>209</v>
      </c>
      <c r="G1286" s="81">
        <f>IF(F1286="I",IFERROR(VLOOKUP(C1286,'BG 032022'!B:D,3,FALSE),0),0)</f>
        <v>0</v>
      </c>
      <c r="H1286" s="69"/>
      <c r="I1286" s="69">
        <f>IF(F1286="I",IFERROR(VLOOKUP(C1286,'BG 032022'!B:F,5,FALSE),0),0)</f>
        <v>0</v>
      </c>
      <c r="J1286" s="69"/>
      <c r="K1286" s="81"/>
      <c r="L1286" s="69"/>
      <c r="M1286" s="69"/>
      <c r="N1286" s="69"/>
      <c r="O1286" s="81"/>
      <c r="P1286" s="69"/>
      <c r="Q1286" s="69"/>
      <c r="R1286" s="69"/>
    </row>
    <row r="1287" spans="1:18" s="70" customFormat="1" ht="12" customHeight="1">
      <c r="A1287" s="539" t="s">
        <v>20</v>
      </c>
      <c r="B1287" s="539"/>
      <c r="C1287" s="546">
        <v>6110111001</v>
      </c>
      <c r="D1287" s="539" t="s">
        <v>925</v>
      </c>
      <c r="E1287" s="68" t="s">
        <v>6</v>
      </c>
      <c r="F1287" s="68" t="s">
        <v>210</v>
      </c>
      <c r="G1287" s="81">
        <f>IF(F1287="I",IFERROR(VLOOKUP(C1287,'BG 032022'!B:D,3,FALSE),0),0)</f>
        <v>0</v>
      </c>
      <c r="H1287" s="69"/>
      <c r="I1287" s="69">
        <f>IF(F1287="I",IFERROR(VLOOKUP(C1287,'BG 032022'!B:F,5,FALSE),0),0)</f>
        <v>0</v>
      </c>
      <c r="J1287" s="69"/>
      <c r="K1287" s="81"/>
      <c r="L1287" s="69"/>
      <c r="M1287" s="69"/>
      <c r="N1287" s="69"/>
      <c r="O1287" s="81"/>
      <c r="P1287" s="69"/>
      <c r="Q1287" s="69"/>
      <c r="R1287" s="69"/>
    </row>
    <row r="1288" spans="1:18" s="70" customFormat="1" ht="12" customHeight="1">
      <c r="A1288" s="539" t="s">
        <v>20</v>
      </c>
      <c r="B1288" s="539"/>
      <c r="C1288" s="546">
        <v>6110111002</v>
      </c>
      <c r="D1288" s="539" t="s">
        <v>926</v>
      </c>
      <c r="E1288" s="68" t="s">
        <v>6</v>
      </c>
      <c r="F1288" s="68" t="s">
        <v>210</v>
      </c>
      <c r="G1288" s="81">
        <f>IF(F1288="I",IFERROR(VLOOKUP(C1288,'BG 032022'!B:D,3,FALSE),0),0)</f>
        <v>0</v>
      </c>
      <c r="H1288" s="69"/>
      <c r="I1288" s="69">
        <f>IF(F1288="I",IFERROR(VLOOKUP(C1288,'BG 032022'!B:F,5,FALSE),0),0)</f>
        <v>0</v>
      </c>
      <c r="J1288" s="69"/>
      <c r="K1288" s="81"/>
      <c r="L1288" s="69"/>
      <c r="M1288" s="69"/>
      <c r="N1288" s="69"/>
      <c r="O1288" s="81"/>
      <c r="P1288" s="69"/>
      <c r="Q1288" s="69"/>
      <c r="R1288" s="69"/>
    </row>
    <row r="1289" spans="1:18" s="70" customFormat="1" ht="12" customHeight="1">
      <c r="A1289" s="539" t="s">
        <v>20</v>
      </c>
      <c r="B1289" s="539"/>
      <c r="C1289" s="546">
        <v>61101111</v>
      </c>
      <c r="D1289" s="539" t="s">
        <v>550</v>
      </c>
      <c r="E1289" s="68" t="s">
        <v>145</v>
      </c>
      <c r="F1289" s="68" t="s">
        <v>209</v>
      </c>
      <c r="G1289" s="81">
        <f>IF(F1289="I",IFERROR(VLOOKUP(C1289,'BG 032022'!B:D,3,FALSE),0),0)</f>
        <v>0</v>
      </c>
      <c r="H1289" s="69"/>
      <c r="I1289" s="69">
        <f>IF(F1289="I",IFERROR(VLOOKUP(C1289,'BG 032022'!B:F,5,FALSE),0),0)</f>
        <v>0</v>
      </c>
      <c r="J1289" s="69"/>
      <c r="K1289" s="81"/>
      <c r="L1289" s="69"/>
      <c r="M1289" s="69"/>
      <c r="N1289" s="69"/>
      <c r="O1289" s="81"/>
      <c r="P1289" s="69"/>
      <c r="Q1289" s="69"/>
      <c r="R1289" s="69"/>
    </row>
    <row r="1290" spans="1:18" s="70" customFormat="1" ht="12" customHeight="1">
      <c r="A1290" s="539" t="s">
        <v>20</v>
      </c>
      <c r="B1290" s="539"/>
      <c r="C1290" s="546">
        <v>6110111101</v>
      </c>
      <c r="D1290" s="539" t="s">
        <v>927</v>
      </c>
      <c r="E1290" s="68" t="s">
        <v>145</v>
      </c>
      <c r="F1290" s="68" t="s">
        <v>210</v>
      </c>
      <c r="G1290" s="81">
        <f>IF(F1290="I",IFERROR(VLOOKUP(C1290,'BG 032022'!B:D,3,FALSE),0),0)</f>
        <v>0</v>
      </c>
      <c r="H1290" s="69"/>
      <c r="I1290" s="69">
        <f>IF(F1290="I",IFERROR(VLOOKUP(C1290,'BG 032022'!B:F,5,FALSE),0),0)</f>
        <v>0</v>
      </c>
      <c r="J1290" s="69"/>
      <c r="K1290" s="81"/>
      <c r="L1290" s="69"/>
      <c r="M1290" s="69"/>
      <c r="N1290" s="69"/>
      <c r="O1290" s="81"/>
      <c r="P1290" s="69"/>
      <c r="Q1290" s="69"/>
      <c r="R1290" s="69"/>
    </row>
    <row r="1291" spans="1:18" s="70" customFormat="1" ht="12" customHeight="1">
      <c r="A1291" s="539" t="s">
        <v>20</v>
      </c>
      <c r="B1291" s="539"/>
      <c r="C1291" s="546">
        <v>6110111102</v>
      </c>
      <c r="D1291" s="539" t="s">
        <v>550</v>
      </c>
      <c r="E1291" s="68" t="s">
        <v>145</v>
      </c>
      <c r="F1291" s="68" t="s">
        <v>210</v>
      </c>
      <c r="G1291" s="81">
        <f>IF(F1291="I",IFERROR(VLOOKUP(C1291,'BG 032022'!B:D,3,FALSE),0),0)</f>
        <v>0</v>
      </c>
      <c r="H1291" s="69"/>
      <c r="I1291" s="69">
        <f>IF(F1291="I",IFERROR(VLOOKUP(C1291,'BG 032022'!B:F,5,FALSE),0),0)</f>
        <v>0</v>
      </c>
      <c r="J1291" s="69"/>
      <c r="K1291" s="81"/>
      <c r="L1291" s="69"/>
      <c r="M1291" s="69"/>
      <c r="N1291" s="69"/>
      <c r="O1291" s="81"/>
      <c r="P1291" s="69"/>
      <c r="Q1291" s="69"/>
      <c r="R1291" s="69"/>
    </row>
    <row r="1292" spans="1:18" s="70" customFormat="1" ht="12" customHeight="1">
      <c r="A1292" s="539" t="s">
        <v>20</v>
      </c>
      <c r="B1292" s="539"/>
      <c r="C1292" s="546">
        <v>61101112</v>
      </c>
      <c r="D1292" s="539" t="s">
        <v>551</v>
      </c>
      <c r="E1292" s="68" t="s">
        <v>6</v>
      </c>
      <c r="F1292" s="68" t="s">
        <v>209</v>
      </c>
      <c r="G1292" s="81">
        <f>IF(F1292="I",IFERROR(VLOOKUP(C1292,'BG 032022'!B:D,3,FALSE),0),0)</f>
        <v>0</v>
      </c>
      <c r="H1292" s="69"/>
      <c r="I1292" s="69">
        <f>IF(F1292="I",IFERROR(VLOOKUP(C1292,'BG 032022'!B:F,5,FALSE),0),0)</f>
        <v>0</v>
      </c>
      <c r="J1292" s="69"/>
      <c r="K1292" s="81"/>
      <c r="L1292" s="69"/>
      <c r="M1292" s="69"/>
      <c r="N1292" s="69"/>
      <c r="O1292" s="81"/>
      <c r="P1292" s="69"/>
      <c r="Q1292" s="69"/>
      <c r="R1292" s="69"/>
    </row>
    <row r="1293" spans="1:18" s="70" customFormat="1" ht="12" customHeight="1">
      <c r="A1293" s="539" t="s">
        <v>20</v>
      </c>
      <c r="B1293" s="539"/>
      <c r="C1293" s="546">
        <v>6110111201</v>
      </c>
      <c r="D1293" s="539" t="s">
        <v>928</v>
      </c>
      <c r="E1293" s="68" t="s">
        <v>6</v>
      </c>
      <c r="F1293" s="68" t="s">
        <v>210</v>
      </c>
      <c r="G1293" s="81">
        <f>IF(F1293="I",IFERROR(VLOOKUP(C1293,'BG 032022'!B:D,3,FALSE),0),0)</f>
        <v>0</v>
      </c>
      <c r="H1293" s="69"/>
      <c r="I1293" s="69">
        <f>IF(F1293="I",IFERROR(VLOOKUP(C1293,'BG 032022'!B:F,5,FALSE),0),0)</f>
        <v>0</v>
      </c>
      <c r="J1293" s="69"/>
      <c r="K1293" s="81"/>
      <c r="L1293" s="69"/>
      <c r="M1293" s="69"/>
      <c r="N1293" s="69"/>
      <c r="O1293" s="81"/>
      <c r="P1293" s="69"/>
      <c r="Q1293" s="69"/>
      <c r="R1293" s="69"/>
    </row>
    <row r="1294" spans="1:18" s="70" customFormat="1" ht="12" customHeight="1">
      <c r="A1294" s="539" t="s">
        <v>20</v>
      </c>
      <c r="B1294" s="539"/>
      <c r="C1294" s="546">
        <v>6110111202</v>
      </c>
      <c r="D1294" s="539" t="s">
        <v>929</v>
      </c>
      <c r="E1294" s="68" t="s">
        <v>6</v>
      </c>
      <c r="F1294" s="68" t="s">
        <v>210</v>
      </c>
      <c r="G1294" s="81">
        <f>IF(F1294="I",IFERROR(VLOOKUP(C1294,'BG 032022'!B:D,3,FALSE),0),0)</f>
        <v>0</v>
      </c>
      <c r="H1294" s="69"/>
      <c r="I1294" s="69">
        <f>IF(F1294="I",IFERROR(VLOOKUP(C1294,'BG 032022'!B:F,5,FALSE),0),0)</f>
        <v>0</v>
      </c>
      <c r="J1294" s="69"/>
      <c r="K1294" s="81"/>
      <c r="L1294" s="69"/>
      <c r="M1294" s="69"/>
      <c r="N1294" s="69"/>
      <c r="O1294" s="81"/>
      <c r="P1294" s="69"/>
      <c r="Q1294" s="69"/>
      <c r="R1294" s="69"/>
    </row>
    <row r="1295" spans="1:18" s="70" customFormat="1" ht="12" customHeight="1">
      <c r="A1295" s="539" t="s">
        <v>20</v>
      </c>
      <c r="B1295" s="539"/>
      <c r="C1295" s="546">
        <v>61101113</v>
      </c>
      <c r="D1295" s="539" t="s">
        <v>823</v>
      </c>
      <c r="E1295" s="68" t="s">
        <v>145</v>
      </c>
      <c r="F1295" s="68" t="s">
        <v>209</v>
      </c>
      <c r="G1295" s="81">
        <f>IF(F1295="I",IFERROR(VLOOKUP(C1295,'BG 032022'!B:D,3,FALSE),0),0)</f>
        <v>0</v>
      </c>
      <c r="H1295" s="69"/>
      <c r="I1295" s="69">
        <f>IF(F1295="I",IFERROR(VLOOKUP(C1295,'BG 032022'!B:F,5,FALSE),0),0)</f>
        <v>0</v>
      </c>
      <c r="J1295" s="69"/>
      <c r="K1295" s="81"/>
      <c r="L1295" s="69"/>
      <c r="M1295" s="69"/>
      <c r="N1295" s="69"/>
      <c r="O1295" s="81"/>
      <c r="P1295" s="69"/>
      <c r="Q1295" s="69"/>
      <c r="R1295" s="69"/>
    </row>
    <row r="1296" spans="1:18" s="70" customFormat="1" ht="12" customHeight="1">
      <c r="A1296" s="539" t="s">
        <v>20</v>
      </c>
      <c r="B1296" s="539" t="s">
        <v>1209</v>
      </c>
      <c r="C1296" s="546">
        <v>6110111301</v>
      </c>
      <c r="D1296" s="539" t="s">
        <v>930</v>
      </c>
      <c r="E1296" s="68" t="s">
        <v>145</v>
      </c>
      <c r="F1296" s="68" t="s">
        <v>210</v>
      </c>
      <c r="G1296" s="81">
        <f>IF(F1296="I",IFERROR(VLOOKUP(C1296,'BG 032022'!B:D,3,FALSE),0),0)</f>
        <v>229500830735</v>
      </c>
      <c r="H1296" s="69"/>
      <c r="I1296" s="69">
        <f>IF(F1296="I",IFERROR(VLOOKUP(C1296,'BG 032022'!B:F,5,FALSE),0),0)</f>
        <v>36103275.419999994</v>
      </c>
      <c r="J1296" s="69"/>
      <c r="K1296" s="81"/>
      <c r="L1296" s="69"/>
      <c r="M1296" s="69"/>
      <c r="N1296" s="69"/>
      <c r="O1296" s="81"/>
      <c r="P1296" s="69"/>
      <c r="Q1296" s="69"/>
      <c r="R1296" s="69"/>
    </row>
    <row r="1297" spans="1:18" s="70" customFormat="1" ht="12" customHeight="1">
      <c r="A1297" s="539" t="s">
        <v>20</v>
      </c>
      <c r="B1297" s="539"/>
      <c r="C1297" s="546">
        <v>6110111302</v>
      </c>
      <c r="D1297" s="539" t="s">
        <v>931</v>
      </c>
      <c r="E1297" s="68" t="s">
        <v>145</v>
      </c>
      <c r="F1297" s="68" t="s">
        <v>210</v>
      </c>
      <c r="G1297" s="81">
        <f>IF(F1297="I",IFERROR(VLOOKUP(C1297,'BG 032022'!B:D,3,FALSE),0),0)</f>
        <v>0</v>
      </c>
      <c r="H1297" s="69"/>
      <c r="I1297" s="69">
        <f>IF(F1297="I",IFERROR(VLOOKUP(C1297,'BG 032022'!B:F,5,FALSE),0),0)</f>
        <v>0</v>
      </c>
      <c r="J1297" s="69"/>
      <c r="K1297" s="81"/>
      <c r="L1297" s="69"/>
      <c r="M1297" s="69"/>
      <c r="N1297" s="69"/>
      <c r="O1297" s="81"/>
      <c r="P1297" s="69"/>
      <c r="Q1297" s="69"/>
      <c r="R1297" s="69"/>
    </row>
    <row r="1298" spans="1:18" s="70" customFormat="1" ht="12" customHeight="1">
      <c r="A1298" s="539" t="s">
        <v>20</v>
      </c>
      <c r="B1298" s="539"/>
      <c r="C1298" s="546">
        <v>61101114</v>
      </c>
      <c r="D1298" s="539" t="s">
        <v>824</v>
      </c>
      <c r="E1298" s="68" t="s">
        <v>6</v>
      </c>
      <c r="F1298" s="68" t="s">
        <v>209</v>
      </c>
      <c r="G1298" s="81">
        <f>IF(F1298="I",IFERROR(VLOOKUP(C1298,'BG 032022'!B:D,3,FALSE),0),0)</f>
        <v>0</v>
      </c>
      <c r="H1298" s="69"/>
      <c r="I1298" s="69">
        <f>IF(F1298="I",IFERROR(VLOOKUP(C1298,'BG 032022'!B:F,5,FALSE),0),0)</f>
        <v>0</v>
      </c>
      <c r="J1298" s="69"/>
      <c r="K1298" s="81"/>
      <c r="L1298" s="69"/>
      <c r="M1298" s="69"/>
      <c r="N1298" s="69"/>
      <c r="O1298" s="81"/>
      <c r="P1298" s="69"/>
      <c r="Q1298" s="69"/>
      <c r="R1298" s="69"/>
    </row>
    <row r="1299" spans="1:18" s="70" customFormat="1" ht="12" customHeight="1">
      <c r="A1299" s="539" t="s">
        <v>20</v>
      </c>
      <c r="B1299" s="539"/>
      <c r="C1299" s="546">
        <v>6110111401</v>
      </c>
      <c r="D1299" s="539" t="s">
        <v>932</v>
      </c>
      <c r="E1299" s="68" t="s">
        <v>6</v>
      </c>
      <c r="F1299" s="68" t="s">
        <v>210</v>
      </c>
      <c r="G1299" s="81">
        <f>IF(F1299="I",IFERROR(VLOOKUP(C1299,'BG 032022'!B:D,3,FALSE),0),0)</f>
        <v>0</v>
      </c>
      <c r="H1299" s="69"/>
      <c r="I1299" s="69">
        <f>IF(F1299="I",IFERROR(VLOOKUP(C1299,'BG 032022'!B:F,5,FALSE),0),0)</f>
        <v>0</v>
      </c>
      <c r="J1299" s="69"/>
      <c r="K1299" s="81"/>
      <c r="L1299" s="69"/>
      <c r="M1299" s="69"/>
      <c r="N1299" s="69"/>
      <c r="O1299" s="81"/>
      <c r="P1299" s="69"/>
      <c r="Q1299" s="69"/>
      <c r="R1299" s="69"/>
    </row>
    <row r="1300" spans="1:18" s="70" customFormat="1" ht="12" customHeight="1">
      <c r="A1300" s="539" t="s">
        <v>20</v>
      </c>
      <c r="B1300" s="539"/>
      <c r="C1300" s="546">
        <v>6110111402</v>
      </c>
      <c r="D1300" s="539" t="s">
        <v>933</v>
      </c>
      <c r="E1300" s="68" t="s">
        <v>6</v>
      </c>
      <c r="F1300" s="68" t="s">
        <v>210</v>
      </c>
      <c r="G1300" s="81">
        <f>IF(F1300="I",IFERROR(VLOOKUP(C1300,'BG 032022'!B:D,3,FALSE),0),0)</f>
        <v>0</v>
      </c>
      <c r="H1300" s="69"/>
      <c r="I1300" s="69">
        <f>IF(F1300="I",IFERROR(VLOOKUP(C1300,'BG 032022'!B:F,5,FALSE),0),0)</f>
        <v>0</v>
      </c>
      <c r="J1300" s="69"/>
      <c r="K1300" s="81"/>
      <c r="L1300" s="69"/>
      <c r="M1300" s="69"/>
      <c r="N1300" s="69"/>
      <c r="O1300" s="81"/>
      <c r="P1300" s="69"/>
      <c r="Q1300" s="69"/>
      <c r="R1300" s="69"/>
    </row>
    <row r="1301" spans="1:18" s="70" customFormat="1" ht="12" customHeight="1">
      <c r="A1301" s="539" t="s">
        <v>20</v>
      </c>
      <c r="B1301" s="539"/>
      <c r="C1301" s="546">
        <v>61101115</v>
      </c>
      <c r="D1301" s="539" t="s">
        <v>825</v>
      </c>
      <c r="E1301" s="68" t="s">
        <v>145</v>
      </c>
      <c r="F1301" s="68" t="s">
        <v>209</v>
      </c>
      <c r="G1301" s="81">
        <f>IF(F1301="I",IFERROR(VLOOKUP(C1301,'BG 032022'!B:D,3,FALSE),0),0)</f>
        <v>0</v>
      </c>
      <c r="H1301" s="69"/>
      <c r="I1301" s="69">
        <f>IF(F1301="I",IFERROR(VLOOKUP(C1301,'BG 032022'!B:F,5,FALSE),0),0)</f>
        <v>0</v>
      </c>
      <c r="J1301" s="69"/>
      <c r="K1301" s="81"/>
      <c r="L1301" s="69"/>
      <c r="M1301" s="69"/>
      <c r="N1301" s="69"/>
      <c r="O1301" s="81"/>
      <c r="P1301" s="69"/>
      <c r="Q1301" s="69"/>
      <c r="R1301" s="69"/>
    </row>
    <row r="1302" spans="1:18" s="70" customFormat="1" ht="12" customHeight="1">
      <c r="A1302" s="539" t="s">
        <v>20</v>
      </c>
      <c r="B1302" s="539"/>
      <c r="C1302" s="546">
        <v>6110111501</v>
      </c>
      <c r="D1302" s="539" t="s">
        <v>934</v>
      </c>
      <c r="E1302" s="68" t="s">
        <v>145</v>
      </c>
      <c r="F1302" s="68" t="s">
        <v>210</v>
      </c>
      <c r="G1302" s="81">
        <f>IF(F1302="I",IFERROR(VLOOKUP(C1302,'BG 032022'!B:D,3,FALSE),0),0)</f>
        <v>0</v>
      </c>
      <c r="H1302" s="69"/>
      <c r="I1302" s="69">
        <f>IF(F1302="I",IFERROR(VLOOKUP(C1302,'BG 032022'!B:F,5,FALSE),0),0)</f>
        <v>0</v>
      </c>
      <c r="J1302" s="69"/>
      <c r="K1302" s="81"/>
      <c r="L1302" s="69"/>
      <c r="M1302" s="69"/>
      <c r="N1302" s="69"/>
      <c r="O1302" s="81"/>
      <c r="P1302" s="69"/>
      <c r="Q1302" s="69"/>
      <c r="R1302" s="69"/>
    </row>
    <row r="1303" spans="1:18" s="70" customFormat="1" ht="12" customHeight="1">
      <c r="A1303" s="539" t="s">
        <v>20</v>
      </c>
      <c r="B1303" s="539"/>
      <c r="C1303" s="546">
        <v>6110111502</v>
      </c>
      <c r="D1303" s="539" t="s">
        <v>935</v>
      </c>
      <c r="E1303" s="68" t="s">
        <v>145</v>
      </c>
      <c r="F1303" s="68" t="s">
        <v>210</v>
      </c>
      <c r="G1303" s="81">
        <f>IF(F1303="I",IFERROR(VLOOKUP(C1303,'BG 032022'!B:D,3,FALSE),0),0)</f>
        <v>0</v>
      </c>
      <c r="H1303" s="69"/>
      <c r="I1303" s="69">
        <f>IF(F1303="I",IFERROR(VLOOKUP(C1303,'BG 032022'!B:F,5,FALSE),0),0)</f>
        <v>0</v>
      </c>
      <c r="J1303" s="69"/>
      <c r="K1303" s="81"/>
      <c r="L1303" s="69"/>
      <c r="M1303" s="69"/>
      <c r="N1303" s="69"/>
      <c r="O1303" s="81"/>
      <c r="P1303" s="69"/>
      <c r="Q1303" s="69"/>
      <c r="R1303" s="69"/>
    </row>
    <row r="1304" spans="1:18" s="70" customFormat="1" ht="12" customHeight="1">
      <c r="A1304" s="539" t="s">
        <v>20</v>
      </c>
      <c r="B1304" s="539"/>
      <c r="C1304" s="546">
        <v>61101116</v>
      </c>
      <c r="D1304" s="539" t="s">
        <v>826</v>
      </c>
      <c r="E1304" s="68" t="s">
        <v>6</v>
      </c>
      <c r="F1304" s="68" t="s">
        <v>209</v>
      </c>
      <c r="G1304" s="81">
        <f>IF(F1304="I",IFERROR(VLOOKUP(C1304,'BG 032022'!B:D,3,FALSE),0),0)</f>
        <v>0</v>
      </c>
      <c r="H1304" s="69"/>
      <c r="I1304" s="69">
        <f>IF(F1304="I",IFERROR(VLOOKUP(C1304,'BG 032022'!B:F,5,FALSE),0),0)</f>
        <v>0</v>
      </c>
      <c r="J1304" s="69"/>
      <c r="K1304" s="81"/>
      <c r="L1304" s="69"/>
      <c r="M1304" s="69"/>
      <c r="N1304" s="69"/>
      <c r="O1304" s="81"/>
      <c r="P1304" s="69"/>
      <c r="Q1304" s="69"/>
      <c r="R1304" s="69"/>
    </row>
    <row r="1305" spans="1:18" s="70" customFormat="1" ht="12" customHeight="1">
      <c r="A1305" s="539" t="s">
        <v>20</v>
      </c>
      <c r="B1305" s="539"/>
      <c r="C1305" s="546">
        <v>6110111601</v>
      </c>
      <c r="D1305" s="539" t="s">
        <v>936</v>
      </c>
      <c r="E1305" s="68" t="s">
        <v>6</v>
      </c>
      <c r="F1305" s="68" t="s">
        <v>210</v>
      </c>
      <c r="G1305" s="81">
        <f>IF(F1305="I",IFERROR(VLOOKUP(C1305,'BG 032022'!B:D,3,FALSE),0),0)</f>
        <v>0</v>
      </c>
      <c r="H1305" s="69"/>
      <c r="I1305" s="69">
        <f>IF(F1305="I",IFERROR(VLOOKUP(C1305,'BG 032022'!B:F,5,FALSE),0),0)</f>
        <v>0</v>
      </c>
      <c r="J1305" s="69"/>
      <c r="K1305" s="81"/>
      <c r="L1305" s="69"/>
      <c r="M1305" s="69"/>
      <c r="N1305" s="69"/>
      <c r="O1305" s="81"/>
      <c r="P1305" s="69"/>
      <c r="Q1305" s="69"/>
      <c r="R1305" s="69"/>
    </row>
    <row r="1306" spans="1:18" s="70" customFormat="1" ht="12" customHeight="1">
      <c r="A1306" s="539" t="s">
        <v>20</v>
      </c>
      <c r="B1306" s="539"/>
      <c r="C1306" s="546">
        <v>6110111602</v>
      </c>
      <c r="D1306" s="539" t="s">
        <v>937</v>
      </c>
      <c r="E1306" s="68" t="s">
        <v>6</v>
      </c>
      <c r="F1306" s="68" t="s">
        <v>210</v>
      </c>
      <c r="G1306" s="81">
        <f>IF(F1306="I",IFERROR(VLOOKUP(C1306,'BG 032022'!B:D,3,FALSE),0),0)</f>
        <v>0</v>
      </c>
      <c r="H1306" s="69"/>
      <c r="I1306" s="69">
        <f>IF(F1306="I",IFERROR(VLOOKUP(C1306,'BG 032022'!B:F,5,FALSE),0),0)</f>
        <v>0</v>
      </c>
      <c r="J1306" s="69"/>
      <c r="K1306" s="81"/>
      <c r="L1306" s="69"/>
      <c r="M1306" s="69"/>
      <c r="N1306" s="69"/>
      <c r="O1306" s="81"/>
      <c r="P1306" s="69"/>
      <c r="Q1306" s="69"/>
      <c r="R1306" s="69"/>
    </row>
    <row r="1307" spans="1:18" s="70" customFormat="1" ht="12" customHeight="1">
      <c r="A1307" s="539" t="s">
        <v>20</v>
      </c>
      <c r="B1307" s="539"/>
      <c r="C1307" s="546">
        <v>61101117</v>
      </c>
      <c r="D1307" s="539" t="s">
        <v>335</v>
      </c>
      <c r="E1307" s="68" t="s">
        <v>145</v>
      </c>
      <c r="F1307" s="68" t="s">
        <v>209</v>
      </c>
      <c r="G1307" s="81">
        <f>IF(F1307="I",IFERROR(VLOOKUP(C1307,'BG 032022'!B:D,3,FALSE),0),0)</f>
        <v>0</v>
      </c>
      <c r="H1307" s="69"/>
      <c r="I1307" s="69">
        <f>IF(F1307="I",IFERROR(VLOOKUP(C1307,'BG 032022'!B:F,5,FALSE),0),0)</f>
        <v>0</v>
      </c>
      <c r="J1307" s="69"/>
      <c r="K1307" s="81"/>
      <c r="L1307" s="69"/>
      <c r="M1307" s="69"/>
      <c r="N1307" s="69"/>
      <c r="O1307" s="81"/>
      <c r="P1307" s="69"/>
      <c r="Q1307" s="69"/>
      <c r="R1307" s="69"/>
    </row>
    <row r="1308" spans="1:18" s="70" customFormat="1" ht="12" customHeight="1">
      <c r="A1308" s="539" t="s">
        <v>20</v>
      </c>
      <c r="B1308" s="539" t="s">
        <v>1209</v>
      </c>
      <c r="C1308" s="546">
        <v>6110111701</v>
      </c>
      <c r="D1308" s="539" t="s">
        <v>938</v>
      </c>
      <c r="E1308" s="68" t="s">
        <v>145</v>
      </c>
      <c r="F1308" s="68" t="s">
        <v>210</v>
      </c>
      <c r="G1308" s="81">
        <f>IF(F1308="I",IFERROR(VLOOKUP(C1308,'BG 032022'!B:D,3,FALSE),0),0)</f>
        <v>0</v>
      </c>
      <c r="H1308" s="69"/>
      <c r="I1308" s="69">
        <f>IF(F1308="I",IFERROR(VLOOKUP(C1308,'BG 032022'!B:F,5,FALSE),0),0)</f>
        <v>0</v>
      </c>
      <c r="J1308" s="69"/>
      <c r="K1308" s="81"/>
      <c r="L1308" s="69"/>
      <c r="M1308" s="69"/>
      <c r="N1308" s="69"/>
      <c r="O1308" s="81"/>
      <c r="P1308" s="69"/>
      <c r="Q1308" s="69"/>
      <c r="R1308" s="69"/>
    </row>
    <row r="1309" spans="1:18" s="70" customFormat="1" ht="12" customHeight="1">
      <c r="A1309" s="539" t="s">
        <v>20</v>
      </c>
      <c r="B1309" s="539" t="s">
        <v>1209</v>
      </c>
      <c r="C1309" s="546">
        <v>6110111702</v>
      </c>
      <c r="D1309" s="539" t="s">
        <v>939</v>
      </c>
      <c r="E1309" s="68" t="s">
        <v>145</v>
      </c>
      <c r="F1309" s="68" t="s">
        <v>210</v>
      </c>
      <c r="G1309" s="81">
        <f>IF(F1309="I",IFERROR(VLOOKUP(C1309,'BG 032022'!B:D,3,FALSE),0),0)</f>
        <v>0</v>
      </c>
      <c r="H1309" s="69"/>
      <c r="I1309" s="69">
        <f>IF(F1309="I",IFERROR(VLOOKUP(C1309,'BG 032022'!B:F,5,FALSE),0),0)</f>
        <v>0</v>
      </c>
      <c r="J1309" s="69"/>
      <c r="K1309" s="81"/>
      <c r="L1309" s="69"/>
      <c r="M1309" s="69"/>
      <c r="N1309" s="69"/>
      <c r="O1309" s="81"/>
      <c r="P1309" s="69"/>
      <c r="Q1309" s="69"/>
      <c r="R1309" s="69"/>
    </row>
    <row r="1310" spans="1:18" s="70" customFormat="1" ht="12" customHeight="1">
      <c r="A1310" s="539" t="s">
        <v>20</v>
      </c>
      <c r="B1310" s="539"/>
      <c r="C1310" s="546">
        <v>61101118</v>
      </c>
      <c r="D1310" s="539" t="s">
        <v>336</v>
      </c>
      <c r="E1310" s="68" t="s">
        <v>6</v>
      </c>
      <c r="F1310" s="68" t="s">
        <v>209</v>
      </c>
      <c r="G1310" s="81">
        <f>IF(F1310="I",IFERROR(VLOOKUP(C1310,'BG 032022'!B:D,3,FALSE),0),0)</f>
        <v>0</v>
      </c>
      <c r="H1310" s="69"/>
      <c r="I1310" s="69">
        <v>0</v>
      </c>
      <c r="J1310" s="69"/>
      <c r="K1310" s="81"/>
      <c r="L1310" s="69"/>
      <c r="M1310" s="69"/>
      <c r="N1310" s="69"/>
      <c r="O1310" s="81"/>
      <c r="P1310" s="69"/>
      <c r="Q1310" s="69"/>
      <c r="R1310" s="69"/>
    </row>
    <row r="1311" spans="1:18" s="70" customFormat="1" ht="12" customHeight="1">
      <c r="A1311" s="539" t="s">
        <v>20</v>
      </c>
      <c r="B1311" s="539" t="s">
        <v>1209</v>
      </c>
      <c r="C1311" s="546">
        <v>6110111801</v>
      </c>
      <c r="D1311" s="539" t="s">
        <v>940</v>
      </c>
      <c r="E1311" s="68" t="s">
        <v>6</v>
      </c>
      <c r="F1311" s="68" t="s">
        <v>210</v>
      </c>
      <c r="G1311" s="81">
        <f>IF(F1311="I",IFERROR(VLOOKUP(C1311,'BG 032022'!B:D,3,FALSE),0),0)</f>
        <v>1614552250</v>
      </c>
      <c r="H1311" s="69"/>
      <c r="I1311" s="69">
        <f>IF(F1311="I",IFERROR(VLOOKUP(C1311,'BG 032022'!B:F,5,FALSE),0),0)</f>
        <v>265000</v>
      </c>
      <c r="J1311" s="69"/>
      <c r="K1311" s="81"/>
      <c r="L1311" s="69"/>
      <c r="M1311" s="69"/>
      <c r="N1311" s="69"/>
      <c r="O1311" s="81"/>
      <c r="P1311" s="69"/>
      <c r="Q1311" s="69"/>
      <c r="R1311" s="69"/>
    </row>
    <row r="1312" spans="1:18" s="70" customFormat="1" ht="12" customHeight="1">
      <c r="A1312" s="539" t="s">
        <v>20</v>
      </c>
      <c r="B1312" s="539"/>
      <c r="C1312" s="546">
        <v>6110111802</v>
      </c>
      <c r="D1312" s="539" t="s">
        <v>941</v>
      </c>
      <c r="E1312" s="68" t="s">
        <v>6</v>
      </c>
      <c r="F1312" s="68" t="s">
        <v>210</v>
      </c>
      <c r="G1312" s="81">
        <f>IF(F1312="I",IFERROR(VLOOKUP(C1312,'BG 032022'!B:D,3,FALSE),0),0)</f>
        <v>0</v>
      </c>
      <c r="H1312" s="69"/>
      <c r="I1312" s="69">
        <f>IF(F1312="I",IFERROR(VLOOKUP(C1312,'BG 032022'!B:F,5,FALSE),0),0)</f>
        <v>0</v>
      </c>
      <c r="J1312" s="69"/>
      <c r="K1312" s="81"/>
      <c r="L1312" s="69"/>
      <c r="M1312" s="69"/>
      <c r="N1312" s="69"/>
      <c r="O1312" s="81"/>
      <c r="P1312" s="69"/>
      <c r="Q1312" s="69"/>
      <c r="R1312" s="69"/>
    </row>
    <row r="1313" spans="1:18" s="70" customFormat="1" ht="12" customHeight="1">
      <c r="A1313" s="539" t="s">
        <v>20</v>
      </c>
      <c r="B1313" s="539"/>
      <c r="C1313" s="546">
        <v>61101119</v>
      </c>
      <c r="D1313" s="539" t="s">
        <v>827</v>
      </c>
      <c r="E1313" s="68" t="s">
        <v>145</v>
      </c>
      <c r="F1313" s="68" t="s">
        <v>209</v>
      </c>
      <c r="G1313" s="81">
        <f>IF(F1313="I",IFERROR(VLOOKUP(C1313,'BG 032022'!B:D,3,FALSE),0),0)</f>
        <v>0</v>
      </c>
      <c r="H1313" s="69"/>
      <c r="I1313" s="69">
        <v>0</v>
      </c>
      <c r="J1313" s="69"/>
      <c r="K1313" s="81"/>
      <c r="L1313" s="69"/>
      <c r="M1313" s="69"/>
      <c r="N1313" s="69"/>
      <c r="O1313" s="81"/>
      <c r="P1313" s="69"/>
      <c r="Q1313" s="69"/>
      <c r="R1313" s="69"/>
    </row>
    <row r="1314" spans="1:18" s="70" customFormat="1" ht="12" customHeight="1">
      <c r="A1314" s="539" t="s">
        <v>20</v>
      </c>
      <c r="B1314" s="539"/>
      <c r="C1314" s="546">
        <v>6110111901</v>
      </c>
      <c r="D1314" s="539" t="s">
        <v>942</v>
      </c>
      <c r="E1314" s="68" t="s">
        <v>145</v>
      </c>
      <c r="F1314" s="68" t="s">
        <v>210</v>
      </c>
      <c r="G1314" s="81">
        <f>IF(F1314="I",IFERROR(VLOOKUP(C1314,'BG 032022'!B:D,3,FALSE),0),0)</f>
        <v>0</v>
      </c>
      <c r="H1314" s="69"/>
      <c r="I1314" s="69">
        <f>IF(F1314="I",IFERROR(VLOOKUP(C1314,'BG 032022'!B:F,5,FALSE),0),0)</f>
        <v>0</v>
      </c>
      <c r="J1314" s="69"/>
      <c r="K1314" s="81"/>
      <c r="L1314" s="69"/>
      <c r="M1314" s="69"/>
      <c r="N1314" s="69"/>
      <c r="O1314" s="81"/>
      <c r="P1314" s="69"/>
      <c r="Q1314" s="69"/>
      <c r="R1314" s="69"/>
    </row>
    <row r="1315" spans="1:18" s="70" customFormat="1" ht="12" customHeight="1">
      <c r="A1315" s="539" t="s">
        <v>20</v>
      </c>
      <c r="B1315" s="539"/>
      <c r="C1315" s="546">
        <v>6110111902</v>
      </c>
      <c r="D1315" s="539" t="s">
        <v>943</v>
      </c>
      <c r="E1315" s="68" t="s">
        <v>145</v>
      </c>
      <c r="F1315" s="68" t="s">
        <v>210</v>
      </c>
      <c r="G1315" s="81">
        <f>IF(F1315="I",IFERROR(VLOOKUP(C1315,'BG 032022'!B:D,3,FALSE),0),0)</f>
        <v>0</v>
      </c>
      <c r="H1315" s="69"/>
      <c r="I1315" s="69">
        <f>IF(F1315="I",IFERROR(VLOOKUP(C1315,'BG 032022'!B:F,5,FALSE),0),0)</f>
        <v>0</v>
      </c>
      <c r="J1315" s="69"/>
      <c r="K1315" s="81"/>
      <c r="L1315" s="69"/>
      <c r="M1315" s="69"/>
      <c r="N1315" s="69"/>
      <c r="O1315" s="81"/>
      <c r="P1315" s="69"/>
      <c r="Q1315" s="69"/>
      <c r="R1315" s="69"/>
    </row>
    <row r="1316" spans="1:18" s="70" customFormat="1" ht="12" customHeight="1">
      <c r="A1316" s="539" t="s">
        <v>20</v>
      </c>
      <c r="B1316" s="539"/>
      <c r="C1316" s="546">
        <v>61101120</v>
      </c>
      <c r="D1316" s="539" t="s">
        <v>828</v>
      </c>
      <c r="E1316" s="68" t="s">
        <v>6</v>
      </c>
      <c r="F1316" s="68" t="s">
        <v>209</v>
      </c>
      <c r="G1316" s="81">
        <f>IF(F1316="I",IFERROR(VLOOKUP(C1316,'BG 032022'!B:D,3,FALSE),0),0)</f>
        <v>0</v>
      </c>
      <c r="H1316" s="69"/>
      <c r="I1316" s="69">
        <v>0</v>
      </c>
      <c r="J1316" s="69"/>
      <c r="K1316" s="81"/>
      <c r="L1316" s="69"/>
      <c r="M1316" s="69"/>
      <c r="N1316" s="69"/>
      <c r="O1316" s="81"/>
      <c r="P1316" s="69"/>
      <c r="Q1316" s="69"/>
      <c r="R1316" s="69"/>
    </row>
    <row r="1317" spans="1:18" s="70" customFormat="1" ht="12" customHeight="1">
      <c r="A1317" s="539" t="s">
        <v>20</v>
      </c>
      <c r="B1317" s="539"/>
      <c r="C1317" s="546">
        <v>6110112001</v>
      </c>
      <c r="D1317" s="539" t="s">
        <v>944</v>
      </c>
      <c r="E1317" s="68" t="s">
        <v>6</v>
      </c>
      <c r="F1317" s="68" t="s">
        <v>210</v>
      </c>
      <c r="G1317" s="81">
        <f>IF(F1317="I",IFERROR(VLOOKUP(C1317,'BG 032022'!B:D,3,FALSE),0),0)</f>
        <v>0</v>
      </c>
      <c r="H1317" s="69"/>
      <c r="I1317" s="69">
        <f>IF(F1317="I",IFERROR(VLOOKUP(C1317,'BG 032022'!B:F,5,FALSE),0),0)</f>
        <v>0</v>
      </c>
      <c r="J1317" s="69"/>
      <c r="K1317" s="81"/>
      <c r="L1317" s="69"/>
      <c r="M1317" s="69"/>
      <c r="N1317" s="69"/>
      <c r="O1317" s="81"/>
      <c r="P1317" s="69"/>
      <c r="Q1317" s="69"/>
      <c r="R1317" s="69"/>
    </row>
    <row r="1318" spans="1:18" s="70" customFormat="1" ht="12" customHeight="1">
      <c r="A1318" s="539" t="s">
        <v>20</v>
      </c>
      <c r="B1318" s="539"/>
      <c r="C1318" s="546">
        <v>6110112002</v>
      </c>
      <c r="D1318" s="539" t="s">
        <v>944</v>
      </c>
      <c r="E1318" s="68" t="s">
        <v>6</v>
      </c>
      <c r="F1318" s="68" t="s">
        <v>210</v>
      </c>
      <c r="G1318" s="81">
        <f>IF(F1318="I",IFERROR(VLOOKUP(C1318,'BG 032022'!B:D,3,FALSE),0),0)</f>
        <v>0</v>
      </c>
      <c r="H1318" s="69"/>
      <c r="I1318" s="69">
        <f>IF(F1318="I",IFERROR(VLOOKUP(C1318,'BG 032022'!B:F,5,FALSE),0),0)</f>
        <v>0</v>
      </c>
      <c r="J1318" s="69"/>
      <c r="K1318" s="81"/>
      <c r="L1318" s="69"/>
      <c r="M1318" s="69"/>
      <c r="N1318" s="69"/>
      <c r="O1318" s="81"/>
      <c r="P1318" s="69"/>
      <c r="Q1318" s="69"/>
      <c r="R1318" s="69"/>
    </row>
    <row r="1319" spans="1:18" s="70" customFormat="1" ht="12" customHeight="1">
      <c r="A1319" s="539" t="s">
        <v>20</v>
      </c>
      <c r="B1319" s="539"/>
      <c r="C1319" s="546">
        <v>61101121</v>
      </c>
      <c r="D1319" s="539" t="s">
        <v>682</v>
      </c>
      <c r="E1319" s="68" t="s">
        <v>145</v>
      </c>
      <c r="F1319" s="68" t="s">
        <v>209</v>
      </c>
      <c r="G1319" s="81">
        <f>IF(F1319="I",IFERROR(VLOOKUP(C1319,'BG 032022'!B:D,3,FALSE),0),0)</f>
        <v>0</v>
      </c>
      <c r="H1319" s="69"/>
      <c r="I1319" s="69">
        <v>0</v>
      </c>
      <c r="J1319" s="69"/>
      <c r="K1319" s="81"/>
      <c r="L1319" s="69"/>
      <c r="M1319" s="69"/>
      <c r="N1319" s="69"/>
      <c r="O1319" s="81"/>
      <c r="P1319" s="69"/>
      <c r="Q1319" s="69"/>
      <c r="R1319" s="69"/>
    </row>
    <row r="1320" spans="1:18" s="70" customFormat="1" ht="12" customHeight="1">
      <c r="A1320" s="539" t="s">
        <v>20</v>
      </c>
      <c r="B1320" s="539"/>
      <c r="C1320" s="546">
        <v>6110112101</v>
      </c>
      <c r="D1320" s="539" t="s">
        <v>945</v>
      </c>
      <c r="E1320" s="68" t="s">
        <v>145</v>
      </c>
      <c r="F1320" s="68" t="s">
        <v>210</v>
      </c>
      <c r="G1320" s="81">
        <f>IF(F1320="I",IFERROR(VLOOKUP(C1320,'BG 032022'!B:D,3,FALSE),0),0)</f>
        <v>0</v>
      </c>
      <c r="H1320" s="69"/>
      <c r="I1320" s="69">
        <f>IF(F1320="I",IFERROR(VLOOKUP(C1320,'BG 032022'!B:F,5,FALSE),0),0)</f>
        <v>0</v>
      </c>
      <c r="J1320" s="69"/>
      <c r="K1320" s="81"/>
      <c r="L1320" s="69"/>
      <c r="M1320" s="69"/>
      <c r="N1320" s="69"/>
      <c r="O1320" s="81"/>
      <c r="P1320" s="69"/>
      <c r="Q1320" s="69"/>
      <c r="R1320" s="69"/>
    </row>
    <row r="1321" spans="1:18" s="70" customFormat="1" ht="12" customHeight="1">
      <c r="A1321" s="539" t="s">
        <v>20</v>
      </c>
      <c r="B1321" s="539"/>
      <c r="C1321" s="546">
        <v>6110112102</v>
      </c>
      <c r="D1321" s="539" t="s">
        <v>946</v>
      </c>
      <c r="E1321" s="68" t="s">
        <v>145</v>
      </c>
      <c r="F1321" s="68" t="s">
        <v>210</v>
      </c>
      <c r="G1321" s="81">
        <f>IF(F1321="I",IFERROR(VLOOKUP(C1321,'BG 032022'!B:D,3,FALSE),0),0)</f>
        <v>0</v>
      </c>
      <c r="H1321" s="69"/>
      <c r="I1321" s="69">
        <f>IF(F1321="I",IFERROR(VLOOKUP(C1321,'BG 032022'!B:F,5,FALSE),0),0)</f>
        <v>0</v>
      </c>
      <c r="J1321" s="69"/>
      <c r="K1321" s="81"/>
      <c r="L1321" s="69"/>
      <c r="M1321" s="69"/>
      <c r="N1321" s="69"/>
      <c r="O1321" s="81"/>
      <c r="P1321" s="69"/>
      <c r="Q1321" s="69"/>
      <c r="R1321" s="69"/>
    </row>
    <row r="1322" spans="1:18" s="70" customFormat="1" ht="12" customHeight="1">
      <c r="A1322" s="539" t="s">
        <v>20</v>
      </c>
      <c r="B1322" s="539"/>
      <c r="C1322" s="546">
        <v>61101122</v>
      </c>
      <c r="D1322" s="539" t="s">
        <v>683</v>
      </c>
      <c r="E1322" s="68" t="s">
        <v>6</v>
      </c>
      <c r="F1322" s="68" t="s">
        <v>209</v>
      </c>
      <c r="G1322" s="81">
        <f>IF(F1322="I",IFERROR(VLOOKUP(C1322,'BG 032022'!B:D,3,FALSE),0),0)</f>
        <v>0</v>
      </c>
      <c r="H1322" s="69"/>
      <c r="I1322" s="69">
        <v>0</v>
      </c>
      <c r="J1322" s="69"/>
      <c r="K1322" s="81"/>
      <c r="L1322" s="69"/>
      <c r="M1322" s="69"/>
      <c r="N1322" s="69"/>
      <c r="O1322" s="81"/>
      <c r="P1322" s="69"/>
      <c r="Q1322" s="69"/>
      <c r="R1322" s="69"/>
    </row>
    <row r="1323" spans="1:18" s="70" customFormat="1" ht="12" customHeight="1">
      <c r="A1323" s="539" t="s">
        <v>20</v>
      </c>
      <c r="B1323" s="539"/>
      <c r="C1323" s="546">
        <v>6110112201</v>
      </c>
      <c r="D1323" s="539" t="s">
        <v>947</v>
      </c>
      <c r="E1323" s="68" t="s">
        <v>6</v>
      </c>
      <c r="F1323" s="68" t="s">
        <v>210</v>
      </c>
      <c r="G1323" s="81">
        <f>IF(F1323="I",IFERROR(VLOOKUP(C1323,'BG 032022'!B:D,3,FALSE),0),0)</f>
        <v>0</v>
      </c>
      <c r="H1323" s="69"/>
      <c r="I1323" s="69">
        <f>IF(F1323="I",IFERROR(VLOOKUP(C1323,'BG 032022'!B:F,5,FALSE),0),0)</f>
        <v>0</v>
      </c>
      <c r="J1323" s="69"/>
      <c r="K1323" s="81"/>
      <c r="L1323" s="69"/>
      <c r="M1323" s="69"/>
      <c r="N1323" s="69"/>
      <c r="O1323" s="81"/>
      <c r="P1323" s="69"/>
      <c r="Q1323" s="69"/>
      <c r="R1323" s="69"/>
    </row>
    <row r="1324" spans="1:18" s="70" customFormat="1" ht="12" customHeight="1">
      <c r="A1324" s="539" t="s">
        <v>20</v>
      </c>
      <c r="B1324" s="539"/>
      <c r="C1324" s="546">
        <v>6110112202</v>
      </c>
      <c r="D1324" s="539" t="s">
        <v>947</v>
      </c>
      <c r="E1324" s="68" t="s">
        <v>6</v>
      </c>
      <c r="F1324" s="68" t="s">
        <v>210</v>
      </c>
      <c r="G1324" s="81">
        <f>IF(F1324="I",IFERROR(VLOOKUP(C1324,'BG 032022'!B:D,3,FALSE),0),0)</f>
        <v>0</v>
      </c>
      <c r="H1324" s="69"/>
      <c r="I1324" s="69">
        <f>IF(F1324="I",IFERROR(VLOOKUP(C1324,'BG 032022'!B:F,5,FALSE),0),0)</f>
        <v>0</v>
      </c>
      <c r="J1324" s="69"/>
      <c r="K1324" s="81"/>
      <c r="L1324" s="69"/>
      <c r="M1324" s="69"/>
      <c r="N1324" s="69"/>
      <c r="O1324" s="81"/>
      <c r="P1324" s="69"/>
      <c r="Q1324" s="69"/>
      <c r="R1324" s="69"/>
    </row>
    <row r="1325" spans="1:18" s="70" customFormat="1" ht="12" customHeight="1">
      <c r="A1325" s="539" t="s">
        <v>20</v>
      </c>
      <c r="B1325" s="539"/>
      <c r="C1325" s="546">
        <v>61101123</v>
      </c>
      <c r="D1325" s="539" t="s">
        <v>829</v>
      </c>
      <c r="E1325" s="68" t="s">
        <v>145</v>
      </c>
      <c r="F1325" s="68" t="s">
        <v>209</v>
      </c>
      <c r="G1325" s="81">
        <f>IF(F1325="I",IFERROR(VLOOKUP(C1325,'BG 032022'!B:D,3,FALSE),0),0)</f>
        <v>0</v>
      </c>
      <c r="H1325" s="69"/>
      <c r="I1325" s="69">
        <v>0</v>
      </c>
      <c r="J1325" s="69"/>
      <c r="K1325" s="81"/>
      <c r="L1325" s="69"/>
      <c r="M1325" s="69"/>
      <c r="N1325" s="69"/>
      <c r="O1325" s="81"/>
      <c r="P1325" s="69"/>
      <c r="Q1325" s="69"/>
      <c r="R1325" s="69"/>
    </row>
    <row r="1326" spans="1:18" s="70" customFormat="1" ht="12" customHeight="1">
      <c r="A1326" s="539" t="s">
        <v>20</v>
      </c>
      <c r="B1326" s="539"/>
      <c r="C1326" s="546">
        <v>6110112301</v>
      </c>
      <c r="D1326" s="539" t="s">
        <v>948</v>
      </c>
      <c r="E1326" s="68" t="s">
        <v>145</v>
      </c>
      <c r="F1326" s="68" t="s">
        <v>210</v>
      </c>
      <c r="G1326" s="81">
        <f>IF(F1326="I",IFERROR(VLOOKUP(C1326,'BG 032022'!B:D,3,FALSE),0),0)</f>
        <v>0</v>
      </c>
      <c r="H1326" s="69"/>
      <c r="I1326" s="69">
        <f>IF(F1326="I",IFERROR(VLOOKUP(C1326,'BG 032022'!B:F,5,FALSE),0),0)</f>
        <v>0</v>
      </c>
      <c r="J1326" s="69"/>
      <c r="K1326" s="81"/>
      <c r="L1326" s="69"/>
      <c r="M1326" s="69"/>
      <c r="N1326" s="69"/>
      <c r="O1326" s="81"/>
      <c r="P1326" s="69"/>
      <c r="Q1326" s="69"/>
      <c r="R1326" s="69"/>
    </row>
    <row r="1327" spans="1:18" s="70" customFormat="1" ht="12" customHeight="1">
      <c r="A1327" s="539" t="s">
        <v>20</v>
      </c>
      <c r="B1327" s="539"/>
      <c r="C1327" s="546">
        <v>6110112302</v>
      </c>
      <c r="D1327" s="539" t="s">
        <v>949</v>
      </c>
      <c r="E1327" s="68" t="s">
        <v>145</v>
      </c>
      <c r="F1327" s="68" t="s">
        <v>210</v>
      </c>
      <c r="G1327" s="81">
        <f>IF(F1327="I",IFERROR(VLOOKUP(C1327,'BG 032022'!B:D,3,FALSE),0),0)</f>
        <v>0</v>
      </c>
      <c r="H1327" s="69"/>
      <c r="I1327" s="69">
        <f>IF(F1327="I",IFERROR(VLOOKUP(C1327,'BG 032022'!B:F,5,FALSE),0),0)</f>
        <v>0</v>
      </c>
      <c r="J1327" s="69"/>
      <c r="K1327" s="81"/>
      <c r="L1327" s="69"/>
      <c r="M1327" s="69"/>
      <c r="N1327" s="69"/>
      <c r="O1327" s="81"/>
      <c r="P1327" s="69"/>
      <c r="Q1327" s="69"/>
      <c r="R1327" s="69"/>
    </row>
    <row r="1328" spans="1:18" s="70" customFormat="1" ht="12" customHeight="1">
      <c r="A1328" s="539" t="s">
        <v>20</v>
      </c>
      <c r="B1328" s="539"/>
      <c r="C1328" s="546">
        <v>61101124</v>
      </c>
      <c r="D1328" s="539" t="s">
        <v>830</v>
      </c>
      <c r="E1328" s="68" t="s">
        <v>6</v>
      </c>
      <c r="F1328" s="68" t="s">
        <v>209</v>
      </c>
      <c r="G1328" s="81">
        <f>IF(F1328="I",IFERROR(VLOOKUP(C1328,'BG 032022'!B:D,3,FALSE),0),0)</f>
        <v>0</v>
      </c>
      <c r="H1328" s="69"/>
      <c r="I1328" s="69">
        <v>0</v>
      </c>
      <c r="J1328" s="69"/>
      <c r="K1328" s="81"/>
      <c r="L1328" s="69"/>
      <c r="M1328" s="69"/>
      <c r="N1328" s="69"/>
      <c r="O1328" s="81"/>
      <c r="P1328" s="69"/>
      <c r="Q1328" s="69"/>
      <c r="R1328" s="69"/>
    </row>
    <row r="1329" spans="1:18" s="70" customFormat="1" ht="12" customHeight="1">
      <c r="A1329" s="539" t="s">
        <v>20</v>
      </c>
      <c r="B1329" s="539"/>
      <c r="C1329" s="546">
        <v>6110112401</v>
      </c>
      <c r="D1329" s="539" t="s">
        <v>950</v>
      </c>
      <c r="E1329" s="68" t="s">
        <v>6</v>
      </c>
      <c r="F1329" s="68" t="s">
        <v>210</v>
      </c>
      <c r="G1329" s="81">
        <f>IF(F1329="I",IFERROR(VLOOKUP(C1329,'BG 032022'!B:D,3,FALSE),0),0)</f>
        <v>0</v>
      </c>
      <c r="H1329" s="69"/>
      <c r="I1329" s="69">
        <f>IF(F1329="I",IFERROR(VLOOKUP(C1329,'BG 032022'!B:F,5,FALSE),0),0)</f>
        <v>0</v>
      </c>
      <c r="J1329" s="69"/>
      <c r="K1329" s="81"/>
      <c r="L1329" s="69"/>
      <c r="M1329" s="69"/>
      <c r="N1329" s="69"/>
      <c r="O1329" s="81"/>
      <c r="P1329" s="69"/>
      <c r="Q1329" s="69"/>
      <c r="R1329" s="69"/>
    </row>
    <row r="1330" spans="1:18" s="70" customFormat="1" ht="12" customHeight="1">
      <c r="A1330" s="539" t="s">
        <v>20</v>
      </c>
      <c r="B1330" s="539"/>
      <c r="C1330" s="546">
        <v>6110112402</v>
      </c>
      <c r="D1330" s="539" t="s">
        <v>951</v>
      </c>
      <c r="E1330" s="68" t="s">
        <v>6</v>
      </c>
      <c r="F1330" s="68" t="s">
        <v>210</v>
      </c>
      <c r="G1330" s="81">
        <f>IF(F1330="I",IFERROR(VLOOKUP(C1330,'BG 032022'!B:D,3,FALSE),0),0)</f>
        <v>0</v>
      </c>
      <c r="H1330" s="69"/>
      <c r="I1330" s="69">
        <f>IF(F1330="I",IFERROR(VLOOKUP(C1330,'BG 032022'!B:F,5,FALSE),0),0)</f>
        <v>0</v>
      </c>
      <c r="J1330" s="69"/>
      <c r="K1330" s="81"/>
      <c r="L1330" s="69"/>
      <c r="M1330" s="69"/>
      <c r="N1330" s="69"/>
      <c r="O1330" s="81"/>
      <c r="P1330" s="69"/>
      <c r="Q1330" s="69"/>
      <c r="R1330" s="69"/>
    </row>
    <row r="1331" spans="1:18" s="70" customFormat="1" ht="12" customHeight="1">
      <c r="A1331" s="539" t="s">
        <v>20</v>
      </c>
      <c r="B1331" s="539"/>
      <c r="C1331" s="546">
        <v>61101125</v>
      </c>
      <c r="D1331" s="539" t="s">
        <v>831</v>
      </c>
      <c r="E1331" s="68" t="s">
        <v>145</v>
      </c>
      <c r="F1331" s="68" t="s">
        <v>209</v>
      </c>
      <c r="G1331" s="81">
        <f>IF(F1331="I",IFERROR(VLOOKUP(C1331,'BG 032022'!B:D,3,FALSE),0),0)</f>
        <v>0</v>
      </c>
      <c r="H1331" s="69"/>
      <c r="I1331" s="69">
        <v>0</v>
      </c>
      <c r="J1331" s="69"/>
      <c r="K1331" s="81"/>
      <c r="L1331" s="69"/>
      <c r="M1331" s="69"/>
      <c r="N1331" s="69"/>
      <c r="O1331" s="81"/>
      <c r="P1331" s="69"/>
      <c r="Q1331" s="69"/>
      <c r="R1331" s="69"/>
    </row>
    <row r="1332" spans="1:18" s="70" customFormat="1" ht="12" customHeight="1">
      <c r="A1332" s="539" t="s">
        <v>20</v>
      </c>
      <c r="B1332" s="539"/>
      <c r="C1332" s="546">
        <v>6110112501</v>
      </c>
      <c r="D1332" s="539" t="s">
        <v>952</v>
      </c>
      <c r="E1332" s="68" t="s">
        <v>145</v>
      </c>
      <c r="F1332" s="68" t="s">
        <v>210</v>
      </c>
      <c r="G1332" s="81">
        <f>IF(F1332="I",IFERROR(VLOOKUP(C1332,'BG 032022'!B:D,3,FALSE),0),0)</f>
        <v>0</v>
      </c>
      <c r="H1332" s="69"/>
      <c r="I1332" s="69">
        <f>IF(F1332="I",IFERROR(VLOOKUP(C1332,'BG 032022'!B:F,5,FALSE),0),0)</f>
        <v>0</v>
      </c>
      <c r="J1332" s="69"/>
      <c r="K1332" s="81"/>
      <c r="L1332" s="69"/>
      <c r="M1332" s="69"/>
      <c r="N1332" s="69"/>
      <c r="O1332" s="81"/>
      <c r="P1332" s="69"/>
      <c r="Q1332" s="69"/>
      <c r="R1332" s="69"/>
    </row>
    <row r="1333" spans="1:18" s="70" customFormat="1" ht="12" customHeight="1">
      <c r="A1333" s="539" t="s">
        <v>20</v>
      </c>
      <c r="B1333" s="539"/>
      <c r="C1333" s="546">
        <v>6110112502</v>
      </c>
      <c r="D1333" s="539" t="s">
        <v>953</v>
      </c>
      <c r="E1333" s="68" t="s">
        <v>145</v>
      </c>
      <c r="F1333" s="68" t="s">
        <v>210</v>
      </c>
      <c r="G1333" s="81">
        <f>IF(F1333="I",IFERROR(VLOOKUP(C1333,'BG 032022'!B:D,3,FALSE),0),0)</f>
        <v>0</v>
      </c>
      <c r="H1333" s="69"/>
      <c r="I1333" s="69">
        <f>IF(F1333="I",IFERROR(VLOOKUP(C1333,'BG 032022'!B:F,5,FALSE),0),0)</f>
        <v>0</v>
      </c>
      <c r="J1333" s="69"/>
      <c r="K1333" s="81"/>
      <c r="L1333" s="69"/>
      <c r="M1333" s="69"/>
      <c r="N1333" s="69"/>
      <c r="O1333" s="81"/>
      <c r="P1333" s="69"/>
      <c r="Q1333" s="69"/>
      <c r="R1333" s="69"/>
    </row>
    <row r="1334" spans="1:18" s="70" customFormat="1" ht="12" customHeight="1">
      <c r="A1334" s="539" t="s">
        <v>20</v>
      </c>
      <c r="B1334" s="539"/>
      <c r="C1334" s="546">
        <v>61101126</v>
      </c>
      <c r="D1334" s="539" t="s">
        <v>832</v>
      </c>
      <c r="E1334" s="68" t="s">
        <v>6</v>
      </c>
      <c r="F1334" s="68" t="s">
        <v>209</v>
      </c>
      <c r="G1334" s="81">
        <f>IF(F1334="I",IFERROR(VLOOKUP(C1334,'BG 032022'!B:D,3,FALSE),0),0)</f>
        <v>0</v>
      </c>
      <c r="H1334" s="69"/>
      <c r="I1334" s="69">
        <v>0</v>
      </c>
      <c r="J1334" s="69"/>
      <c r="K1334" s="81"/>
      <c r="L1334" s="69"/>
      <c r="M1334" s="69"/>
      <c r="N1334" s="69"/>
      <c r="O1334" s="81"/>
      <c r="P1334" s="69"/>
      <c r="Q1334" s="69"/>
      <c r="R1334" s="69"/>
    </row>
    <row r="1335" spans="1:18" s="70" customFormat="1" ht="12" customHeight="1">
      <c r="A1335" s="539" t="s">
        <v>20</v>
      </c>
      <c r="B1335" s="539"/>
      <c r="C1335" s="546">
        <v>6110112601</v>
      </c>
      <c r="D1335" s="539" t="s">
        <v>954</v>
      </c>
      <c r="E1335" s="68" t="s">
        <v>6</v>
      </c>
      <c r="F1335" s="68" t="s">
        <v>210</v>
      </c>
      <c r="G1335" s="81">
        <f>IF(F1335="I",IFERROR(VLOOKUP(C1335,'BG 032022'!B:D,3,FALSE),0),0)</f>
        <v>0</v>
      </c>
      <c r="H1335" s="69"/>
      <c r="I1335" s="69">
        <f>IF(F1335="I",IFERROR(VLOOKUP(C1335,'BG 032022'!B:F,5,FALSE),0),0)</f>
        <v>0</v>
      </c>
      <c r="J1335" s="69"/>
      <c r="K1335" s="81"/>
      <c r="L1335" s="69"/>
      <c r="M1335" s="69"/>
      <c r="N1335" s="69"/>
      <c r="O1335" s="81"/>
      <c r="P1335" s="69"/>
      <c r="Q1335" s="69"/>
      <c r="R1335" s="69"/>
    </row>
    <row r="1336" spans="1:18" s="70" customFormat="1" ht="12" customHeight="1">
      <c r="A1336" s="539" t="s">
        <v>20</v>
      </c>
      <c r="B1336" s="539"/>
      <c r="C1336" s="546">
        <v>6110112602</v>
      </c>
      <c r="D1336" s="539" t="s">
        <v>955</v>
      </c>
      <c r="E1336" s="68" t="s">
        <v>6</v>
      </c>
      <c r="F1336" s="68" t="s">
        <v>210</v>
      </c>
      <c r="G1336" s="81">
        <f>IF(F1336="I",IFERROR(VLOOKUP(C1336,'BG 032022'!B:D,3,FALSE),0),0)</f>
        <v>0</v>
      </c>
      <c r="H1336" s="69"/>
      <c r="I1336" s="69">
        <f>IF(F1336="I",IFERROR(VLOOKUP(C1336,'BG 032022'!B:F,5,FALSE),0),0)</f>
        <v>0</v>
      </c>
      <c r="J1336" s="69"/>
      <c r="K1336" s="81"/>
      <c r="L1336" s="69"/>
      <c r="M1336" s="69"/>
      <c r="N1336" s="69"/>
      <c r="O1336" s="81"/>
      <c r="P1336" s="69"/>
      <c r="Q1336" s="69"/>
      <c r="R1336" s="69"/>
    </row>
    <row r="1337" spans="1:18" s="70" customFormat="1" ht="12" customHeight="1">
      <c r="A1337" s="539" t="s">
        <v>20</v>
      </c>
      <c r="B1337" s="539"/>
      <c r="C1337" s="546">
        <v>61101127</v>
      </c>
      <c r="D1337" s="539" t="s">
        <v>833</v>
      </c>
      <c r="E1337" s="68" t="s">
        <v>145</v>
      </c>
      <c r="F1337" s="68" t="s">
        <v>209</v>
      </c>
      <c r="G1337" s="81">
        <f>IF(F1337="I",IFERROR(VLOOKUP(C1337,'BG 032022'!B:D,3,FALSE),0),0)</f>
        <v>0</v>
      </c>
      <c r="H1337" s="69"/>
      <c r="I1337" s="69">
        <v>0</v>
      </c>
      <c r="J1337" s="69"/>
      <c r="K1337" s="81"/>
      <c r="L1337" s="69"/>
      <c r="M1337" s="69"/>
      <c r="N1337" s="69"/>
      <c r="O1337" s="81"/>
      <c r="P1337" s="69"/>
      <c r="Q1337" s="69"/>
      <c r="R1337" s="69"/>
    </row>
    <row r="1338" spans="1:18" s="70" customFormat="1" ht="12" customHeight="1">
      <c r="A1338" s="539" t="s">
        <v>20</v>
      </c>
      <c r="B1338" s="539"/>
      <c r="C1338" s="546">
        <v>6110112701</v>
      </c>
      <c r="D1338" s="539" t="s">
        <v>956</v>
      </c>
      <c r="E1338" s="68" t="s">
        <v>145</v>
      </c>
      <c r="F1338" s="68" t="s">
        <v>210</v>
      </c>
      <c r="G1338" s="81">
        <f>IF(F1338="I",IFERROR(VLOOKUP(C1338,'BG 032022'!B:D,3,FALSE),0),0)</f>
        <v>0</v>
      </c>
      <c r="H1338" s="69"/>
      <c r="I1338" s="69">
        <f>IF(F1338="I",IFERROR(VLOOKUP(C1338,'BG 032022'!B:F,5,FALSE),0),0)</f>
        <v>0</v>
      </c>
      <c r="J1338" s="69"/>
      <c r="K1338" s="81"/>
      <c r="L1338" s="69"/>
      <c r="M1338" s="69"/>
      <c r="N1338" s="69"/>
      <c r="O1338" s="81"/>
      <c r="P1338" s="69"/>
      <c r="Q1338" s="69"/>
      <c r="R1338" s="69"/>
    </row>
    <row r="1339" spans="1:18" s="70" customFormat="1" ht="12" customHeight="1">
      <c r="A1339" s="539" t="s">
        <v>20</v>
      </c>
      <c r="B1339" s="539"/>
      <c r="C1339" s="546">
        <v>6110112702</v>
      </c>
      <c r="D1339" s="539" t="s">
        <v>957</v>
      </c>
      <c r="E1339" s="68" t="s">
        <v>145</v>
      </c>
      <c r="F1339" s="68" t="s">
        <v>210</v>
      </c>
      <c r="G1339" s="81">
        <f>IF(F1339="I",IFERROR(VLOOKUP(C1339,'BG 032022'!B:D,3,FALSE),0),0)</f>
        <v>0</v>
      </c>
      <c r="H1339" s="69"/>
      <c r="I1339" s="69">
        <f>IF(F1339="I",IFERROR(VLOOKUP(C1339,'BG 032022'!B:F,5,FALSE),0),0)</f>
        <v>0</v>
      </c>
      <c r="J1339" s="69"/>
      <c r="K1339" s="81"/>
      <c r="L1339" s="69"/>
      <c r="M1339" s="69"/>
      <c r="N1339" s="69"/>
      <c r="O1339" s="81"/>
      <c r="P1339" s="69"/>
      <c r="Q1339" s="69"/>
      <c r="R1339" s="69"/>
    </row>
    <row r="1340" spans="1:18" s="70" customFormat="1" ht="12" customHeight="1">
      <c r="A1340" s="539" t="s">
        <v>20</v>
      </c>
      <c r="B1340" s="539"/>
      <c r="C1340" s="546">
        <v>61101128</v>
      </c>
      <c r="D1340" s="539" t="s">
        <v>834</v>
      </c>
      <c r="E1340" s="68" t="s">
        <v>6</v>
      </c>
      <c r="F1340" s="68" t="s">
        <v>209</v>
      </c>
      <c r="G1340" s="81">
        <f>IF(F1340="I",IFERROR(VLOOKUP(C1340,'BG 032022'!B:D,3,FALSE),0),0)</f>
        <v>0</v>
      </c>
      <c r="H1340" s="69"/>
      <c r="I1340" s="69">
        <v>0</v>
      </c>
      <c r="J1340" s="69"/>
      <c r="K1340" s="81"/>
      <c r="L1340" s="69"/>
      <c r="M1340" s="69"/>
      <c r="N1340" s="69"/>
      <c r="O1340" s="81"/>
      <c r="P1340" s="69"/>
      <c r="Q1340" s="69"/>
      <c r="R1340" s="69"/>
    </row>
    <row r="1341" spans="1:18" s="70" customFormat="1" ht="12" customHeight="1">
      <c r="A1341" s="539" t="s">
        <v>20</v>
      </c>
      <c r="B1341" s="539"/>
      <c r="C1341" s="546">
        <v>6110112801</v>
      </c>
      <c r="D1341" s="539" t="s">
        <v>958</v>
      </c>
      <c r="E1341" s="68" t="s">
        <v>6</v>
      </c>
      <c r="F1341" s="68" t="s">
        <v>210</v>
      </c>
      <c r="G1341" s="81">
        <f>IF(F1341="I",IFERROR(VLOOKUP(C1341,'BG 032022'!B:D,3,FALSE),0),0)</f>
        <v>0</v>
      </c>
      <c r="H1341" s="69"/>
      <c r="I1341" s="69">
        <f>IF(F1341="I",IFERROR(VLOOKUP(C1341,'BG 032022'!B:F,5,FALSE),0),0)</f>
        <v>0</v>
      </c>
      <c r="J1341" s="69"/>
      <c r="K1341" s="81"/>
      <c r="L1341" s="69"/>
      <c r="M1341" s="69"/>
      <c r="N1341" s="69"/>
      <c r="O1341" s="81"/>
      <c r="P1341" s="69"/>
      <c r="Q1341" s="69"/>
      <c r="R1341" s="69"/>
    </row>
    <row r="1342" spans="1:18" s="70" customFormat="1" ht="12" customHeight="1">
      <c r="A1342" s="539" t="s">
        <v>20</v>
      </c>
      <c r="B1342" s="539"/>
      <c r="C1342" s="546">
        <v>6110112802</v>
      </c>
      <c r="D1342" s="539" t="s">
        <v>959</v>
      </c>
      <c r="E1342" s="68" t="s">
        <v>6</v>
      </c>
      <c r="F1342" s="68" t="s">
        <v>210</v>
      </c>
      <c r="G1342" s="81">
        <f>IF(F1342="I",IFERROR(VLOOKUP(C1342,'BG 032022'!B:D,3,FALSE),0),0)</f>
        <v>0</v>
      </c>
      <c r="H1342" s="69"/>
      <c r="I1342" s="69">
        <f>IF(F1342="I",IFERROR(VLOOKUP(C1342,'BG 032022'!B:F,5,FALSE),0),0)</f>
        <v>0</v>
      </c>
      <c r="J1342" s="69"/>
      <c r="K1342" s="81"/>
      <c r="L1342" s="69"/>
      <c r="M1342" s="69"/>
      <c r="N1342" s="69"/>
      <c r="O1342" s="81"/>
      <c r="P1342" s="69"/>
      <c r="Q1342" s="69"/>
      <c r="R1342" s="69"/>
    </row>
    <row r="1343" spans="1:18" s="70" customFormat="1" ht="12" customHeight="1">
      <c r="A1343" s="539" t="s">
        <v>20</v>
      </c>
      <c r="B1343" s="539"/>
      <c r="C1343" s="546">
        <v>61101129</v>
      </c>
      <c r="D1343" s="539" t="s">
        <v>960</v>
      </c>
      <c r="E1343" s="68" t="s">
        <v>145</v>
      </c>
      <c r="F1343" s="68" t="s">
        <v>209</v>
      </c>
      <c r="G1343" s="81">
        <f>IF(F1343="I",IFERROR(VLOOKUP(C1343,'BG 032022'!B:D,3,FALSE),0),0)</f>
        <v>0</v>
      </c>
      <c r="H1343" s="69"/>
      <c r="I1343" s="69">
        <v>0</v>
      </c>
      <c r="J1343" s="69"/>
      <c r="K1343" s="81"/>
      <c r="L1343" s="69"/>
      <c r="M1343" s="69"/>
      <c r="N1343" s="69"/>
      <c r="O1343" s="81"/>
      <c r="P1343" s="69"/>
      <c r="Q1343" s="69"/>
      <c r="R1343" s="69"/>
    </row>
    <row r="1344" spans="1:18" s="70" customFormat="1" ht="12" customHeight="1">
      <c r="A1344" s="539" t="s">
        <v>20</v>
      </c>
      <c r="B1344" s="539" t="s">
        <v>1209</v>
      </c>
      <c r="C1344" s="546">
        <v>6110112901</v>
      </c>
      <c r="D1344" s="539" t="s">
        <v>961</v>
      </c>
      <c r="E1344" s="68" t="s">
        <v>145</v>
      </c>
      <c r="F1344" s="68" t="s">
        <v>210</v>
      </c>
      <c r="G1344" s="81">
        <f>IF(F1344="I",IFERROR(VLOOKUP(C1344,'BG 032022'!B:D,3,FALSE),0),0)</f>
        <v>774457320</v>
      </c>
      <c r="H1344" s="69"/>
      <c r="I1344" s="69">
        <f>IF(F1344="I",IFERROR(VLOOKUP(C1344,'BG 032022'!B:F,5,FALSE),0),0)</f>
        <v>111436.5</v>
      </c>
      <c r="J1344" s="69"/>
      <c r="K1344" s="81"/>
      <c r="L1344" s="69"/>
      <c r="M1344" s="69"/>
      <c r="N1344" s="69"/>
      <c r="O1344" s="81"/>
      <c r="P1344" s="69"/>
      <c r="Q1344" s="69"/>
      <c r="R1344" s="69"/>
    </row>
    <row r="1345" spans="1:18" s="70" customFormat="1" ht="12" customHeight="1">
      <c r="A1345" s="539" t="s">
        <v>20</v>
      </c>
      <c r="B1345" s="539" t="s">
        <v>1210</v>
      </c>
      <c r="C1345" s="546">
        <v>6110112902</v>
      </c>
      <c r="D1345" s="539" t="s">
        <v>962</v>
      </c>
      <c r="E1345" s="68" t="s">
        <v>145</v>
      </c>
      <c r="F1345" s="68" t="s">
        <v>210</v>
      </c>
      <c r="G1345" s="81">
        <f>IF(F1345="I",IFERROR(VLOOKUP(C1345,'BG 032022'!B:D,3,FALSE),0),0)</f>
        <v>774457320</v>
      </c>
      <c r="H1345" s="69"/>
      <c r="I1345" s="69">
        <f>IF(F1345="I",IFERROR(VLOOKUP(C1345,'BG 032022'!B:F,5,FALSE),0),0)</f>
        <v>111436.5</v>
      </c>
      <c r="J1345" s="69"/>
      <c r="K1345" s="81"/>
      <c r="L1345" s="69"/>
      <c r="M1345" s="69"/>
      <c r="N1345" s="69"/>
      <c r="O1345" s="81"/>
      <c r="P1345" s="69"/>
      <c r="Q1345" s="69"/>
      <c r="R1345" s="69"/>
    </row>
    <row r="1346" spans="1:18" s="70" customFormat="1" ht="12" customHeight="1">
      <c r="A1346" s="539" t="s">
        <v>20</v>
      </c>
      <c r="B1346" s="539"/>
      <c r="C1346" s="546">
        <v>61101130</v>
      </c>
      <c r="D1346" s="539" t="s">
        <v>963</v>
      </c>
      <c r="E1346" s="68" t="s">
        <v>6</v>
      </c>
      <c r="F1346" s="68" t="s">
        <v>209</v>
      </c>
      <c r="G1346" s="81">
        <f>IF(F1346="I",IFERROR(VLOOKUP(C1346,'BG 032022'!B:D,3,FALSE),0),0)</f>
        <v>0</v>
      </c>
      <c r="H1346" s="69"/>
      <c r="I1346" s="69">
        <v>0</v>
      </c>
      <c r="J1346" s="69"/>
      <c r="K1346" s="81"/>
      <c r="L1346" s="69"/>
      <c r="M1346" s="69"/>
      <c r="N1346" s="69"/>
      <c r="O1346" s="81"/>
      <c r="P1346" s="69"/>
      <c r="Q1346" s="69"/>
      <c r="R1346" s="69"/>
    </row>
    <row r="1347" spans="1:18" s="70" customFormat="1" ht="12" customHeight="1">
      <c r="A1347" s="539" t="s">
        <v>20</v>
      </c>
      <c r="B1347" s="539"/>
      <c r="C1347" s="546">
        <v>6110113001</v>
      </c>
      <c r="D1347" s="539" t="s">
        <v>964</v>
      </c>
      <c r="E1347" s="68" t="s">
        <v>6</v>
      </c>
      <c r="F1347" s="68" t="s">
        <v>210</v>
      </c>
      <c r="G1347" s="81">
        <f>IF(F1347="I",IFERROR(VLOOKUP(C1347,'BG 032022'!B:D,3,FALSE),0),0)</f>
        <v>0</v>
      </c>
      <c r="H1347" s="69"/>
      <c r="I1347" s="69">
        <f>IF(F1347="I",IFERROR(VLOOKUP(C1347,'BG 032022'!B:F,5,FALSE),0),0)</f>
        <v>0</v>
      </c>
      <c r="J1347" s="69"/>
      <c r="K1347" s="81"/>
      <c r="L1347" s="69"/>
      <c r="M1347" s="69"/>
      <c r="N1347" s="69"/>
      <c r="O1347" s="81"/>
      <c r="P1347" s="69"/>
      <c r="Q1347" s="69"/>
      <c r="R1347" s="69"/>
    </row>
    <row r="1348" spans="1:18" s="70" customFormat="1" ht="12" customHeight="1">
      <c r="A1348" s="539" t="s">
        <v>20</v>
      </c>
      <c r="B1348" s="539"/>
      <c r="C1348" s="546">
        <v>6110113002</v>
      </c>
      <c r="D1348" s="539" t="s">
        <v>965</v>
      </c>
      <c r="E1348" s="68" t="s">
        <v>6</v>
      </c>
      <c r="F1348" s="68" t="s">
        <v>210</v>
      </c>
      <c r="G1348" s="81">
        <f>IF(F1348="I",IFERROR(VLOOKUP(C1348,'BG 032022'!B:D,3,FALSE),0),0)</f>
        <v>0</v>
      </c>
      <c r="H1348" s="69"/>
      <c r="I1348" s="69">
        <f>IF(F1348="I",IFERROR(VLOOKUP(C1348,'BG 032022'!B:F,5,FALSE),0),0)</f>
        <v>0</v>
      </c>
      <c r="J1348" s="69"/>
      <c r="K1348" s="81"/>
      <c r="L1348" s="69"/>
      <c r="M1348" s="69"/>
      <c r="N1348" s="69"/>
      <c r="O1348" s="81"/>
      <c r="P1348" s="69"/>
      <c r="Q1348" s="69"/>
      <c r="R1348" s="69"/>
    </row>
    <row r="1349" spans="1:18" s="70" customFormat="1" ht="12" customHeight="1">
      <c r="A1349" s="539" t="s">
        <v>20</v>
      </c>
      <c r="B1349" s="539"/>
      <c r="C1349" s="546">
        <v>61101131</v>
      </c>
      <c r="D1349" s="539" t="s">
        <v>321</v>
      </c>
      <c r="E1349" s="68" t="s">
        <v>145</v>
      </c>
      <c r="F1349" s="68" t="s">
        <v>209</v>
      </c>
      <c r="G1349" s="81">
        <f>IF(F1349="I",IFERROR(VLOOKUP(C1349,'BG 032022'!B:D,3,FALSE),0),0)</f>
        <v>0</v>
      </c>
      <c r="H1349" s="69"/>
      <c r="I1349" s="69">
        <v>0</v>
      </c>
      <c r="J1349" s="69"/>
      <c r="K1349" s="81"/>
      <c r="L1349" s="69"/>
      <c r="M1349" s="69"/>
      <c r="N1349" s="69"/>
      <c r="O1349" s="81"/>
      <c r="P1349" s="69"/>
      <c r="Q1349" s="69"/>
      <c r="R1349" s="69"/>
    </row>
    <row r="1350" spans="1:18" s="70" customFormat="1" ht="12" customHeight="1">
      <c r="A1350" s="539" t="s">
        <v>20</v>
      </c>
      <c r="B1350" s="539" t="s">
        <v>1209</v>
      </c>
      <c r="C1350" s="546">
        <v>6110113101</v>
      </c>
      <c r="D1350" s="539" t="s">
        <v>966</v>
      </c>
      <c r="E1350" s="68" t="s">
        <v>145</v>
      </c>
      <c r="F1350" s="68" t="s">
        <v>210</v>
      </c>
      <c r="G1350" s="81">
        <f>IF(F1350="I",IFERROR(VLOOKUP(C1350,'BG 032022'!B:D,3,FALSE),0),0)</f>
        <v>13873449717</v>
      </c>
      <c r="H1350" s="69"/>
      <c r="I1350" s="69">
        <f>IF(F1350="I",IFERROR(VLOOKUP(C1350,'BG 032022'!B:F,5,FALSE),0),0)</f>
        <v>1972468.65</v>
      </c>
      <c r="J1350" s="69"/>
      <c r="K1350" s="81"/>
      <c r="L1350" s="69"/>
      <c r="M1350" s="69"/>
      <c r="N1350" s="69"/>
      <c r="O1350" s="81"/>
      <c r="P1350" s="69"/>
      <c r="Q1350" s="69"/>
      <c r="R1350" s="69"/>
    </row>
    <row r="1351" spans="1:18" s="70" customFormat="1" ht="12" customHeight="1">
      <c r="A1351" s="539" t="s">
        <v>20</v>
      </c>
      <c r="B1351" s="539"/>
      <c r="C1351" s="546">
        <v>6110113102</v>
      </c>
      <c r="D1351" s="539" t="s">
        <v>967</v>
      </c>
      <c r="E1351" s="68" t="s">
        <v>145</v>
      </c>
      <c r="F1351" s="68" t="s">
        <v>210</v>
      </c>
      <c r="G1351" s="81">
        <f>IF(F1351="I",IFERROR(VLOOKUP(C1351,'BG 032022'!B:D,3,FALSE),0),0)</f>
        <v>0</v>
      </c>
      <c r="H1351" s="69"/>
      <c r="I1351" s="69">
        <f>IF(F1351="I",IFERROR(VLOOKUP(C1351,'BG 032022'!B:F,5,FALSE),0),0)</f>
        <v>0</v>
      </c>
      <c r="J1351" s="69"/>
      <c r="K1351" s="81"/>
      <c r="L1351" s="69"/>
      <c r="M1351" s="69"/>
      <c r="N1351" s="69"/>
      <c r="O1351" s="81"/>
      <c r="P1351" s="69"/>
      <c r="Q1351" s="69"/>
      <c r="R1351" s="69"/>
    </row>
    <row r="1352" spans="1:18" s="70" customFormat="1" ht="12" customHeight="1">
      <c r="A1352" s="539" t="s">
        <v>20</v>
      </c>
      <c r="B1352" s="539"/>
      <c r="C1352" s="546">
        <v>61101132</v>
      </c>
      <c r="D1352" s="539" t="s">
        <v>539</v>
      </c>
      <c r="E1352" s="68" t="s">
        <v>6</v>
      </c>
      <c r="F1352" s="68" t="s">
        <v>209</v>
      </c>
      <c r="G1352" s="81">
        <f>IF(F1352="I",IFERROR(VLOOKUP(C1352,'BG 032022'!B:D,3,FALSE),0),0)</f>
        <v>0</v>
      </c>
      <c r="H1352" s="69"/>
      <c r="I1352" s="69">
        <v>0</v>
      </c>
      <c r="J1352" s="69"/>
      <c r="K1352" s="81"/>
      <c r="L1352" s="69"/>
      <c r="M1352" s="69"/>
      <c r="N1352" s="69"/>
      <c r="O1352" s="81"/>
      <c r="P1352" s="69"/>
      <c r="Q1352" s="69"/>
      <c r="R1352" s="69"/>
    </row>
    <row r="1353" spans="1:18" s="70" customFormat="1" ht="12" customHeight="1">
      <c r="A1353" s="539" t="s">
        <v>20</v>
      </c>
      <c r="B1353" s="539"/>
      <c r="C1353" s="546">
        <v>6110113201</v>
      </c>
      <c r="D1353" s="539" t="s">
        <v>968</v>
      </c>
      <c r="E1353" s="68" t="s">
        <v>6</v>
      </c>
      <c r="F1353" s="68" t="s">
        <v>210</v>
      </c>
      <c r="G1353" s="81">
        <f>IF(F1353="I",IFERROR(VLOOKUP(C1353,'BG 032022'!B:D,3,FALSE),0),0)</f>
        <v>0</v>
      </c>
      <c r="H1353" s="69"/>
      <c r="I1353" s="69">
        <f>IF(F1353="I",IFERROR(VLOOKUP(C1353,'BG 032022'!B:F,5,FALSE),0),0)</f>
        <v>0</v>
      </c>
      <c r="J1353" s="69"/>
      <c r="K1353" s="81"/>
      <c r="L1353" s="69"/>
      <c r="M1353" s="69"/>
      <c r="N1353" s="69"/>
      <c r="O1353" s="81"/>
      <c r="P1353" s="69"/>
      <c r="Q1353" s="69"/>
      <c r="R1353" s="69"/>
    </row>
    <row r="1354" spans="1:18" s="70" customFormat="1" ht="12" customHeight="1">
      <c r="A1354" s="539" t="s">
        <v>20</v>
      </c>
      <c r="B1354" s="539"/>
      <c r="C1354" s="546">
        <v>6110113202</v>
      </c>
      <c r="D1354" s="539" t="s">
        <v>969</v>
      </c>
      <c r="E1354" s="68" t="s">
        <v>6</v>
      </c>
      <c r="F1354" s="68" t="s">
        <v>210</v>
      </c>
      <c r="G1354" s="81">
        <f>IF(F1354="I",IFERROR(VLOOKUP(C1354,'BG 032022'!B:D,3,FALSE),0),0)</f>
        <v>0</v>
      </c>
      <c r="H1354" s="69"/>
      <c r="I1354" s="69">
        <f>IF(F1354="I",IFERROR(VLOOKUP(C1354,'BG 032022'!B:F,5,FALSE),0),0)</f>
        <v>0</v>
      </c>
      <c r="J1354" s="69"/>
      <c r="K1354" s="81"/>
      <c r="L1354" s="69"/>
      <c r="M1354" s="69"/>
      <c r="N1354" s="69"/>
      <c r="O1354" s="81"/>
      <c r="P1354" s="69"/>
      <c r="Q1354" s="69"/>
      <c r="R1354" s="69"/>
    </row>
    <row r="1355" spans="1:18" s="70" customFormat="1" ht="12" customHeight="1">
      <c r="A1355" s="539" t="s">
        <v>20</v>
      </c>
      <c r="B1355" s="539"/>
      <c r="C1355" s="546">
        <v>6110120</v>
      </c>
      <c r="D1355" s="539" t="s">
        <v>1293</v>
      </c>
      <c r="E1355" s="68" t="s">
        <v>6</v>
      </c>
      <c r="F1355" s="68" t="s">
        <v>209</v>
      </c>
      <c r="G1355" s="81">
        <f>IF(F1355="I",IFERROR(VLOOKUP(C1355,'BG 032022'!B:D,3,FALSE),0),0)</f>
        <v>0</v>
      </c>
      <c r="H1355" s="69"/>
      <c r="I1355" s="69">
        <f>IF(F1355="I",IFERROR(VLOOKUP(C1355,'BG 032022'!B:F,5,FALSE),0),0)</f>
        <v>0</v>
      </c>
      <c r="J1355" s="69"/>
      <c r="K1355" s="81"/>
      <c r="L1355" s="69"/>
      <c r="M1355" s="69"/>
      <c r="N1355" s="69"/>
      <c r="O1355" s="81"/>
      <c r="P1355" s="69"/>
      <c r="Q1355" s="69"/>
      <c r="R1355" s="69"/>
    </row>
    <row r="1356" spans="1:18" s="70" customFormat="1" ht="12" customHeight="1">
      <c r="A1356" s="539" t="s">
        <v>20</v>
      </c>
      <c r="B1356" s="539"/>
      <c r="C1356" s="546">
        <v>61101201</v>
      </c>
      <c r="D1356" s="539" t="s">
        <v>1294</v>
      </c>
      <c r="E1356" s="68" t="s">
        <v>6</v>
      </c>
      <c r="F1356" s="68" t="s">
        <v>209</v>
      </c>
      <c r="G1356" s="81">
        <f>IF(F1356="I",IFERROR(VLOOKUP(C1356,'BG 032022'!B:D,3,FALSE),0),0)</f>
        <v>0</v>
      </c>
      <c r="H1356" s="69"/>
      <c r="I1356" s="69">
        <f>IF(F1356="I",IFERROR(VLOOKUP(C1356,'BG 032022'!B:F,5,FALSE),0),0)</f>
        <v>0</v>
      </c>
      <c r="J1356" s="69"/>
      <c r="K1356" s="81"/>
      <c r="L1356" s="69"/>
      <c r="M1356" s="69"/>
      <c r="N1356" s="69"/>
      <c r="O1356" s="81"/>
      <c r="P1356" s="69"/>
      <c r="Q1356" s="69"/>
      <c r="R1356" s="69"/>
    </row>
    <row r="1357" spans="1:18" s="70" customFormat="1" ht="12" customHeight="1">
      <c r="A1357" s="539" t="s">
        <v>20</v>
      </c>
      <c r="B1357" s="539" t="s">
        <v>1209</v>
      </c>
      <c r="C1357" s="546">
        <v>6110120101</v>
      </c>
      <c r="D1357" s="539" t="s">
        <v>1295</v>
      </c>
      <c r="E1357" s="68" t="s">
        <v>6</v>
      </c>
      <c r="F1357" s="68" t="s">
        <v>210</v>
      </c>
      <c r="G1357" s="81">
        <f>IF(F1357="I",IFERROR(VLOOKUP(C1357,'BG 032022'!B:D,3,FALSE),0),0)</f>
        <v>91791988028</v>
      </c>
      <c r="H1357" s="69"/>
      <c r="I1357" s="69">
        <f>IF(F1357="I",IFERROR(VLOOKUP(C1357,'BG 032022'!B:F,5,FALSE),0),0)</f>
        <v>13345025.85</v>
      </c>
      <c r="J1357" s="69"/>
      <c r="K1357" s="81"/>
      <c r="L1357" s="69"/>
      <c r="M1357" s="69"/>
      <c r="N1357" s="69"/>
      <c r="O1357" s="81"/>
      <c r="P1357" s="69"/>
      <c r="Q1357" s="69"/>
      <c r="R1357" s="69"/>
    </row>
    <row r="1358" spans="1:18" s="70" customFormat="1" ht="12" customHeight="1">
      <c r="A1358" s="539" t="s">
        <v>20</v>
      </c>
      <c r="B1358" s="539"/>
      <c r="C1358" s="546">
        <v>614</v>
      </c>
      <c r="D1358" s="539" t="s">
        <v>1296</v>
      </c>
      <c r="E1358" s="68" t="s">
        <v>6</v>
      </c>
      <c r="F1358" s="68" t="s">
        <v>209</v>
      </c>
      <c r="G1358" s="81">
        <f>IF(F1358="I",IFERROR(VLOOKUP(C1358,'BG 032022'!B:D,3,FALSE),0),0)</f>
        <v>0</v>
      </c>
      <c r="H1358" s="69"/>
      <c r="I1358" s="69">
        <f>IF(F1358="I",IFERROR(VLOOKUP(C1358,'BG 032022'!B:F,5,FALSE),0),0)</f>
        <v>0</v>
      </c>
      <c r="J1358" s="69"/>
      <c r="K1358" s="81"/>
      <c r="L1358" s="69"/>
      <c r="M1358" s="69"/>
      <c r="N1358" s="69"/>
      <c r="O1358" s="81"/>
      <c r="P1358" s="69"/>
      <c r="Q1358" s="69"/>
      <c r="R1358" s="69"/>
    </row>
    <row r="1359" spans="1:18" s="70" customFormat="1" ht="12" customHeight="1">
      <c r="A1359" s="539" t="s">
        <v>20</v>
      </c>
      <c r="B1359" s="539"/>
      <c r="C1359" s="546">
        <v>61401</v>
      </c>
      <c r="D1359" s="539" t="s">
        <v>1296</v>
      </c>
      <c r="E1359" s="68" t="s">
        <v>6</v>
      </c>
      <c r="F1359" s="68" t="s">
        <v>209</v>
      </c>
      <c r="G1359" s="81">
        <f>IF(F1359="I",IFERROR(VLOOKUP(C1359,'BG 032022'!B:D,3,FALSE),0),0)</f>
        <v>0</v>
      </c>
      <c r="H1359" s="69"/>
      <c r="I1359" s="69">
        <f>IF(F1359="I",IFERROR(VLOOKUP(C1359,'BG 032022'!B:F,5,FALSE),0),0)</f>
        <v>0</v>
      </c>
      <c r="J1359" s="69"/>
      <c r="K1359" s="81"/>
      <c r="L1359" s="69"/>
      <c r="M1359" s="69"/>
      <c r="N1359" s="69"/>
      <c r="O1359" s="81"/>
      <c r="P1359" s="69"/>
      <c r="Q1359" s="69"/>
      <c r="R1359" s="69"/>
    </row>
    <row r="1360" spans="1:18" s="70" customFormat="1" ht="12" customHeight="1">
      <c r="A1360" s="539" t="s">
        <v>20</v>
      </c>
      <c r="B1360" s="539"/>
      <c r="C1360" s="546">
        <v>614011</v>
      </c>
      <c r="D1360" s="539" t="s">
        <v>1296</v>
      </c>
      <c r="E1360" s="68" t="s">
        <v>6</v>
      </c>
      <c r="F1360" s="68" t="s">
        <v>209</v>
      </c>
      <c r="G1360" s="81">
        <f>IF(F1360="I",IFERROR(VLOOKUP(C1360,'BG 032022'!B:D,3,FALSE),0),0)</f>
        <v>0</v>
      </c>
      <c r="H1360" s="69"/>
      <c r="I1360" s="69">
        <f>IF(F1360="I",IFERROR(VLOOKUP(C1360,'BG 032022'!B:F,5,FALSE),0),0)</f>
        <v>0</v>
      </c>
      <c r="J1360" s="69"/>
      <c r="K1360" s="81"/>
      <c r="L1360" s="69"/>
      <c r="M1360" s="69"/>
      <c r="N1360" s="69"/>
      <c r="O1360" s="81"/>
      <c r="P1360" s="69"/>
      <c r="Q1360" s="69"/>
      <c r="R1360" s="69"/>
    </row>
    <row r="1361" spans="1:18" s="70" customFormat="1" ht="12" customHeight="1">
      <c r="A1361" s="539" t="s">
        <v>20</v>
      </c>
      <c r="B1361" s="539"/>
      <c r="C1361" s="546">
        <v>6140110</v>
      </c>
      <c r="D1361" s="539" t="s">
        <v>1296</v>
      </c>
      <c r="E1361" s="68" t="s">
        <v>6</v>
      </c>
      <c r="F1361" s="68" t="s">
        <v>209</v>
      </c>
      <c r="G1361" s="81">
        <f>IF(F1361="I",IFERROR(VLOOKUP(C1361,'BG 032022'!B:D,3,FALSE),0),0)</f>
        <v>0</v>
      </c>
      <c r="H1361" s="69"/>
      <c r="I1361" s="69">
        <f>IF(F1361="I",IFERROR(VLOOKUP(C1361,'BG 032022'!B:F,5,FALSE),0),0)</f>
        <v>0</v>
      </c>
      <c r="J1361" s="69"/>
      <c r="K1361" s="81"/>
      <c r="L1361" s="69"/>
      <c r="M1361" s="69"/>
      <c r="N1361" s="69"/>
      <c r="O1361" s="81"/>
      <c r="P1361" s="69"/>
      <c r="Q1361" s="69"/>
      <c r="R1361" s="69"/>
    </row>
    <row r="1362" spans="1:18" s="70" customFormat="1" ht="12" customHeight="1">
      <c r="A1362" s="539" t="s">
        <v>20</v>
      </c>
      <c r="B1362" s="539"/>
      <c r="C1362" s="546">
        <v>61401101</v>
      </c>
      <c r="D1362" s="539" t="s">
        <v>1296</v>
      </c>
      <c r="E1362" s="68" t="s">
        <v>6</v>
      </c>
      <c r="F1362" s="68" t="s">
        <v>209</v>
      </c>
      <c r="G1362" s="81">
        <f>IF(F1362="I",IFERROR(VLOOKUP(C1362,'BG 032022'!B:D,3,FALSE),0),0)</f>
        <v>0</v>
      </c>
      <c r="H1362" s="69"/>
      <c r="I1362" s="69">
        <f>IF(F1362="I",IFERROR(VLOOKUP(C1362,'BG 032022'!B:F,5,FALSE),0),0)</f>
        <v>0</v>
      </c>
      <c r="J1362" s="69"/>
      <c r="K1362" s="81"/>
      <c r="L1362" s="69"/>
      <c r="M1362" s="69"/>
      <c r="N1362" s="69"/>
      <c r="O1362" s="81"/>
      <c r="P1362" s="69"/>
      <c r="Q1362" s="69"/>
      <c r="R1362" s="69"/>
    </row>
    <row r="1363" spans="1:18" s="70" customFormat="1" ht="12" customHeight="1">
      <c r="A1363" s="539" t="s">
        <v>20</v>
      </c>
      <c r="B1363" s="539" t="s">
        <v>1209</v>
      </c>
      <c r="C1363" s="546">
        <v>6140110101</v>
      </c>
      <c r="D1363" s="539" t="s">
        <v>1296</v>
      </c>
      <c r="E1363" s="68" t="s">
        <v>6</v>
      </c>
      <c r="F1363" s="68" t="s">
        <v>210</v>
      </c>
      <c r="G1363" s="81">
        <f>IF(F1363="I",IFERROR(VLOOKUP(C1363,'BG 032022'!B:D,3,FALSE),0),0)</f>
        <v>4538564384</v>
      </c>
      <c r="H1363" s="69"/>
      <c r="I1363" s="69">
        <f>IF(F1363="I",IFERROR(VLOOKUP(C1363,'BG 032022'!B:F,5,FALSE),0),0)</f>
        <v>657387.64</v>
      </c>
      <c r="J1363" s="69"/>
      <c r="K1363" s="81"/>
      <c r="L1363" s="69"/>
      <c r="M1363" s="69"/>
      <c r="N1363" s="69"/>
      <c r="O1363" s="81"/>
      <c r="P1363" s="69"/>
      <c r="Q1363" s="69"/>
      <c r="R1363" s="69"/>
    </row>
    <row r="1364" spans="1:18" s="70" customFormat="1" ht="12" customHeight="1">
      <c r="A1364" s="539" t="s">
        <v>20</v>
      </c>
      <c r="B1364" s="539"/>
      <c r="C1364" s="546">
        <v>62</v>
      </c>
      <c r="D1364" s="539" t="s">
        <v>970</v>
      </c>
      <c r="E1364" s="68" t="s">
        <v>6</v>
      </c>
      <c r="F1364" s="68" t="s">
        <v>209</v>
      </c>
      <c r="G1364" s="81">
        <f>IF(F1364="I",IFERROR(VLOOKUP(C1364,'BG 032022'!B:D,3,FALSE),0),0)</f>
        <v>0</v>
      </c>
      <c r="H1364" s="69"/>
      <c r="I1364" s="69">
        <f>IF(F1364="I",IFERROR(VLOOKUP(C1364,'BG 032022'!B:F,5,FALSE),0),0)</f>
        <v>0</v>
      </c>
      <c r="J1364" s="69"/>
      <c r="K1364" s="81"/>
      <c r="L1364" s="69"/>
      <c r="M1364" s="69"/>
      <c r="N1364" s="69"/>
      <c r="O1364" s="81"/>
      <c r="P1364" s="69"/>
      <c r="Q1364" s="69"/>
      <c r="R1364" s="69"/>
    </row>
    <row r="1365" spans="1:18" s="70" customFormat="1" ht="12" customHeight="1">
      <c r="A1365" s="539" t="s">
        <v>20</v>
      </c>
      <c r="B1365" s="539"/>
      <c r="C1365" s="546">
        <v>621</v>
      </c>
      <c r="D1365" s="539" t="s">
        <v>905</v>
      </c>
      <c r="E1365" s="68" t="s">
        <v>6</v>
      </c>
      <c r="F1365" s="68" t="s">
        <v>209</v>
      </c>
      <c r="G1365" s="81">
        <f>IF(F1365="I",IFERROR(VLOOKUP(C1365,'BG 032022'!B:D,3,FALSE),0),0)</f>
        <v>0</v>
      </c>
      <c r="H1365" s="69"/>
      <c r="I1365" s="69">
        <f>IF(F1365="I",IFERROR(VLOOKUP(C1365,'BG 032022'!B:F,5,FALSE),0),0)</f>
        <v>0</v>
      </c>
      <c r="J1365" s="69"/>
      <c r="K1365" s="81"/>
      <c r="L1365" s="69"/>
      <c r="M1365" s="69"/>
      <c r="N1365" s="69"/>
      <c r="O1365" s="81"/>
      <c r="P1365" s="69"/>
      <c r="Q1365" s="69"/>
      <c r="R1365" s="69"/>
    </row>
    <row r="1366" spans="1:18" s="70" customFormat="1" ht="12" customHeight="1">
      <c r="A1366" s="539" t="s">
        <v>20</v>
      </c>
      <c r="B1366" s="539"/>
      <c r="C1366" s="546">
        <v>62101</v>
      </c>
      <c r="D1366" s="539" t="s">
        <v>905</v>
      </c>
      <c r="E1366" s="68" t="s">
        <v>6</v>
      </c>
      <c r="F1366" s="68" t="s">
        <v>209</v>
      </c>
      <c r="G1366" s="81">
        <f>IF(F1366="I",IFERROR(VLOOKUP(C1366,'BG 032022'!B:D,3,FALSE),0),0)</f>
        <v>0</v>
      </c>
      <c r="H1366" s="69"/>
      <c r="I1366" s="69">
        <f>IF(F1366="I",IFERROR(VLOOKUP(C1366,'BG 032022'!B:F,5,FALSE),0),0)</f>
        <v>0</v>
      </c>
      <c r="J1366" s="69"/>
      <c r="K1366" s="81"/>
      <c r="L1366" s="69"/>
      <c r="M1366" s="69"/>
      <c r="N1366" s="69"/>
      <c r="O1366" s="81"/>
      <c r="P1366" s="69"/>
      <c r="Q1366" s="69"/>
      <c r="R1366" s="69"/>
    </row>
    <row r="1367" spans="1:18" s="70" customFormat="1" ht="12" customHeight="1">
      <c r="A1367" s="539" t="s">
        <v>20</v>
      </c>
      <c r="B1367" s="539"/>
      <c r="C1367" s="546">
        <v>621011</v>
      </c>
      <c r="D1367" s="539" t="s">
        <v>905</v>
      </c>
      <c r="E1367" s="68" t="s">
        <v>6</v>
      </c>
      <c r="F1367" s="68" t="s">
        <v>209</v>
      </c>
      <c r="G1367" s="81">
        <f>IF(F1367="I",IFERROR(VLOOKUP(C1367,'BG 032022'!B:D,3,FALSE),0),0)</f>
        <v>0</v>
      </c>
      <c r="H1367" s="69"/>
      <c r="I1367" s="69">
        <f>IF(F1367="I",IFERROR(VLOOKUP(C1367,'BG 032022'!B:F,5,FALSE),0),0)</f>
        <v>0</v>
      </c>
      <c r="J1367" s="69"/>
      <c r="K1367" s="81"/>
      <c r="L1367" s="69"/>
      <c r="M1367" s="69"/>
      <c r="N1367" s="69"/>
      <c r="O1367" s="81"/>
      <c r="P1367" s="69"/>
      <c r="Q1367" s="69"/>
      <c r="R1367" s="69"/>
    </row>
    <row r="1368" spans="1:18" s="70" customFormat="1" ht="12" customHeight="1">
      <c r="A1368" s="539" t="s">
        <v>20</v>
      </c>
      <c r="B1368" s="539"/>
      <c r="C1368" s="546">
        <v>6210110</v>
      </c>
      <c r="D1368" s="539" t="s">
        <v>906</v>
      </c>
      <c r="E1368" s="68" t="s">
        <v>6</v>
      </c>
      <c r="F1368" s="68" t="s">
        <v>209</v>
      </c>
      <c r="G1368" s="81">
        <f>IF(F1368="I",IFERROR(VLOOKUP(C1368,'BG 032022'!B:D,3,FALSE),0),0)</f>
        <v>0</v>
      </c>
      <c r="H1368" s="69"/>
      <c r="I1368" s="69">
        <f>IF(F1368="I",IFERROR(VLOOKUP(C1368,'BG 032022'!B:F,5,FALSE),0),0)</f>
        <v>0</v>
      </c>
      <c r="J1368" s="69"/>
      <c r="K1368" s="81"/>
      <c r="L1368" s="69"/>
      <c r="M1368" s="69"/>
      <c r="N1368" s="69"/>
      <c r="O1368" s="81"/>
      <c r="P1368" s="69"/>
      <c r="Q1368" s="69"/>
      <c r="R1368" s="69"/>
    </row>
    <row r="1369" spans="1:18" s="70" customFormat="1" ht="12" customHeight="1">
      <c r="A1369" s="539" t="s">
        <v>20</v>
      </c>
      <c r="B1369" s="539"/>
      <c r="C1369" s="546">
        <v>62101101</v>
      </c>
      <c r="D1369" s="539" t="s">
        <v>541</v>
      </c>
      <c r="E1369" s="68" t="s">
        <v>145</v>
      </c>
      <c r="F1369" s="68" t="s">
        <v>209</v>
      </c>
      <c r="G1369" s="81">
        <f>IF(F1369="I",IFERROR(VLOOKUP(C1369,'BG 032022'!B:D,3,FALSE),0),0)</f>
        <v>0</v>
      </c>
      <c r="H1369" s="69"/>
      <c r="I1369" s="69">
        <f>IF(F1369="I",IFERROR(VLOOKUP(C1369,'BG 032022'!B:F,5,FALSE),0),0)</f>
        <v>0</v>
      </c>
      <c r="J1369" s="69"/>
      <c r="K1369" s="81"/>
      <c r="L1369" s="69"/>
      <c r="M1369" s="69"/>
      <c r="N1369" s="69"/>
      <c r="O1369" s="81"/>
      <c r="P1369" s="69"/>
      <c r="Q1369" s="69"/>
      <c r="R1369" s="69"/>
    </row>
    <row r="1370" spans="1:18" s="70" customFormat="1" ht="12" customHeight="1">
      <c r="A1370" s="539" t="s">
        <v>20</v>
      </c>
      <c r="B1370" s="539"/>
      <c r="C1370" s="546">
        <v>6210110101</v>
      </c>
      <c r="D1370" s="539" t="s">
        <v>907</v>
      </c>
      <c r="E1370" s="68" t="s">
        <v>145</v>
      </c>
      <c r="F1370" s="68" t="s">
        <v>210</v>
      </c>
      <c r="G1370" s="81">
        <f>IF(F1370="I",IFERROR(VLOOKUP(C1370,'BG 032022'!B:D,3,FALSE),0),0)</f>
        <v>0</v>
      </c>
      <c r="H1370" s="69"/>
      <c r="I1370" s="69">
        <f>IF(F1370="I",IFERROR(VLOOKUP(C1370,'BG 032022'!B:F,5,FALSE),0),0)</f>
        <v>0</v>
      </c>
      <c r="J1370" s="69"/>
      <c r="K1370" s="81"/>
      <c r="L1370" s="69"/>
      <c r="M1370" s="69"/>
      <c r="N1370" s="69"/>
      <c r="O1370" s="81"/>
      <c r="P1370" s="69"/>
      <c r="Q1370" s="69"/>
      <c r="R1370" s="69"/>
    </row>
    <row r="1371" spans="1:18" s="70" customFormat="1" ht="12" customHeight="1">
      <c r="A1371" s="539" t="s">
        <v>20</v>
      </c>
      <c r="B1371" s="539"/>
      <c r="C1371" s="546">
        <v>6210110102</v>
      </c>
      <c r="D1371" s="539" t="s">
        <v>908</v>
      </c>
      <c r="E1371" s="68" t="s">
        <v>145</v>
      </c>
      <c r="F1371" s="68" t="s">
        <v>210</v>
      </c>
      <c r="G1371" s="81">
        <f>IF(F1371="I",IFERROR(VLOOKUP(C1371,'BG 032022'!B:D,3,FALSE),0),0)</f>
        <v>0</v>
      </c>
      <c r="H1371" s="69"/>
      <c r="I1371" s="69">
        <f>IF(F1371="I",IFERROR(VLOOKUP(C1371,'BG 032022'!B:F,5,FALSE),0),0)</f>
        <v>0</v>
      </c>
      <c r="J1371" s="69"/>
      <c r="K1371" s="81"/>
      <c r="L1371" s="69"/>
      <c r="M1371" s="69"/>
      <c r="N1371" s="69"/>
      <c r="O1371" s="81"/>
      <c r="P1371" s="69"/>
      <c r="Q1371" s="69"/>
      <c r="R1371" s="69"/>
    </row>
    <row r="1372" spans="1:18" s="70" customFormat="1" ht="12" customHeight="1">
      <c r="A1372" s="539" t="s">
        <v>20</v>
      </c>
      <c r="B1372" s="539"/>
      <c r="C1372" s="546">
        <v>62101102</v>
      </c>
      <c r="D1372" s="539" t="s">
        <v>542</v>
      </c>
      <c r="E1372" s="68" t="s">
        <v>6</v>
      </c>
      <c r="F1372" s="68" t="s">
        <v>209</v>
      </c>
      <c r="G1372" s="81">
        <f>IF(F1372="I",IFERROR(VLOOKUP(C1372,'BG 032022'!B:D,3,FALSE),0),0)</f>
        <v>0</v>
      </c>
      <c r="H1372" s="69"/>
      <c r="I1372" s="69">
        <f>IF(F1372="I",IFERROR(VLOOKUP(C1372,'BG 032022'!B:F,5,FALSE),0),0)</f>
        <v>0</v>
      </c>
      <c r="J1372" s="69"/>
      <c r="K1372" s="81"/>
      <c r="L1372" s="69"/>
      <c r="M1372" s="69"/>
      <c r="N1372" s="69"/>
      <c r="O1372" s="81"/>
      <c r="P1372" s="69"/>
      <c r="Q1372" s="69"/>
      <c r="R1372" s="69"/>
    </row>
    <row r="1373" spans="1:18" s="70" customFormat="1" ht="12" customHeight="1">
      <c r="A1373" s="539" t="s">
        <v>20</v>
      </c>
      <c r="B1373" s="539"/>
      <c r="C1373" s="546">
        <v>6210110201</v>
      </c>
      <c r="D1373" s="539" t="s">
        <v>909</v>
      </c>
      <c r="E1373" s="68" t="s">
        <v>6</v>
      </c>
      <c r="F1373" s="68" t="s">
        <v>210</v>
      </c>
      <c r="G1373" s="81">
        <f>IF(F1373="I",IFERROR(VLOOKUP(C1373,'BG 032022'!B:D,3,FALSE),0),0)</f>
        <v>0</v>
      </c>
      <c r="H1373" s="69"/>
      <c r="I1373" s="69">
        <f>IF(F1373="I",IFERROR(VLOOKUP(C1373,'BG 032022'!B:F,5,FALSE),0),0)</f>
        <v>0</v>
      </c>
      <c r="J1373" s="69"/>
      <c r="K1373" s="81"/>
      <c r="L1373" s="69"/>
      <c r="M1373" s="69"/>
      <c r="N1373" s="69"/>
      <c r="O1373" s="81"/>
      <c r="P1373" s="69"/>
      <c r="Q1373" s="69"/>
      <c r="R1373" s="69"/>
    </row>
    <row r="1374" spans="1:18" s="70" customFormat="1" ht="12" customHeight="1">
      <c r="A1374" s="539" t="s">
        <v>20</v>
      </c>
      <c r="B1374" s="539"/>
      <c r="C1374" s="546">
        <v>6210110202</v>
      </c>
      <c r="D1374" s="539" t="s">
        <v>910</v>
      </c>
      <c r="E1374" s="68" t="s">
        <v>6</v>
      </c>
      <c r="F1374" s="68" t="s">
        <v>210</v>
      </c>
      <c r="G1374" s="81">
        <f>IF(F1374="I",IFERROR(VLOOKUP(C1374,'BG 032022'!B:D,3,FALSE),0),0)</f>
        <v>0</v>
      </c>
      <c r="H1374" s="69"/>
      <c r="I1374" s="69">
        <f>IF(F1374="I",IFERROR(VLOOKUP(C1374,'BG 032022'!B:F,5,FALSE),0),0)</f>
        <v>0</v>
      </c>
      <c r="J1374" s="69"/>
      <c r="K1374" s="81"/>
      <c r="L1374" s="69"/>
      <c r="M1374" s="69"/>
      <c r="N1374" s="69"/>
      <c r="O1374" s="81"/>
      <c r="P1374" s="69"/>
      <c r="Q1374" s="69"/>
      <c r="R1374" s="69"/>
    </row>
    <row r="1375" spans="1:18" s="70" customFormat="1" ht="12" customHeight="1">
      <c r="A1375" s="539" t="s">
        <v>20</v>
      </c>
      <c r="B1375" s="539"/>
      <c r="C1375" s="546">
        <v>62101103</v>
      </c>
      <c r="D1375" s="539" t="s">
        <v>544</v>
      </c>
      <c r="E1375" s="68" t="s">
        <v>145</v>
      </c>
      <c r="F1375" s="68" t="s">
        <v>209</v>
      </c>
      <c r="G1375" s="81">
        <f>IF(F1375="I",IFERROR(VLOOKUP(C1375,'BG 032022'!B:D,3,FALSE),0),0)</f>
        <v>0</v>
      </c>
      <c r="H1375" s="69"/>
      <c r="I1375" s="69">
        <f>IF(F1375="I",IFERROR(VLOOKUP(C1375,'BG 032022'!B:F,5,FALSE),0),0)</f>
        <v>0</v>
      </c>
      <c r="J1375" s="69"/>
      <c r="K1375" s="81"/>
      <c r="L1375" s="69"/>
      <c r="M1375" s="69"/>
      <c r="N1375" s="69"/>
      <c r="O1375" s="81"/>
      <c r="P1375" s="69"/>
      <c r="Q1375" s="69"/>
      <c r="R1375" s="69"/>
    </row>
    <row r="1376" spans="1:18" s="70" customFormat="1" ht="12" customHeight="1">
      <c r="A1376" s="539" t="s">
        <v>20</v>
      </c>
      <c r="B1376" s="539" t="s">
        <v>1210</v>
      </c>
      <c r="C1376" s="546">
        <v>6210110301</v>
      </c>
      <c r="D1376" s="539" t="s">
        <v>911</v>
      </c>
      <c r="E1376" s="68" t="s">
        <v>145</v>
      </c>
      <c r="F1376" s="68" t="s">
        <v>210</v>
      </c>
      <c r="G1376" s="81">
        <f>IF(F1376="I",IFERROR(VLOOKUP(C1376,'BG 032022'!B:D,3,FALSE),0),0)</f>
        <v>3587945891</v>
      </c>
      <c r="H1376" s="69"/>
      <c r="I1376" s="69">
        <f>IF(F1376="I",IFERROR(VLOOKUP(C1376,'BG 032022'!B:F,5,FALSE),0),0)</f>
        <v>484195.12</v>
      </c>
      <c r="J1376" s="69"/>
      <c r="K1376" s="81"/>
      <c r="L1376" s="69"/>
      <c r="M1376" s="69"/>
      <c r="N1376" s="69"/>
      <c r="O1376" s="81"/>
      <c r="P1376" s="69"/>
      <c r="Q1376" s="69"/>
      <c r="R1376" s="69"/>
    </row>
    <row r="1377" spans="1:18" s="70" customFormat="1" ht="12" customHeight="1">
      <c r="A1377" s="539" t="s">
        <v>20</v>
      </c>
      <c r="B1377" s="539"/>
      <c r="C1377" s="546">
        <v>6210110302</v>
      </c>
      <c r="D1377" s="539" t="s">
        <v>912</v>
      </c>
      <c r="E1377" s="68" t="s">
        <v>145</v>
      </c>
      <c r="F1377" s="68" t="s">
        <v>210</v>
      </c>
      <c r="G1377" s="81">
        <f>IF(F1377="I",IFERROR(VLOOKUP(C1377,'BG 032022'!B:D,3,FALSE),0),0)</f>
        <v>0</v>
      </c>
      <c r="H1377" s="69"/>
      <c r="I1377" s="69">
        <f>IF(F1377="I",IFERROR(VLOOKUP(C1377,'BG 032022'!B:F,5,FALSE),0),0)</f>
        <v>0</v>
      </c>
      <c r="J1377" s="69"/>
      <c r="K1377" s="81"/>
      <c r="L1377" s="69"/>
      <c r="M1377" s="69"/>
      <c r="N1377" s="69"/>
      <c r="O1377" s="81"/>
      <c r="P1377" s="69"/>
      <c r="Q1377" s="69"/>
      <c r="R1377" s="69"/>
    </row>
    <row r="1378" spans="1:18" s="70" customFormat="1" ht="12" customHeight="1">
      <c r="A1378" s="539" t="s">
        <v>20</v>
      </c>
      <c r="B1378" s="539"/>
      <c r="C1378" s="546">
        <v>62101104</v>
      </c>
      <c r="D1378" s="539" t="s">
        <v>545</v>
      </c>
      <c r="E1378" s="68" t="s">
        <v>6</v>
      </c>
      <c r="F1378" s="68" t="s">
        <v>209</v>
      </c>
      <c r="G1378" s="81">
        <f>IF(F1378="I",IFERROR(VLOOKUP(C1378,'BG 032022'!B:D,3,FALSE),0),0)</f>
        <v>0</v>
      </c>
      <c r="H1378" s="69"/>
      <c r="I1378" s="69">
        <f>IF(F1378="I",IFERROR(VLOOKUP(C1378,'BG 032022'!B:F,5,FALSE),0),0)</f>
        <v>0</v>
      </c>
      <c r="J1378" s="69"/>
      <c r="K1378" s="81"/>
      <c r="L1378" s="69"/>
      <c r="M1378" s="69"/>
      <c r="N1378" s="69"/>
      <c r="O1378" s="81"/>
      <c r="P1378" s="69"/>
      <c r="Q1378" s="69"/>
      <c r="R1378" s="69"/>
    </row>
    <row r="1379" spans="1:18" s="70" customFormat="1" ht="12" customHeight="1">
      <c r="A1379" s="539" t="s">
        <v>20</v>
      </c>
      <c r="B1379" s="539" t="s">
        <v>1210</v>
      </c>
      <c r="C1379" s="546">
        <v>6210110401</v>
      </c>
      <c r="D1379" s="539" t="s">
        <v>913</v>
      </c>
      <c r="E1379" s="68" t="s">
        <v>6</v>
      </c>
      <c r="F1379" s="68" t="s">
        <v>210</v>
      </c>
      <c r="G1379" s="81">
        <f>IF(F1379="I",IFERROR(VLOOKUP(C1379,'BG 032022'!B:D,3,FALSE),0),0)</f>
        <v>1778665571</v>
      </c>
      <c r="H1379" s="69"/>
      <c r="I1379" s="69">
        <f>IF(F1379="I",IFERROR(VLOOKUP(C1379,'BG 032022'!B:F,5,FALSE),0),0)</f>
        <v>292374.10800000001</v>
      </c>
      <c r="J1379" s="69"/>
      <c r="K1379" s="81"/>
      <c r="L1379" s="69"/>
      <c r="M1379" s="69"/>
      <c r="N1379" s="69"/>
      <c r="O1379" s="81"/>
      <c r="P1379" s="69"/>
      <c r="Q1379" s="69"/>
      <c r="R1379" s="69"/>
    </row>
    <row r="1380" spans="1:18" s="70" customFormat="1" ht="12" customHeight="1">
      <c r="A1380" s="539" t="s">
        <v>20</v>
      </c>
      <c r="B1380" s="539"/>
      <c r="C1380" s="546">
        <v>6210110402</v>
      </c>
      <c r="D1380" s="539" t="s">
        <v>914</v>
      </c>
      <c r="E1380" s="68" t="s">
        <v>6</v>
      </c>
      <c r="F1380" s="68" t="s">
        <v>210</v>
      </c>
      <c r="G1380" s="81">
        <f>IF(F1380="I",IFERROR(VLOOKUP(C1380,'BG 032022'!B:D,3,FALSE),0),0)</f>
        <v>0</v>
      </c>
      <c r="H1380" s="69"/>
      <c r="I1380" s="69">
        <f>IF(F1380="I",IFERROR(VLOOKUP(C1380,'BG 032022'!B:F,5,FALSE),0),0)</f>
        <v>0</v>
      </c>
      <c r="J1380" s="69"/>
      <c r="K1380" s="81"/>
      <c r="L1380" s="69"/>
      <c r="M1380" s="69"/>
      <c r="N1380" s="69"/>
      <c r="O1380" s="81"/>
      <c r="P1380" s="69"/>
      <c r="Q1380" s="69"/>
      <c r="R1380" s="69"/>
    </row>
    <row r="1381" spans="1:18" s="70" customFormat="1" ht="12" customHeight="1">
      <c r="A1381" s="539" t="s">
        <v>20</v>
      </c>
      <c r="B1381" s="539"/>
      <c r="C1381" s="546">
        <v>62101105</v>
      </c>
      <c r="D1381" s="539" t="s">
        <v>302</v>
      </c>
      <c r="E1381" s="68" t="s">
        <v>145</v>
      </c>
      <c r="F1381" s="68" t="s">
        <v>209</v>
      </c>
      <c r="G1381" s="81">
        <f>IF(F1381="I",IFERROR(VLOOKUP(C1381,'BG 032022'!B:D,3,FALSE),0),0)</f>
        <v>0</v>
      </c>
      <c r="H1381" s="69"/>
      <c r="I1381" s="69">
        <f>IF(F1381="I",IFERROR(VLOOKUP(C1381,'BG 032022'!B:F,5,FALSE),0),0)</f>
        <v>0</v>
      </c>
      <c r="J1381" s="69"/>
      <c r="K1381" s="81"/>
      <c r="L1381" s="69"/>
      <c r="M1381" s="69"/>
      <c r="N1381" s="69"/>
      <c r="O1381" s="81"/>
      <c r="P1381" s="69"/>
      <c r="Q1381" s="69"/>
      <c r="R1381" s="69"/>
    </row>
    <row r="1382" spans="1:18" s="70" customFormat="1" ht="12" customHeight="1">
      <c r="A1382" s="539" t="s">
        <v>20</v>
      </c>
      <c r="B1382" s="539" t="s">
        <v>1210</v>
      </c>
      <c r="C1382" s="546">
        <v>6210110501</v>
      </c>
      <c r="D1382" s="539" t="s">
        <v>915</v>
      </c>
      <c r="E1382" s="68" t="s">
        <v>145</v>
      </c>
      <c r="F1382" s="68" t="s">
        <v>210</v>
      </c>
      <c r="G1382" s="81">
        <f>IF(F1382="I",IFERROR(VLOOKUP(C1382,'BG 032022'!B:D,3,FALSE),0),0)</f>
        <v>21864002000</v>
      </c>
      <c r="H1382" s="69"/>
      <c r="I1382" s="69">
        <f>IF(F1382="I",IFERROR(VLOOKUP(C1382,'BG 032022'!B:F,5,FALSE),0),0)</f>
        <v>3106805.53</v>
      </c>
      <c r="J1382" s="69"/>
      <c r="K1382" s="81"/>
      <c r="L1382" s="69"/>
      <c r="M1382" s="69"/>
      <c r="N1382" s="69"/>
      <c r="O1382" s="81"/>
      <c r="P1382" s="69"/>
      <c r="Q1382" s="69"/>
      <c r="R1382" s="69"/>
    </row>
    <row r="1383" spans="1:18" s="70" customFormat="1" ht="12" customHeight="1">
      <c r="A1383" s="539" t="s">
        <v>20</v>
      </c>
      <c r="B1383" s="539" t="s">
        <v>1210</v>
      </c>
      <c r="C1383" s="546">
        <v>6210110502</v>
      </c>
      <c r="D1383" s="539" t="s">
        <v>916</v>
      </c>
      <c r="E1383" s="68" t="s">
        <v>145</v>
      </c>
      <c r="F1383" s="68" t="s">
        <v>210</v>
      </c>
      <c r="G1383" s="81">
        <f>IF(F1383="I",IFERROR(VLOOKUP(C1383,'BG 032022'!B:D,3,FALSE),0),0)</f>
        <v>2390140802</v>
      </c>
      <c r="H1383" s="69"/>
      <c r="I1383" s="69">
        <f>IF(F1383="I",IFERROR(VLOOKUP(C1383,'BG 032022'!B:F,5,FALSE),0),0)</f>
        <v>340464.31</v>
      </c>
      <c r="J1383" s="69"/>
      <c r="K1383" s="81"/>
      <c r="L1383" s="69"/>
      <c r="M1383" s="69"/>
      <c r="N1383" s="69"/>
      <c r="O1383" s="81"/>
      <c r="P1383" s="69"/>
      <c r="Q1383" s="69"/>
      <c r="R1383" s="69"/>
    </row>
    <row r="1384" spans="1:18" s="70" customFormat="1" ht="12" customHeight="1">
      <c r="A1384" s="539" t="s">
        <v>20</v>
      </c>
      <c r="B1384" s="539"/>
      <c r="C1384" s="546">
        <v>62101106</v>
      </c>
      <c r="D1384" s="539" t="s">
        <v>303</v>
      </c>
      <c r="E1384" s="68" t="s">
        <v>6</v>
      </c>
      <c r="F1384" s="68" t="s">
        <v>209</v>
      </c>
      <c r="G1384" s="81">
        <f>IF(F1384="I",IFERROR(VLOOKUP(C1384,'BG 032022'!B:D,3,FALSE),0),0)</f>
        <v>0</v>
      </c>
      <c r="H1384" s="69"/>
      <c r="I1384" s="69">
        <f>IF(F1384="I",IFERROR(VLOOKUP(C1384,'BG 032022'!B:F,5,FALSE),0),0)</f>
        <v>0</v>
      </c>
      <c r="J1384" s="69"/>
      <c r="K1384" s="81"/>
      <c r="L1384" s="69"/>
      <c r="M1384" s="69"/>
      <c r="N1384" s="69"/>
      <c r="O1384" s="81"/>
      <c r="P1384" s="69"/>
      <c r="Q1384" s="69"/>
      <c r="R1384" s="69"/>
    </row>
    <row r="1385" spans="1:18" s="70" customFormat="1" ht="12" customHeight="1">
      <c r="A1385" s="539" t="s">
        <v>20</v>
      </c>
      <c r="B1385" s="539" t="s">
        <v>1210</v>
      </c>
      <c r="C1385" s="546">
        <v>6210110601</v>
      </c>
      <c r="D1385" s="539" t="s">
        <v>917</v>
      </c>
      <c r="E1385" s="68" t="s">
        <v>6</v>
      </c>
      <c r="F1385" s="68" t="s">
        <v>210</v>
      </c>
      <c r="G1385" s="81">
        <f>IF(F1385="I",IFERROR(VLOOKUP(C1385,'BG 032022'!B:D,3,FALSE),0),0)</f>
        <v>48971454991</v>
      </c>
      <c r="H1385" s="69"/>
      <c r="I1385" s="69">
        <f>IF(F1385="I",IFERROR(VLOOKUP(C1385,'BG 032022'!B:F,5,FALSE),0),0)</f>
        <v>7075391</v>
      </c>
      <c r="J1385" s="69"/>
      <c r="K1385" s="81"/>
      <c r="L1385" s="69"/>
      <c r="M1385" s="69"/>
      <c r="N1385" s="69"/>
      <c r="O1385" s="81"/>
      <c r="P1385" s="69"/>
      <c r="Q1385" s="69"/>
      <c r="R1385" s="69"/>
    </row>
    <row r="1386" spans="1:18" s="70" customFormat="1" ht="12" customHeight="1">
      <c r="A1386" s="539" t="s">
        <v>20</v>
      </c>
      <c r="B1386" s="539" t="s">
        <v>1210</v>
      </c>
      <c r="C1386" s="546">
        <v>6210110602</v>
      </c>
      <c r="D1386" s="539" t="s">
        <v>918</v>
      </c>
      <c r="E1386" s="68" t="s">
        <v>6</v>
      </c>
      <c r="F1386" s="68" t="s">
        <v>210</v>
      </c>
      <c r="G1386" s="81">
        <f>IF(F1386="I",IFERROR(VLOOKUP(C1386,'BG 032022'!B:D,3,FALSE),0),0)</f>
        <v>3020717316</v>
      </c>
      <c r="H1386" s="69"/>
      <c r="I1386" s="69">
        <f>IF(F1386="I",IFERROR(VLOOKUP(C1386,'BG 032022'!B:F,5,FALSE),0),0)</f>
        <v>436144.35000000003</v>
      </c>
      <c r="J1386" s="69"/>
      <c r="K1386" s="81"/>
      <c r="L1386" s="69"/>
      <c r="M1386" s="69"/>
      <c r="N1386" s="69"/>
      <c r="O1386" s="81"/>
      <c r="P1386" s="69"/>
      <c r="Q1386" s="69"/>
      <c r="R1386" s="69"/>
    </row>
    <row r="1387" spans="1:18" s="70" customFormat="1" ht="12" customHeight="1">
      <c r="A1387" s="539" t="s">
        <v>20</v>
      </c>
      <c r="B1387" s="539"/>
      <c r="C1387" s="546">
        <v>62101107</v>
      </c>
      <c r="D1387" s="539" t="s">
        <v>304</v>
      </c>
      <c r="E1387" s="68" t="s">
        <v>145</v>
      </c>
      <c r="F1387" s="68" t="s">
        <v>209</v>
      </c>
      <c r="G1387" s="81">
        <f>IF(F1387="I",IFERROR(VLOOKUP(C1387,'BG 032022'!B:D,3,FALSE),0),0)</f>
        <v>0</v>
      </c>
      <c r="H1387" s="69"/>
      <c r="I1387" s="69">
        <f>IF(F1387="I",IFERROR(VLOOKUP(C1387,'BG 032022'!B:F,5,FALSE),0),0)</f>
        <v>0</v>
      </c>
      <c r="J1387" s="69"/>
      <c r="K1387" s="81"/>
      <c r="L1387" s="69"/>
      <c r="M1387" s="69"/>
      <c r="N1387" s="69"/>
      <c r="O1387" s="81"/>
      <c r="P1387" s="69"/>
      <c r="Q1387" s="69"/>
      <c r="R1387" s="69"/>
    </row>
    <row r="1388" spans="1:18" s="70" customFormat="1" ht="12" customHeight="1">
      <c r="A1388" s="539" t="s">
        <v>20</v>
      </c>
      <c r="B1388" s="539" t="s">
        <v>1210</v>
      </c>
      <c r="C1388" s="546">
        <v>6210110701</v>
      </c>
      <c r="D1388" s="539" t="s">
        <v>919</v>
      </c>
      <c r="E1388" s="68" t="s">
        <v>145</v>
      </c>
      <c r="F1388" s="68" t="s">
        <v>210</v>
      </c>
      <c r="G1388" s="81">
        <f>IF(F1388="I",IFERROR(VLOOKUP(C1388,'BG 032022'!B:D,3,FALSE),0),0)</f>
        <v>60324282803</v>
      </c>
      <c r="H1388" s="69"/>
      <c r="I1388" s="69">
        <f>IF(F1388="I",IFERROR(VLOOKUP(C1388,'BG 032022'!B:F,5,FALSE),0),0)</f>
        <v>10561597.140000001</v>
      </c>
      <c r="J1388" s="69"/>
      <c r="K1388" s="81"/>
      <c r="L1388" s="69"/>
      <c r="M1388" s="69"/>
      <c r="N1388" s="69"/>
      <c r="O1388" s="81"/>
      <c r="P1388" s="69"/>
      <c r="Q1388" s="69"/>
      <c r="R1388" s="69"/>
    </row>
    <row r="1389" spans="1:18" s="70" customFormat="1" ht="12" customHeight="1">
      <c r="A1389" s="539" t="s">
        <v>20</v>
      </c>
      <c r="B1389" s="539"/>
      <c r="C1389" s="546">
        <v>6210110702</v>
      </c>
      <c r="D1389" s="539" t="s">
        <v>920</v>
      </c>
      <c r="E1389" s="68" t="s">
        <v>145</v>
      </c>
      <c r="F1389" s="68" t="s">
        <v>210</v>
      </c>
      <c r="G1389" s="81">
        <f>IF(F1389="I",IFERROR(VLOOKUP(C1389,'BG 032022'!B:D,3,FALSE),0),0)</f>
        <v>0</v>
      </c>
      <c r="H1389" s="69"/>
      <c r="I1389" s="69">
        <f>IF(F1389="I",IFERROR(VLOOKUP(C1389,'BG 032022'!B:F,5,FALSE),0),0)</f>
        <v>0</v>
      </c>
      <c r="J1389" s="69"/>
      <c r="K1389" s="81"/>
      <c r="L1389" s="69"/>
      <c r="M1389" s="69"/>
      <c r="N1389" s="69"/>
      <c r="O1389" s="81"/>
      <c r="P1389" s="69"/>
      <c r="Q1389" s="69"/>
      <c r="R1389" s="69"/>
    </row>
    <row r="1390" spans="1:18" s="70" customFormat="1" ht="12" customHeight="1">
      <c r="A1390" s="539" t="s">
        <v>20</v>
      </c>
      <c r="B1390" s="539"/>
      <c r="C1390" s="546">
        <v>62101108</v>
      </c>
      <c r="D1390" s="539" t="s">
        <v>305</v>
      </c>
      <c r="E1390" s="68" t="s">
        <v>6</v>
      </c>
      <c r="F1390" s="68" t="s">
        <v>209</v>
      </c>
      <c r="G1390" s="81">
        <f>IF(F1390="I",IFERROR(VLOOKUP(C1390,'BG 032022'!B:D,3,FALSE),0),0)</f>
        <v>0</v>
      </c>
      <c r="H1390" s="69"/>
      <c r="I1390" s="69">
        <f>IF(F1390="I",IFERROR(VLOOKUP(C1390,'BG 032022'!B:F,5,FALSE),0),0)</f>
        <v>0</v>
      </c>
      <c r="J1390" s="69"/>
      <c r="K1390" s="81"/>
      <c r="L1390" s="69"/>
      <c r="M1390" s="69"/>
      <c r="N1390" s="69"/>
      <c r="O1390" s="81"/>
      <c r="P1390" s="69"/>
      <c r="Q1390" s="69"/>
      <c r="R1390" s="69"/>
    </row>
    <row r="1391" spans="1:18" s="70" customFormat="1" ht="12" customHeight="1">
      <c r="A1391" s="539" t="s">
        <v>20</v>
      </c>
      <c r="B1391" s="539" t="s">
        <v>1210</v>
      </c>
      <c r="C1391" s="546">
        <v>6210110801</v>
      </c>
      <c r="D1391" s="539" t="s">
        <v>921</v>
      </c>
      <c r="E1391" s="68" t="s">
        <v>6</v>
      </c>
      <c r="F1391" s="68" t="s">
        <v>210</v>
      </c>
      <c r="G1391" s="81">
        <f>IF(F1391="I",IFERROR(VLOOKUP(C1391,'BG 032022'!B:D,3,FALSE),0),0)</f>
        <v>60945353219</v>
      </c>
      <c r="H1391" s="69"/>
      <c r="I1391" s="69">
        <f>IF(F1391="I",IFERROR(VLOOKUP(C1391,'BG 032022'!B:F,5,FALSE),0),0)</f>
        <v>8880299.0649999995</v>
      </c>
      <c r="J1391" s="69"/>
      <c r="K1391" s="81"/>
      <c r="L1391" s="69"/>
      <c r="M1391" s="69"/>
      <c r="N1391" s="69"/>
      <c r="O1391" s="81"/>
      <c r="P1391" s="69"/>
      <c r="Q1391" s="69"/>
      <c r="R1391" s="69"/>
    </row>
    <row r="1392" spans="1:18" s="70" customFormat="1" ht="12" customHeight="1">
      <c r="A1392" s="539" t="s">
        <v>20</v>
      </c>
      <c r="B1392" s="539"/>
      <c r="C1392" s="546">
        <v>6210110802</v>
      </c>
      <c r="D1392" s="539" t="s">
        <v>922</v>
      </c>
      <c r="E1392" s="68" t="s">
        <v>6</v>
      </c>
      <c r="F1392" s="68" t="s">
        <v>210</v>
      </c>
      <c r="G1392" s="81">
        <f>IF(F1392="I",IFERROR(VLOOKUP(C1392,'BG 032022'!B:D,3,FALSE),0),0)</f>
        <v>0</v>
      </c>
      <c r="H1392" s="69"/>
      <c r="I1392" s="69">
        <f>IF(F1392="I",IFERROR(VLOOKUP(C1392,'BG 032022'!B:F,5,FALSE),0),0)</f>
        <v>0</v>
      </c>
      <c r="J1392" s="69"/>
      <c r="K1392" s="81"/>
      <c r="L1392" s="69"/>
      <c r="M1392" s="69"/>
      <c r="N1392" s="69"/>
      <c r="O1392" s="81"/>
      <c r="P1392" s="69"/>
      <c r="Q1392" s="69"/>
      <c r="R1392" s="69"/>
    </row>
    <row r="1393" spans="1:18" s="70" customFormat="1" ht="12" customHeight="1">
      <c r="A1393" s="539" t="s">
        <v>20</v>
      </c>
      <c r="B1393" s="539"/>
      <c r="C1393" s="546">
        <v>62101109</v>
      </c>
      <c r="D1393" s="539" t="s">
        <v>547</v>
      </c>
      <c r="E1393" s="68" t="s">
        <v>145</v>
      </c>
      <c r="F1393" s="68" t="s">
        <v>209</v>
      </c>
      <c r="G1393" s="81">
        <f>IF(F1393="I",IFERROR(VLOOKUP(C1393,'BG 032022'!B:D,3,FALSE),0),0)</f>
        <v>0</v>
      </c>
      <c r="H1393" s="69"/>
      <c r="I1393" s="69">
        <f>IF(F1393="I",IFERROR(VLOOKUP(C1393,'BG 032022'!B:F,5,FALSE),0),0)</f>
        <v>0</v>
      </c>
      <c r="J1393" s="69"/>
      <c r="K1393" s="81"/>
      <c r="L1393" s="69"/>
      <c r="M1393" s="69"/>
      <c r="N1393" s="69"/>
      <c r="O1393" s="81"/>
      <c r="P1393" s="69"/>
      <c r="Q1393" s="69"/>
      <c r="R1393" s="69"/>
    </row>
    <row r="1394" spans="1:18" s="70" customFormat="1" ht="12" customHeight="1">
      <c r="A1394" s="539" t="s">
        <v>20</v>
      </c>
      <c r="B1394" s="539"/>
      <c r="C1394" s="546">
        <v>6210110901</v>
      </c>
      <c r="D1394" s="539" t="s">
        <v>923</v>
      </c>
      <c r="E1394" s="68" t="s">
        <v>145</v>
      </c>
      <c r="F1394" s="68" t="s">
        <v>210</v>
      </c>
      <c r="G1394" s="81">
        <f>IF(F1394="I",IFERROR(VLOOKUP(C1394,'BG 032022'!B:D,3,FALSE),0),0)</f>
        <v>0</v>
      </c>
      <c r="H1394" s="69"/>
      <c r="I1394" s="69">
        <f>IF(F1394="I",IFERROR(VLOOKUP(C1394,'BG 032022'!B:F,5,FALSE),0),0)</f>
        <v>0</v>
      </c>
      <c r="J1394" s="69"/>
      <c r="K1394" s="81"/>
      <c r="L1394" s="69"/>
      <c r="M1394" s="69"/>
      <c r="N1394" s="69"/>
      <c r="O1394" s="81"/>
      <c r="P1394" s="69"/>
      <c r="Q1394" s="69"/>
      <c r="R1394" s="69"/>
    </row>
    <row r="1395" spans="1:18" s="70" customFormat="1" ht="12" customHeight="1">
      <c r="A1395" s="539" t="s">
        <v>20</v>
      </c>
      <c r="B1395" s="539"/>
      <c r="C1395" s="546">
        <v>6210110902</v>
      </c>
      <c r="D1395" s="539" t="s">
        <v>924</v>
      </c>
      <c r="E1395" s="68" t="s">
        <v>145</v>
      </c>
      <c r="F1395" s="68" t="s">
        <v>210</v>
      </c>
      <c r="G1395" s="81">
        <f>IF(F1395="I",IFERROR(VLOOKUP(C1395,'BG 032022'!B:D,3,FALSE),0),0)</f>
        <v>0</v>
      </c>
      <c r="H1395" s="69"/>
      <c r="I1395" s="69">
        <f>IF(F1395="I",IFERROR(VLOOKUP(C1395,'BG 032022'!B:F,5,FALSE),0),0)</f>
        <v>0</v>
      </c>
      <c r="J1395" s="69"/>
      <c r="K1395" s="81"/>
      <c r="L1395" s="69"/>
      <c r="M1395" s="69"/>
      <c r="N1395" s="69"/>
      <c r="O1395" s="81"/>
      <c r="P1395" s="69"/>
      <c r="Q1395" s="69"/>
      <c r="R1395" s="69"/>
    </row>
    <row r="1396" spans="1:18" s="70" customFormat="1" ht="12" customHeight="1">
      <c r="A1396" s="539" t="s">
        <v>20</v>
      </c>
      <c r="B1396" s="539"/>
      <c r="C1396" s="546">
        <v>62101110</v>
      </c>
      <c r="D1396" s="539" t="s">
        <v>548</v>
      </c>
      <c r="E1396" s="68" t="s">
        <v>6</v>
      </c>
      <c r="F1396" s="68" t="s">
        <v>209</v>
      </c>
      <c r="G1396" s="81">
        <f>IF(F1396="I",IFERROR(VLOOKUP(C1396,'BG 032022'!B:D,3,FALSE),0),0)</f>
        <v>0</v>
      </c>
      <c r="H1396" s="69"/>
      <c r="I1396" s="69">
        <f>IF(F1396="I",IFERROR(VLOOKUP(C1396,'BG 032022'!B:F,5,FALSE),0),0)</f>
        <v>0</v>
      </c>
      <c r="J1396" s="69"/>
      <c r="K1396" s="81"/>
      <c r="L1396" s="69"/>
      <c r="M1396" s="69"/>
      <c r="N1396" s="69"/>
      <c r="O1396" s="81"/>
      <c r="P1396" s="69"/>
      <c r="Q1396" s="69"/>
      <c r="R1396" s="69"/>
    </row>
    <row r="1397" spans="1:18" s="70" customFormat="1" ht="12" customHeight="1">
      <c r="A1397" s="539" t="s">
        <v>20</v>
      </c>
      <c r="B1397" s="539"/>
      <c r="C1397" s="546">
        <v>6210111001</v>
      </c>
      <c r="D1397" s="539" t="s">
        <v>925</v>
      </c>
      <c r="E1397" s="68" t="s">
        <v>6</v>
      </c>
      <c r="F1397" s="68" t="s">
        <v>210</v>
      </c>
      <c r="G1397" s="81">
        <f>IF(F1397="I",IFERROR(VLOOKUP(C1397,'BG 032022'!B:D,3,FALSE),0),0)</f>
        <v>0</v>
      </c>
      <c r="H1397" s="69"/>
      <c r="I1397" s="69">
        <f>IF(F1397="I",IFERROR(VLOOKUP(C1397,'BG 032022'!B:F,5,FALSE),0),0)</f>
        <v>0</v>
      </c>
      <c r="J1397" s="69"/>
      <c r="K1397" s="81"/>
      <c r="L1397" s="69"/>
      <c r="M1397" s="69"/>
      <c r="N1397" s="69"/>
      <c r="O1397" s="81"/>
      <c r="P1397" s="69"/>
      <c r="Q1397" s="69"/>
      <c r="R1397" s="69"/>
    </row>
    <row r="1398" spans="1:18" s="70" customFormat="1" ht="12" customHeight="1">
      <c r="A1398" s="539" t="s">
        <v>20</v>
      </c>
      <c r="B1398" s="539"/>
      <c r="C1398" s="546">
        <v>6210111002</v>
      </c>
      <c r="D1398" s="539" t="s">
        <v>926</v>
      </c>
      <c r="E1398" s="68" t="s">
        <v>6</v>
      </c>
      <c r="F1398" s="68" t="s">
        <v>210</v>
      </c>
      <c r="G1398" s="81">
        <f>IF(F1398="I",IFERROR(VLOOKUP(C1398,'BG 032022'!B:D,3,FALSE),0),0)</f>
        <v>0</v>
      </c>
      <c r="H1398" s="69"/>
      <c r="I1398" s="69">
        <f>IF(F1398="I",IFERROR(VLOOKUP(C1398,'BG 032022'!B:F,5,FALSE),0),0)</f>
        <v>0</v>
      </c>
      <c r="J1398" s="69"/>
      <c r="K1398" s="81"/>
      <c r="L1398" s="69"/>
      <c r="M1398" s="69"/>
      <c r="N1398" s="69"/>
      <c r="O1398" s="81"/>
      <c r="P1398" s="69"/>
      <c r="Q1398" s="69"/>
      <c r="R1398" s="69"/>
    </row>
    <row r="1399" spans="1:18" s="70" customFormat="1" ht="12" customHeight="1">
      <c r="A1399" s="539" t="s">
        <v>20</v>
      </c>
      <c r="B1399" s="539"/>
      <c r="C1399" s="546">
        <v>62101111</v>
      </c>
      <c r="D1399" s="539" t="s">
        <v>550</v>
      </c>
      <c r="E1399" s="68" t="s">
        <v>145</v>
      </c>
      <c r="F1399" s="68" t="s">
        <v>209</v>
      </c>
      <c r="G1399" s="81">
        <f>IF(F1399="I",IFERROR(VLOOKUP(C1399,'BG 032022'!B:D,3,FALSE),0),0)</f>
        <v>0</v>
      </c>
      <c r="H1399" s="69"/>
      <c r="I1399" s="69">
        <f>IF(F1399="I",IFERROR(VLOOKUP(C1399,'BG 032022'!B:F,5,FALSE),0),0)</f>
        <v>0</v>
      </c>
      <c r="J1399" s="69"/>
      <c r="K1399" s="81"/>
      <c r="L1399" s="69"/>
      <c r="M1399" s="69"/>
      <c r="N1399" s="69"/>
      <c r="O1399" s="81"/>
      <c r="P1399" s="69"/>
      <c r="Q1399" s="69"/>
      <c r="R1399" s="69"/>
    </row>
    <row r="1400" spans="1:18" s="70" customFormat="1" ht="12" customHeight="1">
      <c r="A1400" s="539" t="s">
        <v>20</v>
      </c>
      <c r="B1400" s="539"/>
      <c r="C1400" s="546">
        <v>6210111101</v>
      </c>
      <c r="D1400" s="539" t="s">
        <v>927</v>
      </c>
      <c r="E1400" s="68" t="s">
        <v>145</v>
      </c>
      <c r="F1400" s="68" t="s">
        <v>210</v>
      </c>
      <c r="G1400" s="81">
        <f>IF(F1400="I",IFERROR(VLOOKUP(C1400,'BG 032022'!B:D,3,FALSE),0),0)</f>
        <v>0</v>
      </c>
      <c r="H1400" s="69"/>
      <c r="I1400" s="69">
        <f>IF(F1400="I",IFERROR(VLOOKUP(C1400,'BG 032022'!B:F,5,FALSE),0),0)</f>
        <v>0</v>
      </c>
      <c r="J1400" s="69"/>
      <c r="K1400" s="81"/>
      <c r="L1400" s="69"/>
      <c r="M1400" s="69"/>
      <c r="N1400" s="69"/>
      <c r="O1400" s="81"/>
      <c r="P1400" s="69"/>
      <c r="Q1400" s="69"/>
      <c r="R1400" s="69"/>
    </row>
    <row r="1401" spans="1:18" s="70" customFormat="1" ht="12" customHeight="1">
      <c r="A1401" s="539" t="s">
        <v>20</v>
      </c>
      <c r="B1401" s="539"/>
      <c r="C1401" s="546">
        <v>6210111102</v>
      </c>
      <c r="D1401" s="539" t="s">
        <v>550</v>
      </c>
      <c r="E1401" s="68" t="s">
        <v>145</v>
      </c>
      <c r="F1401" s="68" t="s">
        <v>210</v>
      </c>
      <c r="G1401" s="81">
        <f>IF(F1401="I",IFERROR(VLOOKUP(C1401,'BG 032022'!B:D,3,FALSE),0),0)</f>
        <v>0</v>
      </c>
      <c r="H1401" s="69"/>
      <c r="I1401" s="69">
        <f>IF(F1401="I",IFERROR(VLOOKUP(C1401,'BG 032022'!B:F,5,FALSE),0),0)</f>
        <v>0</v>
      </c>
      <c r="J1401" s="69"/>
      <c r="K1401" s="81"/>
      <c r="L1401" s="69"/>
      <c r="M1401" s="69"/>
      <c r="N1401" s="69"/>
      <c r="O1401" s="81"/>
      <c r="P1401" s="69"/>
      <c r="Q1401" s="69"/>
      <c r="R1401" s="69"/>
    </row>
    <row r="1402" spans="1:18" s="70" customFormat="1" ht="12" customHeight="1">
      <c r="A1402" s="539" t="s">
        <v>20</v>
      </c>
      <c r="B1402" s="539"/>
      <c r="C1402" s="546">
        <v>62101112</v>
      </c>
      <c r="D1402" s="539" t="s">
        <v>551</v>
      </c>
      <c r="E1402" s="68" t="s">
        <v>6</v>
      </c>
      <c r="F1402" s="68" t="s">
        <v>209</v>
      </c>
      <c r="G1402" s="81">
        <f>IF(F1402="I",IFERROR(VLOOKUP(C1402,'BG 032022'!B:D,3,FALSE),0),0)</f>
        <v>0</v>
      </c>
      <c r="H1402" s="69"/>
      <c r="I1402" s="69">
        <f>IF(F1402="I",IFERROR(VLOOKUP(C1402,'BG 032022'!B:F,5,FALSE),0),0)</f>
        <v>0</v>
      </c>
      <c r="J1402" s="69"/>
      <c r="K1402" s="81"/>
      <c r="L1402" s="69"/>
      <c r="M1402" s="69"/>
      <c r="N1402" s="69"/>
      <c r="O1402" s="81"/>
      <c r="P1402" s="69"/>
      <c r="Q1402" s="69"/>
      <c r="R1402" s="69"/>
    </row>
    <row r="1403" spans="1:18" s="70" customFormat="1" ht="12" customHeight="1">
      <c r="A1403" s="539" t="s">
        <v>20</v>
      </c>
      <c r="B1403" s="539"/>
      <c r="C1403" s="546">
        <v>6210111201</v>
      </c>
      <c r="D1403" s="539" t="s">
        <v>928</v>
      </c>
      <c r="E1403" s="68" t="s">
        <v>6</v>
      </c>
      <c r="F1403" s="68" t="s">
        <v>210</v>
      </c>
      <c r="G1403" s="81">
        <f>IF(F1403="I",IFERROR(VLOOKUP(C1403,'BG 032022'!B:D,3,FALSE),0),0)</f>
        <v>0</v>
      </c>
      <c r="H1403" s="69"/>
      <c r="I1403" s="69">
        <f>IF(F1403="I",IFERROR(VLOOKUP(C1403,'BG 032022'!B:F,5,FALSE),0),0)</f>
        <v>0</v>
      </c>
      <c r="J1403" s="69"/>
      <c r="K1403" s="81"/>
      <c r="L1403" s="69"/>
      <c r="M1403" s="69"/>
      <c r="N1403" s="69"/>
      <c r="O1403" s="81"/>
      <c r="P1403" s="69"/>
      <c r="Q1403" s="69"/>
      <c r="R1403" s="69"/>
    </row>
    <row r="1404" spans="1:18" s="70" customFormat="1" ht="12" customHeight="1">
      <c r="A1404" s="539" t="s">
        <v>20</v>
      </c>
      <c r="B1404" s="539"/>
      <c r="C1404" s="546">
        <v>6210111202</v>
      </c>
      <c r="D1404" s="539" t="s">
        <v>929</v>
      </c>
      <c r="E1404" s="68" t="s">
        <v>6</v>
      </c>
      <c r="F1404" s="68" t="s">
        <v>210</v>
      </c>
      <c r="G1404" s="81">
        <f>IF(F1404="I",IFERROR(VLOOKUP(C1404,'BG 032022'!B:D,3,FALSE),0),0)</f>
        <v>0</v>
      </c>
      <c r="H1404" s="69"/>
      <c r="I1404" s="69">
        <f>IF(F1404="I",IFERROR(VLOOKUP(C1404,'BG 032022'!B:F,5,FALSE),0),0)</f>
        <v>0</v>
      </c>
      <c r="J1404" s="69"/>
      <c r="K1404" s="81"/>
      <c r="L1404" s="69"/>
      <c r="M1404" s="69"/>
      <c r="N1404" s="69"/>
      <c r="O1404" s="81"/>
      <c r="P1404" s="69"/>
      <c r="Q1404" s="69"/>
      <c r="R1404" s="69"/>
    </row>
    <row r="1405" spans="1:18" s="70" customFormat="1" ht="12" customHeight="1">
      <c r="A1405" s="539" t="s">
        <v>20</v>
      </c>
      <c r="B1405" s="539"/>
      <c r="C1405" s="546">
        <v>62101113</v>
      </c>
      <c r="D1405" s="539" t="s">
        <v>823</v>
      </c>
      <c r="E1405" s="68" t="s">
        <v>145</v>
      </c>
      <c r="F1405" s="68" t="s">
        <v>209</v>
      </c>
      <c r="G1405" s="81">
        <f>IF(F1405="I",IFERROR(VLOOKUP(C1405,'BG 032022'!B:D,3,FALSE),0),0)</f>
        <v>0</v>
      </c>
      <c r="H1405" s="69"/>
      <c r="I1405" s="69">
        <f>IF(F1405="I",IFERROR(VLOOKUP(C1405,'BG 032022'!B:F,5,FALSE),0),0)</f>
        <v>0</v>
      </c>
      <c r="J1405" s="69"/>
      <c r="K1405" s="81"/>
      <c r="L1405" s="69"/>
      <c r="M1405" s="69"/>
      <c r="N1405" s="69"/>
      <c r="O1405" s="81"/>
      <c r="P1405" s="69"/>
      <c r="Q1405" s="69"/>
      <c r="R1405" s="69"/>
    </row>
    <row r="1406" spans="1:18" s="70" customFormat="1" ht="12" customHeight="1">
      <c r="A1406" s="539" t="s">
        <v>20</v>
      </c>
      <c r="B1406" s="539" t="s">
        <v>1210</v>
      </c>
      <c r="C1406" s="546">
        <v>6210111301</v>
      </c>
      <c r="D1406" s="539" t="s">
        <v>930</v>
      </c>
      <c r="E1406" s="68" t="s">
        <v>145</v>
      </c>
      <c r="F1406" s="68" t="s">
        <v>210</v>
      </c>
      <c r="G1406" s="81">
        <f>IF(F1406="I",IFERROR(VLOOKUP(C1406,'BG 032022'!B:D,3,FALSE),0),0)</f>
        <v>229500830735</v>
      </c>
      <c r="H1406" s="69"/>
      <c r="I1406" s="69">
        <f>IF(F1406="I",IFERROR(VLOOKUP(C1406,'BG 032022'!B:F,5,FALSE),0),0)</f>
        <v>36103275.419999994</v>
      </c>
      <c r="J1406" s="69"/>
      <c r="K1406" s="81"/>
      <c r="L1406" s="69"/>
      <c r="M1406" s="69"/>
      <c r="N1406" s="69"/>
      <c r="O1406" s="81"/>
      <c r="P1406" s="69"/>
      <c r="Q1406" s="69"/>
      <c r="R1406" s="69"/>
    </row>
    <row r="1407" spans="1:18" s="70" customFormat="1" ht="12" customHeight="1">
      <c r="A1407" s="539" t="s">
        <v>20</v>
      </c>
      <c r="B1407" s="539"/>
      <c r="C1407" s="546">
        <v>6210111302</v>
      </c>
      <c r="D1407" s="539" t="s">
        <v>931</v>
      </c>
      <c r="E1407" s="68" t="s">
        <v>145</v>
      </c>
      <c r="F1407" s="68" t="s">
        <v>210</v>
      </c>
      <c r="G1407" s="81">
        <f>IF(F1407="I",IFERROR(VLOOKUP(C1407,'BG 032022'!B:D,3,FALSE),0),0)</f>
        <v>0</v>
      </c>
      <c r="H1407" s="69"/>
      <c r="I1407" s="69">
        <f>IF(F1407="I",IFERROR(VLOOKUP(C1407,'BG 032022'!B:F,5,FALSE),0),0)</f>
        <v>0</v>
      </c>
      <c r="J1407" s="69"/>
      <c r="K1407" s="81"/>
      <c r="L1407" s="69"/>
      <c r="M1407" s="69"/>
      <c r="N1407" s="69"/>
      <c r="O1407" s="81"/>
      <c r="P1407" s="69"/>
      <c r="Q1407" s="69"/>
      <c r="R1407" s="69"/>
    </row>
    <row r="1408" spans="1:18" s="70" customFormat="1" ht="12" customHeight="1">
      <c r="A1408" s="539" t="s">
        <v>20</v>
      </c>
      <c r="B1408" s="539"/>
      <c r="C1408" s="546">
        <v>62101114</v>
      </c>
      <c r="D1408" s="539" t="s">
        <v>824</v>
      </c>
      <c r="E1408" s="68" t="s">
        <v>6</v>
      </c>
      <c r="F1408" s="68" t="s">
        <v>209</v>
      </c>
      <c r="G1408" s="81">
        <f>IF(F1408="I",IFERROR(VLOOKUP(C1408,'BG 032022'!B:D,3,FALSE),0),0)</f>
        <v>0</v>
      </c>
      <c r="H1408" s="69"/>
      <c r="I1408" s="69">
        <f>IF(F1408="I",IFERROR(VLOOKUP(C1408,'BG 032022'!B:F,5,FALSE),0),0)</f>
        <v>0</v>
      </c>
      <c r="J1408" s="69"/>
      <c r="K1408" s="81"/>
      <c r="L1408" s="69"/>
      <c r="M1408" s="69"/>
      <c r="N1408" s="69"/>
      <c r="O1408" s="81"/>
      <c r="P1408" s="69"/>
      <c r="Q1408" s="69"/>
      <c r="R1408" s="69"/>
    </row>
    <row r="1409" spans="1:18" s="70" customFormat="1" ht="12" customHeight="1">
      <c r="A1409" s="539" t="s">
        <v>20</v>
      </c>
      <c r="B1409" s="539"/>
      <c r="C1409" s="546">
        <v>6210111401</v>
      </c>
      <c r="D1409" s="539" t="s">
        <v>932</v>
      </c>
      <c r="E1409" s="68" t="s">
        <v>6</v>
      </c>
      <c r="F1409" s="68" t="s">
        <v>210</v>
      </c>
      <c r="G1409" s="81">
        <f>IF(F1409="I",IFERROR(VLOOKUP(C1409,'BG 032022'!B:D,3,FALSE),0),0)</f>
        <v>0</v>
      </c>
      <c r="H1409" s="69"/>
      <c r="I1409" s="69">
        <f>IF(F1409="I",IFERROR(VLOOKUP(C1409,'BG 032022'!B:F,5,FALSE),0),0)</f>
        <v>0</v>
      </c>
      <c r="J1409" s="69"/>
      <c r="K1409" s="81"/>
      <c r="L1409" s="69"/>
      <c r="M1409" s="69"/>
      <c r="N1409" s="69"/>
      <c r="O1409" s="81"/>
      <c r="P1409" s="69"/>
      <c r="Q1409" s="69"/>
      <c r="R1409" s="69"/>
    </row>
    <row r="1410" spans="1:18" s="70" customFormat="1" ht="12" customHeight="1">
      <c r="A1410" s="539" t="s">
        <v>20</v>
      </c>
      <c r="B1410" s="539"/>
      <c r="C1410" s="546">
        <v>6210111402</v>
      </c>
      <c r="D1410" s="539" t="s">
        <v>933</v>
      </c>
      <c r="E1410" s="68" t="s">
        <v>6</v>
      </c>
      <c r="F1410" s="68" t="s">
        <v>210</v>
      </c>
      <c r="G1410" s="81">
        <f>IF(F1410="I",IFERROR(VLOOKUP(C1410,'BG 032022'!B:D,3,FALSE),0),0)</f>
        <v>0</v>
      </c>
      <c r="H1410" s="69"/>
      <c r="I1410" s="69">
        <f>IF(F1410="I",IFERROR(VLOOKUP(C1410,'BG 032022'!B:F,5,FALSE),0),0)</f>
        <v>0</v>
      </c>
      <c r="J1410" s="69"/>
      <c r="K1410" s="81"/>
      <c r="L1410" s="69"/>
      <c r="M1410" s="69"/>
      <c r="N1410" s="69"/>
      <c r="O1410" s="81"/>
      <c r="P1410" s="69"/>
      <c r="Q1410" s="69"/>
      <c r="R1410" s="69"/>
    </row>
    <row r="1411" spans="1:18" s="70" customFormat="1" ht="12" customHeight="1">
      <c r="A1411" s="539" t="s">
        <v>20</v>
      </c>
      <c r="B1411" s="539"/>
      <c r="C1411" s="546">
        <v>62101115</v>
      </c>
      <c r="D1411" s="539" t="s">
        <v>825</v>
      </c>
      <c r="E1411" s="68" t="s">
        <v>145</v>
      </c>
      <c r="F1411" s="68" t="s">
        <v>209</v>
      </c>
      <c r="G1411" s="81">
        <f>IF(F1411="I",IFERROR(VLOOKUP(C1411,'BG 032022'!B:D,3,FALSE),0),0)</f>
        <v>0</v>
      </c>
      <c r="H1411" s="69"/>
      <c r="I1411" s="69">
        <f>IF(F1411="I",IFERROR(VLOOKUP(C1411,'BG 032022'!B:F,5,FALSE),0),0)</f>
        <v>0</v>
      </c>
      <c r="J1411" s="69"/>
      <c r="K1411" s="81"/>
      <c r="L1411" s="69"/>
      <c r="M1411" s="69"/>
      <c r="N1411" s="69"/>
      <c r="O1411" s="81"/>
      <c r="P1411" s="69"/>
      <c r="Q1411" s="69"/>
      <c r="R1411" s="69"/>
    </row>
    <row r="1412" spans="1:18" s="70" customFormat="1" ht="12" customHeight="1">
      <c r="A1412" s="539" t="s">
        <v>20</v>
      </c>
      <c r="B1412" s="539"/>
      <c r="C1412" s="546">
        <v>6210111501</v>
      </c>
      <c r="D1412" s="539" t="s">
        <v>934</v>
      </c>
      <c r="E1412" s="68" t="s">
        <v>145</v>
      </c>
      <c r="F1412" s="68" t="s">
        <v>210</v>
      </c>
      <c r="G1412" s="81">
        <f>IF(F1412="I",IFERROR(VLOOKUP(C1412,'BG 032022'!B:D,3,FALSE),0),0)</f>
        <v>0</v>
      </c>
      <c r="H1412" s="69"/>
      <c r="I1412" s="69">
        <f>IF(F1412="I",IFERROR(VLOOKUP(C1412,'BG 032022'!B:F,5,FALSE),0),0)</f>
        <v>0</v>
      </c>
      <c r="J1412" s="69"/>
      <c r="K1412" s="81"/>
      <c r="L1412" s="69"/>
      <c r="M1412" s="69"/>
      <c r="N1412" s="69"/>
      <c r="O1412" s="81"/>
      <c r="P1412" s="69"/>
      <c r="Q1412" s="69"/>
      <c r="R1412" s="69"/>
    </row>
    <row r="1413" spans="1:18" s="70" customFormat="1" ht="12" customHeight="1">
      <c r="A1413" s="539" t="s">
        <v>20</v>
      </c>
      <c r="B1413" s="539"/>
      <c r="C1413" s="546">
        <v>6210111502</v>
      </c>
      <c r="D1413" s="539" t="s">
        <v>935</v>
      </c>
      <c r="E1413" s="68" t="s">
        <v>145</v>
      </c>
      <c r="F1413" s="68" t="s">
        <v>210</v>
      </c>
      <c r="G1413" s="81">
        <f>IF(F1413="I",IFERROR(VLOOKUP(C1413,'BG 032022'!B:D,3,FALSE),0),0)</f>
        <v>0</v>
      </c>
      <c r="H1413" s="69"/>
      <c r="I1413" s="69">
        <f>IF(F1413="I",IFERROR(VLOOKUP(C1413,'BG 032022'!B:F,5,FALSE),0),0)</f>
        <v>0</v>
      </c>
      <c r="J1413" s="69"/>
      <c r="K1413" s="81"/>
      <c r="L1413" s="69"/>
      <c r="M1413" s="69"/>
      <c r="N1413" s="69"/>
      <c r="O1413" s="81"/>
      <c r="P1413" s="69"/>
      <c r="Q1413" s="69"/>
      <c r="R1413" s="69"/>
    </row>
    <row r="1414" spans="1:18" s="70" customFormat="1" ht="12" customHeight="1">
      <c r="A1414" s="539" t="s">
        <v>20</v>
      </c>
      <c r="B1414" s="539"/>
      <c r="C1414" s="546">
        <v>62101116</v>
      </c>
      <c r="D1414" s="539" t="s">
        <v>826</v>
      </c>
      <c r="E1414" s="68" t="s">
        <v>6</v>
      </c>
      <c r="F1414" s="68" t="s">
        <v>209</v>
      </c>
      <c r="G1414" s="81">
        <f>IF(F1414="I",IFERROR(VLOOKUP(C1414,'BG 032022'!B:D,3,FALSE),0),0)</f>
        <v>0</v>
      </c>
      <c r="H1414" s="69"/>
      <c r="I1414" s="69">
        <f>IF(F1414="I",IFERROR(VLOOKUP(C1414,'BG 032022'!B:F,5,FALSE),0),0)</f>
        <v>0</v>
      </c>
      <c r="J1414" s="69"/>
      <c r="K1414" s="81"/>
      <c r="L1414" s="69"/>
      <c r="M1414" s="69"/>
      <c r="N1414" s="69"/>
      <c r="O1414" s="81"/>
      <c r="P1414" s="69"/>
      <c r="Q1414" s="69"/>
      <c r="R1414" s="69"/>
    </row>
    <row r="1415" spans="1:18" s="70" customFormat="1" ht="12" customHeight="1">
      <c r="A1415" s="539" t="s">
        <v>20</v>
      </c>
      <c r="B1415" s="539"/>
      <c r="C1415" s="546">
        <v>6210111601</v>
      </c>
      <c r="D1415" s="539" t="s">
        <v>936</v>
      </c>
      <c r="E1415" s="68" t="s">
        <v>6</v>
      </c>
      <c r="F1415" s="68" t="s">
        <v>210</v>
      </c>
      <c r="G1415" s="81">
        <f>IF(F1415="I",IFERROR(VLOOKUP(C1415,'BG 032022'!B:D,3,FALSE),0),0)</f>
        <v>0</v>
      </c>
      <c r="H1415" s="69"/>
      <c r="I1415" s="69">
        <f>IF(F1415="I",IFERROR(VLOOKUP(C1415,'BG 032022'!B:F,5,FALSE),0),0)</f>
        <v>0</v>
      </c>
      <c r="J1415" s="69"/>
      <c r="K1415" s="81"/>
      <c r="L1415" s="69"/>
      <c r="M1415" s="69"/>
      <c r="N1415" s="69"/>
      <c r="O1415" s="81"/>
      <c r="P1415" s="69"/>
      <c r="Q1415" s="69"/>
      <c r="R1415" s="69"/>
    </row>
    <row r="1416" spans="1:18" s="70" customFormat="1" ht="12" customHeight="1">
      <c r="A1416" s="539" t="s">
        <v>20</v>
      </c>
      <c r="B1416" s="539"/>
      <c r="C1416" s="546">
        <v>6210111602</v>
      </c>
      <c r="D1416" s="539" t="s">
        <v>937</v>
      </c>
      <c r="E1416" s="68" t="s">
        <v>6</v>
      </c>
      <c r="F1416" s="68" t="s">
        <v>210</v>
      </c>
      <c r="G1416" s="81">
        <f>IF(F1416="I",IFERROR(VLOOKUP(C1416,'BG 032022'!B:D,3,FALSE),0),0)</f>
        <v>0</v>
      </c>
      <c r="H1416" s="69"/>
      <c r="I1416" s="69">
        <f>IF(F1416="I",IFERROR(VLOOKUP(C1416,'BG 032022'!B:F,5,FALSE),0),0)</f>
        <v>0</v>
      </c>
      <c r="J1416" s="69"/>
      <c r="K1416" s="81"/>
      <c r="L1416" s="69"/>
      <c r="M1416" s="69"/>
      <c r="N1416" s="69"/>
      <c r="O1416" s="81"/>
      <c r="P1416" s="69"/>
      <c r="Q1416" s="69"/>
      <c r="R1416" s="69"/>
    </row>
    <row r="1417" spans="1:18" s="70" customFormat="1" ht="12" customHeight="1">
      <c r="A1417" s="539" t="s">
        <v>20</v>
      </c>
      <c r="B1417" s="539"/>
      <c r="C1417" s="546">
        <v>62101117</v>
      </c>
      <c r="D1417" s="539" t="s">
        <v>335</v>
      </c>
      <c r="E1417" s="68" t="s">
        <v>145</v>
      </c>
      <c r="F1417" s="68" t="s">
        <v>209</v>
      </c>
      <c r="G1417" s="81">
        <f>IF(F1417="I",IFERROR(VLOOKUP(C1417,'BG 032022'!B:D,3,FALSE),0),0)</f>
        <v>0</v>
      </c>
      <c r="H1417" s="69"/>
      <c r="I1417" s="69">
        <f>IF(F1417="I",IFERROR(VLOOKUP(C1417,'BG 032022'!B:F,5,FALSE),0),0)</f>
        <v>0</v>
      </c>
      <c r="J1417" s="69"/>
      <c r="K1417" s="81"/>
      <c r="L1417" s="69"/>
      <c r="M1417" s="69"/>
      <c r="N1417" s="69"/>
      <c r="O1417" s="81"/>
      <c r="P1417" s="69"/>
      <c r="Q1417" s="69"/>
      <c r="R1417" s="69"/>
    </row>
    <row r="1418" spans="1:18" s="70" customFormat="1" ht="12" customHeight="1">
      <c r="A1418" s="539" t="s">
        <v>20</v>
      </c>
      <c r="B1418" s="539" t="s">
        <v>1210</v>
      </c>
      <c r="C1418" s="546">
        <v>6210111701</v>
      </c>
      <c r="D1418" s="539" t="s">
        <v>938</v>
      </c>
      <c r="E1418" s="68" t="s">
        <v>145</v>
      </c>
      <c r="F1418" s="68" t="s">
        <v>210</v>
      </c>
      <c r="G1418" s="81">
        <f>IF(F1418="I",IFERROR(VLOOKUP(C1418,'BG 032022'!B:D,3,FALSE),0),0)</f>
        <v>0</v>
      </c>
      <c r="H1418" s="69"/>
      <c r="I1418" s="69">
        <f>IF(F1418="I",IFERROR(VLOOKUP(C1418,'BG 032022'!B:F,5,FALSE),0),0)</f>
        <v>0</v>
      </c>
      <c r="J1418" s="69"/>
      <c r="K1418" s="81"/>
      <c r="L1418" s="69"/>
      <c r="M1418" s="69"/>
      <c r="N1418" s="69"/>
      <c r="O1418" s="81"/>
      <c r="P1418" s="69"/>
      <c r="Q1418" s="69"/>
      <c r="R1418" s="69"/>
    </row>
    <row r="1419" spans="1:18" s="70" customFormat="1" ht="12" customHeight="1">
      <c r="A1419" s="539" t="s">
        <v>20</v>
      </c>
      <c r="B1419" s="539" t="s">
        <v>1210</v>
      </c>
      <c r="C1419" s="546">
        <v>6210111702</v>
      </c>
      <c r="D1419" s="539" t="s">
        <v>939</v>
      </c>
      <c r="E1419" s="68" t="s">
        <v>145</v>
      </c>
      <c r="F1419" s="68" t="s">
        <v>210</v>
      </c>
      <c r="G1419" s="81">
        <f>IF(F1419="I",IFERROR(VLOOKUP(C1419,'BG 032022'!B:D,3,FALSE),0),0)</f>
        <v>0</v>
      </c>
      <c r="H1419" s="69"/>
      <c r="I1419" s="69">
        <f>IF(F1419="I",IFERROR(VLOOKUP(C1419,'BG 032022'!B:F,5,FALSE),0),0)</f>
        <v>0</v>
      </c>
      <c r="J1419" s="69"/>
      <c r="K1419" s="81"/>
      <c r="L1419" s="69"/>
      <c r="M1419" s="69"/>
      <c r="N1419" s="69"/>
      <c r="O1419" s="81"/>
      <c r="P1419" s="69"/>
      <c r="Q1419" s="69"/>
      <c r="R1419" s="69"/>
    </row>
    <row r="1420" spans="1:18" s="70" customFormat="1" ht="12" customHeight="1">
      <c r="A1420" s="539" t="s">
        <v>20</v>
      </c>
      <c r="B1420" s="539"/>
      <c r="C1420" s="546">
        <v>62101118</v>
      </c>
      <c r="D1420" s="539" t="s">
        <v>336</v>
      </c>
      <c r="E1420" s="68" t="s">
        <v>6</v>
      </c>
      <c r="F1420" s="68" t="s">
        <v>209</v>
      </c>
      <c r="G1420" s="81">
        <f>IF(F1420="I",IFERROR(VLOOKUP(C1420,'BG 032022'!B:D,3,FALSE),0),0)</f>
        <v>0</v>
      </c>
      <c r="H1420" s="69"/>
      <c r="I1420" s="69">
        <f>IF(F1420="I",IFERROR(VLOOKUP(C1420,'BG 032022'!B:F,5,FALSE),0),0)</f>
        <v>0</v>
      </c>
      <c r="J1420" s="69"/>
      <c r="K1420" s="81"/>
      <c r="L1420" s="69"/>
      <c r="M1420" s="69"/>
      <c r="N1420" s="69"/>
      <c r="O1420" s="81"/>
      <c r="P1420" s="69"/>
      <c r="Q1420" s="69"/>
      <c r="R1420" s="69"/>
    </row>
    <row r="1421" spans="1:18" s="70" customFormat="1" ht="12" customHeight="1">
      <c r="A1421" s="539" t="s">
        <v>20</v>
      </c>
      <c r="B1421" s="539" t="s">
        <v>1210</v>
      </c>
      <c r="C1421" s="546">
        <v>6210111801</v>
      </c>
      <c r="D1421" s="539" t="s">
        <v>940</v>
      </c>
      <c r="E1421" s="68" t="s">
        <v>6</v>
      </c>
      <c r="F1421" s="68" t="s">
        <v>210</v>
      </c>
      <c r="G1421" s="81">
        <f>IF(F1421="I",IFERROR(VLOOKUP(C1421,'BG 032022'!B:D,3,FALSE),0),0)</f>
        <v>1614552250</v>
      </c>
      <c r="H1421" s="69"/>
      <c r="I1421" s="69">
        <f>IF(F1421="I",IFERROR(VLOOKUP(C1421,'BG 032022'!B:F,5,FALSE),0),0)</f>
        <v>265000</v>
      </c>
      <c r="J1421" s="69"/>
      <c r="K1421" s="81"/>
      <c r="L1421" s="69"/>
      <c r="M1421" s="69"/>
      <c r="N1421" s="69"/>
      <c r="O1421" s="81"/>
      <c r="P1421" s="69"/>
      <c r="Q1421" s="69"/>
      <c r="R1421" s="69"/>
    </row>
    <row r="1422" spans="1:18" s="70" customFormat="1" ht="12" customHeight="1">
      <c r="A1422" s="539" t="s">
        <v>20</v>
      </c>
      <c r="B1422" s="539"/>
      <c r="C1422" s="546">
        <v>6210111802</v>
      </c>
      <c r="D1422" s="539" t="s">
        <v>941</v>
      </c>
      <c r="E1422" s="68" t="s">
        <v>6</v>
      </c>
      <c r="F1422" s="68" t="s">
        <v>210</v>
      </c>
      <c r="G1422" s="81">
        <f>IF(F1422="I",IFERROR(VLOOKUP(C1422,'BG 032022'!B:D,3,FALSE),0),0)</f>
        <v>0</v>
      </c>
      <c r="H1422" s="69"/>
      <c r="I1422" s="69">
        <f>IF(F1422="I",IFERROR(VLOOKUP(C1422,'BG 032022'!B:F,5,FALSE),0),0)</f>
        <v>0</v>
      </c>
      <c r="J1422" s="69"/>
      <c r="K1422" s="81"/>
      <c r="L1422" s="69"/>
      <c r="M1422" s="69"/>
      <c r="N1422" s="69"/>
      <c r="O1422" s="81"/>
      <c r="P1422" s="69"/>
      <c r="Q1422" s="69"/>
      <c r="R1422" s="69"/>
    </row>
    <row r="1423" spans="1:18" s="70" customFormat="1" ht="12" customHeight="1">
      <c r="A1423" s="539" t="s">
        <v>20</v>
      </c>
      <c r="B1423" s="539"/>
      <c r="C1423" s="546">
        <v>62101119</v>
      </c>
      <c r="D1423" s="539" t="s">
        <v>827</v>
      </c>
      <c r="E1423" s="68" t="s">
        <v>145</v>
      </c>
      <c r="F1423" s="68" t="s">
        <v>209</v>
      </c>
      <c r="G1423" s="81">
        <f>IF(F1423="I",IFERROR(VLOOKUP(C1423,'BG 032022'!B:D,3,FALSE),0),0)</f>
        <v>0</v>
      </c>
      <c r="H1423" s="69"/>
      <c r="I1423" s="69">
        <f>IF(F1423="I",IFERROR(VLOOKUP(C1423,'BG 032022'!B:F,5,FALSE),0),0)</f>
        <v>0</v>
      </c>
      <c r="J1423" s="69"/>
      <c r="K1423" s="81"/>
      <c r="L1423" s="69"/>
      <c r="M1423" s="69"/>
      <c r="N1423" s="69"/>
      <c r="O1423" s="81"/>
      <c r="P1423" s="69"/>
      <c r="Q1423" s="69"/>
      <c r="R1423" s="69"/>
    </row>
    <row r="1424" spans="1:18" s="70" customFormat="1" ht="12" customHeight="1">
      <c r="A1424" s="539" t="s">
        <v>20</v>
      </c>
      <c r="B1424" s="539"/>
      <c r="C1424" s="546">
        <v>6210111901</v>
      </c>
      <c r="D1424" s="539" t="s">
        <v>942</v>
      </c>
      <c r="E1424" s="68" t="s">
        <v>145</v>
      </c>
      <c r="F1424" s="68" t="s">
        <v>210</v>
      </c>
      <c r="G1424" s="81">
        <f>IF(F1424="I",IFERROR(VLOOKUP(C1424,'BG 032022'!B:D,3,FALSE),0),0)</f>
        <v>0</v>
      </c>
      <c r="H1424" s="69"/>
      <c r="I1424" s="69">
        <f>IF(F1424="I",IFERROR(VLOOKUP(C1424,'BG 032022'!B:F,5,FALSE),0),0)</f>
        <v>0</v>
      </c>
      <c r="J1424" s="69"/>
      <c r="K1424" s="81"/>
      <c r="L1424" s="69"/>
      <c r="M1424" s="69"/>
      <c r="N1424" s="69"/>
      <c r="O1424" s="81"/>
      <c r="P1424" s="69"/>
      <c r="Q1424" s="69"/>
      <c r="R1424" s="69"/>
    </row>
    <row r="1425" spans="1:18" s="70" customFormat="1" ht="12" customHeight="1">
      <c r="A1425" s="539" t="s">
        <v>20</v>
      </c>
      <c r="B1425" s="539"/>
      <c r="C1425" s="546">
        <v>6210111902</v>
      </c>
      <c r="D1425" s="539" t="s">
        <v>943</v>
      </c>
      <c r="E1425" s="68" t="s">
        <v>145</v>
      </c>
      <c r="F1425" s="68" t="s">
        <v>210</v>
      </c>
      <c r="G1425" s="81">
        <f>IF(F1425="I",IFERROR(VLOOKUP(C1425,'BG 032022'!B:D,3,FALSE),0),0)</f>
        <v>0</v>
      </c>
      <c r="H1425" s="69"/>
      <c r="I1425" s="69">
        <f>IF(F1425="I",IFERROR(VLOOKUP(C1425,'BG 032022'!B:F,5,FALSE),0),0)</f>
        <v>0</v>
      </c>
      <c r="J1425" s="69"/>
      <c r="K1425" s="81"/>
      <c r="L1425" s="69"/>
      <c r="M1425" s="69"/>
      <c r="N1425" s="69"/>
      <c r="O1425" s="81"/>
      <c r="P1425" s="69"/>
      <c r="Q1425" s="69"/>
      <c r="R1425" s="69"/>
    </row>
    <row r="1426" spans="1:18" s="70" customFormat="1" ht="12" customHeight="1">
      <c r="A1426" s="539" t="s">
        <v>20</v>
      </c>
      <c r="B1426" s="539"/>
      <c r="C1426" s="546">
        <v>62101120</v>
      </c>
      <c r="D1426" s="539" t="s">
        <v>828</v>
      </c>
      <c r="E1426" s="68" t="s">
        <v>6</v>
      </c>
      <c r="F1426" s="68" t="s">
        <v>209</v>
      </c>
      <c r="G1426" s="81">
        <f>IF(F1426="I",IFERROR(VLOOKUP(C1426,'BG 032022'!B:D,3,FALSE),0),0)</f>
        <v>0</v>
      </c>
      <c r="H1426" s="69"/>
      <c r="I1426" s="69">
        <f>IF(F1426="I",IFERROR(VLOOKUP(C1426,'BG 032022'!B:F,5,FALSE),0),0)</f>
        <v>0</v>
      </c>
      <c r="J1426" s="69"/>
      <c r="K1426" s="81"/>
      <c r="L1426" s="69"/>
      <c r="M1426" s="69"/>
      <c r="N1426" s="69"/>
      <c r="O1426" s="81"/>
      <c r="P1426" s="69"/>
      <c r="Q1426" s="69"/>
      <c r="R1426" s="69"/>
    </row>
    <row r="1427" spans="1:18" s="70" customFormat="1" ht="12" customHeight="1">
      <c r="A1427" s="539" t="s">
        <v>20</v>
      </c>
      <c r="B1427" s="539"/>
      <c r="C1427" s="546">
        <v>6210112001</v>
      </c>
      <c r="D1427" s="539" t="s">
        <v>944</v>
      </c>
      <c r="E1427" s="68" t="s">
        <v>6</v>
      </c>
      <c r="F1427" s="68" t="s">
        <v>210</v>
      </c>
      <c r="G1427" s="81">
        <f>IF(F1427="I",IFERROR(VLOOKUP(C1427,'BG 032022'!B:D,3,FALSE),0),0)</f>
        <v>0</v>
      </c>
      <c r="H1427" s="69"/>
      <c r="I1427" s="69">
        <f>IF(F1427="I",IFERROR(VLOOKUP(C1427,'BG 032022'!B:F,5,FALSE),0),0)</f>
        <v>0</v>
      </c>
      <c r="J1427" s="69"/>
      <c r="K1427" s="81"/>
      <c r="L1427" s="69"/>
      <c r="M1427" s="69"/>
      <c r="N1427" s="69"/>
      <c r="O1427" s="81"/>
      <c r="P1427" s="69"/>
      <c r="Q1427" s="69"/>
      <c r="R1427" s="69"/>
    </row>
    <row r="1428" spans="1:18" s="70" customFormat="1" ht="12" customHeight="1">
      <c r="A1428" s="539" t="s">
        <v>20</v>
      </c>
      <c r="B1428" s="539"/>
      <c r="C1428" s="546">
        <v>6210112002</v>
      </c>
      <c r="D1428" s="539" t="s">
        <v>944</v>
      </c>
      <c r="E1428" s="68" t="s">
        <v>6</v>
      </c>
      <c r="F1428" s="68" t="s">
        <v>210</v>
      </c>
      <c r="G1428" s="81">
        <f>IF(F1428="I",IFERROR(VLOOKUP(C1428,'BG 032022'!B:D,3,FALSE),0),0)</f>
        <v>0</v>
      </c>
      <c r="H1428" s="69"/>
      <c r="I1428" s="69">
        <f>IF(F1428="I",IFERROR(VLOOKUP(C1428,'BG 032022'!B:F,5,FALSE),0),0)</f>
        <v>0</v>
      </c>
      <c r="J1428" s="69"/>
      <c r="K1428" s="81"/>
      <c r="L1428" s="69"/>
      <c r="M1428" s="69"/>
      <c r="N1428" s="69"/>
      <c r="O1428" s="81"/>
      <c r="P1428" s="69"/>
      <c r="Q1428" s="69"/>
      <c r="R1428" s="69"/>
    </row>
    <row r="1429" spans="1:18" s="70" customFormat="1" ht="12" customHeight="1">
      <c r="A1429" s="539" t="s">
        <v>20</v>
      </c>
      <c r="B1429" s="539"/>
      <c r="C1429" s="546">
        <v>62101121</v>
      </c>
      <c r="D1429" s="539" t="s">
        <v>682</v>
      </c>
      <c r="E1429" s="68" t="s">
        <v>145</v>
      </c>
      <c r="F1429" s="68" t="s">
        <v>209</v>
      </c>
      <c r="G1429" s="81">
        <f>IF(F1429="I",IFERROR(VLOOKUP(C1429,'BG 032022'!B:D,3,FALSE),0),0)</f>
        <v>0</v>
      </c>
      <c r="H1429" s="69"/>
      <c r="I1429" s="69">
        <f>IF(F1429="I",IFERROR(VLOOKUP(C1429,'BG 032022'!B:F,5,FALSE),0),0)</f>
        <v>0</v>
      </c>
      <c r="J1429" s="69"/>
      <c r="K1429" s="81"/>
      <c r="L1429" s="69"/>
      <c r="M1429" s="69"/>
      <c r="N1429" s="69"/>
      <c r="O1429" s="81"/>
      <c r="P1429" s="69"/>
      <c r="Q1429" s="69"/>
      <c r="R1429" s="69"/>
    </row>
    <row r="1430" spans="1:18" s="70" customFormat="1" ht="12" customHeight="1">
      <c r="A1430" s="539" t="s">
        <v>20</v>
      </c>
      <c r="B1430" s="539"/>
      <c r="C1430" s="546">
        <v>6210112101</v>
      </c>
      <c r="D1430" s="539" t="s">
        <v>945</v>
      </c>
      <c r="E1430" s="68" t="s">
        <v>145</v>
      </c>
      <c r="F1430" s="68" t="s">
        <v>210</v>
      </c>
      <c r="G1430" s="81">
        <f>IF(F1430="I",IFERROR(VLOOKUP(C1430,'BG 032022'!B:D,3,FALSE),0),0)</f>
        <v>0</v>
      </c>
      <c r="H1430" s="69"/>
      <c r="I1430" s="69">
        <f>IF(F1430="I",IFERROR(VLOOKUP(C1430,'BG 032022'!B:F,5,FALSE),0),0)</f>
        <v>0</v>
      </c>
      <c r="J1430" s="69"/>
      <c r="K1430" s="81"/>
      <c r="L1430" s="69"/>
      <c r="M1430" s="69"/>
      <c r="N1430" s="69"/>
      <c r="O1430" s="81"/>
      <c r="P1430" s="69"/>
      <c r="Q1430" s="69"/>
      <c r="R1430" s="69"/>
    </row>
    <row r="1431" spans="1:18" s="70" customFormat="1" ht="12" customHeight="1">
      <c r="A1431" s="539" t="s">
        <v>20</v>
      </c>
      <c r="B1431" s="539"/>
      <c r="C1431" s="546">
        <v>6210112102</v>
      </c>
      <c r="D1431" s="539" t="s">
        <v>946</v>
      </c>
      <c r="E1431" s="68" t="s">
        <v>145</v>
      </c>
      <c r="F1431" s="68" t="s">
        <v>210</v>
      </c>
      <c r="G1431" s="81">
        <f>IF(F1431="I",IFERROR(VLOOKUP(C1431,'BG 032022'!B:D,3,FALSE),0),0)</f>
        <v>0</v>
      </c>
      <c r="H1431" s="69"/>
      <c r="I1431" s="69">
        <f>IF(F1431="I",IFERROR(VLOOKUP(C1431,'BG 032022'!B:F,5,FALSE),0),0)</f>
        <v>0</v>
      </c>
      <c r="J1431" s="69"/>
      <c r="K1431" s="81"/>
      <c r="L1431" s="69"/>
      <c r="M1431" s="69"/>
      <c r="N1431" s="69"/>
      <c r="O1431" s="81"/>
      <c r="P1431" s="69"/>
      <c r="Q1431" s="69"/>
      <c r="R1431" s="69"/>
    </row>
    <row r="1432" spans="1:18" s="70" customFormat="1" ht="12" customHeight="1">
      <c r="A1432" s="539" t="s">
        <v>20</v>
      </c>
      <c r="B1432" s="539"/>
      <c r="C1432" s="546">
        <v>62101122</v>
      </c>
      <c r="D1432" s="539" t="s">
        <v>683</v>
      </c>
      <c r="E1432" s="68" t="s">
        <v>6</v>
      </c>
      <c r="F1432" s="68" t="s">
        <v>209</v>
      </c>
      <c r="G1432" s="81">
        <f>IF(F1432="I",IFERROR(VLOOKUP(C1432,'BG 032022'!B:D,3,FALSE),0),0)</f>
        <v>0</v>
      </c>
      <c r="H1432" s="69"/>
      <c r="I1432" s="69">
        <f>IF(F1432="I",IFERROR(VLOOKUP(C1432,'BG 032022'!B:F,5,FALSE),0),0)</f>
        <v>0</v>
      </c>
      <c r="J1432" s="69"/>
      <c r="K1432" s="81"/>
      <c r="L1432" s="69"/>
      <c r="M1432" s="69"/>
      <c r="N1432" s="69"/>
      <c r="O1432" s="81"/>
      <c r="P1432" s="69"/>
      <c r="Q1432" s="69"/>
      <c r="R1432" s="69"/>
    </row>
    <row r="1433" spans="1:18" s="70" customFormat="1" ht="12" customHeight="1">
      <c r="A1433" s="539" t="s">
        <v>20</v>
      </c>
      <c r="B1433" s="539"/>
      <c r="C1433" s="546">
        <v>6210112201</v>
      </c>
      <c r="D1433" s="539" t="s">
        <v>947</v>
      </c>
      <c r="E1433" s="68" t="s">
        <v>6</v>
      </c>
      <c r="F1433" s="68" t="s">
        <v>210</v>
      </c>
      <c r="G1433" s="81">
        <f>IF(F1433="I",IFERROR(VLOOKUP(C1433,'BG 032022'!B:D,3,FALSE),0),0)</f>
        <v>0</v>
      </c>
      <c r="H1433" s="69"/>
      <c r="I1433" s="69">
        <f>IF(F1433="I",IFERROR(VLOOKUP(C1433,'BG 032022'!B:F,5,FALSE),0),0)</f>
        <v>0</v>
      </c>
      <c r="J1433" s="69"/>
      <c r="K1433" s="81"/>
      <c r="L1433" s="69"/>
      <c r="M1433" s="69"/>
      <c r="N1433" s="69"/>
      <c r="O1433" s="81"/>
      <c r="P1433" s="69"/>
      <c r="Q1433" s="69"/>
      <c r="R1433" s="69"/>
    </row>
    <row r="1434" spans="1:18" s="70" customFormat="1" ht="12" customHeight="1">
      <c r="A1434" s="539" t="s">
        <v>20</v>
      </c>
      <c r="B1434" s="539"/>
      <c r="C1434" s="546">
        <v>6210112202</v>
      </c>
      <c r="D1434" s="539" t="s">
        <v>947</v>
      </c>
      <c r="E1434" s="68" t="s">
        <v>6</v>
      </c>
      <c r="F1434" s="68" t="s">
        <v>210</v>
      </c>
      <c r="G1434" s="81">
        <f>IF(F1434="I",IFERROR(VLOOKUP(C1434,'BG 032022'!B:D,3,FALSE),0),0)</f>
        <v>0</v>
      </c>
      <c r="H1434" s="69"/>
      <c r="I1434" s="69">
        <f>IF(F1434="I",IFERROR(VLOOKUP(C1434,'BG 032022'!B:F,5,FALSE),0),0)</f>
        <v>0</v>
      </c>
      <c r="J1434" s="69"/>
      <c r="K1434" s="81"/>
      <c r="L1434" s="69"/>
      <c r="M1434" s="69"/>
      <c r="N1434" s="69"/>
      <c r="O1434" s="81"/>
      <c r="P1434" s="69"/>
      <c r="Q1434" s="69"/>
      <c r="R1434" s="69"/>
    </row>
    <row r="1435" spans="1:18" s="70" customFormat="1" ht="12" customHeight="1">
      <c r="A1435" s="539" t="s">
        <v>20</v>
      </c>
      <c r="B1435" s="539"/>
      <c r="C1435" s="546">
        <v>62101123</v>
      </c>
      <c r="D1435" s="539" t="s">
        <v>829</v>
      </c>
      <c r="E1435" s="68" t="s">
        <v>145</v>
      </c>
      <c r="F1435" s="68" t="s">
        <v>209</v>
      </c>
      <c r="G1435" s="81">
        <f>IF(F1435="I",IFERROR(VLOOKUP(C1435,'BG 032022'!B:D,3,FALSE),0),0)</f>
        <v>0</v>
      </c>
      <c r="H1435" s="69"/>
      <c r="I1435" s="69">
        <f>IF(F1435="I",IFERROR(VLOOKUP(C1435,'BG 032022'!B:F,5,FALSE),0),0)</f>
        <v>0</v>
      </c>
      <c r="J1435" s="69"/>
      <c r="K1435" s="81"/>
      <c r="L1435" s="69"/>
      <c r="M1435" s="69"/>
      <c r="N1435" s="69"/>
      <c r="O1435" s="81"/>
      <c r="P1435" s="69"/>
      <c r="Q1435" s="69"/>
      <c r="R1435" s="69"/>
    </row>
    <row r="1436" spans="1:18" s="70" customFormat="1" ht="12" customHeight="1">
      <c r="A1436" s="539" t="s">
        <v>20</v>
      </c>
      <c r="B1436" s="539"/>
      <c r="C1436" s="546">
        <v>6210112301</v>
      </c>
      <c r="D1436" s="539" t="s">
        <v>948</v>
      </c>
      <c r="E1436" s="68" t="s">
        <v>145</v>
      </c>
      <c r="F1436" s="68" t="s">
        <v>210</v>
      </c>
      <c r="G1436" s="81">
        <f>IF(F1436="I",IFERROR(VLOOKUP(C1436,'BG 032022'!B:D,3,FALSE),0),0)</f>
        <v>0</v>
      </c>
      <c r="H1436" s="69"/>
      <c r="I1436" s="69">
        <f>IF(F1436="I",IFERROR(VLOOKUP(C1436,'BG 032022'!B:F,5,FALSE),0),0)</f>
        <v>0</v>
      </c>
      <c r="J1436" s="69"/>
      <c r="K1436" s="81"/>
      <c r="L1436" s="69"/>
      <c r="M1436" s="69"/>
      <c r="N1436" s="69"/>
      <c r="O1436" s="81"/>
      <c r="P1436" s="69"/>
      <c r="Q1436" s="69"/>
      <c r="R1436" s="69"/>
    </row>
    <row r="1437" spans="1:18" s="70" customFormat="1" ht="12" customHeight="1">
      <c r="A1437" s="539" t="s">
        <v>20</v>
      </c>
      <c r="B1437" s="539"/>
      <c r="C1437" s="546">
        <v>6210112302</v>
      </c>
      <c r="D1437" s="539" t="s">
        <v>949</v>
      </c>
      <c r="E1437" s="68" t="s">
        <v>145</v>
      </c>
      <c r="F1437" s="68" t="s">
        <v>210</v>
      </c>
      <c r="G1437" s="81">
        <f>IF(F1437="I",IFERROR(VLOOKUP(C1437,'BG 032022'!B:D,3,FALSE),0),0)</f>
        <v>0</v>
      </c>
      <c r="H1437" s="69"/>
      <c r="I1437" s="69">
        <f>IF(F1437="I",IFERROR(VLOOKUP(C1437,'BG 032022'!B:F,5,FALSE),0),0)</f>
        <v>0</v>
      </c>
      <c r="J1437" s="69"/>
      <c r="K1437" s="81"/>
      <c r="L1437" s="69"/>
      <c r="M1437" s="69"/>
      <c r="N1437" s="69"/>
      <c r="O1437" s="81"/>
      <c r="P1437" s="69"/>
      <c r="Q1437" s="69"/>
      <c r="R1437" s="69"/>
    </row>
    <row r="1438" spans="1:18" s="70" customFormat="1" ht="12" customHeight="1">
      <c r="A1438" s="539" t="s">
        <v>20</v>
      </c>
      <c r="B1438" s="539"/>
      <c r="C1438" s="546">
        <v>62101124</v>
      </c>
      <c r="D1438" s="539" t="s">
        <v>830</v>
      </c>
      <c r="E1438" s="68" t="s">
        <v>6</v>
      </c>
      <c r="F1438" s="68" t="s">
        <v>209</v>
      </c>
      <c r="G1438" s="81">
        <f>IF(F1438="I",IFERROR(VLOOKUP(C1438,'BG 032022'!B:D,3,FALSE),0),0)</f>
        <v>0</v>
      </c>
      <c r="H1438" s="69"/>
      <c r="I1438" s="69">
        <f>IF(F1438="I",IFERROR(VLOOKUP(C1438,'BG 032022'!B:F,5,FALSE),0),0)</f>
        <v>0</v>
      </c>
      <c r="J1438" s="69"/>
      <c r="K1438" s="81"/>
      <c r="L1438" s="69"/>
      <c r="M1438" s="69"/>
      <c r="N1438" s="69"/>
      <c r="O1438" s="81"/>
      <c r="P1438" s="69"/>
      <c r="Q1438" s="69"/>
      <c r="R1438" s="69"/>
    </row>
    <row r="1439" spans="1:18" s="70" customFormat="1" ht="12" customHeight="1">
      <c r="A1439" s="539" t="s">
        <v>20</v>
      </c>
      <c r="B1439" s="539"/>
      <c r="C1439" s="546">
        <v>6210112401</v>
      </c>
      <c r="D1439" s="539" t="s">
        <v>950</v>
      </c>
      <c r="E1439" s="68" t="s">
        <v>6</v>
      </c>
      <c r="F1439" s="68" t="s">
        <v>210</v>
      </c>
      <c r="G1439" s="81">
        <f>IF(F1439="I",IFERROR(VLOOKUP(C1439,'BG 032022'!B:D,3,FALSE),0),0)</f>
        <v>0</v>
      </c>
      <c r="H1439" s="69"/>
      <c r="I1439" s="69">
        <f>IF(F1439="I",IFERROR(VLOOKUP(C1439,'BG 032022'!B:F,5,FALSE),0),0)</f>
        <v>0</v>
      </c>
      <c r="J1439" s="69"/>
      <c r="K1439" s="81"/>
      <c r="L1439" s="69"/>
      <c r="M1439" s="69"/>
      <c r="N1439" s="69"/>
      <c r="O1439" s="81"/>
      <c r="P1439" s="69"/>
      <c r="Q1439" s="69"/>
      <c r="R1439" s="69"/>
    </row>
    <row r="1440" spans="1:18" s="70" customFormat="1" ht="12" customHeight="1">
      <c r="A1440" s="539" t="s">
        <v>20</v>
      </c>
      <c r="B1440" s="539"/>
      <c r="C1440" s="546">
        <v>6210112402</v>
      </c>
      <c r="D1440" s="539" t="s">
        <v>951</v>
      </c>
      <c r="E1440" s="68" t="s">
        <v>6</v>
      </c>
      <c r="F1440" s="68" t="s">
        <v>210</v>
      </c>
      <c r="G1440" s="81">
        <f>IF(F1440="I",IFERROR(VLOOKUP(C1440,'BG 032022'!B:D,3,FALSE),0),0)</f>
        <v>0</v>
      </c>
      <c r="H1440" s="69"/>
      <c r="I1440" s="69">
        <f>IF(F1440="I",IFERROR(VLOOKUP(C1440,'BG 032022'!B:F,5,FALSE),0),0)</f>
        <v>0</v>
      </c>
      <c r="J1440" s="69"/>
      <c r="K1440" s="81"/>
      <c r="L1440" s="69"/>
      <c r="M1440" s="69"/>
      <c r="N1440" s="69"/>
      <c r="O1440" s="81"/>
      <c r="P1440" s="69"/>
      <c r="Q1440" s="69"/>
      <c r="R1440" s="69"/>
    </row>
    <row r="1441" spans="1:18" s="70" customFormat="1" ht="12" customHeight="1">
      <c r="A1441" s="539" t="s">
        <v>20</v>
      </c>
      <c r="B1441" s="539"/>
      <c r="C1441" s="546">
        <v>62101125</v>
      </c>
      <c r="D1441" s="539" t="s">
        <v>831</v>
      </c>
      <c r="E1441" s="68" t="s">
        <v>145</v>
      </c>
      <c r="F1441" s="68" t="s">
        <v>209</v>
      </c>
      <c r="G1441" s="81">
        <f>IF(F1441="I",IFERROR(VLOOKUP(C1441,'BG 032022'!B:D,3,FALSE),0),0)</f>
        <v>0</v>
      </c>
      <c r="H1441" s="69"/>
      <c r="I1441" s="69">
        <f>IF(F1441="I",IFERROR(VLOOKUP(C1441,'BG 032022'!B:F,5,FALSE),0),0)</f>
        <v>0</v>
      </c>
      <c r="J1441" s="69"/>
      <c r="K1441" s="81"/>
      <c r="L1441" s="69"/>
      <c r="M1441" s="69"/>
      <c r="N1441" s="69"/>
      <c r="O1441" s="81"/>
      <c r="P1441" s="69"/>
      <c r="Q1441" s="69"/>
      <c r="R1441" s="69"/>
    </row>
    <row r="1442" spans="1:18" s="70" customFormat="1" ht="12" customHeight="1">
      <c r="A1442" s="539" t="s">
        <v>20</v>
      </c>
      <c r="B1442" s="539"/>
      <c r="C1442" s="546">
        <v>6210112501</v>
      </c>
      <c r="D1442" s="539" t="s">
        <v>952</v>
      </c>
      <c r="E1442" s="68" t="s">
        <v>145</v>
      </c>
      <c r="F1442" s="68" t="s">
        <v>210</v>
      </c>
      <c r="G1442" s="81">
        <f>IF(F1442="I",IFERROR(VLOOKUP(C1442,'BG 032022'!B:D,3,FALSE),0),0)</f>
        <v>0</v>
      </c>
      <c r="H1442" s="69"/>
      <c r="I1442" s="69">
        <f>IF(F1442="I",IFERROR(VLOOKUP(C1442,'BG 032022'!B:F,5,FALSE),0),0)</f>
        <v>0</v>
      </c>
      <c r="J1442" s="69"/>
      <c r="K1442" s="81"/>
      <c r="L1442" s="69"/>
      <c r="M1442" s="69"/>
      <c r="N1442" s="69"/>
      <c r="O1442" s="81"/>
      <c r="P1442" s="69"/>
      <c r="Q1442" s="69"/>
      <c r="R1442" s="69"/>
    </row>
    <row r="1443" spans="1:18" s="70" customFormat="1" ht="12" customHeight="1">
      <c r="A1443" s="539" t="s">
        <v>20</v>
      </c>
      <c r="B1443" s="539"/>
      <c r="C1443" s="546">
        <v>6210112502</v>
      </c>
      <c r="D1443" s="539" t="s">
        <v>953</v>
      </c>
      <c r="E1443" s="68" t="s">
        <v>145</v>
      </c>
      <c r="F1443" s="68" t="s">
        <v>210</v>
      </c>
      <c r="G1443" s="81">
        <f>IF(F1443="I",IFERROR(VLOOKUP(C1443,'BG 032022'!B:D,3,FALSE),0),0)</f>
        <v>0</v>
      </c>
      <c r="H1443" s="69"/>
      <c r="I1443" s="69">
        <f>IF(F1443="I",IFERROR(VLOOKUP(C1443,'BG 032022'!B:F,5,FALSE),0),0)</f>
        <v>0</v>
      </c>
      <c r="J1443" s="69"/>
      <c r="K1443" s="81"/>
      <c r="L1443" s="69"/>
      <c r="M1443" s="69"/>
      <c r="N1443" s="69"/>
      <c r="O1443" s="81"/>
      <c r="P1443" s="69"/>
      <c r="Q1443" s="69"/>
      <c r="R1443" s="69"/>
    </row>
    <row r="1444" spans="1:18" s="70" customFormat="1" ht="12" customHeight="1">
      <c r="A1444" s="539" t="s">
        <v>20</v>
      </c>
      <c r="B1444" s="539"/>
      <c r="C1444" s="546">
        <v>62101126</v>
      </c>
      <c r="D1444" s="539" t="s">
        <v>832</v>
      </c>
      <c r="E1444" s="68" t="s">
        <v>6</v>
      </c>
      <c r="F1444" s="68" t="s">
        <v>209</v>
      </c>
      <c r="G1444" s="81">
        <f>IF(F1444="I",IFERROR(VLOOKUP(C1444,'BG 032022'!B:D,3,FALSE),0),0)</f>
        <v>0</v>
      </c>
      <c r="H1444" s="69"/>
      <c r="I1444" s="69">
        <f>IF(F1444="I",IFERROR(VLOOKUP(C1444,'BG 032022'!B:F,5,FALSE),0),0)</f>
        <v>0</v>
      </c>
      <c r="J1444" s="69"/>
      <c r="K1444" s="81"/>
      <c r="L1444" s="69"/>
      <c r="M1444" s="69"/>
      <c r="N1444" s="69"/>
      <c r="O1444" s="81"/>
      <c r="P1444" s="69"/>
      <c r="Q1444" s="69"/>
      <c r="R1444" s="69"/>
    </row>
    <row r="1445" spans="1:18" s="70" customFormat="1" ht="12" customHeight="1">
      <c r="A1445" s="539" t="s">
        <v>20</v>
      </c>
      <c r="B1445" s="539"/>
      <c r="C1445" s="546">
        <v>6210112601</v>
      </c>
      <c r="D1445" s="539" t="s">
        <v>954</v>
      </c>
      <c r="E1445" s="68" t="s">
        <v>6</v>
      </c>
      <c r="F1445" s="68" t="s">
        <v>210</v>
      </c>
      <c r="G1445" s="81">
        <f>IF(F1445="I",IFERROR(VLOOKUP(C1445,'BG 032022'!B:D,3,FALSE),0),0)</f>
        <v>0</v>
      </c>
      <c r="H1445" s="69"/>
      <c r="I1445" s="69">
        <f>IF(F1445="I",IFERROR(VLOOKUP(C1445,'BG 032022'!B:F,5,FALSE),0),0)</f>
        <v>0</v>
      </c>
      <c r="J1445" s="69"/>
      <c r="K1445" s="81"/>
      <c r="L1445" s="69"/>
      <c r="M1445" s="69"/>
      <c r="N1445" s="69"/>
      <c r="O1445" s="81"/>
      <c r="P1445" s="69"/>
      <c r="Q1445" s="69"/>
      <c r="R1445" s="69"/>
    </row>
    <row r="1446" spans="1:18" s="70" customFormat="1" ht="12" customHeight="1">
      <c r="A1446" s="539" t="s">
        <v>20</v>
      </c>
      <c r="B1446" s="539"/>
      <c r="C1446" s="546">
        <v>6210112602</v>
      </c>
      <c r="D1446" s="539" t="s">
        <v>955</v>
      </c>
      <c r="E1446" s="68" t="s">
        <v>6</v>
      </c>
      <c r="F1446" s="68" t="s">
        <v>210</v>
      </c>
      <c r="G1446" s="81">
        <f>IF(F1446="I",IFERROR(VLOOKUP(C1446,'BG 032022'!B:D,3,FALSE),0),0)</f>
        <v>0</v>
      </c>
      <c r="H1446" s="69"/>
      <c r="I1446" s="69">
        <f>IF(F1446="I",IFERROR(VLOOKUP(C1446,'BG 032022'!B:F,5,FALSE),0),0)</f>
        <v>0</v>
      </c>
      <c r="J1446" s="69"/>
      <c r="K1446" s="81"/>
      <c r="L1446" s="69"/>
      <c r="M1446" s="69"/>
      <c r="N1446" s="69"/>
      <c r="O1446" s="81"/>
      <c r="P1446" s="69"/>
      <c r="Q1446" s="69"/>
      <c r="R1446" s="69"/>
    </row>
    <row r="1447" spans="1:18" s="70" customFormat="1" ht="12" customHeight="1">
      <c r="A1447" s="539" t="s">
        <v>20</v>
      </c>
      <c r="B1447" s="539"/>
      <c r="C1447" s="546">
        <v>62101127</v>
      </c>
      <c r="D1447" s="539" t="s">
        <v>833</v>
      </c>
      <c r="E1447" s="68" t="s">
        <v>145</v>
      </c>
      <c r="F1447" s="68" t="s">
        <v>209</v>
      </c>
      <c r="G1447" s="81">
        <f>IF(F1447="I",IFERROR(VLOOKUP(C1447,'BG 032022'!B:D,3,FALSE),0),0)</f>
        <v>0</v>
      </c>
      <c r="H1447" s="69"/>
      <c r="I1447" s="69">
        <f>IF(F1447="I",IFERROR(VLOOKUP(C1447,'BG 032022'!B:F,5,FALSE),0),0)</f>
        <v>0</v>
      </c>
      <c r="J1447" s="69"/>
      <c r="K1447" s="81"/>
      <c r="L1447" s="69"/>
      <c r="M1447" s="69"/>
      <c r="N1447" s="69"/>
      <c r="O1447" s="81"/>
      <c r="P1447" s="69"/>
      <c r="Q1447" s="69"/>
      <c r="R1447" s="69"/>
    </row>
    <row r="1448" spans="1:18" s="70" customFormat="1" ht="12" customHeight="1">
      <c r="A1448" s="539" t="s">
        <v>20</v>
      </c>
      <c r="B1448" s="539"/>
      <c r="C1448" s="546">
        <v>6210112701</v>
      </c>
      <c r="D1448" s="539" t="s">
        <v>956</v>
      </c>
      <c r="E1448" s="68" t="s">
        <v>145</v>
      </c>
      <c r="F1448" s="68" t="s">
        <v>210</v>
      </c>
      <c r="G1448" s="81">
        <f>IF(F1448="I",IFERROR(VLOOKUP(C1448,'BG 032022'!B:D,3,FALSE),0),0)</f>
        <v>0</v>
      </c>
      <c r="H1448" s="69"/>
      <c r="I1448" s="69">
        <f>IF(F1448="I",IFERROR(VLOOKUP(C1448,'BG 032022'!B:F,5,FALSE),0),0)</f>
        <v>0</v>
      </c>
      <c r="J1448" s="69"/>
      <c r="K1448" s="81"/>
      <c r="L1448" s="69"/>
      <c r="M1448" s="69"/>
      <c r="N1448" s="69"/>
      <c r="O1448" s="81"/>
      <c r="P1448" s="69"/>
      <c r="Q1448" s="69"/>
      <c r="R1448" s="69"/>
    </row>
    <row r="1449" spans="1:18" s="70" customFormat="1" ht="12" customHeight="1">
      <c r="A1449" s="539" t="s">
        <v>20</v>
      </c>
      <c r="B1449" s="539"/>
      <c r="C1449" s="546">
        <v>6210112702</v>
      </c>
      <c r="D1449" s="539" t="s">
        <v>957</v>
      </c>
      <c r="E1449" s="68" t="s">
        <v>145</v>
      </c>
      <c r="F1449" s="68" t="s">
        <v>210</v>
      </c>
      <c r="G1449" s="81">
        <f>IF(F1449="I",IFERROR(VLOOKUP(C1449,'BG 032022'!B:D,3,FALSE),0),0)</f>
        <v>0</v>
      </c>
      <c r="H1449" s="69"/>
      <c r="I1449" s="69">
        <f>IF(F1449="I",IFERROR(VLOOKUP(C1449,'BG 032022'!B:F,5,FALSE),0),0)</f>
        <v>0</v>
      </c>
      <c r="J1449" s="69"/>
      <c r="K1449" s="81"/>
      <c r="L1449" s="69"/>
      <c r="M1449" s="69"/>
      <c r="N1449" s="69"/>
      <c r="O1449" s="81"/>
      <c r="P1449" s="69"/>
      <c r="Q1449" s="69"/>
      <c r="R1449" s="69"/>
    </row>
    <row r="1450" spans="1:18" s="70" customFormat="1" ht="12" customHeight="1">
      <c r="A1450" s="539" t="s">
        <v>20</v>
      </c>
      <c r="B1450" s="539"/>
      <c r="C1450" s="546">
        <v>62101128</v>
      </c>
      <c r="D1450" s="539" t="s">
        <v>834</v>
      </c>
      <c r="E1450" s="68" t="s">
        <v>6</v>
      </c>
      <c r="F1450" s="68" t="s">
        <v>209</v>
      </c>
      <c r="G1450" s="81">
        <f>IF(F1450="I",IFERROR(VLOOKUP(C1450,'BG 032022'!B:D,3,FALSE),0),0)</f>
        <v>0</v>
      </c>
      <c r="H1450" s="69"/>
      <c r="I1450" s="69">
        <f>IF(F1450="I",IFERROR(VLOOKUP(C1450,'BG 032022'!B:F,5,FALSE),0),0)</f>
        <v>0</v>
      </c>
      <c r="J1450" s="69"/>
      <c r="K1450" s="81"/>
      <c r="L1450" s="69"/>
      <c r="M1450" s="69"/>
      <c r="N1450" s="69"/>
      <c r="O1450" s="81"/>
      <c r="P1450" s="69"/>
      <c r="Q1450" s="69"/>
      <c r="R1450" s="69"/>
    </row>
    <row r="1451" spans="1:18" s="70" customFormat="1" ht="12" customHeight="1">
      <c r="A1451" s="539" t="s">
        <v>20</v>
      </c>
      <c r="B1451" s="539"/>
      <c r="C1451" s="546">
        <v>6210112801</v>
      </c>
      <c r="D1451" s="539" t="s">
        <v>958</v>
      </c>
      <c r="E1451" s="68" t="s">
        <v>6</v>
      </c>
      <c r="F1451" s="68" t="s">
        <v>210</v>
      </c>
      <c r="G1451" s="81">
        <f>IF(F1451="I",IFERROR(VLOOKUP(C1451,'BG 032022'!B:D,3,FALSE),0),0)</f>
        <v>0</v>
      </c>
      <c r="H1451" s="69"/>
      <c r="I1451" s="69">
        <f>IF(F1451="I",IFERROR(VLOOKUP(C1451,'BG 032022'!B:F,5,FALSE),0),0)</f>
        <v>0</v>
      </c>
      <c r="J1451" s="69"/>
      <c r="K1451" s="81"/>
      <c r="L1451" s="69"/>
      <c r="M1451" s="69"/>
      <c r="N1451" s="69"/>
      <c r="O1451" s="81"/>
      <c r="P1451" s="69"/>
      <c r="Q1451" s="69"/>
      <c r="R1451" s="69"/>
    </row>
    <row r="1452" spans="1:18" s="70" customFormat="1" ht="12" customHeight="1">
      <c r="A1452" s="539" t="s">
        <v>20</v>
      </c>
      <c r="B1452" s="539"/>
      <c r="C1452" s="546">
        <v>6210112802</v>
      </c>
      <c r="D1452" s="539" t="s">
        <v>959</v>
      </c>
      <c r="E1452" s="68" t="s">
        <v>6</v>
      </c>
      <c r="F1452" s="68" t="s">
        <v>210</v>
      </c>
      <c r="G1452" s="81">
        <f>IF(F1452="I",IFERROR(VLOOKUP(C1452,'BG 032022'!B:D,3,FALSE),0),0)</f>
        <v>0</v>
      </c>
      <c r="H1452" s="69"/>
      <c r="I1452" s="69">
        <f>IF(F1452="I",IFERROR(VLOOKUP(C1452,'BG 032022'!B:F,5,FALSE),0),0)</f>
        <v>0</v>
      </c>
      <c r="J1452" s="69"/>
      <c r="K1452" s="81"/>
      <c r="L1452" s="69"/>
      <c r="M1452" s="69"/>
      <c r="N1452" s="69"/>
      <c r="O1452" s="81"/>
      <c r="P1452" s="69"/>
      <c r="Q1452" s="69"/>
      <c r="R1452" s="69"/>
    </row>
    <row r="1453" spans="1:18" s="70" customFormat="1" ht="12" customHeight="1">
      <c r="A1453" s="539" t="s">
        <v>20</v>
      </c>
      <c r="B1453" s="539"/>
      <c r="C1453" s="546">
        <v>62101129</v>
      </c>
      <c r="D1453" s="539" t="s">
        <v>960</v>
      </c>
      <c r="E1453" s="68" t="s">
        <v>145</v>
      </c>
      <c r="F1453" s="68" t="s">
        <v>209</v>
      </c>
      <c r="G1453" s="81">
        <f>IF(F1453="I",IFERROR(VLOOKUP(C1453,'BG 032022'!B:D,3,FALSE),0),0)</f>
        <v>0</v>
      </c>
      <c r="H1453" s="69"/>
      <c r="I1453" s="69">
        <f>IF(F1453="I",IFERROR(VLOOKUP(C1453,'BG 032022'!B:F,5,FALSE),0),0)</f>
        <v>0</v>
      </c>
      <c r="J1453" s="69"/>
      <c r="K1453" s="81"/>
      <c r="L1453" s="69"/>
      <c r="M1453" s="69"/>
      <c r="N1453" s="69"/>
      <c r="O1453" s="81"/>
      <c r="P1453" s="69"/>
      <c r="Q1453" s="69"/>
      <c r="R1453" s="69"/>
    </row>
    <row r="1454" spans="1:18" s="70" customFormat="1" ht="12" customHeight="1">
      <c r="A1454" s="539" t="s">
        <v>20</v>
      </c>
      <c r="B1454" s="539"/>
      <c r="C1454" s="546">
        <v>6210112901</v>
      </c>
      <c r="D1454" s="539" t="s">
        <v>961</v>
      </c>
      <c r="E1454" s="68" t="s">
        <v>145</v>
      </c>
      <c r="F1454" s="68" t="s">
        <v>210</v>
      </c>
      <c r="G1454" s="81">
        <f>IF(F1454="I",IFERROR(VLOOKUP(C1454,'BG 032022'!B:D,3,FALSE),0),0)</f>
        <v>0</v>
      </c>
      <c r="H1454" s="69"/>
      <c r="I1454" s="69">
        <f>IF(F1454="I",IFERROR(VLOOKUP(C1454,'BG 032022'!B:F,5,FALSE),0),0)</f>
        <v>0</v>
      </c>
      <c r="J1454" s="69"/>
      <c r="K1454" s="81"/>
      <c r="L1454" s="69"/>
      <c r="M1454" s="69"/>
      <c r="N1454" s="69"/>
      <c r="O1454" s="81"/>
      <c r="P1454" s="69"/>
      <c r="Q1454" s="69"/>
      <c r="R1454" s="69"/>
    </row>
    <row r="1455" spans="1:18" s="70" customFormat="1" ht="12" customHeight="1">
      <c r="A1455" s="539" t="s">
        <v>20</v>
      </c>
      <c r="B1455" s="539"/>
      <c r="C1455" s="546">
        <v>6210112902</v>
      </c>
      <c r="D1455" s="539" t="s">
        <v>962</v>
      </c>
      <c r="E1455" s="68" t="s">
        <v>145</v>
      </c>
      <c r="F1455" s="68" t="s">
        <v>210</v>
      </c>
      <c r="G1455" s="81">
        <f>IF(F1455="I",IFERROR(VLOOKUP(C1455,'BG 032022'!B:D,3,FALSE),0),0)</f>
        <v>0</v>
      </c>
      <c r="H1455" s="69"/>
      <c r="I1455" s="69">
        <f>IF(F1455="I",IFERROR(VLOOKUP(C1455,'BG 032022'!B:F,5,FALSE),0),0)</f>
        <v>0</v>
      </c>
      <c r="J1455" s="69"/>
      <c r="K1455" s="81"/>
      <c r="L1455" s="69"/>
      <c r="M1455" s="69"/>
      <c r="N1455" s="69"/>
      <c r="O1455" s="81"/>
      <c r="P1455" s="69"/>
      <c r="Q1455" s="69"/>
      <c r="R1455" s="69"/>
    </row>
    <row r="1456" spans="1:18" s="70" customFormat="1" ht="12" customHeight="1">
      <c r="A1456" s="539" t="s">
        <v>20</v>
      </c>
      <c r="B1456" s="539"/>
      <c r="C1456" s="546">
        <v>62101130</v>
      </c>
      <c r="D1456" s="539" t="s">
        <v>963</v>
      </c>
      <c r="E1456" s="68" t="s">
        <v>6</v>
      </c>
      <c r="F1456" s="68" t="s">
        <v>209</v>
      </c>
      <c r="G1456" s="81">
        <f>IF(F1456="I",IFERROR(VLOOKUP(C1456,'BG 032022'!B:D,3,FALSE),0),0)</f>
        <v>0</v>
      </c>
      <c r="H1456" s="69"/>
      <c r="I1456" s="69">
        <f>IF(F1456="I",IFERROR(VLOOKUP(C1456,'BG 032022'!B:F,5,FALSE),0),0)</f>
        <v>0</v>
      </c>
      <c r="J1456" s="69"/>
      <c r="K1456" s="81"/>
      <c r="L1456" s="69"/>
      <c r="M1456" s="69"/>
      <c r="N1456" s="69"/>
      <c r="O1456" s="81"/>
      <c r="P1456" s="69"/>
      <c r="Q1456" s="69"/>
      <c r="R1456" s="69"/>
    </row>
    <row r="1457" spans="1:18" s="70" customFormat="1" ht="12" customHeight="1">
      <c r="A1457" s="539" t="s">
        <v>20</v>
      </c>
      <c r="B1457" s="539"/>
      <c r="C1457" s="546">
        <v>6210113001</v>
      </c>
      <c r="D1457" s="539" t="s">
        <v>964</v>
      </c>
      <c r="E1457" s="68" t="s">
        <v>6</v>
      </c>
      <c r="F1457" s="68" t="s">
        <v>210</v>
      </c>
      <c r="G1457" s="81">
        <f>IF(F1457="I",IFERROR(VLOOKUP(C1457,'BG 032022'!B:D,3,FALSE),0),0)</f>
        <v>0</v>
      </c>
      <c r="H1457" s="69"/>
      <c r="I1457" s="69">
        <f>IF(F1457="I",IFERROR(VLOOKUP(C1457,'BG 032022'!B:F,5,FALSE),0),0)</f>
        <v>0</v>
      </c>
      <c r="J1457" s="69"/>
      <c r="K1457" s="81"/>
      <c r="L1457" s="69"/>
      <c r="M1457" s="69"/>
      <c r="N1457" s="69"/>
      <c r="O1457" s="81"/>
      <c r="P1457" s="69"/>
      <c r="Q1457" s="69"/>
      <c r="R1457" s="69"/>
    </row>
    <row r="1458" spans="1:18" s="70" customFormat="1" ht="12" customHeight="1">
      <c r="A1458" s="539" t="s">
        <v>20</v>
      </c>
      <c r="B1458" s="539"/>
      <c r="C1458" s="546">
        <v>6210113002</v>
      </c>
      <c r="D1458" s="539" t="s">
        <v>965</v>
      </c>
      <c r="E1458" s="68" t="s">
        <v>6</v>
      </c>
      <c r="F1458" s="68" t="s">
        <v>210</v>
      </c>
      <c r="G1458" s="81">
        <f>IF(F1458="I",IFERROR(VLOOKUP(C1458,'BG 032022'!B:D,3,FALSE),0),0)</f>
        <v>0</v>
      </c>
      <c r="H1458" s="69"/>
      <c r="I1458" s="69">
        <f>IF(F1458="I",IFERROR(VLOOKUP(C1458,'BG 032022'!B:F,5,FALSE),0),0)</f>
        <v>0</v>
      </c>
      <c r="J1458" s="69"/>
      <c r="K1458" s="81"/>
      <c r="L1458" s="69"/>
      <c r="M1458" s="69"/>
      <c r="N1458" s="69"/>
      <c r="O1458" s="81"/>
      <c r="P1458" s="69"/>
      <c r="Q1458" s="69"/>
      <c r="R1458" s="69"/>
    </row>
    <row r="1459" spans="1:18" s="70" customFormat="1" ht="12" customHeight="1">
      <c r="A1459" s="539" t="s">
        <v>20</v>
      </c>
      <c r="B1459" s="539"/>
      <c r="C1459" s="546">
        <v>62101131</v>
      </c>
      <c r="D1459" s="539" t="s">
        <v>538</v>
      </c>
      <c r="E1459" s="68" t="s">
        <v>145</v>
      </c>
      <c r="F1459" s="68" t="s">
        <v>209</v>
      </c>
      <c r="G1459" s="81">
        <f>IF(F1459="I",IFERROR(VLOOKUP(C1459,'BG 032022'!B:D,3,FALSE),0),0)</f>
        <v>0</v>
      </c>
      <c r="H1459" s="69"/>
      <c r="I1459" s="69">
        <f>IF(F1459="I",IFERROR(VLOOKUP(C1459,'BG 032022'!B:F,5,FALSE),0),0)</f>
        <v>0</v>
      </c>
      <c r="J1459" s="69"/>
      <c r="K1459" s="81"/>
      <c r="L1459" s="69"/>
      <c r="M1459" s="69"/>
      <c r="N1459" s="69"/>
      <c r="O1459" s="81"/>
      <c r="P1459" s="69"/>
      <c r="Q1459" s="69"/>
      <c r="R1459" s="69"/>
    </row>
    <row r="1460" spans="1:18" s="70" customFormat="1" ht="12" customHeight="1">
      <c r="A1460" s="539" t="s">
        <v>20</v>
      </c>
      <c r="B1460" s="539" t="s">
        <v>1210</v>
      </c>
      <c r="C1460" s="546">
        <v>6210113101</v>
      </c>
      <c r="D1460" s="539" t="s">
        <v>971</v>
      </c>
      <c r="E1460" s="68" t="s">
        <v>145</v>
      </c>
      <c r="F1460" s="68" t="s">
        <v>210</v>
      </c>
      <c r="G1460" s="81">
        <f>IF(F1460="I",IFERROR(VLOOKUP(C1460,'BG 032022'!B:D,3,FALSE),0),0)</f>
        <v>13873449717</v>
      </c>
      <c r="H1460" s="69"/>
      <c r="I1460" s="69">
        <f>IF(F1460="I",IFERROR(VLOOKUP(C1460,'BG 032022'!B:F,5,FALSE),0),0)</f>
        <v>1972468.65</v>
      </c>
      <c r="J1460" s="69"/>
      <c r="K1460" s="81"/>
      <c r="L1460" s="69"/>
      <c r="M1460" s="69"/>
      <c r="N1460" s="69"/>
      <c r="O1460" s="81"/>
      <c r="P1460" s="69"/>
      <c r="Q1460" s="69"/>
      <c r="R1460" s="69"/>
    </row>
    <row r="1461" spans="1:18" s="70" customFormat="1" ht="12" customHeight="1">
      <c r="A1461" s="539" t="s">
        <v>20</v>
      </c>
      <c r="B1461" s="539"/>
      <c r="C1461" s="546">
        <v>6210113102</v>
      </c>
      <c r="D1461" s="539" t="s">
        <v>972</v>
      </c>
      <c r="E1461" s="68" t="s">
        <v>145</v>
      </c>
      <c r="F1461" s="68" t="s">
        <v>210</v>
      </c>
      <c r="G1461" s="81">
        <f>IF(F1461="I",IFERROR(VLOOKUP(C1461,'BG 032022'!B:D,3,FALSE),0),0)</f>
        <v>0</v>
      </c>
      <c r="H1461" s="69"/>
      <c r="I1461" s="69">
        <f>IF(F1461="I",IFERROR(VLOOKUP(C1461,'BG 032022'!B:F,5,FALSE),0),0)</f>
        <v>0</v>
      </c>
      <c r="J1461" s="69"/>
      <c r="K1461" s="81"/>
      <c r="L1461" s="69"/>
      <c r="M1461" s="69"/>
      <c r="N1461" s="69"/>
      <c r="O1461" s="81"/>
      <c r="P1461" s="69"/>
      <c r="Q1461" s="69"/>
      <c r="R1461" s="69"/>
    </row>
    <row r="1462" spans="1:18" s="70" customFormat="1" ht="12" customHeight="1">
      <c r="A1462" s="539" t="s">
        <v>20</v>
      </c>
      <c r="B1462" s="539"/>
      <c r="C1462" s="546">
        <v>62101132</v>
      </c>
      <c r="D1462" s="539" t="s">
        <v>539</v>
      </c>
      <c r="E1462" s="68" t="s">
        <v>6</v>
      </c>
      <c r="F1462" s="68" t="s">
        <v>209</v>
      </c>
      <c r="G1462" s="81">
        <f>IF(F1462="I",IFERROR(VLOOKUP(C1462,'BG 032022'!B:D,3,FALSE),0),0)</f>
        <v>0</v>
      </c>
      <c r="H1462" s="69"/>
      <c r="I1462" s="69">
        <f>IF(F1462="I",IFERROR(VLOOKUP(C1462,'BG 032022'!B:F,5,FALSE),0),0)</f>
        <v>0</v>
      </c>
      <c r="J1462" s="69"/>
      <c r="K1462" s="81"/>
      <c r="L1462" s="69"/>
      <c r="M1462" s="69"/>
      <c r="N1462" s="69"/>
      <c r="O1462" s="81"/>
      <c r="P1462" s="69"/>
      <c r="Q1462" s="69"/>
      <c r="R1462" s="69"/>
    </row>
    <row r="1463" spans="1:18" s="70" customFormat="1" ht="12" customHeight="1">
      <c r="A1463" s="539" t="s">
        <v>20</v>
      </c>
      <c r="B1463" s="539"/>
      <c r="C1463" s="546">
        <v>6210113201</v>
      </c>
      <c r="D1463" s="539" t="s">
        <v>968</v>
      </c>
      <c r="E1463" s="68" t="s">
        <v>6</v>
      </c>
      <c r="F1463" s="68" t="s">
        <v>210</v>
      </c>
      <c r="G1463" s="81">
        <f>IF(F1463="I",IFERROR(VLOOKUP(C1463,'BG 032022'!B:D,3,FALSE),0),0)</f>
        <v>0</v>
      </c>
      <c r="H1463" s="69"/>
      <c r="I1463" s="69">
        <f>IF(F1463="I",IFERROR(VLOOKUP(C1463,'BG 032022'!B:F,5,FALSE),0),0)</f>
        <v>0</v>
      </c>
      <c r="J1463" s="69"/>
      <c r="K1463" s="81"/>
      <c r="L1463" s="69"/>
      <c r="M1463" s="69"/>
      <c r="N1463" s="69"/>
      <c r="O1463" s="81"/>
      <c r="P1463" s="69"/>
      <c r="Q1463" s="69"/>
      <c r="R1463" s="69"/>
    </row>
    <row r="1464" spans="1:18" s="70" customFormat="1" ht="12" customHeight="1">
      <c r="A1464" s="539" t="s">
        <v>20</v>
      </c>
      <c r="B1464" s="539"/>
      <c r="C1464" s="546">
        <v>6210113202</v>
      </c>
      <c r="D1464" s="539" t="s">
        <v>969</v>
      </c>
      <c r="E1464" s="68" t="s">
        <v>6</v>
      </c>
      <c r="F1464" s="68" t="s">
        <v>210</v>
      </c>
      <c r="G1464" s="81">
        <f>IF(F1464="I",IFERROR(VLOOKUP(C1464,'BG 032022'!B:D,3,FALSE),0),0)</f>
        <v>0</v>
      </c>
      <c r="H1464" s="69"/>
      <c r="I1464" s="69">
        <f>IF(F1464="I",IFERROR(VLOOKUP(C1464,'BG 032022'!B:F,5,FALSE),0),0)</f>
        <v>0</v>
      </c>
      <c r="J1464" s="69"/>
      <c r="K1464" s="81"/>
      <c r="L1464" s="69"/>
      <c r="M1464" s="69"/>
      <c r="N1464" s="69"/>
      <c r="O1464" s="81"/>
      <c r="P1464" s="69"/>
      <c r="Q1464" s="69"/>
      <c r="R1464" s="69"/>
    </row>
    <row r="1465" spans="1:18" s="70" customFormat="1" ht="12" customHeight="1">
      <c r="A1465" s="539" t="s">
        <v>20</v>
      </c>
      <c r="B1465" s="539"/>
      <c r="C1465" s="546">
        <v>6210120</v>
      </c>
      <c r="D1465" s="539" t="s">
        <v>1297</v>
      </c>
      <c r="E1465" s="68" t="s">
        <v>6</v>
      </c>
      <c r="F1465" s="68" t="s">
        <v>209</v>
      </c>
      <c r="G1465" s="81">
        <f>IF(F1465="I",IFERROR(VLOOKUP(C1465,'BG 032022'!B:D,3,FALSE),0),0)</f>
        <v>0</v>
      </c>
      <c r="H1465" s="69"/>
      <c r="I1465" s="69">
        <f>IF(F1465="I",IFERROR(VLOOKUP(C1465,'BG 032022'!B:F,5,FALSE),0),0)</f>
        <v>0</v>
      </c>
      <c r="J1465" s="69"/>
      <c r="K1465" s="81"/>
      <c r="L1465" s="69"/>
      <c r="M1465" s="69"/>
      <c r="N1465" s="69"/>
      <c r="O1465" s="81"/>
      <c r="P1465" s="69"/>
      <c r="Q1465" s="69"/>
      <c r="R1465" s="69"/>
    </row>
    <row r="1466" spans="1:18" s="70" customFormat="1" ht="12" customHeight="1">
      <c r="A1466" s="539" t="s">
        <v>20</v>
      </c>
      <c r="B1466" s="539"/>
      <c r="C1466" s="546">
        <v>62101201</v>
      </c>
      <c r="D1466" s="539" t="s">
        <v>1294</v>
      </c>
      <c r="E1466" s="68" t="s">
        <v>6</v>
      </c>
      <c r="F1466" s="68" t="s">
        <v>209</v>
      </c>
      <c r="G1466" s="81">
        <f>IF(F1466="I",IFERROR(VLOOKUP(C1466,'BG 032022'!B:D,3,FALSE),0),0)</f>
        <v>0</v>
      </c>
      <c r="H1466" s="69"/>
      <c r="I1466" s="69">
        <f>IF(F1466="I",IFERROR(VLOOKUP(C1466,'BG 032022'!B:F,5,FALSE),0),0)</f>
        <v>0</v>
      </c>
      <c r="J1466" s="69"/>
      <c r="K1466" s="81"/>
      <c r="L1466" s="69"/>
      <c r="M1466" s="69"/>
      <c r="N1466" s="69"/>
      <c r="O1466" s="81"/>
      <c r="P1466" s="69"/>
      <c r="Q1466" s="69"/>
      <c r="R1466" s="69"/>
    </row>
    <row r="1467" spans="1:18" s="70" customFormat="1" ht="12" customHeight="1">
      <c r="A1467" s="539" t="s">
        <v>20</v>
      </c>
      <c r="B1467" s="539" t="s">
        <v>1210</v>
      </c>
      <c r="C1467" s="546">
        <v>6210120101</v>
      </c>
      <c r="D1467" s="539" t="s">
        <v>1295</v>
      </c>
      <c r="E1467" s="68" t="s">
        <v>6</v>
      </c>
      <c r="F1467" s="68" t="s">
        <v>210</v>
      </c>
      <c r="G1467" s="81">
        <f>IF(F1467="I",IFERROR(VLOOKUP(C1467,'BG 032022'!B:D,3,FALSE),0),0)</f>
        <v>91791988028</v>
      </c>
      <c r="H1467" s="69"/>
      <c r="I1467" s="69">
        <f>IF(F1467="I",IFERROR(VLOOKUP(C1467,'BG 032022'!B:F,5,FALSE),0),0)</f>
        <v>13345025.85</v>
      </c>
      <c r="J1467" s="69"/>
      <c r="K1467" s="81"/>
      <c r="L1467" s="69"/>
      <c r="M1467" s="69"/>
      <c r="N1467" s="69"/>
      <c r="O1467" s="81"/>
      <c r="P1467" s="69"/>
      <c r="Q1467" s="69"/>
      <c r="R1467" s="69"/>
    </row>
    <row r="1468" spans="1:18" s="70" customFormat="1" ht="12" customHeight="1">
      <c r="A1468" s="539" t="s">
        <v>20</v>
      </c>
      <c r="B1468" s="539"/>
      <c r="C1468" s="546">
        <v>624</v>
      </c>
      <c r="D1468" s="539" t="s">
        <v>1298</v>
      </c>
      <c r="E1468" s="68" t="s">
        <v>6</v>
      </c>
      <c r="F1468" s="68" t="s">
        <v>209</v>
      </c>
      <c r="G1468" s="81">
        <f>IF(F1468="I",IFERROR(VLOOKUP(C1468,'BG 032022'!B:D,3,FALSE),0),0)</f>
        <v>0</v>
      </c>
      <c r="H1468" s="69"/>
      <c r="I1468" s="69">
        <f>IF(F1468="I",IFERROR(VLOOKUP(C1468,'BG 032022'!B:F,5,FALSE),0),0)</f>
        <v>0</v>
      </c>
      <c r="J1468" s="69"/>
      <c r="K1468" s="81"/>
      <c r="L1468" s="69"/>
      <c r="M1468" s="69"/>
      <c r="N1468" s="69"/>
      <c r="O1468" s="81"/>
      <c r="P1468" s="69"/>
      <c r="Q1468" s="69"/>
      <c r="R1468" s="69"/>
    </row>
    <row r="1469" spans="1:18" s="70" customFormat="1" ht="12" customHeight="1">
      <c r="A1469" s="539" t="s">
        <v>20</v>
      </c>
      <c r="B1469" s="539"/>
      <c r="C1469" s="546">
        <v>62401</v>
      </c>
      <c r="D1469" s="539" t="s">
        <v>1298</v>
      </c>
      <c r="E1469" s="68" t="s">
        <v>6</v>
      </c>
      <c r="F1469" s="68" t="s">
        <v>209</v>
      </c>
      <c r="G1469" s="81">
        <f>IF(F1469="I",IFERROR(VLOOKUP(C1469,'BG 032022'!B:D,3,FALSE),0),0)</f>
        <v>0</v>
      </c>
      <c r="H1469" s="69"/>
      <c r="I1469" s="69">
        <f>IF(F1469="I",IFERROR(VLOOKUP(C1469,'BG 032022'!B:F,5,FALSE),0),0)</f>
        <v>0</v>
      </c>
      <c r="J1469" s="69"/>
      <c r="K1469" s="81"/>
      <c r="L1469" s="69"/>
      <c r="M1469" s="69"/>
      <c r="N1469" s="69"/>
      <c r="O1469" s="81"/>
      <c r="P1469" s="69"/>
      <c r="Q1469" s="69"/>
      <c r="R1469" s="69"/>
    </row>
    <row r="1470" spans="1:18" s="70" customFormat="1" ht="12" customHeight="1">
      <c r="A1470" s="539" t="s">
        <v>20</v>
      </c>
      <c r="B1470" s="539"/>
      <c r="C1470" s="546">
        <v>624011</v>
      </c>
      <c r="D1470" s="539" t="s">
        <v>1298</v>
      </c>
      <c r="E1470" s="68" t="s">
        <v>6</v>
      </c>
      <c r="F1470" s="68" t="s">
        <v>209</v>
      </c>
      <c r="G1470" s="81">
        <f>IF(F1470="I",IFERROR(VLOOKUP(C1470,'BG 032022'!B:D,3,FALSE),0),0)</f>
        <v>0</v>
      </c>
      <c r="H1470" s="69"/>
      <c r="I1470" s="69">
        <f>IF(F1470="I",IFERROR(VLOOKUP(C1470,'BG 032022'!B:F,5,FALSE),0),0)</f>
        <v>0</v>
      </c>
      <c r="J1470" s="69"/>
      <c r="K1470" s="81"/>
      <c r="L1470" s="69"/>
      <c r="M1470" s="69"/>
      <c r="N1470" s="69"/>
      <c r="O1470" s="81"/>
      <c r="P1470" s="69"/>
      <c r="Q1470" s="69"/>
      <c r="R1470" s="69"/>
    </row>
    <row r="1471" spans="1:18" s="70" customFormat="1" ht="12" customHeight="1">
      <c r="A1471" s="539" t="s">
        <v>20</v>
      </c>
      <c r="B1471" s="539"/>
      <c r="C1471" s="546">
        <v>6240110</v>
      </c>
      <c r="D1471" s="539" t="s">
        <v>1298</v>
      </c>
      <c r="E1471" s="68" t="s">
        <v>6</v>
      </c>
      <c r="F1471" s="68" t="s">
        <v>209</v>
      </c>
      <c r="G1471" s="81">
        <f>IF(F1471="I",IFERROR(VLOOKUP(C1471,'BG 032022'!B:D,3,FALSE),0),0)</f>
        <v>0</v>
      </c>
      <c r="H1471" s="69"/>
      <c r="I1471" s="69">
        <f>IF(F1471="I",IFERROR(VLOOKUP(C1471,'BG 032022'!B:F,5,FALSE),0),0)</f>
        <v>0</v>
      </c>
      <c r="J1471" s="69"/>
      <c r="K1471" s="81"/>
      <c r="L1471" s="69"/>
      <c r="M1471" s="69"/>
      <c r="N1471" s="69"/>
      <c r="O1471" s="81"/>
      <c r="P1471" s="69"/>
      <c r="Q1471" s="69"/>
      <c r="R1471" s="69"/>
    </row>
    <row r="1472" spans="1:18" s="70" customFormat="1" ht="12" customHeight="1">
      <c r="A1472" s="539" t="s">
        <v>20</v>
      </c>
      <c r="B1472" s="539"/>
      <c r="C1472" s="546">
        <v>62401101</v>
      </c>
      <c r="D1472" s="539" t="s">
        <v>1298</v>
      </c>
      <c r="E1472" s="68" t="s">
        <v>6</v>
      </c>
      <c r="F1472" s="68" t="s">
        <v>209</v>
      </c>
      <c r="G1472" s="81">
        <f>IF(F1472="I",IFERROR(VLOOKUP(C1472,'BG 032022'!B:D,3,FALSE),0),0)</f>
        <v>0</v>
      </c>
      <c r="H1472" s="69"/>
      <c r="I1472" s="69">
        <f>IF(F1472="I",IFERROR(VLOOKUP(C1472,'BG 032022'!B:F,5,FALSE),0),0)</f>
        <v>0</v>
      </c>
      <c r="J1472" s="69"/>
      <c r="K1472" s="81"/>
      <c r="L1472" s="69"/>
      <c r="M1472" s="69"/>
      <c r="N1472" s="69"/>
      <c r="O1472" s="81"/>
      <c r="P1472" s="69"/>
      <c r="Q1472" s="69"/>
      <c r="R1472" s="69"/>
    </row>
    <row r="1473" spans="1:18" s="70" customFormat="1" ht="12" customHeight="1">
      <c r="A1473" s="539" t="s">
        <v>20</v>
      </c>
      <c r="B1473" s="539" t="s">
        <v>1210</v>
      </c>
      <c r="C1473" s="546">
        <v>6240110101</v>
      </c>
      <c r="D1473" s="539" t="s">
        <v>1298</v>
      </c>
      <c r="E1473" s="68" t="s">
        <v>6</v>
      </c>
      <c r="F1473" s="68" t="s">
        <v>210</v>
      </c>
      <c r="G1473" s="81">
        <f>IF(F1473="I",IFERROR(VLOOKUP(C1473,'BG 032022'!B:D,3,FALSE),0),0)</f>
        <v>4538564384</v>
      </c>
      <c r="H1473" s="69"/>
      <c r="I1473" s="69">
        <f>IF(F1473="I",IFERROR(VLOOKUP(C1473,'BG 032022'!B:F,5,FALSE),0),0)</f>
        <v>657387.64</v>
      </c>
      <c r="J1473" s="69"/>
      <c r="K1473" s="81"/>
      <c r="L1473" s="69"/>
      <c r="M1473" s="69"/>
      <c r="N1473" s="69"/>
      <c r="O1473" s="81"/>
      <c r="P1473" s="69"/>
      <c r="Q1473" s="69"/>
      <c r="R1473" s="69"/>
    </row>
    <row r="1474" spans="1:18" s="70" customFormat="1" ht="12" customHeight="1">
      <c r="A1474" s="539" t="s">
        <v>976</v>
      </c>
      <c r="B1474" s="539"/>
      <c r="C1474" s="546">
        <v>7</v>
      </c>
      <c r="D1474" s="539" t="s">
        <v>973</v>
      </c>
      <c r="E1474" s="68" t="s">
        <v>6</v>
      </c>
      <c r="F1474" s="68" t="s">
        <v>209</v>
      </c>
      <c r="G1474" s="81">
        <f>IF(F1474="I",IFERROR(VLOOKUP(C1474,'BG 032022'!B:D,3,FALSE),0),0)</f>
        <v>0</v>
      </c>
      <c r="H1474" s="69"/>
      <c r="I1474" s="69">
        <f>IF(F1474="I",IFERROR(VLOOKUP(C1474,'BG 032022'!B:F,5,FALSE),0),0)</f>
        <v>0</v>
      </c>
      <c r="J1474" s="69"/>
      <c r="K1474" s="81"/>
      <c r="L1474" s="69"/>
      <c r="M1474" s="69"/>
      <c r="N1474" s="69"/>
      <c r="O1474" s="81"/>
      <c r="P1474" s="69"/>
      <c r="Q1474" s="69"/>
      <c r="R1474" s="69"/>
    </row>
    <row r="1475" spans="1:18" s="70" customFormat="1" ht="12" customHeight="1">
      <c r="A1475" s="539" t="s">
        <v>976</v>
      </c>
      <c r="B1475" s="539"/>
      <c r="C1475" s="546">
        <v>71</v>
      </c>
      <c r="D1475" s="539" t="s">
        <v>974</v>
      </c>
      <c r="E1475" s="68" t="s">
        <v>6</v>
      </c>
      <c r="F1475" s="68" t="s">
        <v>209</v>
      </c>
      <c r="G1475" s="81">
        <f>IF(F1475="I",IFERROR(VLOOKUP(C1475,'BG 032022'!B:D,3,FALSE),0),0)</f>
        <v>0</v>
      </c>
      <c r="H1475" s="69"/>
      <c r="I1475" s="69">
        <f>IF(F1475="I",IFERROR(VLOOKUP(C1475,'BG 032022'!B:F,5,FALSE),0),0)</f>
        <v>0</v>
      </c>
      <c r="J1475" s="69"/>
      <c r="K1475" s="81"/>
      <c r="L1475" s="69"/>
      <c r="M1475" s="69"/>
      <c r="N1475" s="69"/>
      <c r="O1475" s="81"/>
      <c r="P1475" s="69"/>
      <c r="Q1475" s="69"/>
      <c r="R1475" s="69"/>
    </row>
    <row r="1476" spans="1:18" s="70" customFormat="1" ht="12" customHeight="1">
      <c r="A1476" s="539" t="s">
        <v>976</v>
      </c>
      <c r="B1476" s="539"/>
      <c r="C1476" s="546">
        <v>711</v>
      </c>
      <c r="D1476" s="539" t="s">
        <v>143</v>
      </c>
      <c r="E1476" s="68" t="s">
        <v>6</v>
      </c>
      <c r="F1476" s="68" t="s">
        <v>209</v>
      </c>
      <c r="G1476" s="81">
        <f>IF(F1476="I",IFERROR(VLOOKUP(C1476,'BG 032022'!B:D,3,FALSE),0),0)</f>
        <v>0</v>
      </c>
      <c r="H1476" s="69"/>
      <c r="I1476" s="69">
        <f>IF(F1476="I",IFERROR(VLOOKUP(C1476,'BG 032022'!B:F,5,FALSE),0),0)</f>
        <v>0</v>
      </c>
      <c r="J1476" s="69"/>
      <c r="K1476" s="81"/>
      <c r="L1476" s="69"/>
      <c r="M1476" s="69"/>
      <c r="N1476" s="69"/>
      <c r="O1476" s="81"/>
      <c r="P1476" s="69"/>
      <c r="Q1476" s="69"/>
      <c r="R1476" s="69"/>
    </row>
    <row r="1477" spans="1:18" s="70" customFormat="1" ht="12" customHeight="1">
      <c r="A1477" s="539" t="s">
        <v>976</v>
      </c>
      <c r="B1477" s="539"/>
      <c r="C1477" s="546">
        <v>712</v>
      </c>
      <c r="D1477" s="539" t="s">
        <v>144</v>
      </c>
      <c r="E1477" s="68" t="s">
        <v>6</v>
      </c>
      <c r="F1477" s="68" t="s">
        <v>209</v>
      </c>
      <c r="G1477" s="81">
        <f>IF(F1477="I",IFERROR(VLOOKUP(C1477,'BG 032022'!B:D,3,FALSE),0),0)</f>
        <v>0</v>
      </c>
      <c r="H1477" s="69"/>
      <c r="I1477" s="69">
        <f>IF(F1477="I",IFERROR(VLOOKUP(C1477,'BG 032022'!B:F,5,FALSE),0),0)</f>
        <v>0</v>
      </c>
      <c r="J1477" s="69"/>
      <c r="K1477" s="81"/>
      <c r="L1477" s="69"/>
      <c r="M1477" s="69"/>
      <c r="N1477" s="69"/>
      <c r="O1477" s="81"/>
      <c r="P1477" s="69"/>
      <c r="Q1477" s="69"/>
      <c r="R1477" s="69"/>
    </row>
    <row r="1478" spans="1:18" s="70" customFormat="1" ht="12" customHeight="1">
      <c r="A1478" s="539" t="s">
        <v>976</v>
      </c>
      <c r="B1478" s="539"/>
      <c r="C1478" s="546">
        <v>72</v>
      </c>
      <c r="D1478" s="539" t="s">
        <v>975</v>
      </c>
      <c r="E1478" s="68" t="s">
        <v>6</v>
      </c>
      <c r="F1478" s="68" t="s">
        <v>209</v>
      </c>
      <c r="G1478" s="81">
        <f>IF(F1478="I",IFERROR(VLOOKUP(C1478,'BG 032022'!B:D,3,FALSE),0),0)</f>
        <v>0</v>
      </c>
      <c r="H1478" s="69"/>
      <c r="I1478" s="69">
        <f>IF(F1478="I",IFERROR(VLOOKUP(C1478,'BG 032022'!B:F,5,FALSE),0),0)</f>
        <v>0</v>
      </c>
      <c r="J1478" s="69"/>
      <c r="K1478" s="81"/>
      <c r="L1478" s="69"/>
      <c r="M1478" s="69"/>
      <c r="N1478" s="69"/>
      <c r="O1478" s="81"/>
      <c r="P1478" s="69"/>
      <c r="Q1478" s="69"/>
      <c r="R1478" s="69"/>
    </row>
    <row r="1479" spans="1:18" s="70" customFormat="1" ht="12" customHeight="1">
      <c r="A1479" s="539" t="s">
        <v>976</v>
      </c>
      <c r="B1479" s="539"/>
      <c r="C1479" s="546">
        <v>721</v>
      </c>
      <c r="D1479" s="539" t="s">
        <v>143</v>
      </c>
      <c r="E1479" s="68" t="s">
        <v>6</v>
      </c>
      <c r="F1479" s="68" t="s">
        <v>209</v>
      </c>
      <c r="G1479" s="81">
        <f>IF(F1479="I",IFERROR(VLOOKUP(C1479,'BG 032022'!B:D,3,FALSE),0),0)</f>
        <v>0</v>
      </c>
      <c r="H1479" s="69"/>
      <c r="I1479" s="69">
        <f>IF(F1479="I",IFERROR(VLOOKUP(C1479,'BG 032022'!B:F,5,FALSE),0),0)</f>
        <v>0</v>
      </c>
      <c r="J1479" s="69"/>
      <c r="K1479" s="81"/>
      <c r="L1479" s="69"/>
      <c r="M1479" s="69"/>
      <c r="N1479" s="69"/>
      <c r="O1479" s="81"/>
      <c r="P1479" s="69"/>
      <c r="Q1479" s="69"/>
      <c r="R1479" s="69"/>
    </row>
    <row r="1480" spans="1:18" s="70" customFormat="1" ht="12" customHeight="1">
      <c r="A1480" s="539" t="s">
        <v>976</v>
      </c>
      <c r="B1480" s="539"/>
      <c r="C1480" s="546">
        <v>722</v>
      </c>
      <c r="D1480" s="539" t="s">
        <v>144</v>
      </c>
      <c r="E1480" s="68" t="s">
        <v>6</v>
      </c>
      <c r="F1480" s="68" t="s">
        <v>209</v>
      </c>
      <c r="G1480" s="81">
        <f>IF(F1480="I",IFERROR(VLOOKUP(C1480,'BG 032022'!B:D,3,FALSE),0),0)</f>
        <v>0</v>
      </c>
      <c r="H1480" s="69"/>
      <c r="I1480" s="69">
        <f>IF(F1480="I",IFERROR(VLOOKUP(C1480,'BG 032022'!B:F,5,FALSE),0),0)</f>
        <v>0</v>
      </c>
      <c r="J1480" s="69"/>
      <c r="K1480" s="81"/>
      <c r="L1480" s="69"/>
      <c r="M1480" s="69"/>
      <c r="N1480" s="69"/>
      <c r="O1480" s="81"/>
      <c r="P1480" s="69"/>
      <c r="Q1480" s="69"/>
      <c r="R1480" s="69"/>
    </row>
    <row r="1482" spans="1:18">
      <c r="D1482" s="471">
        <f>SUMIF('BG 032022'!C:C,Clasificación!E1482,'BG 032022'!D:D)-Clasificación!G1482</f>
        <v>0</v>
      </c>
      <c r="E1482" s="66" t="s">
        <v>3</v>
      </c>
      <c r="F1482" s="66"/>
      <c r="G1482" s="82">
        <f>SUMIFS(G:G,A:A,E1482,F:F,"I")</f>
        <v>24952732563</v>
      </c>
      <c r="I1482" s="472">
        <f>SUMIFS(I:I,A:A,E1482,F:F,"I")</f>
        <v>3606265.952</v>
      </c>
      <c r="K1482" s="82">
        <f>SUMIFS(K:K,A:A,E1482,F:F,"I")</f>
        <v>33049019273</v>
      </c>
      <c r="M1482" s="146">
        <f>SUMIFS(M:M,A:A,E1482,F:F,"I")</f>
        <v>4809966.1119999988</v>
      </c>
      <c r="O1482" s="82">
        <v>0</v>
      </c>
      <c r="Q1482" s="146">
        <v>0</v>
      </c>
    </row>
    <row r="1483" spans="1:18">
      <c r="D1483" s="471">
        <f>SUMIF('BG 032022'!C:C,Clasificación!E1483,'BG 032022'!D:D)-Clasificación!G1483</f>
        <v>0</v>
      </c>
      <c r="E1483" s="66" t="s">
        <v>8</v>
      </c>
      <c r="F1483" s="66"/>
      <c r="G1483" s="82">
        <f>SUMIFS(G:G,A:A,E1483,F:F,"I")</f>
        <v>9388565468</v>
      </c>
      <c r="I1483" s="472">
        <f>SUMIFS(I:I,A:A,E1483,F:F,"I")</f>
        <v>1354484.0599999998</v>
      </c>
      <c r="K1483" s="82">
        <f>SUMIFS(K:K,A:A,E1483,F:F,"I")</f>
        <v>15922878254</v>
      </c>
      <c r="M1483" s="146">
        <f>SUMIFS(M:M,A:A,E1483,F:F,"I")</f>
        <v>2311885.2400000044</v>
      </c>
      <c r="O1483" s="82">
        <v>0</v>
      </c>
      <c r="Q1483" s="146">
        <v>0</v>
      </c>
    </row>
    <row r="1484" spans="1:18">
      <c r="D1484" s="471">
        <f>SUMIF('BG 032022'!C:C,"Patrimonio Neto",'BG 032022'!D:D)-Clasificación!G1484</f>
        <v>2</v>
      </c>
      <c r="E1484" s="66" t="s">
        <v>19</v>
      </c>
      <c r="F1484" s="66"/>
      <c r="G1484" s="82">
        <f>SUMIFS(G:G,A:A,E1484,F:F,"I")</f>
        <v>15564167093</v>
      </c>
      <c r="I1484" s="472">
        <f>SUMIFS(I:I,A:A,E1484,F:F,"I")</f>
        <v>2251781.878</v>
      </c>
      <c r="K1484" s="82">
        <f>SUMIFS(K:K,A:A,E1484,F:F,"I")</f>
        <v>17126141020</v>
      </c>
      <c r="M1484" s="146">
        <f>SUMIFS(M:M,A:A,E1484,F:F,"I")</f>
        <v>2498080.8560000001</v>
      </c>
      <c r="O1484" s="82">
        <v>0</v>
      </c>
      <c r="Q1484" s="146">
        <v>0</v>
      </c>
    </row>
    <row r="1485" spans="1:18">
      <c r="E1485" s="67" t="s">
        <v>185</v>
      </c>
      <c r="F1485" s="67"/>
      <c r="G1485" s="78">
        <f>+G1482-(G1483+G1484)</f>
        <v>2</v>
      </c>
      <c r="H1485" s="70" t="s">
        <v>183</v>
      </c>
      <c r="I1485" s="603">
        <f>+I1482-(I1483+I1484)</f>
        <v>1.3999999966472387E-2</v>
      </c>
      <c r="J1485" s="61" t="s">
        <v>183</v>
      </c>
      <c r="K1485" s="78">
        <f>+K1482-(K1483+K1484)</f>
        <v>-1</v>
      </c>
      <c r="L1485" s="61" t="s">
        <v>183</v>
      </c>
      <c r="M1485" s="78">
        <f>+M1482-(M1483+M1484)</f>
        <v>1.5999994240701199E-2</v>
      </c>
      <c r="N1485" s="61" t="s">
        <v>183</v>
      </c>
      <c r="Q1485" s="78"/>
    </row>
    <row r="1486" spans="1:18">
      <c r="D1486" s="471">
        <f>SUMIF('BG 032022'!C:C,Clasificación!E1486,'BG 032022'!D:D)-Clasificación!G1486</f>
        <v>0</v>
      </c>
      <c r="E1486" s="66" t="s">
        <v>131</v>
      </c>
      <c r="F1486" s="66"/>
      <c r="G1486" s="82">
        <f>SUMIFS(G:G,A:A,E1486,F:F,"I")</f>
        <v>3918155566</v>
      </c>
      <c r="H1486" s="603">
        <f>SUMIF('BG 032022'!C:C,Clasificación!E1486,'BG 032022'!F:F)-Clasificación!I1486</f>
        <v>-8.7311491370201111E-10</v>
      </c>
      <c r="I1486" s="604">
        <f>SUMIFS(I:I,A:A,E1486,F:F,"I")</f>
        <v>427715.29</v>
      </c>
      <c r="K1486" s="82">
        <v>0</v>
      </c>
      <c r="M1486" s="146">
        <v>0</v>
      </c>
      <c r="O1486" s="82">
        <f>SUMIFS(O:O,A:A,E1486,F:F,"I")</f>
        <v>2673552805</v>
      </c>
      <c r="Q1486" s="146">
        <f>SUMIFS(Q:Q,A:A,E1486,F:F,"I")</f>
        <v>975039.79999999993</v>
      </c>
    </row>
    <row r="1487" spans="1:18">
      <c r="D1487" s="471">
        <f>SUMIF('BG 032022'!C:C,Clasificación!E1487,'BG 032022'!D:D)-Clasificación!G1487</f>
        <v>0</v>
      </c>
      <c r="E1487" s="66" t="s">
        <v>149</v>
      </c>
      <c r="F1487" s="66"/>
      <c r="G1487" s="82">
        <f>SUMIFS(G:G,A:A,E1487,F:F,"I")</f>
        <v>5470317301</v>
      </c>
      <c r="H1487" s="473">
        <f>SUMIF('BG 032022'!C:C,Clasificación!E1487,'BG 032022'!F:F)-Clasificación!I1487</f>
        <v>-9.9999994272366166E-3</v>
      </c>
      <c r="I1487" s="472">
        <f>SUMIFS(I:I,A:A,E1487,F:F,"I")</f>
        <v>672621.34199999983</v>
      </c>
      <c r="K1487" s="82">
        <v>0</v>
      </c>
      <c r="M1487" s="146">
        <v>0</v>
      </c>
      <c r="O1487" s="82">
        <f>SUMIFS(O:O,A:A,E1487,F:F,"I")</f>
        <v>2404528423</v>
      </c>
      <c r="Q1487" s="146">
        <f>SUMIFS(Q:Q,A:A,E1487,F:F,"I")</f>
        <v>675442.02</v>
      </c>
    </row>
    <row r="1488" spans="1:18">
      <c r="G1488" s="78">
        <f>+G1486-G1487-'BG 032022'!D573</f>
        <v>0</v>
      </c>
      <c r="I1488" s="78">
        <f>+I1486-I1487-'BG 032022'!F573</f>
        <v>-1.1999999842373654E-2</v>
      </c>
      <c r="O1488" s="78">
        <f>+O1486-O1487-'Estado de Resultados'!H76</f>
        <v>0</v>
      </c>
      <c r="Q1488" s="78">
        <f>+Q1486-Q1487-299597.58</f>
        <v>0.19999999989522621</v>
      </c>
    </row>
    <row r="1489" spans="8:9">
      <c r="I1489" s="78"/>
    </row>
    <row r="1490" spans="8:9">
      <c r="H1490" s="473"/>
    </row>
    <row r="1491" spans="8:9">
      <c r="H1491" s="64"/>
    </row>
  </sheetData>
  <autoFilter ref="A4:R1480" xr:uid="{00000000-0001-0000-0500-000000000000}"/>
  <customSheetViews>
    <customSheetView guid="{599159CD-1620-491F-A2F6-FFBFC633DFF1}" showGridLines="0" filter="1" showAutoFilter="1" state="hidden">
      <pane xSplit="6" ySplit="4" topLeftCell="G21" activePane="bottomRight" state="frozen"/>
      <selection pane="bottomRight" activeCell="G326" sqref="G326"/>
      <pageMargins left="0.7" right="0.7" top="0.75" bottom="0.75" header="0.3" footer="0.3"/>
      <pageSetup paperSize="9" orientation="portrait" r:id="rId1"/>
      <autoFilter ref="A4:R1291" xr:uid="{C345E4A6-9DAB-4C92-B933-E6A6A9ABC71A}">
        <filterColumn colId="6">
          <filters>
            <filter val="1"/>
            <filter val="1.299.205"/>
            <filter val="1.395.872.000"/>
            <filter val="1.484.820.455"/>
            <filter val="1.532.289"/>
            <filter val="1.817.600"/>
            <filter val="10.023.074"/>
            <filter val="100.000"/>
            <filter val="100.000.000"/>
            <filter val="100.923.430"/>
            <filter val="-100.923.430"/>
            <filter val="114.741"/>
            <filter val="12.345.842"/>
            <filter val="12.921.275"/>
            <filter val="-122.247.748"/>
            <filter val="124.105"/>
            <filter val="127.830.259"/>
            <filter val="13.588"/>
            <filter val="13.806"/>
            <filter val="14.214.622"/>
            <filter val="141.794"/>
            <filter val="16.106.289"/>
            <filter val="170.000.000"/>
            <filter val="18.200.000.000"/>
            <filter val="186.092.131"/>
            <filter val="194.796"/>
            <filter val="2.109.500"/>
            <filter val="2.196"/>
            <filter val="2.231.021"/>
            <filter val="2.541.894"/>
            <filter val="25.500"/>
            <filter val="25.901.743"/>
            <filter val="250.000"/>
            <filter val="3.123.429"/>
            <filter val="3.222.195"/>
            <filter val="30.784.952"/>
            <filter val="31.227"/>
            <filter val="31.910.948"/>
            <filter val="31.952.976"/>
            <filter val="328.926"/>
            <filter val="33.487.884"/>
            <filter val="337.992"/>
            <filter val="348.968.000"/>
            <filter val="349.517.500"/>
            <filter val="392.496.743"/>
            <filter val="398.097"/>
            <filter val="4.000.000"/>
            <filter val="483.333"/>
            <filter val="499.990"/>
            <filter val="5.000.000"/>
            <filter val="5.011.216.120"/>
            <filter val="5.577.480"/>
            <filter val="519.466.441"/>
            <filter val="-55.992"/>
            <filter val="556.355"/>
            <filter val="588.857.678"/>
            <filter val="-6.526.163"/>
            <filter val="6.976.000"/>
            <filter val="627.519.386"/>
            <filter val="-68.655.950"/>
            <filter val="680.678"/>
            <filter val="697.936.000"/>
            <filter val="-72.285.616"/>
            <filter val="720.036.032"/>
            <filter val="74.979.726"/>
            <filter val="76.893.850"/>
            <filter val="78.604.308"/>
            <filter val="79.853.399"/>
            <filter val="790.620.156"/>
            <filter val="8.030.549"/>
            <filter val="851.000.000"/>
            <filter val="-87.685.787"/>
            <filter val="-892.408"/>
            <filter val="-9.562"/>
            <filter val="9.736.211.718"/>
            <filter val="94.944.999"/>
          </filters>
        </filterColumn>
      </autoFilter>
    </customSheetView>
    <customSheetView guid="{7F8679DA-D059-4901-ACAC-85DFCE49504A}" showGridLines="0" filter="1" showAutoFilter="1" state="hidden">
      <pane xSplit="6" ySplit="4" topLeftCell="G21" activePane="bottomRight" state="frozen"/>
      <selection pane="bottomRight" activeCell="G326" sqref="G326"/>
      <pageMargins left="0.7" right="0.7" top="0.75" bottom="0.75" header="0.3" footer="0.3"/>
      <pageSetup paperSize="9" orientation="portrait" r:id="rId2"/>
      <autoFilter ref="A4:R1291" xr:uid="{EBD2BF4A-FAEA-4847-9003-86D5EECD3E30}">
        <filterColumn colId="6">
          <filters>
            <filter val="1"/>
            <filter val="1.299.205"/>
            <filter val="1.395.872.000"/>
            <filter val="1.484.820.455"/>
            <filter val="1.532.289"/>
            <filter val="1.817.600"/>
            <filter val="10.023.074"/>
            <filter val="100.000"/>
            <filter val="100.000.000"/>
            <filter val="100.923.430"/>
            <filter val="-100.923.430"/>
            <filter val="114.741"/>
            <filter val="12.345.842"/>
            <filter val="12.921.275"/>
            <filter val="-122.247.748"/>
            <filter val="124.105"/>
            <filter val="127.830.259"/>
            <filter val="13.588"/>
            <filter val="13.806"/>
            <filter val="14.214.622"/>
            <filter val="141.794"/>
            <filter val="16.106.289"/>
            <filter val="170.000.000"/>
            <filter val="18.200.000.000"/>
            <filter val="186.092.131"/>
            <filter val="194.796"/>
            <filter val="2.109.500"/>
            <filter val="2.196"/>
            <filter val="2.231.021"/>
            <filter val="2.541.894"/>
            <filter val="25.500"/>
            <filter val="25.901.743"/>
            <filter val="250.000"/>
            <filter val="3.123.429"/>
            <filter val="3.222.195"/>
            <filter val="30.784.952"/>
            <filter val="31.227"/>
            <filter val="31.910.948"/>
            <filter val="31.952.976"/>
            <filter val="328.926"/>
            <filter val="33.487.884"/>
            <filter val="337.992"/>
            <filter val="348.968.000"/>
            <filter val="349.517.500"/>
            <filter val="392.496.743"/>
            <filter val="398.097"/>
            <filter val="4.000.000"/>
            <filter val="483.333"/>
            <filter val="499.990"/>
            <filter val="5.000.000"/>
            <filter val="5.011.216.120"/>
            <filter val="5.577.480"/>
            <filter val="519.466.441"/>
            <filter val="-55.992"/>
            <filter val="556.355"/>
            <filter val="588.857.678"/>
            <filter val="-6.526.163"/>
            <filter val="6.976.000"/>
            <filter val="627.519.386"/>
            <filter val="-68.655.950"/>
            <filter val="680.678"/>
            <filter val="697.936.000"/>
            <filter val="-72.285.616"/>
            <filter val="720.036.032"/>
            <filter val="74.979.726"/>
            <filter val="76.893.850"/>
            <filter val="78.604.308"/>
            <filter val="79.853.399"/>
            <filter val="790.620.156"/>
            <filter val="8.030.549"/>
            <filter val="851.000.000"/>
            <filter val="-87.685.787"/>
            <filter val="-892.408"/>
            <filter val="-9.562"/>
            <filter val="9.736.211.718"/>
            <filter val="94.944.999"/>
          </filters>
        </filterColumn>
      </autoFilter>
    </customSheetView>
    <customSheetView guid="{970CBB53-F4B3-462F-AEFE-2BC403F5F0AD}" filter="1" showAutoFilter="1">
      <pane ySplit="97" topLeftCell="A99" activePane="bottomLeft" state="frozen"/>
      <selection pane="bottomLeft" activeCell="D215" sqref="D215"/>
      <pageMargins left="0.7" right="0.7" top="0.75" bottom="0.75" header="0.3" footer="0.3"/>
      <pageSetup paperSize="9" orientation="portrait" r:id="rId3"/>
      <autoFilter ref="A4:J459" xr:uid="{62D8A9AA-24C1-4C5E-86CD-794201040EBB}">
        <filterColumn colId="1">
          <filters>
            <filter val="Cuentas por cobrar a Personas y Empresas relacionadas"/>
          </filters>
        </filterColumn>
      </autoFilter>
    </customSheetView>
  </customSheetViews>
  <mergeCells count="3">
    <mergeCell ref="G3:J3"/>
    <mergeCell ref="K3:N3"/>
    <mergeCell ref="O3:R3"/>
  </mergeCells>
  <pageMargins left="0.7" right="0.7" top="0.75" bottom="0.75" header="0.3" footer="0.3"/>
  <pageSetup paperSize="9" scale="33" orientation="portrait"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262"/>
  <sheetViews>
    <sheetView showGridLines="0" zoomScale="80" zoomScaleNormal="80" zoomScaleSheetLayoutView="100" workbookViewId="0">
      <selection sqref="A1:XFD1048576"/>
    </sheetView>
  </sheetViews>
  <sheetFormatPr baseColWidth="10" defaultColWidth="9.28515625" defaultRowHeight="15"/>
  <cols>
    <col min="1" max="1" width="4.28515625" style="184" customWidth="1"/>
    <col min="2" max="2" width="61" style="22" customWidth="1"/>
    <col min="3" max="3" width="20" style="22" customWidth="1"/>
    <col min="4" max="4" width="20.140625" style="22" customWidth="1"/>
    <col min="5" max="5" width="19" style="22" customWidth="1"/>
    <col min="6" max="6" width="19.5703125" style="22" customWidth="1"/>
    <col min="7" max="7" width="15.140625" style="22" bestFit="1" customWidth="1"/>
    <col min="8" max="8" width="17.85546875" style="22" bestFit="1" customWidth="1"/>
    <col min="9" max="9" width="20.7109375" style="21" customWidth="1"/>
    <col min="10" max="10" width="18.7109375" style="21" customWidth="1"/>
    <col min="11" max="11" width="9.28515625" style="21"/>
    <col min="12" max="13" width="9.28515625" style="21" customWidth="1"/>
    <col min="14" max="16384" width="9.28515625" style="21"/>
  </cols>
  <sheetData>
    <row r="1" spans="1:9">
      <c r="A1" s="181"/>
      <c r="B1" s="39"/>
      <c r="C1" s="39"/>
      <c r="D1" s="39"/>
      <c r="E1" s="39"/>
      <c r="F1" s="39"/>
      <c r="G1" s="39"/>
      <c r="H1" s="39"/>
      <c r="I1" s="26"/>
    </row>
    <row r="2" spans="1:9" s="534" customFormat="1">
      <c r="A2" s="181"/>
      <c r="B2" s="39"/>
      <c r="C2" s="39"/>
      <c r="D2" s="39"/>
      <c r="E2" s="39"/>
      <c r="F2" s="39"/>
      <c r="G2" s="39"/>
      <c r="H2" s="39"/>
      <c r="I2" s="537"/>
    </row>
    <row r="3" spans="1:9" s="534" customFormat="1">
      <c r="A3" s="181"/>
      <c r="B3" s="39"/>
      <c r="C3" s="39"/>
      <c r="D3" s="39"/>
      <c r="E3" s="39"/>
      <c r="F3" s="39"/>
      <c r="G3" s="39"/>
      <c r="H3" s="39"/>
      <c r="I3" s="537"/>
    </row>
    <row r="4" spans="1:9" s="534" customFormat="1">
      <c r="A4" s="181"/>
      <c r="B4" s="39"/>
      <c r="C4" s="39"/>
      <c r="D4" s="39"/>
      <c r="E4" s="39"/>
      <c r="F4" s="39"/>
      <c r="G4" s="39"/>
      <c r="H4" s="39"/>
      <c r="I4" s="537"/>
    </row>
    <row r="5" spans="1:9" s="534" customFormat="1">
      <c r="A5" s="181"/>
      <c r="B5" s="39"/>
      <c r="C5" s="39"/>
      <c r="D5" s="39"/>
      <c r="E5" s="39"/>
      <c r="F5" s="39"/>
      <c r="G5" s="39"/>
      <c r="H5" s="39"/>
      <c r="I5" s="537"/>
    </row>
    <row r="6" spans="1:9" s="534" customFormat="1">
      <c r="A6" s="181"/>
      <c r="B6" s="39"/>
      <c r="C6" s="39"/>
      <c r="D6" s="39"/>
      <c r="E6" s="39"/>
      <c r="F6" s="39"/>
      <c r="G6" s="39"/>
      <c r="H6" s="39"/>
      <c r="I6" s="537"/>
    </row>
    <row r="7" spans="1:9" ht="14.25" customHeight="1">
      <c r="A7" s="182"/>
      <c r="B7" s="39" t="s">
        <v>1049</v>
      </c>
      <c r="C7" s="25"/>
      <c r="D7" s="25"/>
      <c r="E7" s="25"/>
      <c r="F7" s="25"/>
      <c r="G7" s="25"/>
      <c r="H7" s="25"/>
      <c r="I7" s="26"/>
    </row>
    <row r="8" spans="1:9" s="316" customFormat="1" ht="12.75">
      <c r="A8" s="313"/>
      <c r="B8" s="314"/>
      <c r="C8" s="314"/>
      <c r="D8" s="314"/>
      <c r="E8" s="314"/>
      <c r="F8" s="314"/>
      <c r="G8" s="314"/>
      <c r="H8" s="314"/>
      <c r="I8" s="315"/>
    </row>
    <row r="9" spans="1:9" s="316" customFormat="1" ht="12.75">
      <c r="A9" s="313"/>
      <c r="B9" s="253" t="s">
        <v>1610</v>
      </c>
      <c r="C9" s="314"/>
      <c r="D9" s="317"/>
      <c r="E9" s="314"/>
      <c r="F9" s="318"/>
      <c r="G9" s="314"/>
      <c r="H9" s="314"/>
      <c r="I9" s="315"/>
    </row>
    <row r="10" spans="1:9" s="316" customFormat="1" ht="9.6" customHeight="1">
      <c r="A10" s="313"/>
      <c r="B10" s="253"/>
      <c r="C10" s="314"/>
      <c r="D10" s="317"/>
      <c r="E10" s="314"/>
      <c r="F10" s="318"/>
      <c r="G10" s="314"/>
      <c r="H10" s="314"/>
      <c r="I10" s="315"/>
    </row>
    <row r="11" spans="1:9" s="316" customFormat="1" ht="12.4" customHeight="1">
      <c r="A11" s="313"/>
      <c r="B11" s="319" t="s">
        <v>1031</v>
      </c>
      <c r="C11" s="314"/>
      <c r="D11" s="317"/>
      <c r="E11" s="314"/>
      <c r="F11" s="314"/>
      <c r="G11" s="314"/>
      <c r="H11" s="314"/>
      <c r="I11" s="315"/>
    </row>
    <row r="12" spans="1:9" s="316" customFormat="1" ht="12.4" customHeight="1">
      <c r="A12" s="313"/>
      <c r="B12" s="320"/>
      <c r="C12" s="314"/>
      <c r="D12" s="317"/>
      <c r="E12" s="314"/>
      <c r="F12" s="314"/>
      <c r="G12" s="314"/>
      <c r="H12" s="314"/>
      <c r="I12" s="315"/>
    </row>
    <row r="13" spans="1:9" s="316" customFormat="1" ht="30" customHeight="1" thickBot="1">
      <c r="A13" s="313"/>
      <c r="B13" s="321" t="s">
        <v>163</v>
      </c>
      <c r="C13" s="322">
        <v>44651</v>
      </c>
      <c r="D13" s="322">
        <v>44561</v>
      </c>
      <c r="E13" s="314"/>
      <c r="F13" s="314"/>
      <c r="G13" s="314"/>
      <c r="H13" s="314"/>
      <c r="I13" s="315"/>
    </row>
    <row r="14" spans="1:9" s="375" customFormat="1" ht="12.75">
      <c r="A14" s="313"/>
      <c r="B14" s="929" t="s">
        <v>299</v>
      </c>
      <c r="C14" s="930">
        <v>5577480</v>
      </c>
      <c r="D14" s="1015">
        <v>5577480</v>
      </c>
      <c r="E14" s="314"/>
      <c r="F14" s="314"/>
      <c r="G14" s="314"/>
      <c r="H14" s="314"/>
      <c r="I14" s="314"/>
    </row>
    <row r="15" spans="1:9" s="375" customFormat="1" ht="12.75">
      <c r="A15" s="313"/>
      <c r="B15" s="931" t="s">
        <v>300</v>
      </c>
      <c r="C15" s="932">
        <v>8140723</v>
      </c>
      <c r="D15" s="413">
        <v>12367076</v>
      </c>
      <c r="E15" s="314"/>
      <c r="F15" s="314"/>
      <c r="G15" s="314"/>
      <c r="H15" s="314"/>
      <c r="I15" s="314"/>
    </row>
    <row r="16" spans="1:9" s="375" customFormat="1" ht="12.75">
      <c r="A16" s="313"/>
      <c r="B16" s="931" t="s">
        <v>119</v>
      </c>
      <c r="C16" s="932">
        <v>4720970</v>
      </c>
      <c r="D16" s="413">
        <v>0</v>
      </c>
      <c r="E16" s="314"/>
      <c r="F16" s="314"/>
      <c r="G16" s="314"/>
      <c r="H16" s="314"/>
      <c r="I16" s="314"/>
    </row>
    <row r="17" spans="1:9" s="375" customFormat="1" ht="12.75">
      <c r="A17" s="313"/>
      <c r="B17" s="931" t="s">
        <v>519</v>
      </c>
      <c r="C17" s="932">
        <v>1112549</v>
      </c>
      <c r="D17" s="413">
        <v>1112549</v>
      </c>
      <c r="E17" s="314"/>
      <c r="F17" s="314"/>
      <c r="G17" s="314"/>
      <c r="H17" s="314"/>
      <c r="I17" s="314"/>
    </row>
    <row r="18" spans="1:9" s="375" customFormat="1" ht="12.75">
      <c r="A18" s="313"/>
      <c r="B18" s="931" t="s">
        <v>1131</v>
      </c>
      <c r="C18" s="932">
        <v>44650449</v>
      </c>
      <c r="D18" s="413">
        <v>0</v>
      </c>
      <c r="E18" s="314"/>
      <c r="F18" s="314"/>
      <c r="G18" s="314"/>
      <c r="H18" s="314"/>
      <c r="I18" s="314"/>
    </row>
    <row r="19" spans="1:9" s="375" customFormat="1" ht="13.5" thickBot="1">
      <c r="A19" s="313"/>
      <c r="B19" s="441" t="s">
        <v>686</v>
      </c>
      <c r="C19" s="933">
        <v>176097030</v>
      </c>
      <c r="D19" s="1016">
        <v>93889248</v>
      </c>
      <c r="E19" s="314"/>
      <c r="F19" s="314"/>
      <c r="G19" s="314"/>
      <c r="H19" s="314"/>
      <c r="I19" s="314"/>
    </row>
    <row r="20" spans="1:9" s="316" customFormat="1" ht="15.75" customHeight="1" thickBot="1">
      <c r="A20" s="313"/>
      <c r="B20" s="323" t="s">
        <v>60</v>
      </c>
      <c r="C20" s="749">
        <v>240299201</v>
      </c>
      <c r="D20" s="442">
        <v>112946353</v>
      </c>
      <c r="E20" s="765">
        <v>0</v>
      </c>
      <c r="F20" s="765"/>
      <c r="G20" s="314"/>
      <c r="H20" s="314"/>
      <c r="I20" s="315"/>
    </row>
    <row r="21" spans="1:9" s="316" customFormat="1" ht="12.75">
      <c r="A21" s="313"/>
      <c r="B21" s="324"/>
      <c r="C21" s="314"/>
      <c r="D21" s="317"/>
      <c r="E21" s="314"/>
      <c r="F21" s="314"/>
      <c r="G21" s="314"/>
      <c r="H21" s="314"/>
      <c r="I21" s="315"/>
    </row>
    <row r="22" spans="1:9" s="316" customFormat="1" ht="12.75">
      <c r="A22" s="313"/>
      <c r="B22" s="325" t="s">
        <v>1611</v>
      </c>
      <c r="C22" s="314"/>
      <c r="D22" s="317"/>
      <c r="E22" s="314"/>
      <c r="F22" s="314"/>
      <c r="G22" s="314"/>
      <c r="H22" s="314"/>
      <c r="I22" s="315"/>
    </row>
    <row r="23" spans="1:9" s="316" customFormat="1" ht="12.75">
      <c r="A23" s="313"/>
      <c r="B23" s="314" t="s">
        <v>1031</v>
      </c>
      <c r="C23" s="314"/>
      <c r="D23" s="317"/>
      <c r="E23" s="314"/>
      <c r="F23" s="314"/>
      <c r="G23" s="314"/>
      <c r="H23" s="314"/>
      <c r="I23" s="315"/>
    </row>
    <row r="24" spans="1:9" s="316" customFormat="1" ht="12.75">
      <c r="A24" s="313"/>
      <c r="B24" s="324"/>
      <c r="C24" s="314"/>
      <c r="D24" s="317"/>
      <c r="E24" s="314"/>
      <c r="F24" s="314"/>
      <c r="G24" s="314"/>
      <c r="H24" s="314"/>
      <c r="I24" s="315"/>
    </row>
    <row r="25" spans="1:9" s="316" customFormat="1" ht="30" customHeight="1" thickBot="1">
      <c r="A25" s="313"/>
      <c r="B25" s="321" t="s">
        <v>163</v>
      </c>
      <c r="C25" s="322">
        <v>44651</v>
      </c>
      <c r="D25" s="322">
        <v>44561</v>
      </c>
      <c r="E25" s="314"/>
      <c r="F25" s="314"/>
      <c r="G25" s="314"/>
      <c r="H25" s="314"/>
      <c r="I25" s="315"/>
    </row>
    <row r="26" spans="1:9" s="375" customFormat="1" ht="13.5" thickBot="1">
      <c r="A26" s="313"/>
      <c r="B26" s="934" t="s">
        <v>383</v>
      </c>
      <c r="C26" s="1019">
        <v>60867041</v>
      </c>
      <c r="D26" s="1021">
        <v>52988539</v>
      </c>
      <c r="E26" s="314"/>
      <c r="F26" s="314"/>
      <c r="G26" s="314"/>
      <c r="H26" s="314"/>
      <c r="I26" s="314"/>
    </row>
    <row r="27" spans="1:9" s="316" customFormat="1" ht="13.5" thickBot="1">
      <c r="A27" s="313"/>
      <c r="B27" s="323" t="s">
        <v>60</v>
      </c>
      <c r="C27" s="1020">
        <v>60867041</v>
      </c>
      <c r="D27" s="1022">
        <v>52988539</v>
      </c>
      <c r="E27" s="765">
        <v>0</v>
      </c>
      <c r="F27" s="765"/>
      <c r="G27" s="314"/>
      <c r="H27" s="314"/>
      <c r="I27" s="315"/>
    </row>
    <row r="28" spans="1:9" s="316" customFormat="1" ht="12.75">
      <c r="A28" s="313"/>
      <c r="B28" s="327"/>
      <c r="C28" s="328"/>
      <c r="D28" s="328"/>
      <c r="E28" s="314"/>
      <c r="F28" s="314"/>
      <c r="G28" s="314"/>
      <c r="H28" s="314"/>
      <c r="I28" s="315"/>
    </row>
    <row r="29" spans="1:9" s="316" customFormat="1" ht="12.75">
      <c r="A29" s="313"/>
      <c r="B29" s="253" t="s">
        <v>1115</v>
      </c>
      <c r="C29" s="329"/>
      <c r="D29" s="329"/>
      <c r="E29" s="314"/>
      <c r="F29" s="314"/>
      <c r="G29" s="314"/>
      <c r="H29" s="314"/>
      <c r="I29" s="315"/>
    </row>
    <row r="30" spans="1:9" s="316" customFormat="1" ht="12.75">
      <c r="A30" s="313"/>
      <c r="B30" s="314" t="s">
        <v>1031</v>
      </c>
      <c r="C30" s="329"/>
      <c r="D30" s="329"/>
      <c r="E30" s="314"/>
      <c r="F30" s="314"/>
      <c r="G30" s="314"/>
      <c r="H30" s="314"/>
      <c r="I30" s="315"/>
    </row>
    <row r="31" spans="1:9" s="316" customFormat="1" ht="13.5" thickBot="1">
      <c r="A31" s="313"/>
      <c r="B31" s="253"/>
      <c r="C31" s="329"/>
      <c r="D31" s="329"/>
      <c r="E31" s="314"/>
      <c r="F31" s="314"/>
      <c r="G31" s="314"/>
      <c r="H31" s="314"/>
      <c r="I31" s="315"/>
    </row>
    <row r="32" spans="1:9" s="316" customFormat="1" ht="30" customHeight="1" thickBot="1">
      <c r="A32" s="313"/>
      <c r="B32" s="976" t="s">
        <v>163</v>
      </c>
      <c r="C32" s="1017">
        <v>44651</v>
      </c>
      <c r="D32" s="1018">
        <v>44561</v>
      </c>
      <c r="E32" s="314"/>
      <c r="F32" s="314"/>
      <c r="G32" s="314"/>
      <c r="H32" s="314"/>
      <c r="I32" s="315"/>
    </row>
    <row r="33" spans="1:11" s="375" customFormat="1" ht="12.75">
      <c r="A33" s="313"/>
      <c r="B33" s="563" t="s">
        <v>1093</v>
      </c>
      <c r="C33" s="1019">
        <v>16964817</v>
      </c>
      <c r="D33" s="443">
        <v>7098211</v>
      </c>
      <c r="E33" s="314"/>
      <c r="F33" s="314"/>
      <c r="G33" s="314"/>
      <c r="H33" s="314"/>
      <c r="I33" s="314"/>
    </row>
    <row r="34" spans="1:11" s="375" customFormat="1" ht="12.75">
      <c r="A34" s="313"/>
      <c r="B34" s="563" t="s">
        <v>1397</v>
      </c>
      <c r="C34" s="299">
        <v>0</v>
      </c>
      <c r="D34" s="443">
        <v>20511000</v>
      </c>
      <c r="E34" s="314"/>
      <c r="F34" s="314"/>
      <c r="G34" s="314"/>
      <c r="H34" s="314"/>
      <c r="I34" s="314"/>
    </row>
    <row r="35" spans="1:11" s="375" customFormat="1" ht="13.5" thickBot="1">
      <c r="A35" s="313"/>
      <c r="B35" s="563" t="s">
        <v>1398</v>
      </c>
      <c r="C35" s="299">
        <v>0</v>
      </c>
      <c r="D35" s="443">
        <v>9664868</v>
      </c>
      <c r="E35" s="314"/>
      <c r="F35" s="314"/>
      <c r="G35" s="314"/>
      <c r="H35" s="314"/>
      <c r="I35" s="314"/>
    </row>
    <row r="36" spans="1:11" s="316" customFormat="1" ht="13.5" thickBot="1">
      <c r="A36" s="313"/>
      <c r="B36" s="323" t="s">
        <v>60</v>
      </c>
      <c r="C36" s="442">
        <v>16964817</v>
      </c>
      <c r="D36" s="657">
        <v>37274079</v>
      </c>
      <c r="E36" s="765">
        <v>0</v>
      </c>
      <c r="F36" s="765"/>
      <c r="G36" s="314"/>
      <c r="H36" s="314"/>
      <c r="I36" s="315"/>
    </row>
    <row r="37" spans="1:11" s="316" customFormat="1" ht="12.75">
      <c r="A37" s="313"/>
      <c r="B37" s="324"/>
      <c r="C37" s="314"/>
      <c r="D37" s="317"/>
      <c r="E37" s="314"/>
      <c r="F37" s="314"/>
      <c r="G37" s="314"/>
      <c r="H37" s="314"/>
      <c r="I37" s="315"/>
    </row>
    <row r="38" spans="1:11" s="316" customFormat="1" ht="12.75">
      <c r="A38" s="313"/>
      <c r="B38" s="324"/>
      <c r="C38" s="314"/>
      <c r="D38" s="317"/>
      <c r="E38" s="314"/>
      <c r="F38" s="314"/>
      <c r="G38" s="314"/>
      <c r="H38" s="314"/>
      <c r="I38" s="315"/>
    </row>
    <row r="39" spans="1:11" s="316" customFormat="1" ht="12.75">
      <c r="A39" s="313"/>
      <c r="B39" s="447" t="s">
        <v>1116</v>
      </c>
      <c r="C39" s="314"/>
      <c r="D39" s="317"/>
      <c r="E39" s="314"/>
      <c r="F39" s="314"/>
      <c r="G39" s="314"/>
      <c r="H39" s="314"/>
      <c r="I39" s="315"/>
    </row>
    <row r="40" spans="1:11" s="316" customFormat="1" ht="13.5" thickBot="1">
      <c r="A40" s="313"/>
      <c r="B40" s="324"/>
      <c r="C40" s="314"/>
      <c r="D40" s="317"/>
      <c r="E40" s="314"/>
      <c r="F40" s="314"/>
      <c r="G40" s="314"/>
      <c r="H40" s="314"/>
      <c r="I40" s="315"/>
    </row>
    <row r="41" spans="1:11" s="316" customFormat="1" ht="27" thickTop="1" thickBot="1">
      <c r="A41" s="313"/>
      <c r="B41" s="331" t="s">
        <v>220</v>
      </c>
      <c r="C41" s="332" t="s">
        <v>221</v>
      </c>
      <c r="D41" s="332" t="s">
        <v>222</v>
      </c>
      <c r="E41" s="332" t="s">
        <v>223</v>
      </c>
      <c r="F41" s="332" t="s">
        <v>224</v>
      </c>
      <c r="G41" s="311">
        <v>44651</v>
      </c>
      <c r="H41" s="312">
        <v>44561</v>
      </c>
      <c r="I41" s="315"/>
    </row>
    <row r="42" spans="1:11" s="375" customFormat="1" ht="26.25" thickBot="1">
      <c r="A42" s="313"/>
      <c r="B42" s="750" t="s">
        <v>252</v>
      </c>
      <c r="C42" s="750" t="s">
        <v>1413</v>
      </c>
      <c r="D42" s="750" t="s">
        <v>1614</v>
      </c>
      <c r="E42" s="751" t="s">
        <v>231</v>
      </c>
      <c r="F42" s="751" t="s">
        <v>231</v>
      </c>
      <c r="G42" s="935">
        <v>5397805458</v>
      </c>
      <c r="H42" s="935">
        <v>14899007839</v>
      </c>
      <c r="I42" s="314"/>
    </row>
    <row r="43" spans="1:11" s="375" customFormat="1" ht="13.5" thickBot="1">
      <c r="A43" s="313"/>
      <c r="B43" s="750" t="s">
        <v>252</v>
      </c>
      <c r="C43" s="750" t="s">
        <v>1413</v>
      </c>
      <c r="D43" s="750" t="s">
        <v>1615</v>
      </c>
      <c r="E43" s="751" t="s">
        <v>231</v>
      </c>
      <c r="F43" s="751" t="s">
        <v>231</v>
      </c>
      <c r="G43" s="935">
        <v>1461365</v>
      </c>
      <c r="H43" s="935">
        <v>463500</v>
      </c>
      <c r="I43" s="314"/>
    </row>
    <row r="44" spans="1:11" s="375" customFormat="1" ht="26.25" thickBot="1">
      <c r="A44" s="313"/>
      <c r="B44" s="750" t="s">
        <v>1621</v>
      </c>
      <c r="C44" s="750" t="s">
        <v>1032</v>
      </c>
      <c r="D44" s="750" t="s">
        <v>1263</v>
      </c>
      <c r="E44" s="751" t="s">
        <v>231</v>
      </c>
      <c r="F44" s="751" t="s">
        <v>231</v>
      </c>
      <c r="G44" s="935">
        <v>143050000</v>
      </c>
      <c r="H44" s="935">
        <v>1526200000</v>
      </c>
      <c r="I44" s="314"/>
      <c r="J44" s="316"/>
      <c r="K44" s="316"/>
    </row>
    <row r="45" spans="1:11" s="316" customFormat="1" ht="13.5" thickBot="1">
      <c r="A45" s="313"/>
      <c r="B45" s="1209" t="s">
        <v>226</v>
      </c>
      <c r="C45" s="1210"/>
      <c r="D45" s="1210"/>
      <c r="E45" s="1210"/>
      <c r="F45" s="1211"/>
      <c r="G45" s="333">
        <v>5542316823</v>
      </c>
      <c r="H45" s="333">
        <v>16425671339</v>
      </c>
      <c r="I45" s="461"/>
    </row>
    <row r="46" spans="1:11" s="316" customFormat="1" ht="13.5" thickTop="1">
      <c r="A46" s="313"/>
      <c r="B46" s="310"/>
      <c r="C46" s="334"/>
      <c r="D46" s="317"/>
      <c r="E46" s="314"/>
      <c r="F46" s="314"/>
      <c r="G46" s="314"/>
      <c r="H46" s="314"/>
      <c r="I46" s="315"/>
    </row>
    <row r="47" spans="1:11" s="316" customFormat="1" ht="12.75">
      <c r="A47" s="313"/>
      <c r="B47" s="335"/>
      <c r="C47" s="334"/>
      <c r="D47" s="317"/>
      <c r="E47" s="314"/>
      <c r="F47" s="314"/>
      <c r="G47" s="314"/>
      <c r="H47" s="314"/>
      <c r="I47" s="315"/>
      <c r="J47" s="315"/>
      <c r="K47" s="315"/>
    </row>
    <row r="48" spans="1:11" s="316" customFormat="1" ht="12.75">
      <c r="A48" s="313"/>
      <c r="B48" s="253" t="s">
        <v>1441</v>
      </c>
      <c r="C48" s="334"/>
      <c r="D48" s="317"/>
      <c r="E48" s="314"/>
      <c r="F48" s="314"/>
      <c r="G48" s="314"/>
      <c r="H48" s="314"/>
      <c r="I48" s="315"/>
      <c r="J48" s="315"/>
      <c r="K48" s="315"/>
    </row>
    <row r="49" spans="1:14" s="316" customFormat="1" ht="12.75">
      <c r="A49" s="313"/>
      <c r="B49" s="664" t="s">
        <v>1631</v>
      </c>
      <c r="C49" s="334"/>
      <c r="D49" s="317"/>
      <c r="E49" s="314"/>
      <c r="F49" s="314"/>
      <c r="G49" s="314"/>
      <c r="H49" s="314"/>
      <c r="I49" s="315"/>
      <c r="J49" s="315"/>
      <c r="K49" s="315"/>
    </row>
    <row r="50" spans="1:14" s="316" customFormat="1" ht="12.75">
      <c r="A50" s="313"/>
      <c r="B50" s="335"/>
      <c r="C50" s="334"/>
      <c r="D50" s="317"/>
      <c r="E50" s="314"/>
      <c r="F50" s="314"/>
      <c r="G50" s="314"/>
      <c r="H50" s="314"/>
      <c r="I50" s="315"/>
      <c r="J50" s="315"/>
      <c r="K50" s="315"/>
    </row>
    <row r="51" spans="1:14" s="316" customFormat="1" ht="12.75">
      <c r="A51" s="313"/>
      <c r="B51" s="253" t="s">
        <v>1442</v>
      </c>
      <c r="C51" s="334"/>
      <c r="D51" s="317"/>
      <c r="E51" s="314"/>
      <c r="F51" s="314"/>
      <c r="G51" s="314"/>
      <c r="H51" s="314"/>
      <c r="I51" s="315"/>
      <c r="J51" s="315"/>
      <c r="K51" s="315"/>
    </row>
    <row r="52" spans="1:14" s="316" customFormat="1" ht="12.75">
      <c r="A52" s="313"/>
      <c r="B52" s="940" t="s">
        <v>1616</v>
      </c>
      <c r="C52" s="334"/>
      <c r="D52" s="317"/>
      <c r="E52" s="314"/>
      <c r="F52" s="314"/>
      <c r="G52" s="314"/>
      <c r="H52" s="314"/>
      <c r="I52" s="315"/>
      <c r="J52" s="315"/>
      <c r="K52" s="315"/>
    </row>
    <row r="53" spans="1:14" s="316" customFormat="1" ht="13.5" thickBot="1">
      <c r="A53" s="313"/>
      <c r="B53" s="335"/>
      <c r="C53" s="334"/>
      <c r="D53" s="317"/>
      <c r="E53" s="314"/>
      <c r="F53" s="314"/>
      <c r="G53" s="314"/>
      <c r="H53" s="314"/>
      <c r="I53" s="315"/>
      <c r="J53" s="315"/>
      <c r="K53" s="315"/>
    </row>
    <row r="54" spans="1:14" s="316" customFormat="1" ht="22.9" customHeight="1" thickTop="1" thickBot="1">
      <c r="A54" s="313"/>
      <c r="B54" s="646" t="s">
        <v>59</v>
      </c>
      <c r="C54" s="646" t="s">
        <v>1437</v>
      </c>
      <c r="D54" s="646" t="s">
        <v>1438</v>
      </c>
      <c r="E54" s="646" t="s">
        <v>1439</v>
      </c>
      <c r="F54" s="646" t="s">
        <v>1440</v>
      </c>
      <c r="G54" s="314"/>
      <c r="H54" s="314"/>
      <c r="I54" s="315"/>
      <c r="J54" s="315"/>
      <c r="K54" s="315"/>
    </row>
    <row r="55" spans="1:14" s="375" customFormat="1" ht="12.75">
      <c r="A55" s="313"/>
      <c r="B55" s="665" t="s">
        <v>1657</v>
      </c>
      <c r="C55" s="666">
        <v>481164166</v>
      </c>
      <c r="D55" s="666">
        <v>0</v>
      </c>
      <c r="E55" s="666">
        <v>-67983300</v>
      </c>
      <c r="F55" s="666">
        <v>413180866</v>
      </c>
      <c r="G55" s="314"/>
      <c r="H55" s="336"/>
      <c r="I55" s="315"/>
      <c r="J55" s="315"/>
      <c r="K55" s="315"/>
    </row>
    <row r="56" spans="1:14" s="375" customFormat="1" ht="12.75">
      <c r="A56" s="313"/>
      <c r="B56" s="667" t="s">
        <v>1658</v>
      </c>
      <c r="C56" s="668">
        <v>643678256</v>
      </c>
      <c r="D56" s="668">
        <v>0</v>
      </c>
      <c r="E56" s="668">
        <v>-56135820</v>
      </c>
      <c r="F56" s="668">
        <v>587542436</v>
      </c>
      <c r="G56" s="314"/>
      <c r="H56" s="336"/>
      <c r="I56" s="315"/>
      <c r="J56" s="315"/>
      <c r="K56" s="315"/>
    </row>
    <row r="57" spans="1:14" s="375" customFormat="1" ht="13.5" thickBot="1">
      <c r="A57" s="313"/>
      <c r="B57" s="667" t="s">
        <v>1361</v>
      </c>
      <c r="C57" s="668">
        <v>203949900</v>
      </c>
      <c r="D57" s="668">
        <v>0</v>
      </c>
      <c r="E57" s="668">
        <v>-75095797</v>
      </c>
      <c r="F57" s="668">
        <v>128854103</v>
      </c>
      <c r="G57" s="314"/>
      <c r="H57" s="336"/>
      <c r="I57" s="315"/>
      <c r="J57" s="315"/>
      <c r="K57" s="315"/>
    </row>
    <row r="58" spans="1:14" s="283" customFormat="1" ht="13.5" thickBot="1">
      <c r="A58" s="277"/>
      <c r="B58" s="278" t="s">
        <v>1612</v>
      </c>
      <c r="C58" s="936">
        <v>1328792322</v>
      </c>
      <c r="D58" s="936">
        <v>0</v>
      </c>
      <c r="E58" s="936">
        <v>-199214917</v>
      </c>
      <c r="F58" s="936">
        <v>1129577405</v>
      </c>
      <c r="G58" s="937">
        <v>0</v>
      </c>
      <c r="H58" s="938"/>
      <c r="I58" s="315"/>
      <c r="J58" s="315"/>
      <c r="K58" s="315"/>
      <c r="L58" s="939"/>
      <c r="M58" s="939"/>
      <c r="N58" s="939"/>
    </row>
    <row r="59" spans="1:14" s="283" customFormat="1" ht="13.5" thickBot="1">
      <c r="A59" s="277"/>
      <c r="B59" s="278" t="s">
        <v>1613</v>
      </c>
      <c r="C59" s="936"/>
      <c r="D59" s="936">
        <v>1328792322</v>
      </c>
      <c r="E59" s="936">
        <v>-91985320</v>
      </c>
      <c r="F59" s="936">
        <v>1236807002</v>
      </c>
      <c r="G59" s="937">
        <v>0</v>
      </c>
      <c r="H59" s="938"/>
      <c r="I59" s="314"/>
      <c r="J59" s="314"/>
      <c r="K59" s="314"/>
      <c r="L59" s="939"/>
      <c r="M59" s="939"/>
      <c r="N59" s="939"/>
    </row>
    <row r="60" spans="1:14" s="316" customFormat="1" ht="16.899999999999999" customHeight="1">
      <c r="A60" s="313"/>
      <c r="B60" s="1222" t="s">
        <v>1659</v>
      </c>
      <c r="C60" s="1223"/>
      <c r="D60" s="1223"/>
      <c r="E60" s="1223"/>
      <c r="F60" s="1223"/>
      <c r="G60" s="314"/>
      <c r="H60" s="314"/>
      <c r="I60" s="315"/>
      <c r="J60" s="315"/>
      <c r="K60" s="315"/>
    </row>
    <row r="61" spans="1:14" s="316" customFormat="1" ht="16.899999999999999" customHeight="1">
      <c r="A61" s="313"/>
      <c r="B61" s="1224"/>
      <c r="C61" s="1224"/>
      <c r="D61" s="1224"/>
      <c r="E61" s="1224"/>
      <c r="F61" s="1224"/>
      <c r="G61" s="314"/>
      <c r="H61" s="314"/>
      <c r="I61" s="315"/>
      <c r="J61" s="315"/>
      <c r="K61" s="315"/>
    </row>
    <row r="62" spans="1:14" s="316" customFormat="1" ht="12.75">
      <c r="A62" s="313"/>
      <c r="B62" s="253" t="s">
        <v>1617</v>
      </c>
      <c r="C62" s="752"/>
      <c r="D62" s="317"/>
      <c r="E62" s="314"/>
      <c r="F62" s="752"/>
      <c r="G62" s="314"/>
      <c r="H62" s="314"/>
      <c r="I62" s="315"/>
      <c r="J62" s="315"/>
      <c r="K62" s="315"/>
    </row>
    <row r="63" spans="1:14" s="316" customFormat="1" ht="12.75">
      <c r="A63" s="313"/>
      <c r="B63" s="324"/>
      <c r="C63" s="314"/>
      <c r="D63" s="317"/>
      <c r="E63" s="314"/>
      <c r="F63" s="314"/>
      <c r="G63" s="314"/>
      <c r="H63" s="314"/>
      <c r="I63" s="315"/>
      <c r="J63" s="315"/>
      <c r="K63" s="315"/>
    </row>
    <row r="64" spans="1:14" s="316" customFormat="1" ht="12.75">
      <c r="A64" s="313"/>
      <c r="B64" s="314" t="s">
        <v>1031</v>
      </c>
      <c r="C64" s="329"/>
      <c r="D64" s="329"/>
      <c r="E64" s="314"/>
      <c r="F64" s="314"/>
      <c r="G64" s="314"/>
      <c r="H64" s="314"/>
      <c r="I64" s="315"/>
    </row>
    <row r="65" spans="1:9" s="316" customFormat="1" ht="13.5" thickBot="1">
      <c r="A65" s="313"/>
      <c r="B65" s="253"/>
      <c r="C65" s="329"/>
      <c r="D65" s="329"/>
      <c r="E65" s="314"/>
      <c r="F65" s="314"/>
      <c r="G65" s="314"/>
      <c r="H65" s="314"/>
      <c r="I65" s="315"/>
    </row>
    <row r="66" spans="1:9" s="316" customFormat="1" ht="30" customHeight="1" thickBot="1">
      <c r="A66" s="313"/>
      <c r="B66" s="976" t="s">
        <v>163</v>
      </c>
      <c r="C66" s="1017">
        <v>44651</v>
      </c>
      <c r="D66" s="1018">
        <v>44561</v>
      </c>
      <c r="E66" s="314"/>
      <c r="F66" s="314"/>
      <c r="G66" s="314"/>
      <c r="H66" s="314"/>
      <c r="I66" s="315"/>
    </row>
    <row r="67" spans="1:9" s="316" customFormat="1" ht="12.75">
      <c r="A67" s="313"/>
      <c r="B67" s="330" t="s">
        <v>1201</v>
      </c>
      <c r="C67" s="299">
        <v>2271645</v>
      </c>
      <c r="D67" s="443">
        <v>9025444</v>
      </c>
      <c r="E67" s="314"/>
      <c r="F67" s="314"/>
      <c r="G67" s="314"/>
      <c r="H67" s="314"/>
      <c r="I67" s="315"/>
    </row>
    <row r="68" spans="1:9" s="316" customFormat="1" ht="12.75">
      <c r="A68" s="313"/>
      <c r="B68" s="330" t="s">
        <v>122</v>
      </c>
      <c r="C68" s="299">
        <v>89663989</v>
      </c>
      <c r="D68" s="443">
        <v>70209301</v>
      </c>
      <c r="E68" s="314"/>
      <c r="F68" s="314"/>
      <c r="G68" s="314"/>
      <c r="H68" s="314"/>
      <c r="I68" s="315"/>
    </row>
    <row r="69" spans="1:9" s="316" customFormat="1" ht="12.75">
      <c r="A69" s="313"/>
      <c r="B69" s="330" t="s">
        <v>329</v>
      </c>
      <c r="C69" s="299">
        <v>75256639</v>
      </c>
      <c r="D69" s="443">
        <v>0</v>
      </c>
      <c r="E69" s="314"/>
      <c r="F69" s="314"/>
      <c r="G69" s="314"/>
      <c r="H69" s="314"/>
      <c r="I69" s="315"/>
    </row>
    <row r="70" spans="1:9" s="316" customFormat="1" ht="12.75">
      <c r="A70" s="313"/>
      <c r="B70" s="563" t="s">
        <v>1225</v>
      </c>
      <c r="C70" s="299">
        <v>173692698</v>
      </c>
      <c r="D70" s="443">
        <v>669698125</v>
      </c>
      <c r="E70" s="314"/>
      <c r="F70" s="314"/>
      <c r="G70" s="314"/>
      <c r="H70" s="314"/>
      <c r="I70" s="315"/>
    </row>
    <row r="71" spans="1:9" s="316" customFormat="1" ht="12.75">
      <c r="A71" s="313"/>
      <c r="B71" s="563" t="s">
        <v>1226</v>
      </c>
      <c r="C71" s="299">
        <v>122924037</v>
      </c>
      <c r="D71" s="299">
        <v>139771803</v>
      </c>
      <c r="E71" s="314"/>
      <c r="F71" s="314"/>
      <c r="G71" s="314"/>
      <c r="H71" s="314"/>
      <c r="I71" s="315"/>
    </row>
    <row r="72" spans="1:9" s="316" customFormat="1" ht="13.5" thickBot="1">
      <c r="A72" s="313"/>
      <c r="B72" s="563" t="s">
        <v>1532</v>
      </c>
      <c r="C72" s="299">
        <v>156555000</v>
      </c>
      <c r="D72" s="299">
        <v>0</v>
      </c>
      <c r="E72" s="314"/>
      <c r="F72" s="314"/>
      <c r="G72" s="314"/>
      <c r="H72" s="314"/>
      <c r="I72" s="315"/>
    </row>
    <row r="73" spans="1:9" s="316" customFormat="1" ht="13.5" thickBot="1">
      <c r="A73" s="313"/>
      <c r="B73" s="278" t="s">
        <v>60</v>
      </c>
      <c r="C73" s="444">
        <v>620364008</v>
      </c>
      <c r="D73" s="444">
        <v>888704673</v>
      </c>
      <c r="E73" s="336">
        <v>0</v>
      </c>
      <c r="F73" s="336"/>
      <c r="G73" s="314"/>
      <c r="H73" s="314"/>
      <c r="I73" s="315"/>
    </row>
    <row r="74" spans="1:9" s="316" customFormat="1" ht="12.75">
      <c r="A74" s="313"/>
      <c r="B74" s="324"/>
      <c r="C74" s="314"/>
      <c r="D74" s="317"/>
      <c r="E74" s="314"/>
      <c r="F74" s="314"/>
      <c r="G74" s="314"/>
      <c r="H74" s="314"/>
      <c r="I74" s="315"/>
    </row>
    <row r="75" spans="1:9" s="316" customFormat="1" ht="12.75">
      <c r="A75" s="313"/>
      <c r="B75" s="335"/>
      <c r="C75" s="337"/>
      <c r="D75" s="314"/>
      <c r="E75" s="314"/>
      <c r="F75" s="314"/>
      <c r="G75" s="314"/>
      <c r="H75" s="314"/>
      <c r="I75" s="315"/>
    </row>
    <row r="76" spans="1:9" s="316" customFormat="1" ht="12.75">
      <c r="A76" s="313"/>
      <c r="B76" s="253" t="s">
        <v>1444</v>
      </c>
      <c r="C76" s="314"/>
      <c r="D76" s="314"/>
      <c r="E76" s="314"/>
      <c r="F76" s="314"/>
      <c r="G76" s="314"/>
      <c r="H76" s="314"/>
      <c r="I76" s="315"/>
    </row>
    <row r="77" spans="1:9" s="316" customFormat="1" ht="12.75">
      <c r="A77" s="313"/>
      <c r="B77" s="314"/>
      <c r="C77" s="314"/>
      <c r="D77" s="317"/>
      <c r="E77" s="314"/>
      <c r="F77" s="314"/>
      <c r="G77" s="314"/>
      <c r="H77" s="314"/>
      <c r="I77" s="315"/>
    </row>
    <row r="78" spans="1:9" s="316" customFormat="1" ht="12.75">
      <c r="A78" s="313"/>
      <c r="B78" s="314" t="s">
        <v>1031</v>
      </c>
      <c r="C78" s="314"/>
      <c r="D78" s="317"/>
      <c r="E78" s="314"/>
      <c r="F78" s="314"/>
      <c r="G78" s="314"/>
      <c r="H78" s="314"/>
      <c r="I78" s="315"/>
    </row>
    <row r="79" spans="1:9" s="316" customFormat="1" ht="13.5" thickBot="1">
      <c r="A79" s="313"/>
      <c r="B79" s="324"/>
      <c r="C79" s="314"/>
      <c r="D79" s="314"/>
      <c r="E79" s="314"/>
      <c r="F79" s="314"/>
      <c r="G79" s="314"/>
      <c r="H79" s="314"/>
      <c r="I79" s="315"/>
    </row>
    <row r="80" spans="1:9" s="316" customFormat="1" ht="13.5" thickBot="1">
      <c r="A80" s="313"/>
      <c r="B80" s="1218" t="s">
        <v>220</v>
      </c>
      <c r="C80" s="1218" t="s">
        <v>221</v>
      </c>
      <c r="D80" s="1218" t="s">
        <v>222</v>
      </c>
      <c r="E80" s="1207" t="s">
        <v>227</v>
      </c>
      <c r="F80" s="1208"/>
      <c r="G80" s="314"/>
      <c r="H80" s="314"/>
      <c r="I80" s="315"/>
    </row>
    <row r="81" spans="1:9" s="316" customFormat="1" ht="13.5" thickBot="1">
      <c r="A81" s="313"/>
      <c r="B81" s="1219"/>
      <c r="C81" s="1219"/>
      <c r="D81" s="1219"/>
      <c r="E81" s="312">
        <v>44651</v>
      </c>
      <c r="F81" s="312">
        <v>44561</v>
      </c>
      <c r="G81" s="314"/>
      <c r="H81" s="314"/>
      <c r="I81" s="315"/>
    </row>
    <row r="82" spans="1:9" s="375" customFormat="1" ht="12.75">
      <c r="A82" s="313"/>
      <c r="B82" s="554" t="s">
        <v>252</v>
      </c>
      <c r="C82" s="555" t="s">
        <v>1032</v>
      </c>
      <c r="D82" s="556" t="s">
        <v>1033</v>
      </c>
      <c r="E82" s="941">
        <v>532656321</v>
      </c>
      <c r="F82" s="942">
        <v>594613444</v>
      </c>
      <c r="G82" s="373"/>
      <c r="H82" s="314"/>
      <c r="I82" s="314"/>
    </row>
    <row r="83" spans="1:9" s="314" customFormat="1" ht="12.75">
      <c r="A83" s="313"/>
      <c r="B83" s="557" t="s">
        <v>252</v>
      </c>
      <c r="C83" s="558" t="s">
        <v>1032</v>
      </c>
      <c r="D83" s="559" t="s">
        <v>1544</v>
      </c>
      <c r="E83" s="943">
        <v>6171725</v>
      </c>
      <c r="F83" s="943">
        <v>0</v>
      </c>
      <c r="H83" s="765"/>
    </row>
    <row r="84" spans="1:9" s="314" customFormat="1" ht="25.5">
      <c r="A84" s="313"/>
      <c r="B84" s="557" t="s">
        <v>252</v>
      </c>
      <c r="C84" s="558" t="s">
        <v>1032</v>
      </c>
      <c r="D84" s="559" t="s">
        <v>1343</v>
      </c>
      <c r="E84" s="943">
        <v>2174479871.4000001</v>
      </c>
      <c r="F84" s="943">
        <v>2210716577</v>
      </c>
      <c r="H84" s="765"/>
    </row>
    <row r="85" spans="1:9" s="314" customFormat="1" ht="12.75">
      <c r="A85" s="313"/>
      <c r="B85" s="557" t="s">
        <v>252</v>
      </c>
      <c r="C85" s="558" t="s">
        <v>1032</v>
      </c>
      <c r="D85" s="559" t="s">
        <v>1618</v>
      </c>
      <c r="E85" s="943">
        <v>0</v>
      </c>
      <c r="F85" s="943">
        <v>217466265</v>
      </c>
      <c r="H85" s="765"/>
    </row>
    <row r="86" spans="1:9" s="314" customFormat="1" ht="25.5">
      <c r="A86" s="313"/>
      <c r="B86" s="557" t="s">
        <v>1422</v>
      </c>
      <c r="C86" s="558" t="s">
        <v>1032</v>
      </c>
      <c r="D86" s="559" t="s">
        <v>1624</v>
      </c>
      <c r="E86" s="943">
        <v>0</v>
      </c>
      <c r="F86" s="943">
        <v>7253122230</v>
      </c>
      <c r="H86" s="765"/>
    </row>
    <row r="87" spans="1:9" s="314" customFormat="1" ht="25.5">
      <c r="A87" s="313"/>
      <c r="B87" s="557" t="s">
        <v>1545</v>
      </c>
      <c r="C87" s="558" t="s">
        <v>1032</v>
      </c>
      <c r="D87" s="559" t="s">
        <v>1620</v>
      </c>
      <c r="E87" s="943">
        <v>11397456</v>
      </c>
      <c r="F87" s="943">
        <v>0</v>
      </c>
    </row>
    <row r="88" spans="1:9" s="314" customFormat="1" ht="26.25" thickBot="1">
      <c r="A88" s="313"/>
      <c r="B88" s="557" t="s">
        <v>1490</v>
      </c>
      <c r="C88" s="558" t="s">
        <v>1350</v>
      </c>
      <c r="D88" s="753" t="s">
        <v>1491</v>
      </c>
      <c r="E88" s="943">
        <v>4011722751.3432002</v>
      </c>
      <c r="F88" s="943">
        <v>6833032734</v>
      </c>
    </row>
    <row r="89" spans="1:9" s="314" customFormat="1" ht="13.5" thickBot="1">
      <c r="A89" s="313"/>
      <c r="B89" s="1023" t="s">
        <v>1660</v>
      </c>
      <c r="C89" s="1024"/>
      <c r="D89" s="1024"/>
      <c r="E89" s="1025">
        <v>6736428124.7432003</v>
      </c>
      <c r="F89" s="1025">
        <v>17108951250</v>
      </c>
    </row>
    <row r="90" spans="1:9" s="314" customFormat="1" ht="12.75">
      <c r="A90" s="313"/>
      <c r="B90" s="1026" t="s">
        <v>1661</v>
      </c>
      <c r="C90" s="558" t="s">
        <v>1032</v>
      </c>
      <c r="D90" s="754" t="s">
        <v>1622</v>
      </c>
      <c r="E90" s="943">
        <v>143050000</v>
      </c>
      <c r="F90" s="299">
        <v>572200000</v>
      </c>
    </row>
    <row r="91" spans="1:9" s="314" customFormat="1" ht="12.75">
      <c r="A91" s="313"/>
      <c r="B91" s="557" t="s">
        <v>252</v>
      </c>
      <c r="C91" s="558" t="s">
        <v>1032</v>
      </c>
      <c r="D91" s="753" t="s">
        <v>1546</v>
      </c>
      <c r="E91" s="943">
        <v>1461365</v>
      </c>
      <c r="F91" s="943">
        <v>463500</v>
      </c>
    </row>
    <row r="92" spans="1:9" s="314" customFormat="1" ht="13.5" thickBot="1">
      <c r="A92" s="313"/>
      <c r="B92" s="557" t="s">
        <v>252</v>
      </c>
      <c r="C92" s="558" t="s">
        <v>1032</v>
      </c>
      <c r="D92" s="781" t="s">
        <v>1623</v>
      </c>
      <c r="E92" s="299">
        <v>5397805458</v>
      </c>
      <c r="F92" s="299">
        <v>14899007839</v>
      </c>
    </row>
    <row r="93" spans="1:9" s="314" customFormat="1" ht="13.5" thickBot="1">
      <c r="A93" s="313"/>
      <c r="B93" s="1023" t="s">
        <v>226</v>
      </c>
      <c r="C93" s="1024"/>
      <c r="D93" s="1024"/>
      <c r="E93" s="1025">
        <v>5542316823</v>
      </c>
      <c r="F93" s="1025">
        <v>15471671339</v>
      </c>
    </row>
    <row r="94" spans="1:9" s="375" customFormat="1" ht="12.75">
      <c r="A94" s="313"/>
      <c r="B94" s="310"/>
      <c r="C94" s="362"/>
      <c r="D94" s="362"/>
      <c r="E94" s="314"/>
      <c r="F94" s="314"/>
      <c r="G94" s="314"/>
      <c r="H94" s="314"/>
      <c r="I94" s="314"/>
    </row>
    <row r="95" spans="1:9" s="316" customFormat="1" ht="12.75">
      <c r="A95" s="313"/>
      <c r="B95" s="363"/>
      <c r="C95" s="362"/>
      <c r="D95" s="362"/>
      <c r="E95" s="314"/>
      <c r="F95" s="314"/>
      <c r="G95" s="314"/>
      <c r="H95" s="314"/>
      <c r="I95" s="315"/>
    </row>
    <row r="96" spans="1:9" s="316" customFormat="1" ht="12.75">
      <c r="A96" s="313"/>
      <c r="B96" s="364" t="s">
        <v>1117</v>
      </c>
      <c r="C96" s="362"/>
      <c r="D96" s="362"/>
      <c r="E96" s="314"/>
      <c r="F96" s="314"/>
      <c r="G96" s="314"/>
      <c r="H96" s="314"/>
      <c r="I96" s="315"/>
    </row>
    <row r="97" spans="1:11" s="316" customFormat="1" ht="12.75">
      <c r="A97" s="313"/>
      <c r="B97" s="362"/>
      <c r="C97" s="362"/>
      <c r="D97" s="362"/>
      <c r="E97" s="314"/>
      <c r="F97" s="314"/>
      <c r="G97" s="314"/>
      <c r="H97" s="314"/>
      <c r="I97" s="315"/>
    </row>
    <row r="98" spans="1:11" s="316" customFormat="1" ht="12.75">
      <c r="A98" s="313"/>
      <c r="B98" s="314" t="s">
        <v>1031</v>
      </c>
      <c r="C98" s="362"/>
      <c r="D98" s="362"/>
      <c r="E98" s="314"/>
      <c r="F98" s="314"/>
      <c r="G98" s="314"/>
      <c r="H98" s="314"/>
      <c r="I98" s="315"/>
    </row>
    <row r="99" spans="1:11" s="316" customFormat="1" ht="13.5" thickBot="1">
      <c r="A99" s="313"/>
      <c r="B99" s="365"/>
      <c r="C99" s="362"/>
      <c r="D99" s="362"/>
      <c r="E99" s="314"/>
      <c r="F99" s="314"/>
      <c r="G99" s="314"/>
      <c r="H99" s="314"/>
      <c r="I99" s="315"/>
    </row>
    <row r="100" spans="1:11" s="316" customFormat="1" ht="12.75">
      <c r="A100" s="313"/>
      <c r="B100" s="1220" t="s">
        <v>1494</v>
      </c>
      <c r="C100" s="311">
        <v>44286</v>
      </c>
      <c r="D100" s="311">
        <v>44561</v>
      </c>
      <c r="E100" s="314"/>
      <c r="F100" s="314"/>
      <c r="G100" s="314"/>
      <c r="H100" s="314"/>
      <c r="I100" s="315"/>
    </row>
    <row r="101" spans="1:11" s="316" customFormat="1" ht="13.5" thickBot="1">
      <c r="A101" s="313"/>
      <c r="B101" s="1221"/>
      <c r="C101" s="766" t="s">
        <v>1104</v>
      </c>
      <c r="D101" s="766" t="s">
        <v>1104</v>
      </c>
      <c r="E101" s="314"/>
      <c r="F101" s="314"/>
      <c r="G101" s="314"/>
      <c r="H101" s="314"/>
      <c r="I101" s="315"/>
    </row>
    <row r="102" spans="1:11" s="316" customFormat="1" ht="14.25" customHeight="1">
      <c r="A102" s="313"/>
      <c r="B102" s="409" t="s">
        <v>158</v>
      </c>
      <c r="C102" s="417"/>
      <c r="D102" s="416"/>
      <c r="E102" s="314"/>
      <c r="F102" s="314"/>
      <c r="G102" s="314"/>
      <c r="H102" s="314"/>
      <c r="I102" s="315"/>
    </row>
    <row r="103" spans="1:11" s="375" customFormat="1" ht="12.75">
      <c r="A103" s="313"/>
      <c r="B103" s="412" t="s">
        <v>1286</v>
      </c>
      <c r="C103" s="414"/>
      <c r="D103" s="967"/>
      <c r="E103" s="314"/>
      <c r="F103" s="314"/>
      <c r="G103" s="314"/>
      <c r="H103" s="314"/>
      <c r="I103" s="314"/>
    </row>
    <row r="104" spans="1:11" s="375" customFormat="1" ht="12.75">
      <c r="A104" s="313"/>
      <c r="B104" s="410" t="s">
        <v>1272</v>
      </c>
      <c r="C104" s="413">
        <v>0</v>
      </c>
      <c r="D104" s="968">
        <v>301181</v>
      </c>
      <c r="E104" s="314"/>
      <c r="F104" s="314"/>
      <c r="G104" s="314"/>
      <c r="H104" s="314"/>
      <c r="I104" s="314"/>
      <c r="J104" s="314"/>
      <c r="K104" s="314"/>
    </row>
    <row r="105" spans="1:11" s="375" customFormat="1" ht="12.75">
      <c r="A105" s="313"/>
      <c r="B105" s="410" t="s">
        <v>1344</v>
      </c>
      <c r="C105" s="413">
        <v>0</v>
      </c>
      <c r="D105" s="968">
        <v>828454546</v>
      </c>
      <c r="E105" s="314"/>
      <c r="F105" s="314"/>
      <c r="G105" s="314"/>
      <c r="H105" s="314"/>
      <c r="I105" s="314"/>
      <c r="J105" s="314"/>
      <c r="K105" s="314"/>
    </row>
    <row r="106" spans="1:11" s="375" customFormat="1" ht="12.75">
      <c r="A106" s="313"/>
      <c r="B106" s="410" t="s">
        <v>394</v>
      </c>
      <c r="C106" s="413">
        <v>39793871</v>
      </c>
      <c r="D106" s="968">
        <v>141483479</v>
      </c>
      <c r="E106" s="314"/>
      <c r="F106" s="314"/>
      <c r="G106" s="314"/>
      <c r="H106" s="314"/>
      <c r="I106" s="314"/>
      <c r="J106" s="314"/>
      <c r="K106" s="314"/>
    </row>
    <row r="107" spans="1:11" s="375" customFormat="1" ht="12.75">
      <c r="A107" s="313"/>
      <c r="B107" s="410" t="s">
        <v>1274</v>
      </c>
      <c r="C107" s="413">
        <v>18415092</v>
      </c>
      <c r="D107" s="968">
        <v>321507084</v>
      </c>
      <c r="E107" s="314"/>
      <c r="F107" s="314"/>
      <c r="G107" s="314"/>
      <c r="H107" s="314"/>
      <c r="I107" s="314"/>
      <c r="J107" s="314"/>
      <c r="K107" s="314"/>
    </row>
    <row r="108" spans="1:11" s="375" customFormat="1" ht="12.75">
      <c r="A108" s="313"/>
      <c r="B108" s="410" t="s">
        <v>1547</v>
      </c>
      <c r="C108" s="413">
        <v>38401</v>
      </c>
      <c r="D108" s="968">
        <v>0</v>
      </c>
      <c r="E108" s="314"/>
      <c r="F108" s="314"/>
      <c r="G108" s="314"/>
      <c r="H108" s="314"/>
      <c r="I108" s="314"/>
      <c r="J108" s="314"/>
      <c r="K108" s="314"/>
    </row>
    <row r="109" spans="1:11" s="375" customFormat="1" ht="12.75">
      <c r="A109" s="313"/>
      <c r="B109" s="410" t="s">
        <v>1273</v>
      </c>
      <c r="C109" s="413">
        <v>6002033</v>
      </c>
      <c r="D109" s="968">
        <v>105721716</v>
      </c>
      <c r="E109" s="314"/>
      <c r="F109" s="314"/>
      <c r="G109" s="314"/>
      <c r="H109" s="314"/>
      <c r="I109" s="314"/>
      <c r="J109" s="314"/>
      <c r="K109" s="314"/>
    </row>
    <row r="110" spans="1:11" s="375" customFormat="1" ht="12.75">
      <c r="A110" s="313"/>
      <c r="B110" s="410" t="s">
        <v>1548</v>
      </c>
      <c r="C110" s="413">
        <v>155007</v>
      </c>
      <c r="D110" s="968">
        <v>23943583</v>
      </c>
      <c r="E110" s="314"/>
      <c r="F110" s="314"/>
      <c r="G110" s="314"/>
      <c r="H110" s="314"/>
      <c r="I110" s="314"/>
      <c r="J110" s="314"/>
      <c r="K110" s="314"/>
    </row>
    <row r="111" spans="1:11" s="375" customFormat="1" ht="12.75">
      <c r="A111" s="313"/>
      <c r="B111" s="410" t="s">
        <v>1239</v>
      </c>
      <c r="C111" s="413">
        <v>0</v>
      </c>
      <c r="D111" s="968">
        <v>18725000</v>
      </c>
      <c r="E111" s="314"/>
      <c r="F111" s="314"/>
      <c r="G111" s="314"/>
      <c r="H111" s="314"/>
      <c r="I111" s="314"/>
      <c r="J111" s="314"/>
      <c r="K111" s="314"/>
    </row>
    <row r="112" spans="1:11" s="375" customFormat="1" ht="12.75">
      <c r="A112" s="969"/>
      <c r="B112" s="410" t="s">
        <v>1625</v>
      </c>
      <c r="C112" s="413">
        <v>200000</v>
      </c>
      <c r="D112" s="968">
        <v>0</v>
      </c>
      <c r="E112" s="314"/>
      <c r="F112" s="314"/>
      <c r="G112" s="314"/>
      <c r="H112" s="314"/>
      <c r="I112" s="314"/>
      <c r="J112" s="314"/>
      <c r="K112" s="314"/>
    </row>
    <row r="113" spans="1:11" s="22" customFormat="1">
      <c r="A113" s="184"/>
      <c r="B113" s="412" t="s">
        <v>1492</v>
      </c>
      <c r="C113" s="414"/>
      <c r="D113" s="967"/>
      <c r="E113" s="314"/>
      <c r="F113" s="314"/>
      <c r="G113" s="314"/>
      <c r="H113" s="314"/>
      <c r="I113" s="314"/>
      <c r="J113" s="314"/>
      <c r="K113" s="314"/>
    </row>
    <row r="114" spans="1:11" s="375" customFormat="1" ht="12.75">
      <c r="A114" s="313"/>
      <c r="B114" s="410" t="s">
        <v>1272</v>
      </c>
      <c r="C114" s="413">
        <v>0</v>
      </c>
      <c r="D114" s="968">
        <v>3911423</v>
      </c>
      <c r="E114" s="314"/>
      <c r="F114" s="314"/>
      <c r="G114" s="314"/>
      <c r="H114" s="314"/>
      <c r="I114" s="314"/>
      <c r="J114" s="314"/>
      <c r="K114" s="314"/>
    </row>
    <row r="115" spans="1:11" s="375" customFormat="1" ht="12.75">
      <c r="A115" s="313"/>
      <c r="B115" s="410" t="s">
        <v>1274</v>
      </c>
      <c r="C115" s="413">
        <v>0</v>
      </c>
      <c r="D115" s="968">
        <v>275922500</v>
      </c>
      <c r="E115" s="314"/>
      <c r="F115" s="314"/>
      <c r="G115" s="314"/>
      <c r="H115" s="314"/>
      <c r="I115" s="314"/>
      <c r="J115" s="314"/>
      <c r="K115" s="314"/>
    </row>
    <row r="116" spans="1:11" s="375" customFormat="1" ht="12.75">
      <c r="A116" s="313"/>
      <c r="B116" s="410" t="s">
        <v>1273</v>
      </c>
      <c r="C116" s="413">
        <v>0</v>
      </c>
      <c r="D116" s="968">
        <v>5373321</v>
      </c>
      <c r="E116" s="314"/>
      <c r="F116" s="314"/>
      <c r="G116" s="314"/>
      <c r="H116" s="314"/>
      <c r="I116" s="314"/>
      <c r="J116" s="314"/>
      <c r="K116" s="314"/>
    </row>
    <row r="117" spans="1:11" s="375" customFormat="1" ht="12.75">
      <c r="A117" s="313"/>
      <c r="B117" s="412" t="s">
        <v>1545</v>
      </c>
      <c r="C117" s="413"/>
      <c r="D117" s="968"/>
      <c r="E117" s="314"/>
      <c r="F117" s="314"/>
      <c r="G117" s="314"/>
      <c r="H117" s="314"/>
      <c r="I117" s="314"/>
      <c r="J117" s="314"/>
      <c r="K117" s="314"/>
    </row>
    <row r="118" spans="1:11" s="375" customFormat="1" ht="12.75">
      <c r="A118" s="313"/>
      <c r="B118" s="410" t="s">
        <v>1619</v>
      </c>
      <c r="C118" s="413">
        <v>15115937</v>
      </c>
      <c r="D118" s="968">
        <v>0</v>
      </c>
      <c r="E118" s="314"/>
      <c r="F118" s="314"/>
      <c r="G118" s="314"/>
      <c r="H118" s="314"/>
      <c r="I118" s="314"/>
      <c r="J118" s="314"/>
      <c r="K118" s="314"/>
    </row>
    <row r="119" spans="1:11" s="375" customFormat="1" ht="12.75">
      <c r="A119" s="313"/>
      <c r="B119" s="412" t="s">
        <v>1549</v>
      </c>
      <c r="C119" s="413"/>
      <c r="D119" s="968"/>
      <c r="E119" s="314"/>
      <c r="F119" s="314"/>
      <c r="G119" s="314"/>
      <c r="H119" s="314"/>
      <c r="I119" s="314"/>
      <c r="J119" s="314"/>
      <c r="K119" s="314"/>
    </row>
    <row r="120" spans="1:11" s="375" customFormat="1" ht="12.75">
      <c r="A120" s="313"/>
      <c r="B120" s="410" t="s">
        <v>1274</v>
      </c>
      <c r="C120" s="413">
        <v>134279007</v>
      </c>
      <c r="D120" s="968">
        <v>0</v>
      </c>
      <c r="E120" s="314"/>
      <c r="F120" s="314"/>
      <c r="G120" s="314"/>
      <c r="H120" s="314"/>
      <c r="I120" s="314"/>
      <c r="J120" s="314"/>
      <c r="K120" s="314"/>
    </row>
    <row r="121" spans="1:11" s="375" customFormat="1" ht="12.75">
      <c r="A121" s="313"/>
      <c r="B121" s="412" t="s">
        <v>1490</v>
      </c>
      <c r="C121" s="413"/>
      <c r="D121" s="968"/>
      <c r="E121" s="314"/>
      <c r="F121" s="314"/>
      <c r="G121" s="314"/>
      <c r="H121" s="314"/>
      <c r="I121" s="314"/>
      <c r="J121" s="314"/>
      <c r="K121" s="314"/>
    </row>
    <row r="122" spans="1:11" s="375" customFormat="1" ht="12.75">
      <c r="A122" s="313"/>
      <c r="B122" s="410" t="s">
        <v>1344</v>
      </c>
      <c r="C122" s="413">
        <v>71729970</v>
      </c>
      <c r="D122" s="968">
        <v>0</v>
      </c>
      <c r="E122" s="314"/>
      <c r="F122" s="314"/>
      <c r="G122" s="314"/>
      <c r="H122" s="314"/>
      <c r="I122" s="314"/>
      <c r="J122" s="314"/>
      <c r="K122" s="314"/>
    </row>
    <row r="123" spans="1:11" s="375" customFormat="1" ht="12.75">
      <c r="A123" s="313"/>
      <c r="B123" s="410" t="s">
        <v>1273</v>
      </c>
      <c r="C123" s="413">
        <v>2390999</v>
      </c>
      <c r="D123" s="968">
        <v>0</v>
      </c>
      <c r="E123" s="314"/>
      <c r="F123" s="314"/>
      <c r="G123" s="314"/>
      <c r="H123" s="314"/>
      <c r="I123" s="314"/>
      <c r="J123" s="314"/>
      <c r="K123" s="314"/>
    </row>
    <row r="124" spans="1:11" s="375" customFormat="1" ht="12.75">
      <c r="A124" s="313"/>
      <c r="B124" s="410" t="s">
        <v>1548</v>
      </c>
      <c r="C124" s="413">
        <v>597750</v>
      </c>
      <c r="D124" s="968">
        <v>0</v>
      </c>
      <c r="E124" s="314"/>
      <c r="F124" s="314"/>
      <c r="G124" s="314"/>
      <c r="H124" s="314"/>
      <c r="I124" s="314"/>
      <c r="J124" s="314"/>
      <c r="K124" s="314"/>
    </row>
    <row r="125" spans="1:11" s="375" customFormat="1" ht="12.75">
      <c r="A125" s="313"/>
      <c r="B125" s="410" t="s">
        <v>394</v>
      </c>
      <c r="C125" s="413">
        <v>118910622.59266599</v>
      </c>
      <c r="D125" s="968">
        <v>533010491</v>
      </c>
      <c r="E125" s="314"/>
      <c r="F125" s="314"/>
      <c r="G125" s="314"/>
      <c r="H125" s="314"/>
      <c r="I125" s="314"/>
      <c r="J125" s="314"/>
      <c r="K125" s="314"/>
    </row>
    <row r="126" spans="1:11" s="375" customFormat="1" ht="12.75">
      <c r="A126" s="313"/>
      <c r="B126" s="412" t="s">
        <v>1493</v>
      </c>
      <c r="C126" s="414"/>
      <c r="D126" s="967"/>
      <c r="E126" s="314"/>
      <c r="F126" s="314"/>
      <c r="G126" s="314"/>
      <c r="H126" s="314"/>
      <c r="I126" s="314"/>
      <c r="J126" s="314"/>
      <c r="K126" s="314"/>
    </row>
    <row r="127" spans="1:11" s="375" customFormat="1" ht="12.75">
      <c r="A127" s="313"/>
      <c r="B127" s="410" t="s">
        <v>1272</v>
      </c>
      <c r="C127" s="413">
        <v>0</v>
      </c>
      <c r="D127" s="968">
        <v>1021071</v>
      </c>
      <c r="E127" s="314"/>
      <c r="F127" s="314"/>
      <c r="G127" s="314"/>
      <c r="H127" s="314"/>
      <c r="I127" s="314"/>
    </row>
    <row r="128" spans="1:11" s="375" customFormat="1" ht="12.75">
      <c r="A128" s="313"/>
      <c r="B128" s="411" t="s">
        <v>1118</v>
      </c>
      <c r="C128" s="414">
        <v>407628689.59266597</v>
      </c>
      <c r="D128" s="414">
        <v>2259375395</v>
      </c>
      <c r="E128" s="314"/>
      <c r="F128" s="314"/>
      <c r="G128" s="314"/>
      <c r="H128" s="314"/>
      <c r="I128" s="314"/>
    </row>
    <row r="129" spans="1:9" s="375" customFormat="1" ht="12.75">
      <c r="A129" s="313"/>
      <c r="B129" s="411"/>
      <c r="C129" s="414"/>
      <c r="D129" s="967"/>
      <c r="E129" s="314"/>
      <c r="F129" s="314"/>
      <c r="G129" s="314"/>
      <c r="H129" s="314"/>
      <c r="I129" s="314"/>
    </row>
    <row r="130" spans="1:9" s="375" customFormat="1" ht="12.75">
      <c r="A130" s="313"/>
      <c r="B130" s="412" t="s">
        <v>159</v>
      </c>
      <c r="C130" s="415"/>
      <c r="D130" s="970"/>
      <c r="E130" s="370"/>
      <c r="F130" s="370"/>
      <c r="G130" s="314"/>
      <c r="H130" s="314"/>
      <c r="I130" s="314"/>
    </row>
    <row r="131" spans="1:9" s="375" customFormat="1" ht="12.75">
      <c r="A131" s="313"/>
      <c r="B131" s="412" t="s">
        <v>1286</v>
      </c>
      <c r="C131" s="414"/>
      <c r="D131" s="967"/>
      <c r="E131" s="370"/>
      <c r="F131" s="370"/>
      <c r="G131" s="545"/>
      <c r="H131" s="314"/>
      <c r="I131" s="314"/>
    </row>
    <row r="132" spans="1:9" s="375" customFormat="1" ht="12.75">
      <c r="A132" s="313"/>
      <c r="B132" s="410" t="s">
        <v>1275</v>
      </c>
      <c r="C132" s="413">
        <v>0</v>
      </c>
      <c r="D132" s="968">
        <v>433888</v>
      </c>
      <c r="E132" s="370"/>
      <c r="F132" s="370"/>
      <c r="G132" s="373"/>
      <c r="H132" s="314"/>
      <c r="I132" s="314"/>
    </row>
    <row r="133" spans="1:9" s="375" customFormat="1" ht="12.75">
      <c r="A133" s="313"/>
      <c r="B133" s="410" t="s">
        <v>1345</v>
      </c>
      <c r="C133" s="413">
        <v>2458458</v>
      </c>
      <c r="D133" s="968">
        <v>35148415</v>
      </c>
      <c r="E133" s="370"/>
      <c r="F133" s="370"/>
      <c r="G133" s="545"/>
      <c r="H133" s="314"/>
      <c r="I133" s="314"/>
    </row>
    <row r="134" spans="1:9" s="375" customFormat="1" ht="13.9" customHeight="1">
      <c r="A134" s="313"/>
      <c r="B134" s="410" t="s">
        <v>1276</v>
      </c>
      <c r="C134" s="413">
        <v>606551821</v>
      </c>
      <c r="D134" s="968">
        <v>1302688358</v>
      </c>
      <c r="E134" s="370"/>
      <c r="F134" s="370"/>
      <c r="G134" s="314"/>
      <c r="H134" s="314"/>
      <c r="I134" s="314"/>
    </row>
    <row r="135" spans="1:9" s="375" customFormat="1" ht="12.75">
      <c r="A135" s="313"/>
      <c r="B135" s="410" t="s">
        <v>68</v>
      </c>
      <c r="C135" s="413">
        <v>8753429</v>
      </c>
      <c r="D135" s="968">
        <v>21395490</v>
      </c>
      <c r="E135" s="370"/>
      <c r="F135" s="370"/>
      <c r="G135" s="314"/>
      <c r="H135" s="314"/>
      <c r="I135" s="314"/>
    </row>
    <row r="136" spans="1:9" s="375" customFormat="1" ht="12.75">
      <c r="A136" s="313"/>
      <c r="B136" s="410" t="s">
        <v>1626</v>
      </c>
      <c r="C136" s="413">
        <v>27592037</v>
      </c>
      <c r="D136" s="968">
        <v>924790</v>
      </c>
      <c r="E136" s="370"/>
      <c r="F136" s="370"/>
      <c r="G136" s="314"/>
      <c r="H136" s="314"/>
      <c r="I136" s="314"/>
    </row>
    <row r="137" spans="1:9" s="375" customFormat="1" ht="12.75">
      <c r="A137" s="313"/>
      <c r="B137" s="412" t="s">
        <v>1287</v>
      </c>
      <c r="C137" s="414"/>
      <c r="D137" s="967"/>
      <c r="E137" s="370"/>
      <c r="F137" s="370"/>
      <c r="G137" s="314"/>
      <c r="H137" s="314"/>
      <c r="I137" s="314"/>
    </row>
    <row r="138" spans="1:9" s="375" customFormat="1" ht="12.75">
      <c r="A138" s="313"/>
      <c r="B138" s="410" t="s">
        <v>1119</v>
      </c>
      <c r="C138" s="413">
        <v>15000000</v>
      </c>
      <c r="D138" s="968">
        <v>60000000</v>
      </c>
      <c r="E138" s="370"/>
      <c r="F138" s="370"/>
      <c r="G138" s="314"/>
      <c r="H138" s="314"/>
      <c r="I138" s="314"/>
    </row>
    <row r="139" spans="1:9" s="375" customFormat="1" ht="12.75">
      <c r="A139" s="313"/>
      <c r="B139" s="410" t="s">
        <v>1277</v>
      </c>
      <c r="C139" s="413">
        <v>265137375</v>
      </c>
      <c r="D139" s="968">
        <v>985750000</v>
      </c>
      <c r="E139" s="370"/>
      <c r="F139" s="370"/>
      <c r="G139" s="314"/>
      <c r="H139" s="314"/>
      <c r="I139" s="314"/>
    </row>
    <row r="140" spans="1:9" s="375" customFormat="1" ht="12.75">
      <c r="A140" s="313"/>
      <c r="B140" s="410" t="s">
        <v>862</v>
      </c>
      <c r="C140" s="413">
        <v>0</v>
      </c>
      <c r="D140" s="968">
        <v>13286196</v>
      </c>
      <c r="E140" s="370"/>
      <c r="F140" s="370"/>
      <c r="G140" s="314"/>
      <c r="H140" s="314"/>
      <c r="I140" s="314"/>
    </row>
    <row r="141" spans="1:9" s="375" customFormat="1" ht="25.5">
      <c r="A141" s="313"/>
      <c r="B141" s="410" t="s">
        <v>1662</v>
      </c>
      <c r="C141" s="413">
        <v>511114881</v>
      </c>
      <c r="D141" s="968">
        <v>1849507254</v>
      </c>
      <c r="E141" s="370"/>
      <c r="F141" s="370"/>
      <c r="G141" s="314"/>
      <c r="H141" s="314"/>
      <c r="I141" s="314"/>
    </row>
    <row r="142" spans="1:9" s="316" customFormat="1" ht="13.5" thickBot="1">
      <c r="A142" s="313"/>
      <c r="B142" s="767" t="s">
        <v>1120</v>
      </c>
      <c r="C142" s="768">
        <v>1436608001</v>
      </c>
      <c r="D142" s="768">
        <v>4269134391</v>
      </c>
      <c r="E142" s="314"/>
      <c r="F142" s="314"/>
      <c r="G142" s="314"/>
      <c r="H142" s="314"/>
      <c r="I142" s="315"/>
    </row>
    <row r="143" spans="1:9" s="316" customFormat="1" ht="12.75">
      <c r="A143" s="313"/>
      <c r="B143" s="366"/>
      <c r="C143" s="367"/>
      <c r="D143" s="367"/>
      <c r="E143" s="314"/>
      <c r="F143" s="314"/>
      <c r="G143" s="314"/>
      <c r="H143" s="314"/>
      <c r="I143" s="315"/>
    </row>
    <row r="144" spans="1:9" s="316" customFormat="1" ht="12.75">
      <c r="A144" s="313"/>
      <c r="B144" s="366"/>
      <c r="C144" s="367"/>
      <c r="D144" s="367"/>
      <c r="E144" s="314"/>
      <c r="F144" s="314"/>
      <c r="G144" s="314"/>
      <c r="H144" s="314"/>
      <c r="I144" s="315"/>
    </row>
    <row r="145" spans="1:9" s="315" customFormat="1" ht="12.75">
      <c r="A145" s="313"/>
      <c r="B145" s="368" t="s">
        <v>1445</v>
      </c>
      <c r="C145" s="369"/>
      <c r="D145" s="314"/>
      <c r="E145" s="314"/>
      <c r="F145" s="314"/>
      <c r="G145" s="314"/>
      <c r="H145" s="314"/>
    </row>
    <row r="146" spans="1:9" s="315" customFormat="1" ht="12.75">
      <c r="A146" s="313"/>
      <c r="B146" s="368"/>
      <c r="C146" s="369"/>
      <c r="D146" s="314"/>
      <c r="E146" s="314"/>
      <c r="F146" s="314"/>
      <c r="G146" s="314"/>
      <c r="H146" s="314"/>
    </row>
    <row r="147" spans="1:9" s="315" customFormat="1" ht="12.75">
      <c r="A147" s="313"/>
      <c r="B147" s="320" t="s">
        <v>291</v>
      </c>
      <c r="C147" s="369"/>
      <c r="D147" s="314"/>
      <c r="E147" s="314"/>
      <c r="F147" s="314"/>
      <c r="G147" s="314"/>
      <c r="H147" s="314"/>
    </row>
    <row r="148" spans="1:9" s="315" customFormat="1" ht="13.5" thickBot="1">
      <c r="A148" s="313"/>
      <c r="B148" s="320"/>
      <c r="C148" s="369"/>
      <c r="D148" s="314"/>
      <c r="E148" s="314"/>
      <c r="F148" s="314"/>
      <c r="G148" s="314"/>
      <c r="H148" s="314"/>
    </row>
    <row r="149" spans="1:9" s="315" customFormat="1" ht="25.9" customHeight="1" thickTop="1">
      <c r="A149" s="313"/>
      <c r="B149" s="1212" t="s">
        <v>163</v>
      </c>
      <c r="C149" s="332" t="s">
        <v>288</v>
      </c>
      <c r="D149" s="1214" t="s">
        <v>173</v>
      </c>
      <c r="E149" s="1214" t="s">
        <v>174</v>
      </c>
      <c r="F149" s="1216" t="s">
        <v>1627</v>
      </c>
      <c r="G149" s="314"/>
      <c r="H149" s="314"/>
    </row>
    <row r="150" spans="1:9" s="315" customFormat="1" ht="13.5" thickBot="1">
      <c r="A150" s="313"/>
      <c r="B150" s="1213"/>
      <c r="C150" s="338" t="s">
        <v>287</v>
      </c>
      <c r="D150" s="1215"/>
      <c r="E150" s="1215"/>
      <c r="F150" s="1217"/>
      <c r="G150" s="314"/>
      <c r="H150" s="314"/>
    </row>
    <row r="151" spans="1:9" s="315" customFormat="1" ht="12.75">
      <c r="A151" s="313"/>
      <c r="B151" s="446" t="s">
        <v>273</v>
      </c>
      <c r="C151" s="755">
        <v>18200000000</v>
      </c>
      <c r="D151" s="755">
        <v>0</v>
      </c>
      <c r="E151" s="755">
        <v>0</v>
      </c>
      <c r="F151" s="756">
        <v>18200000000</v>
      </c>
      <c r="G151" s="314"/>
      <c r="H151" s="314"/>
    </row>
    <row r="152" spans="1:9" s="315" customFormat="1" ht="12.75">
      <c r="A152" s="313"/>
      <c r="B152" s="448" t="s">
        <v>289</v>
      </c>
      <c r="C152" s="443">
        <v>0</v>
      </c>
      <c r="D152" s="443">
        <v>0</v>
      </c>
      <c r="E152" s="443">
        <v>0</v>
      </c>
      <c r="F152" s="757">
        <v>0</v>
      </c>
      <c r="G152" s="314"/>
      <c r="H152" s="314"/>
    </row>
    <row r="153" spans="1:9" s="315" customFormat="1" ht="12.75">
      <c r="A153" s="313"/>
      <c r="B153" s="448" t="s">
        <v>1202</v>
      </c>
      <c r="C153" s="443">
        <v>637857678</v>
      </c>
      <c r="D153" s="443">
        <v>0</v>
      </c>
      <c r="E153" s="443">
        <v>0</v>
      </c>
      <c r="F153" s="757">
        <v>637857678</v>
      </c>
      <c r="G153" s="314"/>
      <c r="H153" s="314"/>
    </row>
    <row r="154" spans="1:9" s="315" customFormat="1" ht="12.75">
      <c r="A154" s="313"/>
      <c r="B154" s="448" t="s">
        <v>199</v>
      </c>
      <c r="C154" s="443">
        <v>-800236665</v>
      </c>
      <c r="D154" s="443">
        <v>0</v>
      </c>
      <c r="E154" s="443">
        <v>-921292183</v>
      </c>
      <c r="F154" s="757">
        <v>-1721528848</v>
      </c>
      <c r="G154" s="336"/>
      <c r="H154" s="314"/>
    </row>
    <row r="155" spans="1:9" s="315" customFormat="1" ht="13.5" thickBot="1">
      <c r="A155" s="313"/>
      <c r="B155" s="456" t="s">
        <v>290</v>
      </c>
      <c r="C155" s="663">
        <v>-911479993</v>
      </c>
      <c r="D155" s="663">
        <v>911479993</v>
      </c>
      <c r="E155" s="663">
        <v>-1552161735</v>
      </c>
      <c r="F155" s="758">
        <v>-1552161735</v>
      </c>
      <c r="G155" s="314"/>
      <c r="H155" s="314"/>
    </row>
    <row r="156" spans="1:9" s="315" customFormat="1" ht="13.5" thickBot="1">
      <c r="A156" s="313"/>
      <c r="B156" s="449" t="s">
        <v>39</v>
      </c>
      <c r="C156" s="451">
        <v>17126141020</v>
      </c>
      <c r="D156" s="451">
        <v>911479993</v>
      </c>
      <c r="E156" s="451">
        <v>-2473453918</v>
      </c>
      <c r="F156" s="457">
        <v>15564167095</v>
      </c>
      <c r="G156" s="370">
        <v>0</v>
      </c>
      <c r="H156" s="336"/>
    </row>
    <row r="157" spans="1:9" s="315" customFormat="1" ht="13.5" customHeight="1" thickTop="1">
      <c r="A157" s="313"/>
      <c r="B157" s="324"/>
      <c r="C157" s="369"/>
      <c r="D157" s="336"/>
      <c r="E157" s="314"/>
      <c r="F157" s="314"/>
      <c r="G157" s="314"/>
      <c r="H157" s="314"/>
    </row>
    <row r="158" spans="1:9" s="315" customFormat="1" ht="13.5" customHeight="1">
      <c r="A158" s="313"/>
      <c r="B158" s="324"/>
      <c r="C158" s="764"/>
      <c r="D158" s="336"/>
      <c r="E158" s="336"/>
      <c r="F158" s="336"/>
      <c r="G158" s="314"/>
      <c r="H158" s="314"/>
    </row>
    <row r="159" spans="1:9" s="316" customFormat="1" ht="12.75">
      <c r="A159" s="371"/>
      <c r="B159" s="253" t="s">
        <v>1446</v>
      </c>
      <c r="C159" s="314"/>
      <c r="D159" s="314"/>
      <c r="E159" s="314"/>
      <c r="F159" s="314"/>
      <c r="G159" s="314"/>
      <c r="H159" s="314"/>
      <c r="I159" s="315"/>
    </row>
    <row r="160" spans="1:9" s="316" customFormat="1" ht="12.75">
      <c r="A160" s="371"/>
      <c r="B160" s="324"/>
      <c r="C160" s="314"/>
      <c r="D160" s="314"/>
      <c r="E160" s="314"/>
      <c r="F160" s="314"/>
      <c r="G160" s="314"/>
      <c r="H160" s="314"/>
      <c r="I160" s="315"/>
    </row>
    <row r="161" spans="1:9" s="316" customFormat="1" ht="12.75">
      <c r="A161" s="313"/>
      <c r="B161" s="372" t="s">
        <v>1484</v>
      </c>
      <c r="C161" s="314"/>
      <c r="D161" s="314"/>
      <c r="E161" s="314"/>
      <c r="F161" s="314"/>
      <c r="G161" s="314"/>
      <c r="H161" s="314"/>
      <c r="I161" s="315"/>
    </row>
    <row r="162" spans="1:9" s="316" customFormat="1" ht="12.75">
      <c r="A162" s="313"/>
      <c r="B162" s="372"/>
      <c r="C162" s="314"/>
      <c r="D162" s="314"/>
      <c r="E162" s="314"/>
      <c r="F162" s="314"/>
      <c r="G162" s="314"/>
      <c r="H162" s="314"/>
      <c r="I162" s="315"/>
    </row>
    <row r="163" spans="1:9" s="316" customFormat="1" ht="12.75">
      <c r="A163" s="313"/>
      <c r="B163" s="1027" t="s">
        <v>1664</v>
      </c>
      <c r="C163" s="314"/>
      <c r="D163" s="314"/>
      <c r="E163" s="314"/>
      <c r="F163" s="314"/>
      <c r="G163" s="314"/>
      <c r="H163" s="314"/>
      <c r="I163" s="315"/>
    </row>
    <row r="164" spans="1:9" s="316" customFormat="1" ht="12.75">
      <c r="A164" s="313"/>
      <c r="B164" s="324"/>
      <c r="C164" s="314"/>
      <c r="D164" s="314"/>
      <c r="E164" s="314"/>
      <c r="F164" s="314"/>
      <c r="G164" s="314"/>
      <c r="H164" s="314"/>
      <c r="I164" s="315"/>
    </row>
    <row r="165" spans="1:9" s="316" customFormat="1" ht="12.75">
      <c r="A165" s="313"/>
      <c r="B165" s="253" t="s">
        <v>1485</v>
      </c>
      <c r="C165" s="314"/>
      <c r="D165" s="314"/>
      <c r="E165" s="314"/>
      <c r="F165" s="314"/>
      <c r="G165" s="314"/>
      <c r="H165" s="314"/>
      <c r="I165" s="315"/>
    </row>
    <row r="166" spans="1:9" s="316" customFormat="1" ht="12.75">
      <c r="A166" s="313"/>
      <c r="B166" s="320" t="s">
        <v>1031</v>
      </c>
      <c r="C166" s="314"/>
      <c r="D166" s="314"/>
      <c r="E166" s="314"/>
      <c r="F166" s="314"/>
      <c r="G166" s="314"/>
      <c r="H166" s="314"/>
      <c r="I166" s="315"/>
    </row>
    <row r="167" spans="1:9" s="316" customFormat="1" ht="13.5" thickBot="1">
      <c r="A167" s="313"/>
      <c r="B167" s="253"/>
      <c r="C167" s="314"/>
      <c r="D167" s="314"/>
      <c r="E167" s="314"/>
      <c r="F167" s="314"/>
      <c r="G167" s="314"/>
      <c r="H167" s="314"/>
      <c r="I167" s="315"/>
    </row>
    <row r="168" spans="1:9" s="316" customFormat="1" ht="13.5" thickBot="1">
      <c r="A168" s="313"/>
      <c r="B168" s="339"/>
      <c r="C168" s="311">
        <v>44651</v>
      </c>
      <c r="D168" s="311">
        <v>44286</v>
      </c>
      <c r="E168" s="314"/>
      <c r="F168" s="314"/>
      <c r="G168" s="314"/>
      <c r="H168" s="314"/>
      <c r="I168" s="315"/>
    </row>
    <row r="169" spans="1:9" s="316" customFormat="1" ht="13.5" thickBot="1">
      <c r="A169" s="313"/>
      <c r="B169" s="339" t="s">
        <v>163</v>
      </c>
      <c r="C169" s="326" t="s">
        <v>286</v>
      </c>
      <c r="D169" s="326" t="s">
        <v>286</v>
      </c>
      <c r="E169" s="314"/>
      <c r="F169" s="314"/>
      <c r="G169" s="314"/>
      <c r="H169" s="314"/>
      <c r="I169" s="315"/>
    </row>
    <row r="170" spans="1:9" s="375" customFormat="1" ht="12.75">
      <c r="A170" s="313"/>
      <c r="B170" s="450" t="s">
        <v>1278</v>
      </c>
      <c r="C170" s="342">
        <v>6155144</v>
      </c>
      <c r="D170" s="342">
        <v>22324</v>
      </c>
      <c r="E170" s="314"/>
      <c r="F170" s="314"/>
      <c r="G170" s="314"/>
      <c r="H170" s="314"/>
      <c r="I170" s="314"/>
    </row>
    <row r="171" spans="1:9" s="375" customFormat="1" ht="13.5" thickBot="1">
      <c r="A171" s="313"/>
      <c r="B171" s="561" t="s">
        <v>1347</v>
      </c>
      <c r="C171" s="342">
        <v>41070899</v>
      </c>
      <c r="D171" s="342">
        <v>0</v>
      </c>
      <c r="E171" s="314"/>
      <c r="F171" s="314"/>
      <c r="G171" s="314"/>
      <c r="H171" s="314"/>
      <c r="I171" s="314"/>
    </row>
    <row r="172" spans="1:9" s="316" customFormat="1" ht="13.5" thickBot="1">
      <c r="A172" s="313"/>
      <c r="B172" s="455" t="s">
        <v>65</v>
      </c>
      <c r="C172" s="343">
        <v>47226043</v>
      </c>
      <c r="D172" s="343">
        <v>22324</v>
      </c>
      <c r="E172" s="336">
        <v>0</v>
      </c>
      <c r="F172" s="336">
        <v>0</v>
      </c>
      <c r="G172" s="314"/>
      <c r="H172" s="314"/>
      <c r="I172" s="315"/>
    </row>
    <row r="173" spans="1:9" s="316" customFormat="1" ht="12.75">
      <c r="A173" s="313"/>
      <c r="B173" s="314"/>
      <c r="C173" s="314"/>
      <c r="D173" s="314"/>
      <c r="E173" s="314"/>
      <c r="F173" s="314"/>
      <c r="G173" s="314"/>
      <c r="H173" s="314"/>
      <c r="I173" s="315"/>
    </row>
    <row r="174" spans="1:9" s="316" customFormat="1" ht="12.75">
      <c r="A174" s="313"/>
      <c r="B174" s="324"/>
      <c r="C174" s="314"/>
      <c r="D174" s="314"/>
      <c r="E174" s="314"/>
      <c r="F174" s="314"/>
      <c r="G174" s="314"/>
      <c r="H174" s="314"/>
      <c r="I174" s="315"/>
    </row>
    <row r="175" spans="1:9" s="316" customFormat="1" ht="12.75">
      <c r="A175" s="313"/>
      <c r="B175" s="368" t="s">
        <v>1486</v>
      </c>
      <c r="C175" s="314"/>
      <c r="D175" s="314"/>
      <c r="E175" s="314"/>
      <c r="F175" s="314"/>
      <c r="G175" s="314"/>
      <c r="H175" s="314"/>
      <c r="I175" s="315"/>
    </row>
    <row r="176" spans="1:9" s="316" customFormat="1" ht="12.75">
      <c r="A176" s="313"/>
      <c r="B176" s="320" t="s">
        <v>1031</v>
      </c>
      <c r="C176" s="336"/>
      <c r="D176" s="314"/>
      <c r="E176" s="314"/>
      <c r="F176" s="314"/>
      <c r="G176" s="314"/>
      <c r="H176" s="314"/>
      <c r="I176" s="315"/>
    </row>
    <row r="177" spans="1:9" s="316" customFormat="1" ht="13.5" thickBot="1">
      <c r="A177" s="313"/>
      <c r="B177" s="320"/>
      <c r="C177" s="314"/>
      <c r="D177" s="314"/>
      <c r="E177" s="314"/>
      <c r="F177" s="314"/>
      <c r="G177" s="314"/>
      <c r="H177" s="314"/>
      <c r="I177" s="315"/>
    </row>
    <row r="178" spans="1:9" s="316" customFormat="1" ht="13.5" thickBot="1">
      <c r="A178" s="313"/>
      <c r="B178" s="339"/>
      <c r="C178" s="311">
        <v>44651</v>
      </c>
      <c r="D178" s="311">
        <v>44286</v>
      </c>
      <c r="E178" s="314"/>
      <c r="F178" s="314"/>
      <c r="G178" s="314"/>
      <c r="H178" s="314"/>
      <c r="I178" s="315"/>
    </row>
    <row r="179" spans="1:9" s="316" customFormat="1" ht="15.6" customHeight="1" thickBot="1">
      <c r="A179" s="313"/>
      <c r="B179" s="339" t="s">
        <v>163</v>
      </c>
      <c r="C179" s="326" t="s">
        <v>286</v>
      </c>
      <c r="D179" s="326" t="s">
        <v>286</v>
      </c>
      <c r="E179" s="314"/>
      <c r="F179" s="314"/>
      <c r="G179" s="314"/>
      <c r="H179" s="314"/>
      <c r="I179" s="315"/>
    </row>
    <row r="180" spans="1:9" s="375" customFormat="1" ht="12.75">
      <c r="A180" s="313"/>
      <c r="B180" s="450" t="s">
        <v>1628</v>
      </c>
      <c r="C180" s="759">
        <v>36002</v>
      </c>
      <c r="D180" s="342">
        <v>0</v>
      </c>
      <c r="E180" s="314"/>
      <c r="F180" s="314"/>
      <c r="G180" s="314"/>
      <c r="H180" s="314"/>
      <c r="I180" s="314"/>
    </row>
    <row r="181" spans="1:9" s="375" customFormat="1" ht="12.75">
      <c r="A181" s="313"/>
      <c r="B181" s="450" t="s">
        <v>1203</v>
      </c>
      <c r="C181" s="759">
        <v>2162493</v>
      </c>
      <c r="D181" s="342">
        <v>2990859</v>
      </c>
      <c r="E181" s="314"/>
      <c r="F181" s="314"/>
      <c r="G181" s="314"/>
      <c r="H181" s="314"/>
      <c r="I181" s="314"/>
    </row>
    <row r="182" spans="1:9" s="375" customFormat="1" ht="12.75">
      <c r="A182" s="313"/>
      <c r="B182" s="450" t="s">
        <v>1204</v>
      </c>
      <c r="C182" s="759">
        <v>5289400</v>
      </c>
      <c r="D182" s="342">
        <v>61890433</v>
      </c>
      <c r="E182" s="314"/>
      <c r="F182" s="314"/>
      <c r="G182" s="314"/>
      <c r="H182" s="314"/>
      <c r="I182" s="314"/>
    </row>
    <row r="183" spans="1:9" s="375" customFormat="1" ht="12.75">
      <c r="A183" s="313"/>
      <c r="B183" s="450" t="s">
        <v>1279</v>
      </c>
      <c r="C183" s="759">
        <v>6002033</v>
      </c>
      <c r="D183" s="342">
        <v>0</v>
      </c>
      <c r="E183" s="314"/>
      <c r="F183" s="314"/>
      <c r="G183" s="314"/>
      <c r="H183" s="314"/>
      <c r="I183" s="314"/>
    </row>
    <row r="184" spans="1:9" s="375" customFormat="1" ht="12.75">
      <c r="A184" s="313"/>
      <c r="B184" s="450" t="s">
        <v>1205</v>
      </c>
      <c r="C184" s="759">
        <v>540608</v>
      </c>
      <c r="D184" s="342">
        <v>697735</v>
      </c>
      <c r="E184" s="314"/>
      <c r="F184" s="314"/>
      <c r="G184" s="314"/>
      <c r="H184" s="314"/>
      <c r="I184" s="314"/>
    </row>
    <row r="185" spans="1:9" s="375" customFormat="1" ht="12.75">
      <c r="A185" s="313"/>
      <c r="B185" s="450" t="s">
        <v>1268</v>
      </c>
      <c r="C185" s="759">
        <v>1200131</v>
      </c>
      <c r="D185" s="342">
        <v>15522609</v>
      </c>
      <c r="E185" s="314"/>
      <c r="F185" s="314"/>
      <c r="G185" s="314"/>
      <c r="H185" s="314"/>
      <c r="I185" s="314"/>
    </row>
    <row r="186" spans="1:9" s="375" customFormat="1" ht="12.75">
      <c r="A186" s="313"/>
      <c r="B186" s="450" t="s">
        <v>1280</v>
      </c>
      <c r="C186" s="759">
        <v>155007</v>
      </c>
      <c r="D186" s="342">
        <v>0</v>
      </c>
      <c r="E186" s="314"/>
      <c r="F186" s="314"/>
      <c r="G186" s="314"/>
      <c r="H186" s="314"/>
      <c r="I186" s="314"/>
    </row>
    <row r="187" spans="1:9" s="375" customFormat="1" ht="12.75">
      <c r="A187" s="313"/>
      <c r="B187" s="450" t="s">
        <v>1351</v>
      </c>
      <c r="C187" s="759">
        <v>137118176</v>
      </c>
      <c r="D187" s="342">
        <v>0</v>
      </c>
      <c r="E187" s="314"/>
      <c r="F187" s="314"/>
      <c r="G187" s="314"/>
      <c r="H187" s="314"/>
      <c r="I187" s="314"/>
    </row>
    <row r="188" spans="1:9" s="375" customFormat="1" ht="13.5" thickBot="1">
      <c r="A188" s="313"/>
      <c r="B188" s="450" t="s">
        <v>1346</v>
      </c>
      <c r="C188" s="759">
        <v>39338202</v>
      </c>
      <c r="D188" s="342">
        <v>0</v>
      </c>
      <c r="E188" s="314"/>
      <c r="F188" s="314"/>
      <c r="G188" s="314"/>
      <c r="H188" s="314"/>
      <c r="I188" s="314"/>
    </row>
    <row r="189" spans="1:9" s="316" customFormat="1" ht="13.5" thickBot="1">
      <c r="A189" s="313"/>
      <c r="B189" s="344" t="s">
        <v>65</v>
      </c>
      <c r="C189" s="459">
        <v>191842052</v>
      </c>
      <c r="D189" s="343">
        <v>81101636</v>
      </c>
      <c r="E189" s="336">
        <v>0</v>
      </c>
      <c r="F189" s="336">
        <v>0</v>
      </c>
      <c r="G189" s="314"/>
      <c r="H189" s="314"/>
      <c r="I189" s="315"/>
    </row>
    <row r="190" spans="1:9" s="316" customFormat="1" ht="12.75">
      <c r="A190" s="313"/>
      <c r="B190" s="324"/>
      <c r="C190" s="562"/>
      <c r="D190" s="562"/>
      <c r="E190" s="336"/>
      <c r="F190" s="336"/>
      <c r="G190" s="314"/>
      <c r="H190" s="314"/>
      <c r="I190" s="315"/>
    </row>
    <row r="191" spans="1:9" s="316" customFormat="1" ht="12.75">
      <c r="A191" s="313"/>
      <c r="B191" s="324"/>
      <c r="C191" s="562"/>
      <c r="D191" s="562"/>
      <c r="E191" s="336"/>
      <c r="F191" s="336"/>
      <c r="G191" s="314"/>
      <c r="H191" s="314"/>
      <c r="I191" s="315"/>
    </row>
    <row r="192" spans="1:9" s="316" customFormat="1" ht="12.75">
      <c r="A192" s="313"/>
      <c r="B192" s="372" t="s">
        <v>1487</v>
      </c>
      <c r="C192" s="314"/>
      <c r="D192" s="314"/>
      <c r="E192" s="314"/>
      <c r="F192" s="314"/>
      <c r="G192" s="314"/>
      <c r="H192" s="314"/>
      <c r="I192" s="315"/>
    </row>
    <row r="193" spans="1:9" s="316" customFormat="1" ht="12.75">
      <c r="A193" s="313"/>
      <c r="B193" s="320" t="s">
        <v>1031</v>
      </c>
      <c r="C193" s="314"/>
      <c r="D193" s="314"/>
      <c r="E193" s="314"/>
      <c r="F193" s="314"/>
      <c r="G193" s="314"/>
      <c r="H193" s="314"/>
      <c r="I193" s="315"/>
    </row>
    <row r="194" spans="1:9" s="316" customFormat="1" ht="13.5" thickBot="1">
      <c r="A194" s="313"/>
      <c r="B194" s="314"/>
      <c r="C194" s="314"/>
      <c r="D194" s="314"/>
      <c r="E194" s="314"/>
      <c r="F194" s="314"/>
      <c r="G194" s="314"/>
      <c r="H194" s="314"/>
      <c r="I194" s="315"/>
    </row>
    <row r="195" spans="1:9" s="316" customFormat="1" ht="12.75">
      <c r="A195" s="313"/>
      <c r="B195" s="345" t="s">
        <v>163</v>
      </c>
      <c r="C195" s="311">
        <v>44651</v>
      </c>
      <c r="D195" s="311">
        <v>44286</v>
      </c>
      <c r="E195" s="314"/>
      <c r="F195" s="314"/>
      <c r="G195" s="314"/>
      <c r="H195" s="314"/>
      <c r="I195" s="315"/>
    </row>
    <row r="196" spans="1:9" s="316" customFormat="1" ht="12.75">
      <c r="A196" s="313"/>
      <c r="B196" s="346" t="s">
        <v>175</v>
      </c>
      <c r="C196" s="408" t="s">
        <v>286</v>
      </c>
      <c r="D196" s="408" t="s">
        <v>286</v>
      </c>
      <c r="E196" s="314"/>
      <c r="F196" s="314"/>
      <c r="G196" s="314"/>
      <c r="H196" s="336"/>
      <c r="I196" s="315"/>
    </row>
    <row r="197" spans="1:9" s="316" customFormat="1" ht="12.75">
      <c r="A197" s="313"/>
      <c r="B197" s="347" t="s">
        <v>1206</v>
      </c>
      <c r="C197" s="342">
        <v>54987746</v>
      </c>
      <c r="D197" s="348">
        <v>16585136</v>
      </c>
      <c r="E197" s="314"/>
      <c r="F197" s="314"/>
      <c r="G197" s="314"/>
      <c r="H197" s="314"/>
      <c r="I197" s="315"/>
    </row>
    <row r="198" spans="1:9" s="316" customFormat="1" ht="12.75">
      <c r="A198" s="313"/>
      <c r="B198" s="347" t="s">
        <v>1269</v>
      </c>
      <c r="C198" s="342">
        <v>2641530</v>
      </c>
      <c r="D198" s="348">
        <v>2530200</v>
      </c>
      <c r="E198" s="314"/>
      <c r="F198" s="314"/>
      <c r="G198" s="314"/>
      <c r="H198" s="314"/>
      <c r="I198" s="315"/>
    </row>
    <row r="199" spans="1:9" s="316" customFormat="1" ht="13.5" thickBot="1">
      <c r="A199" s="313"/>
      <c r="B199" s="347" t="s">
        <v>337</v>
      </c>
      <c r="C199" s="342">
        <v>0</v>
      </c>
      <c r="D199" s="348"/>
      <c r="E199" s="314"/>
      <c r="F199" s="314"/>
      <c r="G199" s="314"/>
      <c r="H199" s="314"/>
      <c r="I199" s="315"/>
    </row>
    <row r="200" spans="1:9" s="316" customFormat="1" ht="13.5" thickBot="1">
      <c r="A200" s="313"/>
      <c r="B200" s="349" t="s">
        <v>60</v>
      </c>
      <c r="C200" s="343">
        <v>57629276</v>
      </c>
      <c r="D200" s="350">
        <v>19115336</v>
      </c>
      <c r="E200" s="336">
        <v>0</v>
      </c>
      <c r="F200" s="336">
        <v>0</v>
      </c>
      <c r="G200" s="374"/>
      <c r="H200" s="314"/>
      <c r="I200" s="315"/>
    </row>
    <row r="201" spans="1:9" s="316" customFormat="1" ht="13.5" thickBot="1">
      <c r="A201" s="313"/>
      <c r="B201" s="351" t="s">
        <v>36</v>
      </c>
      <c r="C201" s="352"/>
      <c r="D201" s="353"/>
      <c r="E201" s="314"/>
      <c r="F201" s="314"/>
      <c r="G201" s="314"/>
      <c r="H201" s="314"/>
      <c r="I201" s="315"/>
    </row>
    <row r="202" spans="1:9" s="316" customFormat="1" ht="12.75">
      <c r="A202" s="313"/>
      <c r="B202" s="347" t="s">
        <v>138</v>
      </c>
      <c r="C202" s="342">
        <v>1076303</v>
      </c>
      <c r="D202" s="348">
        <v>0</v>
      </c>
      <c r="E202" s="336"/>
      <c r="F202" s="336"/>
      <c r="G202" s="314"/>
      <c r="H202" s="314"/>
      <c r="I202" s="315"/>
    </row>
    <row r="203" spans="1:9" s="316" customFormat="1" ht="13.5" thickBot="1">
      <c r="A203" s="313"/>
      <c r="B203" s="347" t="s">
        <v>855</v>
      </c>
      <c r="C203" s="342">
        <v>16170000</v>
      </c>
      <c r="D203" s="348">
        <v>0</v>
      </c>
      <c r="E203" s="336"/>
      <c r="F203" s="336"/>
      <c r="G203" s="314"/>
      <c r="H203" s="314"/>
      <c r="I203" s="315"/>
    </row>
    <row r="204" spans="1:9" s="316" customFormat="1" ht="13.5" thickBot="1">
      <c r="A204" s="313"/>
      <c r="B204" s="349" t="s">
        <v>60</v>
      </c>
      <c r="C204" s="350">
        <v>17246303</v>
      </c>
      <c r="D204" s="350">
        <v>0</v>
      </c>
      <c r="E204" s="336">
        <v>0</v>
      </c>
      <c r="F204" s="336">
        <v>0</v>
      </c>
      <c r="G204" s="374"/>
      <c r="H204" s="314"/>
      <c r="I204" s="315"/>
    </row>
    <row r="205" spans="1:9" s="316" customFormat="1" ht="13.5" thickBot="1">
      <c r="A205" s="313"/>
      <c r="B205" s="351" t="s">
        <v>255</v>
      </c>
      <c r="C205" s="352"/>
      <c r="D205" s="353"/>
      <c r="E205" s="314"/>
      <c r="F205" s="314"/>
      <c r="G205" s="314"/>
      <c r="H205" s="314"/>
      <c r="I205" s="315"/>
    </row>
    <row r="206" spans="1:9" s="316" customFormat="1" ht="12.75">
      <c r="A206" s="313"/>
      <c r="B206" s="347" t="s">
        <v>344</v>
      </c>
      <c r="C206" s="342">
        <v>3289260</v>
      </c>
      <c r="D206" s="348">
        <v>2521766</v>
      </c>
      <c r="E206" s="314"/>
      <c r="F206" s="314"/>
      <c r="G206" s="314"/>
      <c r="H206" s="314"/>
      <c r="I206" s="315"/>
    </row>
    <row r="207" spans="1:9" s="316" customFormat="1" ht="12.75">
      <c r="A207" s="313"/>
      <c r="B207" s="347" t="s">
        <v>345</v>
      </c>
      <c r="C207" s="342">
        <v>152440971</v>
      </c>
      <c r="D207" s="348">
        <v>183466214</v>
      </c>
      <c r="E207" s="314"/>
      <c r="F207" s="314"/>
      <c r="G207" s="314"/>
      <c r="H207" s="314"/>
      <c r="I207" s="315"/>
    </row>
    <row r="208" spans="1:9" s="316" customFormat="1" ht="12.75">
      <c r="A208" s="313"/>
      <c r="B208" s="347" t="s">
        <v>137</v>
      </c>
      <c r="C208" s="342">
        <v>3181818</v>
      </c>
      <c r="D208" s="348">
        <v>0</v>
      </c>
      <c r="E208" s="314"/>
      <c r="F208" s="314"/>
      <c r="G208" s="314"/>
      <c r="H208" s="314"/>
      <c r="I208" s="315"/>
    </row>
    <row r="209" spans="1:9" s="316" customFormat="1" ht="12.75">
      <c r="A209" s="313"/>
      <c r="B209" s="347" t="s">
        <v>861</v>
      </c>
      <c r="C209" s="342">
        <v>40800000</v>
      </c>
      <c r="D209" s="348">
        <v>28800000</v>
      </c>
      <c r="E209" s="314"/>
      <c r="F209" s="314"/>
      <c r="G209" s="314"/>
      <c r="H209" s="314"/>
      <c r="I209" s="315"/>
    </row>
    <row r="210" spans="1:9" s="316" customFormat="1" ht="12.75">
      <c r="A210" s="313"/>
      <c r="B210" s="347" t="s">
        <v>1077</v>
      </c>
      <c r="C210" s="342">
        <v>58684134</v>
      </c>
      <c r="D210" s="348">
        <v>42933091</v>
      </c>
      <c r="E210" s="314"/>
      <c r="F210" s="314"/>
      <c r="G210" s="314"/>
      <c r="H210" s="314"/>
      <c r="I210" s="315"/>
    </row>
    <row r="211" spans="1:9" s="316" customFormat="1" ht="12.75">
      <c r="A211" s="313"/>
      <c r="B211" s="347" t="s">
        <v>1529</v>
      </c>
      <c r="C211" s="342">
        <v>7034291</v>
      </c>
      <c r="D211" s="348">
        <v>0</v>
      </c>
      <c r="E211" s="314"/>
      <c r="F211" s="314"/>
      <c r="G211" s="314"/>
      <c r="H211" s="314"/>
      <c r="I211" s="315"/>
    </row>
    <row r="212" spans="1:9" s="375" customFormat="1" ht="12.75">
      <c r="A212" s="313"/>
      <c r="B212" s="347" t="s">
        <v>780</v>
      </c>
      <c r="C212" s="342">
        <v>39138750</v>
      </c>
      <c r="D212" s="348">
        <v>80153916</v>
      </c>
      <c r="E212" s="314"/>
      <c r="F212" s="314"/>
      <c r="G212" s="314"/>
      <c r="H212" s="314"/>
      <c r="I212" s="314"/>
    </row>
    <row r="213" spans="1:9" s="375" customFormat="1" ht="12.75">
      <c r="A213" s="313"/>
      <c r="B213" s="347" t="s">
        <v>864</v>
      </c>
      <c r="C213" s="342">
        <v>8750358</v>
      </c>
      <c r="D213" s="348">
        <v>0</v>
      </c>
      <c r="E213" s="314"/>
      <c r="F213" s="314"/>
      <c r="G213" s="314"/>
      <c r="H213" s="314"/>
      <c r="I213" s="314"/>
    </row>
    <row r="214" spans="1:9" s="375" customFormat="1" ht="12.75">
      <c r="A214" s="313"/>
      <c r="B214" s="347" t="s">
        <v>348</v>
      </c>
      <c r="C214" s="342">
        <v>41742640</v>
      </c>
      <c r="D214" s="348">
        <v>37807766</v>
      </c>
      <c r="E214" s="314"/>
      <c r="F214" s="314"/>
      <c r="G214" s="314"/>
      <c r="H214" s="314"/>
      <c r="I214" s="314"/>
    </row>
    <row r="215" spans="1:9" s="375" customFormat="1" ht="12.75">
      <c r="A215" s="313"/>
      <c r="B215" s="347" t="s">
        <v>349</v>
      </c>
      <c r="C215" s="342">
        <v>209495700</v>
      </c>
      <c r="D215" s="348">
        <v>201843100</v>
      </c>
      <c r="E215" s="314"/>
      <c r="F215" s="314"/>
      <c r="G215" s="314"/>
      <c r="H215" s="314"/>
      <c r="I215" s="314"/>
    </row>
    <row r="216" spans="1:9" s="375" customFormat="1" ht="12.75">
      <c r="A216" s="313"/>
      <c r="B216" s="347" t="s">
        <v>1250</v>
      </c>
      <c r="C216" s="342">
        <v>351997668</v>
      </c>
      <c r="D216" s="348">
        <v>0</v>
      </c>
      <c r="E216" s="314"/>
      <c r="F216" s="314"/>
      <c r="G216" s="314"/>
      <c r="H216" s="314"/>
      <c r="I216" s="314"/>
    </row>
    <row r="217" spans="1:9" s="375" customFormat="1" ht="12.75">
      <c r="A217" s="313"/>
      <c r="B217" s="347" t="s">
        <v>354</v>
      </c>
      <c r="C217" s="342">
        <v>8753429</v>
      </c>
      <c r="D217" s="348">
        <v>200000</v>
      </c>
      <c r="E217" s="314"/>
      <c r="F217" s="314"/>
      <c r="G217" s="314"/>
      <c r="H217" s="314"/>
      <c r="I217" s="314"/>
    </row>
    <row r="218" spans="1:9" s="375" customFormat="1" ht="12.75">
      <c r="A218" s="313"/>
      <c r="B218" s="347" t="s">
        <v>1260</v>
      </c>
      <c r="C218" s="342">
        <v>614750</v>
      </c>
      <c r="D218" s="348">
        <v>0</v>
      </c>
      <c r="E218" s="314"/>
      <c r="F218" s="314"/>
      <c r="G218" s="314"/>
      <c r="H218" s="314"/>
      <c r="I218" s="314"/>
    </row>
    <row r="219" spans="1:9" s="375" customFormat="1" ht="12.75">
      <c r="A219" s="313"/>
      <c r="B219" s="347" t="s">
        <v>1374</v>
      </c>
      <c r="C219" s="342">
        <v>1657882</v>
      </c>
      <c r="D219" s="348">
        <v>0</v>
      </c>
      <c r="E219" s="314"/>
      <c r="F219" s="314"/>
      <c r="G219" s="314"/>
      <c r="H219" s="314"/>
      <c r="I219" s="314"/>
    </row>
    <row r="220" spans="1:9" s="375" customFormat="1" ht="12.75">
      <c r="A220" s="313"/>
      <c r="B220" s="347" t="s">
        <v>355</v>
      </c>
      <c r="C220" s="342">
        <v>76772557</v>
      </c>
      <c r="D220" s="348">
        <v>14729818</v>
      </c>
      <c r="E220" s="314"/>
      <c r="F220" s="314"/>
      <c r="G220" s="314"/>
      <c r="H220" s="314"/>
      <c r="I220" s="314"/>
    </row>
    <row r="221" spans="1:9" s="375" customFormat="1" ht="12.75">
      <c r="A221" s="313"/>
      <c r="B221" s="347" t="s">
        <v>356</v>
      </c>
      <c r="C221" s="342">
        <v>1905045</v>
      </c>
      <c r="D221" s="348">
        <v>42501700</v>
      </c>
      <c r="E221" s="314"/>
      <c r="F221" s="314"/>
      <c r="G221" s="314"/>
      <c r="H221" s="314"/>
      <c r="I221" s="314"/>
    </row>
    <row r="222" spans="1:9" s="375" customFormat="1" ht="12.75">
      <c r="A222" s="313"/>
      <c r="B222" s="347" t="s">
        <v>1530</v>
      </c>
      <c r="C222" s="342">
        <v>73313</v>
      </c>
      <c r="D222" s="348">
        <v>0</v>
      </c>
      <c r="E222" s="314"/>
      <c r="F222" s="314"/>
      <c r="G222" s="314"/>
      <c r="H222" s="314"/>
      <c r="I222" s="314"/>
    </row>
    <row r="223" spans="1:9" s="375" customFormat="1" ht="12.75">
      <c r="A223" s="313"/>
      <c r="B223" s="347" t="s">
        <v>1630</v>
      </c>
      <c r="C223" s="342">
        <v>0</v>
      </c>
      <c r="D223" s="348">
        <v>537533</v>
      </c>
      <c r="E223" s="314"/>
      <c r="F223" s="314"/>
      <c r="G223" s="314"/>
      <c r="H223" s="314"/>
      <c r="I223" s="314"/>
    </row>
    <row r="224" spans="1:9" s="375" customFormat="1" ht="12.75">
      <c r="A224" s="313"/>
      <c r="B224" s="347" t="s">
        <v>353</v>
      </c>
      <c r="C224" s="342">
        <v>0</v>
      </c>
      <c r="D224" s="348">
        <v>15000</v>
      </c>
      <c r="E224" s="314"/>
      <c r="F224" s="314"/>
      <c r="G224" s="314"/>
      <c r="H224" s="314"/>
      <c r="I224" s="314"/>
    </row>
    <row r="225" spans="1:9" s="375" customFormat="1" ht="12.75">
      <c r="A225" s="313"/>
      <c r="B225" s="347" t="s">
        <v>1629</v>
      </c>
      <c r="C225" s="342">
        <v>0</v>
      </c>
      <c r="D225" s="348">
        <v>4145455</v>
      </c>
      <c r="E225" s="314"/>
      <c r="F225" s="314"/>
      <c r="G225" s="314"/>
      <c r="H225" s="314"/>
      <c r="I225" s="314"/>
    </row>
    <row r="226" spans="1:9" s="375" customFormat="1" ht="12.75">
      <c r="A226" s="313"/>
      <c r="B226" s="347" t="s">
        <v>860</v>
      </c>
      <c r="C226" s="342">
        <v>0</v>
      </c>
      <c r="D226" s="348">
        <v>141266</v>
      </c>
      <c r="E226" s="314"/>
      <c r="F226" s="314"/>
      <c r="G226" s="314"/>
      <c r="H226" s="314"/>
      <c r="I226" s="314"/>
    </row>
    <row r="227" spans="1:9" s="375" customFormat="1" ht="13.5" thickBot="1">
      <c r="A227" s="313"/>
      <c r="B227" s="428" t="s">
        <v>1531</v>
      </c>
      <c r="C227" s="760">
        <v>700000</v>
      </c>
      <c r="D227" s="348">
        <v>0</v>
      </c>
      <c r="E227" s="314"/>
      <c r="F227" s="314"/>
      <c r="G227" s="314"/>
      <c r="H227" s="314"/>
      <c r="I227" s="314"/>
    </row>
    <row r="228" spans="1:9" s="316" customFormat="1" ht="13.5" thickBot="1">
      <c r="A228" s="313"/>
      <c r="B228" s="349" t="s">
        <v>60</v>
      </c>
      <c r="C228" s="343">
        <v>1007032566</v>
      </c>
      <c r="D228" s="350">
        <v>639796625</v>
      </c>
      <c r="E228" s="336">
        <v>0</v>
      </c>
      <c r="F228" s="336">
        <v>0</v>
      </c>
      <c r="G228" s="374"/>
      <c r="H228" s="314"/>
      <c r="I228" s="315"/>
    </row>
    <row r="229" spans="1:9" s="316" customFormat="1" ht="12.75">
      <c r="A229" s="313"/>
      <c r="B229" s="369"/>
      <c r="C229" s="369"/>
      <c r="D229" s="369"/>
      <c r="E229" s="314"/>
      <c r="F229" s="314"/>
      <c r="G229" s="314"/>
      <c r="H229" s="314"/>
      <c r="I229" s="315"/>
    </row>
    <row r="230" spans="1:9" s="316" customFormat="1" ht="12.75">
      <c r="A230" s="313"/>
      <c r="B230" s="369"/>
      <c r="C230" s="369"/>
      <c r="D230" s="369"/>
      <c r="E230" s="314"/>
      <c r="F230" s="314"/>
      <c r="G230" s="314"/>
      <c r="H230" s="314"/>
      <c r="I230" s="315"/>
    </row>
    <row r="231" spans="1:9" s="316" customFormat="1" ht="12.75">
      <c r="A231" s="313"/>
      <c r="B231" s="368" t="s">
        <v>1488</v>
      </c>
      <c r="C231" s="314"/>
      <c r="D231" s="314"/>
      <c r="E231" s="314"/>
      <c r="F231" s="314"/>
      <c r="G231" s="314"/>
      <c r="H231" s="314"/>
      <c r="I231" s="315"/>
    </row>
    <row r="232" spans="1:9" s="316" customFormat="1" ht="12.75">
      <c r="A232" s="313"/>
      <c r="B232" s="320" t="s">
        <v>1031</v>
      </c>
      <c r="C232" s="314"/>
      <c r="D232" s="314"/>
      <c r="E232" s="314"/>
      <c r="F232" s="314"/>
      <c r="G232" s="314"/>
      <c r="H232" s="314"/>
      <c r="I232" s="315"/>
    </row>
    <row r="233" spans="1:9" s="316" customFormat="1" ht="13.5" thickBot="1">
      <c r="A233" s="313"/>
      <c r="B233" s="320"/>
      <c r="C233" s="314"/>
      <c r="D233" s="314"/>
      <c r="E233" s="314"/>
      <c r="F233" s="314"/>
      <c r="G233" s="314"/>
      <c r="H233" s="314"/>
      <c r="I233" s="315"/>
    </row>
    <row r="234" spans="1:9" s="316" customFormat="1" ht="13.5" thickBot="1">
      <c r="A234" s="313"/>
      <c r="B234" s="339"/>
      <c r="C234" s="311">
        <v>44651</v>
      </c>
      <c r="D234" s="311">
        <v>44286</v>
      </c>
      <c r="E234" s="314"/>
      <c r="F234" s="314"/>
      <c r="G234" s="314"/>
      <c r="H234" s="314"/>
      <c r="I234" s="315"/>
    </row>
    <row r="235" spans="1:9" s="316" customFormat="1" ht="15.6" customHeight="1" thickBot="1">
      <c r="A235" s="313"/>
      <c r="B235" s="339" t="s">
        <v>163</v>
      </c>
      <c r="C235" s="326" t="s">
        <v>286</v>
      </c>
      <c r="D235" s="326" t="s">
        <v>286</v>
      </c>
      <c r="E235" s="314"/>
      <c r="F235" s="314"/>
      <c r="G235" s="314"/>
      <c r="H235" s="314"/>
      <c r="I235" s="315"/>
    </row>
    <row r="236" spans="1:9" s="316" customFormat="1" ht="12.75">
      <c r="A236" s="313"/>
      <c r="B236" s="340" t="s">
        <v>340</v>
      </c>
      <c r="C236" s="761">
        <v>4519</v>
      </c>
      <c r="D236" s="762">
        <v>3761</v>
      </c>
      <c r="E236" s="314"/>
      <c r="F236" s="314"/>
      <c r="G236" s="314"/>
      <c r="H236" s="314"/>
      <c r="I236" s="315"/>
    </row>
    <row r="237" spans="1:9" s="316" customFormat="1" ht="12.75">
      <c r="A237" s="313"/>
      <c r="B237" s="341" t="s">
        <v>850</v>
      </c>
      <c r="C237" s="759">
        <v>600000</v>
      </c>
      <c r="D237" s="342">
        <v>0</v>
      </c>
      <c r="E237" s="314"/>
      <c r="F237" s="314"/>
      <c r="G237" s="314"/>
      <c r="H237" s="314"/>
      <c r="I237" s="315"/>
    </row>
    <row r="238" spans="1:9" s="316" customFormat="1" ht="12.75">
      <c r="A238" s="313"/>
      <c r="B238" s="341" t="s">
        <v>1085</v>
      </c>
      <c r="C238" s="759">
        <v>-5233</v>
      </c>
      <c r="D238" s="342">
        <v>-5104</v>
      </c>
      <c r="E238" s="314"/>
      <c r="F238" s="314"/>
      <c r="G238" s="314"/>
      <c r="H238" s="314"/>
      <c r="I238" s="315"/>
    </row>
    <row r="239" spans="1:9" s="316" customFormat="1" ht="13.5" thickBot="1">
      <c r="A239" s="313"/>
      <c r="B239" s="341" t="s">
        <v>1375</v>
      </c>
      <c r="C239" s="759">
        <v>-365900</v>
      </c>
      <c r="D239" s="342">
        <v>0</v>
      </c>
      <c r="E239" s="314"/>
      <c r="F239" s="314"/>
      <c r="G239" s="314"/>
      <c r="H239" s="314"/>
      <c r="I239" s="315"/>
    </row>
    <row r="240" spans="1:9" s="316" customFormat="1" ht="13.5" thickBot="1">
      <c r="A240" s="313"/>
      <c r="B240" s="344" t="s">
        <v>65</v>
      </c>
      <c r="C240" s="343">
        <v>233386</v>
      </c>
      <c r="D240" s="343">
        <v>-1343</v>
      </c>
      <c r="E240" s="336">
        <v>0</v>
      </c>
      <c r="F240" s="336">
        <v>0</v>
      </c>
      <c r="G240" s="314"/>
      <c r="H240" s="314"/>
      <c r="I240" s="315"/>
    </row>
    <row r="241" spans="1:9" s="316" customFormat="1" ht="12.75">
      <c r="A241" s="313"/>
      <c r="B241" s="369"/>
      <c r="C241" s="369"/>
      <c r="D241" s="369"/>
      <c r="E241" s="314"/>
      <c r="F241" s="314"/>
      <c r="G241" s="314"/>
      <c r="H241" s="314"/>
      <c r="I241" s="315"/>
    </row>
    <row r="242" spans="1:9" s="316" customFormat="1" ht="12.75">
      <c r="A242" s="313"/>
      <c r="B242" s="369"/>
      <c r="C242" s="369"/>
      <c r="D242" s="369"/>
      <c r="E242" s="314"/>
      <c r="F242" s="314"/>
      <c r="G242" s="314"/>
      <c r="H242" s="314"/>
      <c r="I242" s="315"/>
    </row>
    <row r="243" spans="1:9" s="316" customFormat="1" ht="12.75">
      <c r="A243" s="313"/>
      <c r="B243" s="376" t="s">
        <v>1489</v>
      </c>
      <c r="C243" s="361"/>
      <c r="D243" s="361"/>
      <c r="E243" s="314"/>
      <c r="F243" s="314"/>
      <c r="G243" s="314"/>
      <c r="H243" s="314"/>
      <c r="I243" s="315"/>
    </row>
    <row r="244" spans="1:9" s="316" customFormat="1" ht="12.75">
      <c r="A244" s="313"/>
      <c r="B244" s="320" t="s">
        <v>1031</v>
      </c>
      <c r="C244" s="361"/>
      <c r="D244" s="361"/>
      <c r="E244" s="314"/>
      <c r="F244" s="314"/>
      <c r="G244" s="314"/>
      <c r="H244" s="314"/>
      <c r="I244" s="315"/>
    </row>
    <row r="245" spans="1:9" s="316" customFormat="1" ht="13.5" thickBot="1">
      <c r="A245" s="313"/>
      <c r="B245" s="320"/>
      <c r="C245" s="361"/>
      <c r="D245" s="361"/>
      <c r="E245" s="314"/>
      <c r="F245" s="314"/>
      <c r="G245" s="314"/>
      <c r="H245" s="314"/>
      <c r="I245" s="315"/>
    </row>
    <row r="246" spans="1:9" s="316" customFormat="1" ht="12.75">
      <c r="A246" s="313"/>
      <c r="B246" s="1205" t="s">
        <v>1095</v>
      </c>
      <c r="C246" s="311">
        <v>44651</v>
      </c>
      <c r="D246" s="311">
        <v>44286</v>
      </c>
      <c r="E246" s="314"/>
      <c r="F246" s="314"/>
      <c r="G246" s="314"/>
      <c r="H246" s="314"/>
      <c r="I246" s="315"/>
    </row>
    <row r="247" spans="1:9" s="316" customFormat="1" ht="15" customHeight="1" thickBot="1">
      <c r="A247" s="313"/>
      <c r="B247" s="1206"/>
      <c r="C247" s="326" t="s">
        <v>286</v>
      </c>
      <c r="D247" s="326" t="s">
        <v>286</v>
      </c>
      <c r="E247" s="314"/>
      <c r="F247" s="314"/>
      <c r="G247" s="314"/>
      <c r="H247" s="314"/>
      <c r="I247" s="315"/>
    </row>
    <row r="248" spans="1:9" s="316" customFormat="1" ht="12.75">
      <c r="A248" s="313"/>
      <c r="B248" s="355" t="s">
        <v>177</v>
      </c>
      <c r="C248" s="454">
        <v>0</v>
      </c>
      <c r="D248" s="763">
        <v>0</v>
      </c>
      <c r="E248" s="314"/>
      <c r="F248" s="314"/>
      <c r="G248" s="314"/>
      <c r="H248" s="314"/>
      <c r="I248" s="315"/>
    </row>
    <row r="249" spans="1:9" s="316" customFormat="1" ht="12.75">
      <c r="A249" s="313"/>
      <c r="B249" s="355" t="s">
        <v>338</v>
      </c>
      <c r="C249" s="454">
        <v>1819703646</v>
      </c>
      <c r="D249" s="763">
        <v>242244744</v>
      </c>
      <c r="E249" s="314"/>
      <c r="F249" s="314"/>
      <c r="G249" s="314"/>
      <c r="H249" s="314"/>
      <c r="I249" s="315"/>
    </row>
    <row r="250" spans="1:9" s="316" customFormat="1" ht="13.5" thickBot="1">
      <c r="A250" s="313"/>
      <c r="B250" s="355" t="s">
        <v>339</v>
      </c>
      <c r="C250" s="454">
        <v>857259215</v>
      </c>
      <c r="D250" s="763">
        <v>20254196</v>
      </c>
      <c r="E250" s="314"/>
      <c r="F250" s="314"/>
      <c r="G250" s="314"/>
      <c r="H250" s="314"/>
      <c r="I250" s="315"/>
    </row>
    <row r="251" spans="1:9" s="316" customFormat="1" ht="13.5" thickBot="1">
      <c r="A251" s="313"/>
      <c r="B251" s="349" t="s">
        <v>65</v>
      </c>
      <c r="C251" s="453">
        <v>2676962861</v>
      </c>
      <c r="D251" s="452">
        <v>262498940</v>
      </c>
      <c r="E251" s="765"/>
      <c r="F251" s="765"/>
      <c r="G251" s="314"/>
      <c r="H251" s="314"/>
      <c r="I251" s="315"/>
    </row>
    <row r="252" spans="1:9" s="316" customFormat="1" ht="12.75" customHeight="1" thickBot="1">
      <c r="A252" s="313"/>
      <c r="B252" s="349"/>
      <c r="C252" s="356"/>
      <c r="D252" s="357"/>
      <c r="E252" s="314"/>
      <c r="F252" s="314"/>
      <c r="G252" s="314"/>
      <c r="H252" s="314"/>
      <c r="I252" s="315"/>
    </row>
    <row r="253" spans="1:9" s="316" customFormat="1" ht="12.75">
      <c r="A253" s="313"/>
      <c r="B253" s="1205" t="s">
        <v>1096</v>
      </c>
      <c r="C253" s="311">
        <v>44651</v>
      </c>
      <c r="D253" s="311">
        <v>44286</v>
      </c>
      <c r="E253" s="314"/>
      <c r="F253" s="314"/>
      <c r="G253" s="314"/>
      <c r="H253" s="314"/>
      <c r="I253" s="315"/>
    </row>
    <row r="254" spans="1:9" s="316" customFormat="1" ht="13.5" thickBot="1">
      <c r="A254" s="313"/>
      <c r="B254" s="1206"/>
      <c r="C254" s="326" t="s">
        <v>286</v>
      </c>
      <c r="D254" s="326" t="s">
        <v>286</v>
      </c>
      <c r="E254" s="314"/>
      <c r="F254" s="314"/>
      <c r="G254" s="314"/>
      <c r="H254" s="314"/>
      <c r="I254" s="315"/>
    </row>
    <row r="255" spans="1:9" s="316" customFormat="1" ht="12.75">
      <c r="A255" s="313"/>
      <c r="B255" s="358" t="s">
        <v>66</v>
      </c>
      <c r="C255" s="764">
        <v>-27592037</v>
      </c>
      <c r="D255" s="454">
        <v>0</v>
      </c>
      <c r="E255" s="336"/>
      <c r="F255" s="314"/>
      <c r="G255" s="314"/>
      <c r="H255" s="314"/>
      <c r="I255" s="315"/>
    </row>
    <row r="256" spans="1:9" s="316" customFormat="1" ht="12.75">
      <c r="A256" s="313"/>
      <c r="B256" s="358" t="s">
        <v>338</v>
      </c>
      <c r="C256" s="764">
        <v>-1794256807</v>
      </c>
      <c r="D256" s="454">
        <v>-364285010</v>
      </c>
      <c r="E256" s="336"/>
      <c r="F256" s="314"/>
      <c r="G256" s="314"/>
      <c r="H256" s="314"/>
      <c r="I256" s="315"/>
    </row>
    <row r="257" spans="1:9" s="316" customFormat="1" ht="13.5" thickBot="1">
      <c r="A257" s="313"/>
      <c r="B257" s="358" t="s">
        <v>339</v>
      </c>
      <c r="C257" s="764">
        <v>-857891156</v>
      </c>
      <c r="D257" s="454">
        <v>-17326941</v>
      </c>
      <c r="E257" s="336"/>
      <c r="F257" s="314"/>
      <c r="G257" s="314"/>
      <c r="H257" s="314"/>
      <c r="I257" s="315"/>
    </row>
    <row r="258" spans="1:9" s="316" customFormat="1" ht="13.5" thickBot="1">
      <c r="A258" s="313"/>
      <c r="B258" s="359" t="s">
        <v>65</v>
      </c>
      <c r="C258" s="458">
        <v>-2679740000</v>
      </c>
      <c r="D258" s="453">
        <v>-381611951</v>
      </c>
      <c r="E258" s="314"/>
      <c r="F258" s="314"/>
      <c r="G258" s="314"/>
      <c r="H258" s="314"/>
      <c r="I258" s="315"/>
    </row>
    <row r="259" spans="1:9" s="316" customFormat="1" ht="13.5" thickBot="1">
      <c r="A259" s="313"/>
      <c r="B259" s="359" t="s">
        <v>256</v>
      </c>
      <c r="C259" s="458">
        <v>-2777139</v>
      </c>
      <c r="D259" s="453">
        <v>-119113011</v>
      </c>
      <c r="E259" s="336">
        <v>0</v>
      </c>
      <c r="F259" s="336">
        <v>0</v>
      </c>
      <c r="G259" s="314"/>
      <c r="H259" s="314"/>
      <c r="I259" s="315"/>
    </row>
    <row r="260" spans="1:9" s="316" customFormat="1" ht="12.75">
      <c r="A260" s="313"/>
      <c r="B260" s="360"/>
      <c r="C260" s="361"/>
      <c r="D260" s="361"/>
      <c r="E260" s="314"/>
      <c r="F260" s="314"/>
      <c r="G260" s="314"/>
      <c r="H260" s="314"/>
      <c r="I260" s="315"/>
    </row>
    <row r="261" spans="1:9" s="316" customFormat="1" ht="12.75">
      <c r="A261" s="313"/>
      <c r="B261" s="360"/>
      <c r="C261" s="361"/>
      <c r="D261" s="361"/>
      <c r="E261" s="314"/>
      <c r="F261" s="314"/>
      <c r="G261" s="314"/>
      <c r="H261" s="314"/>
      <c r="I261" s="315"/>
    </row>
    <row r="262" spans="1:9" s="316" customFormat="1" ht="12.75">
      <c r="A262" s="377"/>
      <c r="B262" s="375"/>
      <c r="C262" s="375"/>
      <c r="D262" s="375"/>
      <c r="E262" s="375"/>
      <c r="F262" s="375"/>
      <c r="G262" s="375"/>
      <c r="H262" s="375"/>
    </row>
  </sheetData>
  <customSheetViews>
    <customSheetView guid="{599159CD-1620-491F-A2F6-FFBFC633DFF1}" scale="90" showGridLines="0" printArea="1">
      <pageMargins left="0.7" right="0.7" top="0.75" bottom="0.75" header="0.3" footer="0.3"/>
      <pageSetup paperSize="9" scale="50" orientation="portrait" r:id="rId1"/>
    </customSheetView>
    <customSheetView guid="{7F8679DA-D059-4901-ACAC-85DFCE49504A}" scale="90" showGridLines="0" topLeftCell="A146">
      <selection activeCell="B154" sqref="B154"/>
      <pageMargins left="0.7" right="0.7" top="0.75" bottom="0.75" header="0.3" footer="0.3"/>
      <pageSetup paperSize="9" scale="50" orientation="portrait" r:id="rId2"/>
    </customSheetView>
  </customSheetViews>
  <mergeCells count="13">
    <mergeCell ref="B246:B247"/>
    <mergeCell ref="B253:B254"/>
    <mergeCell ref="E80:F80"/>
    <mergeCell ref="B45:F45"/>
    <mergeCell ref="B149:B150"/>
    <mergeCell ref="D149:D150"/>
    <mergeCell ref="E149:E150"/>
    <mergeCell ref="F149:F150"/>
    <mergeCell ref="B80:B81"/>
    <mergeCell ref="C80:C81"/>
    <mergeCell ref="D80:D81"/>
    <mergeCell ref="B100:B101"/>
    <mergeCell ref="B60:F61"/>
  </mergeCells>
  <pageMargins left="0.7" right="0.7" top="0.75" bottom="0.75" header="0.3" footer="0.3"/>
  <pageSetup paperSize="9" scale="50" orientation="portrait" r:id="rId3"/>
  <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55"/>
  <sheetViews>
    <sheetView showGridLines="0" zoomScale="80" zoomScaleNormal="80" zoomScaleSheetLayoutView="100" workbookViewId="0">
      <selection activeCell="H14" sqref="H14"/>
    </sheetView>
  </sheetViews>
  <sheetFormatPr baseColWidth="10" defaultColWidth="9.28515625" defaultRowHeight="15"/>
  <cols>
    <col min="1" max="1" width="4.28515625" style="184" customWidth="1"/>
    <col min="2" max="2" width="69.5703125" style="22" customWidth="1"/>
    <col min="3" max="5" width="22.7109375" style="22" customWidth="1"/>
    <col min="6" max="6" width="25.85546875" style="22" customWidth="1"/>
    <col min="7" max="8" width="22.7109375" style="22" customWidth="1"/>
    <col min="9" max="9" width="16.7109375" style="21" customWidth="1"/>
    <col min="10" max="10" width="18.7109375" style="21" customWidth="1"/>
    <col min="11" max="16384" width="9.28515625" style="21"/>
  </cols>
  <sheetData>
    <row r="1" spans="1:9">
      <c r="A1" s="181"/>
      <c r="B1" s="39"/>
      <c r="C1" s="39"/>
      <c r="D1" s="39"/>
      <c r="E1" s="39"/>
      <c r="F1" s="39"/>
      <c r="G1" s="39"/>
      <c r="H1" s="39"/>
      <c r="I1" s="26"/>
    </row>
    <row r="2" spans="1:9" s="534" customFormat="1">
      <c r="A2" s="181"/>
      <c r="B2" s="39"/>
      <c r="C2" s="39"/>
      <c r="D2" s="39"/>
      <c r="E2" s="39"/>
      <c r="F2" s="39"/>
      <c r="G2" s="39"/>
      <c r="H2" s="39"/>
      <c r="I2" s="537"/>
    </row>
    <row r="3" spans="1:9" s="534" customFormat="1">
      <c r="A3" s="181"/>
      <c r="B3" s="39"/>
      <c r="C3" s="39"/>
      <c r="D3" s="39"/>
      <c r="E3" s="39"/>
      <c r="F3" s="39"/>
      <c r="G3" s="39"/>
      <c r="H3" s="39"/>
      <c r="I3" s="537"/>
    </row>
    <row r="4" spans="1:9" s="534" customFormat="1">
      <c r="A4" s="181"/>
      <c r="B4" s="39"/>
      <c r="C4" s="39"/>
      <c r="D4" s="39"/>
      <c r="E4" s="39"/>
      <c r="F4" s="39"/>
      <c r="G4" s="39"/>
      <c r="H4" s="39"/>
      <c r="I4" s="537"/>
    </row>
    <row r="5" spans="1:9" s="534" customFormat="1">
      <c r="A5" s="181"/>
      <c r="B5" s="39"/>
      <c r="C5" s="39"/>
      <c r="D5" s="39"/>
      <c r="E5" s="39"/>
      <c r="F5" s="39"/>
      <c r="G5" s="39"/>
      <c r="H5" s="39"/>
      <c r="I5" s="537"/>
    </row>
    <row r="6" spans="1:9" s="534" customFormat="1">
      <c r="A6" s="181"/>
      <c r="B6" s="39"/>
      <c r="C6" s="39"/>
      <c r="D6" s="39"/>
      <c r="E6" s="39"/>
      <c r="F6" s="39"/>
      <c r="G6" s="39"/>
      <c r="H6" s="39"/>
      <c r="I6" s="537"/>
    </row>
    <row r="7" spans="1:9">
      <c r="A7" s="182"/>
      <c r="B7" s="188" t="s">
        <v>1025</v>
      </c>
      <c r="C7" s="25"/>
      <c r="D7" s="25"/>
      <c r="E7" s="25"/>
      <c r="F7" s="25"/>
      <c r="G7" s="25"/>
      <c r="H7" s="25"/>
      <c r="I7" s="26"/>
    </row>
    <row r="8" spans="1:9">
      <c r="A8" s="182"/>
      <c r="B8" s="25"/>
      <c r="C8" s="25"/>
      <c r="D8" s="25"/>
      <c r="E8" s="25"/>
      <c r="F8" s="25"/>
      <c r="G8" s="25"/>
      <c r="H8" s="25"/>
      <c r="I8" s="26"/>
    </row>
    <row r="9" spans="1:9">
      <c r="A9" s="182"/>
      <c r="B9" s="189" t="s">
        <v>292</v>
      </c>
      <c r="C9" s="190"/>
      <c r="D9" s="190"/>
      <c r="E9" s="190"/>
      <c r="F9" s="191"/>
      <c r="G9" s="25"/>
      <c r="H9" s="25"/>
      <c r="I9" s="26"/>
    </row>
    <row r="10" spans="1:9">
      <c r="A10" s="182"/>
      <c r="B10" s="192" t="s">
        <v>1034</v>
      </c>
      <c r="C10" s="25"/>
      <c r="D10" s="25"/>
      <c r="E10" s="25"/>
      <c r="F10" s="193"/>
      <c r="G10" s="25"/>
      <c r="H10" s="25"/>
      <c r="I10" s="26"/>
    </row>
    <row r="11" spans="1:9">
      <c r="A11" s="182"/>
      <c r="B11" s="192"/>
      <c r="C11" s="25"/>
      <c r="D11" s="25"/>
      <c r="E11" s="25"/>
      <c r="F11" s="193"/>
      <c r="G11" s="25"/>
      <c r="H11" s="25"/>
      <c r="I11" s="26"/>
    </row>
    <row r="12" spans="1:9">
      <c r="A12" s="182"/>
      <c r="B12" s="194" t="s">
        <v>293</v>
      </c>
      <c r="C12" s="25"/>
      <c r="D12" s="25"/>
      <c r="E12" s="25"/>
      <c r="F12" s="193"/>
      <c r="G12" s="25"/>
      <c r="H12" s="25"/>
      <c r="I12" s="26"/>
    </row>
    <row r="13" spans="1:9" ht="29.45" customHeight="1">
      <c r="A13" s="182"/>
      <c r="B13" s="1228" t="s">
        <v>1035</v>
      </c>
      <c r="C13" s="1229"/>
      <c r="D13" s="1229"/>
      <c r="E13" s="1229"/>
      <c r="F13" s="1230"/>
      <c r="G13" s="25"/>
      <c r="H13" s="25"/>
      <c r="I13" s="26"/>
    </row>
    <row r="14" spans="1:9">
      <c r="A14" s="182"/>
      <c r="B14" s="192"/>
      <c r="C14" s="25"/>
      <c r="D14" s="25"/>
      <c r="E14" s="25"/>
      <c r="F14" s="193"/>
      <c r="G14" s="25"/>
      <c r="H14" s="25"/>
      <c r="I14" s="26"/>
    </row>
    <row r="15" spans="1:9">
      <c r="A15" s="182"/>
      <c r="B15" s="241" t="s">
        <v>294</v>
      </c>
      <c r="C15" s="25"/>
      <c r="D15" s="25"/>
      <c r="E15" s="25"/>
      <c r="F15" s="193"/>
      <c r="G15" s="25"/>
      <c r="H15" s="25"/>
      <c r="I15" s="26"/>
    </row>
    <row r="16" spans="1:9" ht="30.6" customHeight="1">
      <c r="A16" s="182"/>
      <c r="B16" s="1225" t="s">
        <v>1537</v>
      </c>
      <c r="C16" s="1226"/>
      <c r="D16" s="1226"/>
      <c r="E16" s="1226"/>
      <c r="F16" s="1227"/>
      <c r="G16" s="25"/>
      <c r="H16" s="25"/>
      <c r="I16" s="26"/>
    </row>
    <row r="17" spans="1:9" ht="5.45" customHeight="1">
      <c r="A17" s="182"/>
      <c r="B17" s="234"/>
      <c r="C17" s="235"/>
      <c r="D17" s="235"/>
      <c r="E17" s="235"/>
      <c r="F17" s="236"/>
      <c r="G17" s="25"/>
      <c r="H17" s="25"/>
      <c r="I17" s="26"/>
    </row>
    <row r="18" spans="1:9" ht="17.45" customHeight="1">
      <c r="A18" s="182"/>
      <c r="B18" s="1234" t="s">
        <v>1414</v>
      </c>
      <c r="C18" s="1235"/>
      <c r="D18" s="1235"/>
      <c r="E18" s="1235"/>
      <c r="F18" s="1236"/>
      <c r="G18" s="25"/>
      <c r="H18" s="25"/>
      <c r="I18" s="26"/>
    </row>
    <row r="19" spans="1:9">
      <c r="A19" s="182"/>
      <c r="B19" s="25"/>
      <c r="C19" s="25"/>
      <c r="D19" s="25"/>
      <c r="E19" s="25"/>
      <c r="F19" s="25"/>
      <c r="G19" s="25"/>
      <c r="H19" s="25"/>
      <c r="I19" s="26"/>
    </row>
    <row r="20" spans="1:9">
      <c r="A20" s="182"/>
      <c r="B20" s="25"/>
      <c r="C20" s="25"/>
      <c r="D20" s="25"/>
      <c r="E20" s="25"/>
      <c r="F20" s="25"/>
      <c r="G20" s="25"/>
      <c r="H20" s="25"/>
      <c r="I20" s="26"/>
    </row>
    <row r="21" spans="1:9">
      <c r="A21" s="182"/>
      <c r="B21" s="39" t="s">
        <v>1121</v>
      </c>
      <c r="C21" s="25"/>
      <c r="D21" s="25"/>
      <c r="E21" s="25"/>
      <c r="F21" s="25"/>
      <c r="G21" s="25"/>
      <c r="H21" s="25"/>
      <c r="I21" s="26"/>
    </row>
    <row r="22" spans="1:9">
      <c r="A22" s="182"/>
      <c r="B22" s="39"/>
      <c r="C22" s="25"/>
      <c r="D22" s="25"/>
      <c r="E22" s="25"/>
      <c r="F22" s="25"/>
      <c r="G22" s="25"/>
      <c r="H22" s="25"/>
      <c r="I22" s="26"/>
    </row>
    <row r="23" spans="1:9">
      <c r="A23" s="182"/>
      <c r="B23" s="196" t="s">
        <v>1510</v>
      </c>
      <c r="C23" s="190"/>
      <c r="D23" s="190"/>
      <c r="E23" s="190"/>
      <c r="F23" s="191"/>
      <c r="G23" s="25"/>
      <c r="H23" s="25"/>
      <c r="I23" s="26"/>
    </row>
    <row r="24" spans="1:9">
      <c r="A24" s="182"/>
      <c r="B24" s="192" t="s">
        <v>295</v>
      </c>
      <c r="C24" s="25"/>
      <c r="D24" s="25"/>
      <c r="E24" s="25"/>
      <c r="F24" s="193"/>
      <c r="G24" s="25"/>
      <c r="H24" s="25"/>
      <c r="I24" s="26"/>
    </row>
    <row r="25" spans="1:9">
      <c r="A25" s="182"/>
      <c r="B25" s="426" t="s">
        <v>1415</v>
      </c>
      <c r="C25" s="425"/>
      <c r="D25" s="425"/>
      <c r="E25" s="425"/>
      <c r="F25" s="427"/>
      <c r="G25" s="425"/>
      <c r="H25" s="25"/>
      <c r="I25" s="26"/>
    </row>
    <row r="26" spans="1:9">
      <c r="A26" s="182"/>
      <c r="B26" s="197"/>
      <c r="C26" s="52"/>
      <c r="D26" s="52"/>
      <c r="E26" s="52"/>
      <c r="F26" s="198"/>
      <c r="G26" s="25"/>
      <c r="H26" s="25"/>
      <c r="I26" s="26"/>
    </row>
    <row r="27" spans="1:9">
      <c r="A27" s="182"/>
      <c r="B27" s="25"/>
      <c r="C27" s="25"/>
      <c r="D27" s="25"/>
      <c r="E27" s="25"/>
      <c r="F27" s="25"/>
      <c r="G27" s="25"/>
      <c r="H27" s="25"/>
      <c r="I27" s="26"/>
    </row>
    <row r="28" spans="1:9">
      <c r="A28" s="182"/>
      <c r="B28" s="25"/>
      <c r="C28" s="25"/>
      <c r="D28" s="25"/>
      <c r="E28" s="25"/>
      <c r="F28" s="25"/>
      <c r="G28" s="25"/>
      <c r="H28" s="25"/>
      <c r="I28" s="26"/>
    </row>
    <row r="29" spans="1:9" ht="28.5">
      <c r="A29" s="182"/>
      <c r="B29" s="90" t="s">
        <v>1122</v>
      </c>
      <c r="C29" s="25"/>
      <c r="D29" s="25"/>
      <c r="E29" s="25"/>
      <c r="F29" s="25"/>
      <c r="G29" s="25"/>
      <c r="H29" s="25"/>
      <c r="I29" s="26"/>
    </row>
    <row r="30" spans="1:9">
      <c r="A30" s="182"/>
      <c r="B30" s="90"/>
      <c r="C30" s="25"/>
      <c r="D30" s="25"/>
      <c r="E30" s="25"/>
      <c r="F30" s="25"/>
      <c r="G30" s="25"/>
      <c r="H30" s="25"/>
      <c r="I30" s="26"/>
    </row>
    <row r="31" spans="1:9" ht="26.45" customHeight="1">
      <c r="A31" s="182"/>
      <c r="B31" s="1127" t="s">
        <v>1123</v>
      </c>
      <c r="C31" s="1128"/>
      <c r="D31" s="1128"/>
      <c r="E31" s="1128"/>
      <c r="F31" s="1129"/>
      <c r="G31" s="25"/>
      <c r="H31" s="25"/>
      <c r="I31" s="26"/>
    </row>
    <row r="32" spans="1:9" ht="9.6" customHeight="1">
      <c r="A32" s="182"/>
      <c r="B32" s="244"/>
      <c r="C32" s="245"/>
      <c r="D32" s="245"/>
      <c r="E32" s="245"/>
      <c r="F32" s="246"/>
      <c r="G32" s="25"/>
      <c r="H32" s="25"/>
      <c r="I32" s="26"/>
    </row>
    <row r="33" spans="1:9" s="22" customFormat="1" ht="42.6" customHeight="1">
      <c r="A33" s="540"/>
      <c r="B33" s="1225" t="s">
        <v>1668</v>
      </c>
      <c r="C33" s="1226"/>
      <c r="D33" s="1226"/>
      <c r="E33" s="1226"/>
      <c r="F33" s="1227"/>
      <c r="G33" s="425"/>
      <c r="H33" s="425"/>
      <c r="I33" s="425"/>
    </row>
    <row r="34" spans="1:9" ht="9" customHeight="1">
      <c r="A34" s="182"/>
      <c r="B34" s="951"/>
      <c r="C34" s="952"/>
      <c r="D34" s="952"/>
      <c r="E34" s="952"/>
      <c r="F34" s="953"/>
      <c r="G34" s="25"/>
      <c r="H34" s="25"/>
      <c r="I34" s="26"/>
    </row>
    <row r="35" spans="1:9">
      <c r="A35" s="182"/>
      <c r="B35" s="90"/>
      <c r="C35" s="25"/>
      <c r="D35" s="25"/>
      <c r="E35" s="25"/>
      <c r="F35" s="25"/>
      <c r="G35" s="25"/>
      <c r="H35" s="25"/>
      <c r="I35" s="26"/>
    </row>
    <row r="36" spans="1:9">
      <c r="A36" s="182"/>
      <c r="B36" s="90"/>
      <c r="C36" s="25"/>
      <c r="D36" s="25"/>
      <c r="E36" s="25"/>
      <c r="F36" s="25"/>
      <c r="G36" s="25"/>
      <c r="H36" s="25"/>
      <c r="I36" s="26"/>
    </row>
    <row r="37" spans="1:9">
      <c r="A37" s="182"/>
      <c r="B37" s="90" t="s">
        <v>1124</v>
      </c>
      <c r="C37" s="25"/>
      <c r="D37" s="25"/>
      <c r="E37" s="25"/>
      <c r="F37" s="25"/>
      <c r="G37" s="25"/>
      <c r="H37" s="25"/>
      <c r="I37" s="26"/>
    </row>
    <row r="38" spans="1:9">
      <c r="A38" s="182"/>
      <c r="B38" s="90"/>
      <c r="C38" s="25"/>
      <c r="D38" s="25"/>
      <c r="E38" s="25"/>
      <c r="F38" s="25"/>
      <c r="G38" s="25"/>
      <c r="H38" s="25"/>
      <c r="I38" s="26"/>
    </row>
    <row r="39" spans="1:9" ht="28.9" customHeight="1">
      <c r="A39" s="182"/>
      <c r="B39" s="1237" t="s">
        <v>1048</v>
      </c>
      <c r="C39" s="1238"/>
      <c r="D39" s="1238"/>
      <c r="E39" s="1238"/>
      <c r="F39" s="1239"/>
      <c r="G39" s="25"/>
      <c r="H39" s="25"/>
      <c r="I39" s="26"/>
    </row>
    <row r="40" spans="1:9">
      <c r="A40" s="182"/>
      <c r="B40" s="25"/>
      <c r="C40" s="25"/>
      <c r="D40" s="25"/>
      <c r="E40" s="25"/>
      <c r="F40" s="25"/>
      <c r="G40" s="25"/>
      <c r="H40" s="25"/>
      <c r="I40" s="26"/>
    </row>
    <row r="41" spans="1:9">
      <c r="A41" s="182"/>
      <c r="B41" s="90" t="s">
        <v>1125</v>
      </c>
      <c r="C41" s="25"/>
      <c r="D41" s="25"/>
      <c r="E41" s="25"/>
      <c r="F41" s="25"/>
      <c r="G41" s="25"/>
      <c r="H41" s="25"/>
      <c r="I41" s="26"/>
    </row>
    <row r="42" spans="1:9">
      <c r="A42" s="182"/>
      <c r="B42" s="90"/>
      <c r="C42" s="25"/>
      <c r="D42" s="25"/>
      <c r="E42" s="25"/>
      <c r="F42" s="25"/>
      <c r="G42" s="25"/>
      <c r="H42" s="25"/>
      <c r="I42" s="26"/>
    </row>
    <row r="43" spans="1:9" s="22" customFormat="1" ht="25.9" customHeight="1">
      <c r="A43" s="182"/>
      <c r="B43" s="1231" t="s">
        <v>1632</v>
      </c>
      <c r="C43" s="1232"/>
      <c r="D43" s="1232"/>
      <c r="E43" s="1232"/>
      <c r="F43" s="1233"/>
      <c r="G43" s="25"/>
      <c r="H43" s="25"/>
      <c r="I43" s="25"/>
    </row>
    <row r="44" spans="1:9" s="22" customFormat="1" ht="7.15" customHeight="1">
      <c r="A44" s="182"/>
      <c r="B44" s="213"/>
      <c r="C44" s="214"/>
      <c r="D44" s="214"/>
      <c r="E44" s="214"/>
      <c r="F44" s="215"/>
      <c r="G44" s="25"/>
      <c r="H44" s="25"/>
      <c r="I44" s="25"/>
    </row>
    <row r="45" spans="1:9" ht="3" customHeight="1">
      <c r="A45" s="182"/>
      <c r="B45" s="229"/>
      <c r="C45" s="230"/>
      <c r="D45" s="230"/>
      <c r="E45" s="230"/>
      <c r="F45" s="231"/>
      <c r="G45" s="25"/>
      <c r="H45" s="25"/>
      <c r="I45" s="26"/>
    </row>
    <row r="46" spans="1:9">
      <c r="A46" s="182"/>
      <c r="B46" s="25"/>
      <c r="C46" s="25"/>
      <c r="D46" s="25"/>
      <c r="E46" s="25"/>
      <c r="F46" s="25"/>
      <c r="G46" s="25"/>
      <c r="H46" s="25"/>
      <c r="I46" s="26"/>
    </row>
    <row r="47" spans="1:9">
      <c r="A47" s="182"/>
      <c r="B47" s="253" t="s">
        <v>1126</v>
      </c>
      <c r="C47" s="25"/>
      <c r="D47" s="25"/>
      <c r="E47" s="25"/>
      <c r="F47" s="25"/>
      <c r="G47" s="25"/>
      <c r="H47" s="25"/>
      <c r="I47" s="26"/>
    </row>
    <row r="48" spans="1:9">
      <c r="A48" s="182"/>
      <c r="B48" s="25"/>
      <c r="C48" s="25"/>
      <c r="D48" s="25"/>
      <c r="E48" s="25"/>
      <c r="F48" s="25"/>
      <c r="G48" s="25"/>
      <c r="H48" s="25"/>
      <c r="I48" s="26"/>
    </row>
    <row r="49" spans="1:15" ht="39.6" customHeight="1">
      <c r="A49" s="182"/>
      <c r="B49" s="1132" t="s">
        <v>1538</v>
      </c>
      <c r="C49" s="1133"/>
      <c r="D49" s="1133"/>
      <c r="E49" s="1133"/>
      <c r="F49" s="1134"/>
      <c r="G49" s="425"/>
      <c r="H49" s="425"/>
      <c r="I49" s="26"/>
    </row>
    <row r="50" spans="1:15">
      <c r="A50" s="182"/>
      <c r="G50" s="56"/>
      <c r="H50" s="25"/>
      <c r="I50" s="26"/>
    </row>
    <row r="51" spans="1:15">
      <c r="A51" s="182"/>
      <c r="G51" s="178"/>
      <c r="H51" s="45"/>
      <c r="I51" s="45"/>
    </row>
    <row r="52" spans="1:15">
      <c r="A52" s="182"/>
      <c r="F52" s="57"/>
      <c r="G52" s="42"/>
      <c r="H52" s="42"/>
      <c r="I52" s="42"/>
      <c r="J52" s="42"/>
      <c r="K52" s="42"/>
      <c r="L52" s="42"/>
      <c r="M52" s="42"/>
      <c r="N52" s="42"/>
      <c r="O52" s="42"/>
    </row>
    <row r="53" spans="1:15">
      <c r="A53" s="182"/>
      <c r="B53" s="195"/>
      <c r="E53" s="200"/>
      <c r="F53" s="55"/>
      <c r="G53" s="42"/>
      <c r="H53" s="42"/>
      <c r="I53" s="42"/>
      <c r="J53" s="42"/>
      <c r="K53" s="42"/>
      <c r="L53" s="42"/>
      <c r="M53" s="42"/>
      <c r="N53" s="42"/>
      <c r="O53" s="42"/>
    </row>
    <row r="54" spans="1:15">
      <c r="A54" s="182"/>
      <c r="B54" s="199"/>
      <c r="E54" s="94"/>
    </row>
    <row r="55" spans="1:15">
      <c r="A55" s="182"/>
    </row>
  </sheetData>
  <customSheetViews>
    <customSheetView guid="{599159CD-1620-491F-A2F6-FFBFC633DFF1}" scale="90" showGridLines="0" printArea="1">
      <pageMargins left="0.7" right="0.7" top="0.75" bottom="0.75" header="0.3" footer="0.3"/>
      <pageSetup paperSize="9" scale="50" orientation="portrait" r:id="rId1"/>
    </customSheetView>
    <customSheetView guid="{7F8679DA-D059-4901-ACAC-85DFCE49504A}" scale="90" showGridLines="0">
      <selection activeCell="D41" sqref="D41"/>
      <pageMargins left="0.7" right="0.7" top="0.75" bottom="0.75" header="0.3" footer="0.3"/>
      <pageSetup paperSize="9" scale="50" orientation="portrait" r:id="rId2"/>
    </customSheetView>
  </customSheetViews>
  <mergeCells count="8">
    <mergeCell ref="B49:F49"/>
    <mergeCell ref="B16:F16"/>
    <mergeCell ref="B13:F13"/>
    <mergeCell ref="B43:F43"/>
    <mergeCell ref="B18:F18"/>
    <mergeCell ref="B31:F31"/>
    <mergeCell ref="B33:F33"/>
    <mergeCell ref="B39:F39"/>
  </mergeCells>
  <pageMargins left="0.7" right="0.7" top="0.75" bottom="0.75" header="0.3" footer="0.3"/>
  <pageSetup paperSize="9" scale="50"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A139"/>
  <sheetViews>
    <sheetView showGridLines="0" zoomScale="90" zoomScaleNormal="90" workbookViewId="0"/>
  </sheetViews>
  <sheetFormatPr baseColWidth="10" defaultColWidth="8.7109375" defaultRowHeight="15"/>
  <cols>
    <col min="1" max="1" width="4.28515625" style="535" customWidth="1"/>
    <col min="2" max="2" width="6.85546875" style="107" customWidth="1"/>
    <col min="3" max="3" width="33.42578125" style="535" customWidth="1"/>
    <col min="4" max="4" width="10.7109375" style="535" customWidth="1"/>
    <col min="5" max="5" width="16.7109375" style="535" customWidth="1"/>
    <col min="6" max="6" width="13.85546875" style="535" customWidth="1"/>
    <col min="7" max="7" width="12.140625" style="535" customWidth="1"/>
    <col min="8" max="8" width="14.28515625" style="535" customWidth="1"/>
    <col min="9" max="9" width="14.7109375" style="535" customWidth="1"/>
    <col min="10" max="10" width="23.140625" style="535" customWidth="1"/>
    <col min="11" max="11" width="3.7109375" style="535" customWidth="1"/>
    <col min="12" max="12" width="2.42578125" style="535" customWidth="1"/>
    <col min="13" max="13" width="8.7109375" style="569"/>
    <col min="14" max="16384" width="8.7109375" style="535"/>
  </cols>
  <sheetData>
    <row r="1" spans="2:11" ht="16.5">
      <c r="C1" s="1052"/>
      <c r="D1" s="1052"/>
      <c r="E1" s="1052"/>
      <c r="F1" s="1052"/>
      <c r="G1" s="1052"/>
      <c r="H1" s="1052"/>
      <c r="I1" s="1052"/>
      <c r="J1" s="1052"/>
      <c r="K1" s="1052"/>
    </row>
    <row r="2" spans="2:11" ht="16.5">
      <c r="C2" s="640"/>
      <c r="D2" s="640"/>
      <c r="E2" s="640"/>
      <c r="F2" s="640"/>
      <c r="G2" s="640"/>
      <c r="H2" s="640"/>
      <c r="I2" s="640"/>
      <c r="J2" s="640"/>
      <c r="K2" s="640"/>
    </row>
    <row r="3" spans="2:11" ht="36" customHeight="1">
      <c r="C3" s="640"/>
      <c r="D3" s="640"/>
      <c r="E3" s="640"/>
      <c r="F3" s="640"/>
      <c r="G3" s="640"/>
      <c r="H3" s="640"/>
      <c r="I3" s="640"/>
      <c r="J3" s="640"/>
      <c r="K3" s="640"/>
    </row>
    <row r="4" spans="2:11" ht="16.5">
      <c r="C4" s="640"/>
      <c r="D4" s="640"/>
      <c r="E4" s="640"/>
      <c r="F4" s="640"/>
      <c r="G4" s="640"/>
      <c r="H4" s="640"/>
      <c r="I4" s="640"/>
      <c r="J4" s="640"/>
      <c r="K4" s="640"/>
    </row>
    <row r="5" spans="2:11" ht="16.5">
      <c r="C5" s="1053" t="s">
        <v>267</v>
      </c>
      <c r="D5" s="1053"/>
      <c r="E5" s="1053"/>
      <c r="F5" s="1053"/>
      <c r="G5" s="1053"/>
      <c r="H5" s="1053"/>
      <c r="I5" s="1053"/>
      <c r="J5" s="1053"/>
      <c r="K5" s="1053"/>
    </row>
    <row r="6" spans="2:11" ht="16.5">
      <c r="C6" s="1054" t="s">
        <v>1501</v>
      </c>
      <c r="D6" s="1054"/>
      <c r="E6" s="1054"/>
      <c r="F6" s="1054"/>
      <c r="G6" s="1054"/>
      <c r="H6" s="1054"/>
      <c r="I6" s="1054"/>
      <c r="J6" s="1054"/>
      <c r="K6" s="1054"/>
    </row>
    <row r="7" spans="2:11">
      <c r="C7" s="90"/>
      <c r="D7" s="42"/>
      <c r="E7" s="42"/>
      <c r="F7" s="42"/>
      <c r="G7" s="42"/>
      <c r="H7" s="42"/>
      <c r="I7" s="42"/>
      <c r="J7" s="42"/>
    </row>
    <row r="8" spans="2:11">
      <c r="B8" s="107" t="s">
        <v>417</v>
      </c>
      <c r="C8" s="566" t="s">
        <v>418</v>
      </c>
      <c r="D8" s="42"/>
      <c r="E8" s="42"/>
      <c r="F8" s="42"/>
      <c r="G8" s="42"/>
      <c r="H8" s="42"/>
      <c r="I8" s="42"/>
      <c r="J8" s="42"/>
    </row>
    <row r="9" spans="2:11">
      <c r="C9" s="90"/>
      <c r="D9" s="42"/>
      <c r="E9" s="42"/>
      <c r="F9" s="42"/>
      <c r="G9" s="42"/>
      <c r="H9" s="42"/>
      <c r="I9" s="42"/>
      <c r="J9" s="42"/>
    </row>
    <row r="10" spans="2:11">
      <c r="B10" s="107" t="s">
        <v>419</v>
      </c>
      <c r="C10" s="570" t="s">
        <v>436</v>
      </c>
      <c r="E10" s="42" t="s">
        <v>1080</v>
      </c>
      <c r="F10" s="42"/>
      <c r="G10" s="42"/>
      <c r="H10" s="42"/>
      <c r="I10" s="42"/>
      <c r="J10" s="42"/>
    </row>
    <row r="11" spans="2:11">
      <c r="B11" s="107" t="s">
        <v>420</v>
      </c>
      <c r="C11" s="570" t="s">
        <v>437</v>
      </c>
      <c r="E11" s="42" t="s">
        <v>1214</v>
      </c>
      <c r="F11" s="42"/>
      <c r="G11" s="42"/>
      <c r="H11" s="42"/>
      <c r="I11" s="42"/>
      <c r="J11" s="42"/>
    </row>
    <row r="12" spans="2:11">
      <c r="B12" s="107" t="s">
        <v>421</v>
      </c>
      <c r="C12" s="570" t="s">
        <v>438</v>
      </c>
      <c r="E12" s="42" t="s">
        <v>296</v>
      </c>
      <c r="F12" s="42"/>
      <c r="G12" s="42"/>
      <c r="H12" s="42"/>
      <c r="I12" s="42"/>
      <c r="J12" s="42"/>
    </row>
    <row r="13" spans="2:11">
      <c r="B13" s="107" t="s">
        <v>422</v>
      </c>
      <c r="C13" s="570" t="s">
        <v>439</v>
      </c>
      <c r="E13" s="42" t="s">
        <v>415</v>
      </c>
      <c r="F13" s="42"/>
      <c r="G13" s="42"/>
      <c r="H13" s="42"/>
      <c r="I13" s="42"/>
      <c r="J13" s="42"/>
    </row>
    <row r="14" spans="2:11">
      <c r="B14" s="107" t="s">
        <v>423</v>
      </c>
      <c r="C14" s="570" t="s">
        <v>440</v>
      </c>
      <c r="E14" s="42" t="s">
        <v>416</v>
      </c>
      <c r="F14" s="42"/>
      <c r="G14" s="42"/>
      <c r="H14" s="42"/>
      <c r="I14" s="42"/>
      <c r="J14" s="42"/>
    </row>
    <row r="15" spans="2:11">
      <c r="B15" s="107" t="s">
        <v>424</v>
      </c>
      <c r="C15" s="570" t="s">
        <v>441</v>
      </c>
      <c r="E15" s="460" t="s">
        <v>1281</v>
      </c>
      <c r="F15" s="42"/>
      <c r="G15" s="42"/>
      <c r="H15" s="42"/>
      <c r="I15" s="42"/>
      <c r="J15" s="42"/>
    </row>
    <row r="16" spans="2:11">
      <c r="B16" s="107" t="s">
        <v>425</v>
      </c>
      <c r="C16" s="570" t="s">
        <v>442</v>
      </c>
      <c r="E16" s="460" t="s">
        <v>1218</v>
      </c>
      <c r="F16" s="42"/>
      <c r="G16" s="42"/>
      <c r="H16" s="42"/>
      <c r="I16" s="42"/>
      <c r="J16" s="42"/>
    </row>
    <row r="17" spans="2:10">
      <c r="B17" s="107" t="s">
        <v>426</v>
      </c>
      <c r="C17" s="570" t="s">
        <v>443</v>
      </c>
      <c r="E17" s="42" t="s">
        <v>415</v>
      </c>
      <c r="F17" s="42"/>
      <c r="G17" s="42"/>
      <c r="H17" s="42"/>
      <c r="I17" s="42"/>
      <c r="J17" s="42"/>
    </row>
    <row r="18" spans="2:10">
      <c r="C18" s="90"/>
      <c r="D18" s="42"/>
      <c r="E18" s="42"/>
      <c r="F18" s="42"/>
      <c r="G18" s="42"/>
      <c r="H18" s="42"/>
      <c r="I18" s="42"/>
      <c r="J18" s="42"/>
    </row>
    <row r="19" spans="2:10">
      <c r="C19" s="90"/>
      <c r="D19" s="42"/>
      <c r="E19" s="42"/>
      <c r="F19" s="42"/>
      <c r="G19" s="42"/>
      <c r="H19" s="42"/>
      <c r="I19" s="42"/>
      <c r="J19" s="42"/>
    </row>
    <row r="20" spans="2:10">
      <c r="B20" s="107" t="s">
        <v>427</v>
      </c>
      <c r="C20" s="566" t="s">
        <v>428</v>
      </c>
      <c r="D20" s="42"/>
      <c r="E20" s="42"/>
      <c r="F20" s="42"/>
      <c r="G20" s="42"/>
      <c r="H20" s="42"/>
      <c r="I20" s="42"/>
      <c r="J20" s="42"/>
    </row>
    <row r="21" spans="2:10">
      <c r="C21" s="90"/>
      <c r="D21" s="42"/>
      <c r="E21" s="42"/>
      <c r="F21" s="42"/>
      <c r="G21" s="42"/>
      <c r="H21" s="42"/>
      <c r="I21" s="42"/>
      <c r="J21" s="42"/>
    </row>
    <row r="22" spans="2:10">
      <c r="B22" s="107" t="s">
        <v>429</v>
      </c>
      <c r="C22" s="570" t="s">
        <v>444</v>
      </c>
      <c r="E22" s="571" t="s">
        <v>297</v>
      </c>
      <c r="F22" s="42"/>
      <c r="G22" s="42"/>
      <c r="H22" s="42"/>
      <c r="I22" s="42"/>
    </row>
    <row r="23" spans="2:10">
      <c r="B23" s="107" t="s">
        <v>430</v>
      </c>
      <c r="C23" s="570" t="s">
        <v>445</v>
      </c>
      <c r="E23" s="572" t="s">
        <v>298</v>
      </c>
      <c r="F23" s="42"/>
      <c r="G23" s="42"/>
      <c r="H23" s="42"/>
      <c r="I23" s="42"/>
    </row>
    <row r="24" spans="2:10">
      <c r="C24" s="570"/>
      <c r="E24" s="572"/>
      <c r="F24" s="42"/>
      <c r="G24" s="42"/>
      <c r="H24" s="42"/>
      <c r="I24" s="42"/>
    </row>
    <row r="25" spans="2:10">
      <c r="B25" s="107" t="s">
        <v>431</v>
      </c>
      <c r="C25" s="570" t="s">
        <v>446</v>
      </c>
      <c r="E25" s="573" t="s">
        <v>1082</v>
      </c>
      <c r="F25" s="42"/>
      <c r="G25" s="42"/>
      <c r="H25" s="42"/>
      <c r="I25" s="42"/>
      <c r="J25" s="42"/>
    </row>
    <row r="26" spans="2:10">
      <c r="B26" s="107" t="s">
        <v>432</v>
      </c>
      <c r="C26" s="570" t="s">
        <v>444</v>
      </c>
      <c r="E26" s="571" t="s">
        <v>1097</v>
      </c>
      <c r="F26" s="237"/>
      <c r="G26" s="42"/>
      <c r="H26" s="42"/>
      <c r="I26" s="42"/>
      <c r="J26" s="42"/>
    </row>
    <row r="27" spans="2:10">
      <c r="B27" s="107" t="s">
        <v>433</v>
      </c>
      <c r="C27" s="570" t="s">
        <v>445</v>
      </c>
      <c r="E27" s="572" t="s">
        <v>1083</v>
      </c>
      <c r="F27" s="42"/>
      <c r="G27" s="42"/>
      <c r="H27" s="42"/>
      <c r="I27" s="42"/>
      <c r="J27" s="42"/>
    </row>
    <row r="28" spans="2:10">
      <c r="C28" s="570"/>
      <c r="E28" s="572"/>
      <c r="F28" s="42"/>
      <c r="G28" s="42"/>
      <c r="H28" s="42"/>
      <c r="I28" s="42"/>
      <c r="J28" s="42"/>
    </row>
    <row r="30" spans="2:10">
      <c r="B30" s="107" t="s">
        <v>434</v>
      </c>
      <c r="C30" s="98" t="s">
        <v>435</v>
      </c>
    </row>
    <row r="32" spans="2:10">
      <c r="C32" s="109" t="s">
        <v>268</v>
      </c>
      <c r="D32" s="106"/>
      <c r="E32" s="1056" t="s">
        <v>269</v>
      </c>
      <c r="F32" s="1056"/>
      <c r="G32" s="1056"/>
    </row>
    <row r="33" spans="3:7">
      <c r="C33" s="574" t="s">
        <v>447</v>
      </c>
      <c r="E33" s="575" t="s">
        <v>448</v>
      </c>
    </row>
    <row r="34" spans="3:7">
      <c r="C34" s="574"/>
      <c r="E34" s="575" t="s">
        <v>449</v>
      </c>
    </row>
    <row r="35" spans="3:7">
      <c r="C35" s="576" t="s">
        <v>270</v>
      </c>
      <c r="D35" s="577"/>
      <c r="E35" s="577"/>
      <c r="F35" s="577"/>
      <c r="G35" s="577"/>
    </row>
    <row r="36" spans="3:7">
      <c r="C36" s="578" t="s">
        <v>80</v>
      </c>
      <c r="E36" s="575" t="s">
        <v>448</v>
      </c>
    </row>
    <row r="37" spans="3:7">
      <c r="C37" s="579" t="s">
        <v>479</v>
      </c>
      <c r="E37" s="575" t="s">
        <v>452</v>
      </c>
    </row>
    <row r="38" spans="3:7">
      <c r="C38" s="579"/>
      <c r="E38" s="575" t="s">
        <v>1348</v>
      </c>
    </row>
    <row r="39" spans="3:7" ht="15.75" customHeight="1">
      <c r="C39" s="579"/>
      <c r="E39" s="575" t="s">
        <v>449</v>
      </c>
    </row>
    <row r="40" spans="3:7">
      <c r="E40" s="575" t="s">
        <v>1217</v>
      </c>
    </row>
    <row r="41" spans="3:7">
      <c r="C41" s="578" t="s">
        <v>455</v>
      </c>
      <c r="E41" s="575" t="s">
        <v>453</v>
      </c>
    </row>
    <row r="42" spans="3:7">
      <c r="C42" s="644" t="s">
        <v>456</v>
      </c>
      <c r="D42" s="538"/>
      <c r="E42" s="108" t="s">
        <v>454</v>
      </c>
      <c r="F42" s="538"/>
      <c r="G42" s="538"/>
    </row>
    <row r="43" spans="3:7">
      <c r="C43" s="576" t="s">
        <v>1420</v>
      </c>
      <c r="D43" s="577"/>
      <c r="E43" s="577"/>
      <c r="F43" s="577"/>
      <c r="G43" s="577"/>
    </row>
    <row r="44" spans="3:7">
      <c r="C44" s="647" t="s">
        <v>1421</v>
      </c>
      <c r="D44" s="536"/>
      <c r="E44" s="575" t="s">
        <v>448</v>
      </c>
      <c r="F44" s="536"/>
      <c r="G44" s="536"/>
    </row>
    <row r="45" spans="3:7">
      <c r="C45" s="237" t="s">
        <v>1423</v>
      </c>
      <c r="D45" s="536"/>
      <c r="E45" s="237" t="s">
        <v>1424</v>
      </c>
      <c r="F45" s="536"/>
      <c r="G45" s="536"/>
    </row>
    <row r="46" spans="3:7">
      <c r="C46" s="237" t="s">
        <v>1426</v>
      </c>
      <c r="D46" s="536"/>
      <c r="E46" s="237" t="s">
        <v>1425</v>
      </c>
      <c r="F46" s="536"/>
      <c r="G46" s="536"/>
    </row>
    <row r="47" spans="3:7">
      <c r="C47" s="647" t="s">
        <v>1428</v>
      </c>
      <c r="D47" s="536"/>
      <c r="E47" s="237" t="s">
        <v>1427</v>
      </c>
      <c r="F47" s="536"/>
      <c r="G47" s="536"/>
    </row>
    <row r="48" spans="3:7">
      <c r="C48" s="647" t="s">
        <v>1430</v>
      </c>
      <c r="D48" s="536"/>
      <c r="E48" s="237" t="s">
        <v>1429</v>
      </c>
      <c r="F48" s="536"/>
      <c r="G48" s="536"/>
    </row>
    <row r="49" spans="2:27">
      <c r="C49" s="647" t="s">
        <v>1432</v>
      </c>
      <c r="D49" s="536"/>
      <c r="E49" s="237" t="s">
        <v>1431</v>
      </c>
      <c r="F49" s="536"/>
      <c r="G49" s="536"/>
    </row>
    <row r="50" spans="2:27">
      <c r="E50" s="580"/>
    </row>
    <row r="51" spans="2:27">
      <c r="B51" s="107" t="s">
        <v>450</v>
      </c>
      <c r="C51" s="90" t="s">
        <v>451</v>
      </c>
    </row>
    <row r="53" spans="2:27" ht="39.6" customHeight="1">
      <c r="C53" s="1055" t="s">
        <v>1502</v>
      </c>
      <c r="D53" s="1055"/>
      <c r="E53" s="1055"/>
      <c r="F53" s="1055"/>
      <c r="G53" s="1055"/>
      <c r="H53" s="1055"/>
      <c r="I53" s="1055"/>
      <c r="J53" s="1055"/>
      <c r="K53" s="1055"/>
    </row>
    <row r="55" spans="2:27">
      <c r="C55" s="99" t="s">
        <v>271</v>
      </c>
      <c r="D55" s="581" t="s">
        <v>286</v>
      </c>
      <c r="E55" s="112">
        <v>18200000000</v>
      </c>
    </row>
    <row r="56" spans="2:27">
      <c r="C56" s="99" t="s">
        <v>272</v>
      </c>
      <c r="D56" s="581" t="s">
        <v>286</v>
      </c>
      <c r="E56" s="112">
        <v>18200000000</v>
      </c>
    </row>
    <row r="57" spans="2:27">
      <c r="C57" s="99" t="s">
        <v>273</v>
      </c>
      <c r="D57" s="581" t="s">
        <v>286</v>
      </c>
      <c r="E57" s="112">
        <v>18200000000</v>
      </c>
    </row>
    <row r="58" spans="2:27">
      <c r="C58" s="99" t="s">
        <v>274</v>
      </c>
      <c r="D58" s="581" t="s">
        <v>286</v>
      </c>
      <c r="E58" s="112">
        <v>1000000</v>
      </c>
    </row>
    <row r="60" spans="2:27" ht="15.75" thickBot="1"/>
    <row r="61" spans="2:27" ht="15.75" thickBot="1">
      <c r="B61" s="1049" t="s">
        <v>469</v>
      </c>
      <c r="C61" s="1050"/>
      <c r="D61" s="1050"/>
      <c r="E61" s="1050"/>
      <c r="F61" s="1050"/>
      <c r="G61" s="1050"/>
      <c r="H61" s="1050"/>
      <c r="I61" s="1050"/>
      <c r="J61" s="1051"/>
    </row>
    <row r="62" spans="2:27" ht="42" customHeight="1" thickBot="1">
      <c r="B62" s="118" t="s">
        <v>275</v>
      </c>
      <c r="C62" s="118" t="s">
        <v>457</v>
      </c>
      <c r="D62" s="118" t="s">
        <v>464</v>
      </c>
      <c r="E62" s="118" t="s">
        <v>458</v>
      </c>
      <c r="F62" s="118" t="s">
        <v>459</v>
      </c>
      <c r="G62" s="118" t="s">
        <v>460</v>
      </c>
      <c r="H62" s="118" t="s">
        <v>461</v>
      </c>
      <c r="I62" s="118" t="s">
        <v>462</v>
      </c>
      <c r="J62" s="118" t="s">
        <v>463</v>
      </c>
      <c r="M62" s="535"/>
      <c r="N62" s="569"/>
    </row>
    <row r="63" spans="2:27">
      <c r="B63" s="113">
        <v>1</v>
      </c>
      <c r="C63" s="114" t="s">
        <v>465</v>
      </c>
      <c r="D63" s="113" t="s">
        <v>231</v>
      </c>
      <c r="E63" s="115" t="s">
        <v>467</v>
      </c>
      <c r="F63" s="115">
        <v>18199</v>
      </c>
      <c r="G63" s="113" t="s">
        <v>468</v>
      </c>
      <c r="H63" s="115">
        <v>18199</v>
      </c>
      <c r="I63" s="116">
        <v>18199000000</v>
      </c>
      <c r="J63" s="117">
        <v>0.99990000000000001</v>
      </c>
      <c r="N63" s="569"/>
      <c r="O63" s="569"/>
      <c r="P63" s="569"/>
      <c r="Q63" s="569"/>
      <c r="R63" s="569"/>
      <c r="S63" s="569"/>
      <c r="T63" s="569"/>
      <c r="U63" s="569"/>
      <c r="V63" s="569"/>
      <c r="W63" s="569"/>
      <c r="X63" s="569"/>
      <c r="Y63" s="569"/>
      <c r="Z63" s="569"/>
      <c r="AA63" s="569"/>
    </row>
    <row r="64" spans="2:27" ht="30.75" thickBot="1">
      <c r="B64" s="119">
        <v>2</v>
      </c>
      <c r="C64" s="122" t="s">
        <v>466</v>
      </c>
      <c r="D64" s="119" t="s">
        <v>231</v>
      </c>
      <c r="E64" s="123">
        <v>18200</v>
      </c>
      <c r="F64" s="119">
        <v>1</v>
      </c>
      <c r="G64" s="119" t="s">
        <v>468</v>
      </c>
      <c r="H64" s="119">
        <v>1</v>
      </c>
      <c r="I64" s="120">
        <v>1000000</v>
      </c>
      <c r="J64" s="121">
        <v>1E-4</v>
      </c>
      <c r="N64" s="569"/>
      <c r="O64" s="569"/>
      <c r="P64" s="569"/>
      <c r="Q64" s="569"/>
      <c r="R64" s="569"/>
      <c r="S64" s="569"/>
      <c r="T64" s="569"/>
      <c r="U64" s="569"/>
      <c r="V64" s="569"/>
      <c r="W64" s="569"/>
      <c r="X64" s="569"/>
      <c r="Y64" s="569"/>
      <c r="Z64" s="569"/>
      <c r="AA64" s="569"/>
    </row>
    <row r="65" spans="2:27">
      <c r="N65" s="569"/>
      <c r="O65" s="569"/>
      <c r="P65" s="569"/>
      <c r="Q65" s="569"/>
      <c r="R65" s="569"/>
      <c r="S65" s="569"/>
      <c r="T65" s="569"/>
      <c r="U65" s="569"/>
      <c r="V65" s="569"/>
      <c r="W65" s="569"/>
      <c r="X65" s="569"/>
      <c r="Y65" s="569"/>
      <c r="Z65" s="569"/>
      <c r="AA65" s="569"/>
    </row>
    <row r="66" spans="2:27" ht="15.75" thickBot="1">
      <c r="N66" s="569"/>
      <c r="O66" s="569"/>
      <c r="P66" s="569"/>
      <c r="Q66" s="569"/>
      <c r="R66" s="569"/>
      <c r="S66" s="569"/>
      <c r="T66" s="569"/>
      <c r="U66" s="569"/>
      <c r="V66" s="569"/>
      <c r="W66" s="569"/>
      <c r="X66" s="569"/>
      <c r="Y66" s="569"/>
      <c r="Z66" s="569"/>
      <c r="AA66" s="569"/>
    </row>
    <row r="67" spans="2:27" ht="15" customHeight="1" thickBot="1">
      <c r="B67" s="1049" t="s">
        <v>470</v>
      </c>
      <c r="C67" s="1050"/>
      <c r="D67" s="1050"/>
      <c r="E67" s="1050"/>
      <c r="F67" s="1050"/>
      <c r="G67" s="1050"/>
      <c r="H67" s="1050"/>
      <c r="I67" s="1050"/>
      <c r="J67" s="1051"/>
    </row>
    <row r="68" spans="2:27" ht="39.75" customHeight="1" thickBot="1">
      <c r="B68" s="118" t="s">
        <v>275</v>
      </c>
      <c r="C68" s="118" t="s">
        <v>457</v>
      </c>
      <c r="D68" s="118" t="s">
        <v>464</v>
      </c>
      <c r="E68" s="118" t="s">
        <v>458</v>
      </c>
      <c r="F68" s="118" t="s">
        <v>459</v>
      </c>
      <c r="G68" s="118" t="s">
        <v>460</v>
      </c>
      <c r="H68" s="118" t="s">
        <v>461</v>
      </c>
      <c r="I68" s="118" t="s">
        <v>462</v>
      </c>
      <c r="J68" s="118" t="s">
        <v>471</v>
      </c>
      <c r="M68" s="535"/>
    </row>
    <row r="69" spans="2:27">
      <c r="B69" s="113">
        <v>1</v>
      </c>
      <c r="C69" s="114" t="s">
        <v>465</v>
      </c>
      <c r="D69" s="113" t="s">
        <v>231</v>
      </c>
      <c r="E69" s="115" t="s">
        <v>467</v>
      </c>
      <c r="F69" s="115">
        <v>18199</v>
      </c>
      <c r="G69" s="113" t="s">
        <v>468</v>
      </c>
      <c r="H69" s="115">
        <v>18199</v>
      </c>
      <c r="I69" s="116">
        <v>18199000000</v>
      </c>
      <c r="J69" s="117">
        <v>0.99990000000000001</v>
      </c>
    </row>
    <row r="70" spans="2:27" ht="30.75" thickBot="1">
      <c r="B70" s="119">
        <v>2</v>
      </c>
      <c r="C70" s="122" t="s">
        <v>466</v>
      </c>
      <c r="D70" s="119" t="s">
        <v>231</v>
      </c>
      <c r="E70" s="123">
        <v>18200</v>
      </c>
      <c r="F70" s="119">
        <v>1</v>
      </c>
      <c r="G70" s="119" t="s">
        <v>468</v>
      </c>
      <c r="H70" s="119">
        <v>1</v>
      </c>
      <c r="I70" s="120">
        <v>1000000</v>
      </c>
      <c r="J70" s="121">
        <v>1E-4</v>
      </c>
    </row>
    <row r="71" spans="2:27" ht="15.75" thickBot="1"/>
    <row r="72" spans="2:27" ht="15.75" thickBot="1">
      <c r="B72" s="1046" t="s">
        <v>1447</v>
      </c>
      <c r="C72" s="1047"/>
      <c r="D72" s="1047"/>
      <c r="E72" s="1047"/>
      <c r="F72" s="1047"/>
      <c r="G72" s="1047"/>
      <c r="H72" s="1047"/>
      <c r="I72" s="1047"/>
      <c r="J72" s="1048"/>
    </row>
    <row r="73" spans="2:27">
      <c r="B73" s="669" t="s">
        <v>1448</v>
      </c>
      <c r="C73" s="670"/>
      <c r="D73" s="670"/>
      <c r="E73" s="670"/>
      <c r="F73" s="670"/>
      <c r="G73" s="670"/>
      <c r="H73" s="670"/>
      <c r="I73" s="670"/>
      <c r="J73" s="671" t="s">
        <v>1449</v>
      </c>
    </row>
    <row r="74" spans="2:27">
      <c r="B74" s="672" t="s">
        <v>1450</v>
      </c>
      <c r="C74" s="673"/>
      <c r="D74" s="673"/>
      <c r="E74" s="673"/>
      <c r="F74" s="673"/>
      <c r="G74" s="673"/>
      <c r="H74" s="673"/>
      <c r="I74" s="673"/>
      <c r="J74" s="674">
        <v>0.99990000000000001</v>
      </c>
    </row>
    <row r="75" spans="2:27" ht="15.75" thickBot="1">
      <c r="B75" s="675"/>
      <c r="C75" s="676"/>
      <c r="D75" s="676"/>
      <c r="E75" s="676"/>
      <c r="F75" s="676"/>
      <c r="G75" s="676"/>
      <c r="H75" s="676"/>
      <c r="I75" s="676"/>
      <c r="J75" s="677"/>
    </row>
    <row r="76" spans="2:27" ht="15.75" thickBot="1">
      <c r="B76" s="678" t="s">
        <v>1451</v>
      </c>
      <c r="C76" s="679"/>
      <c r="D76" s="679"/>
      <c r="E76" s="679"/>
      <c r="F76" s="679"/>
      <c r="G76" s="679"/>
      <c r="H76" s="679"/>
      <c r="I76" s="679"/>
      <c r="J76" s="680"/>
    </row>
    <row r="77" spans="2:27">
      <c r="B77" s="681"/>
      <c r="C77" s="682" t="s">
        <v>1452</v>
      </c>
      <c r="D77" s="683"/>
      <c r="E77" s="683"/>
      <c r="F77" s="683"/>
      <c r="G77" s="683"/>
      <c r="H77" s="683"/>
      <c r="I77" s="683"/>
      <c r="J77" s="684">
        <v>1</v>
      </c>
    </row>
    <row r="78" spans="2:27" ht="15.75" thickBot="1">
      <c r="B78" s="685"/>
      <c r="C78" s="686"/>
      <c r="D78" s="686"/>
      <c r="E78" s="686"/>
      <c r="F78" s="686"/>
      <c r="G78" s="686"/>
      <c r="H78" s="686"/>
      <c r="I78" s="686"/>
      <c r="J78" s="677"/>
    </row>
    <row r="79" spans="2:27" ht="15.75" thickBot="1">
      <c r="B79" s="678" t="s">
        <v>1453</v>
      </c>
      <c r="C79" s="687"/>
      <c r="D79" s="687"/>
      <c r="E79" s="687"/>
      <c r="F79" s="687"/>
      <c r="G79" s="687"/>
      <c r="H79" s="687"/>
      <c r="I79" s="687"/>
      <c r="J79" s="680"/>
    </row>
    <row r="80" spans="2:27">
      <c r="B80" s="688"/>
      <c r="C80" s="683" t="s">
        <v>1454</v>
      </c>
      <c r="D80" s="683"/>
      <c r="E80" s="683"/>
      <c r="F80" s="683"/>
      <c r="G80" s="683"/>
      <c r="H80" s="683"/>
      <c r="I80" s="683"/>
      <c r="J80" s="684">
        <v>1</v>
      </c>
    </row>
    <row r="81" spans="2:10" ht="15.75" thickBot="1">
      <c r="B81" s="685"/>
      <c r="C81" s="686"/>
      <c r="D81" s="686"/>
      <c r="E81" s="686"/>
      <c r="F81" s="686"/>
      <c r="G81" s="686"/>
      <c r="H81" s="686"/>
      <c r="I81" s="686"/>
      <c r="J81" s="677"/>
    </row>
    <row r="82" spans="2:10" ht="15.75" thickBot="1">
      <c r="B82" s="689" t="s">
        <v>1455</v>
      </c>
      <c r="C82" s="687"/>
      <c r="D82" s="687"/>
      <c r="E82" s="687"/>
      <c r="F82" s="687"/>
      <c r="G82" s="687"/>
      <c r="H82" s="687"/>
      <c r="I82" s="687"/>
      <c r="J82" s="680"/>
    </row>
    <row r="83" spans="2:10">
      <c r="B83" s="688"/>
      <c r="C83" s="683" t="s">
        <v>1456</v>
      </c>
      <c r="D83" s="683"/>
      <c r="E83" s="683"/>
      <c r="F83" s="683"/>
      <c r="G83" s="683"/>
      <c r="H83" s="683"/>
      <c r="I83" s="683"/>
      <c r="J83" s="684">
        <v>0.26150000000000001</v>
      </c>
    </row>
    <row r="84" spans="2:10">
      <c r="B84" s="690"/>
      <c r="C84" s="691" t="s">
        <v>1457</v>
      </c>
      <c r="D84" s="691"/>
      <c r="E84" s="691"/>
      <c r="F84" s="691"/>
      <c r="G84" s="691"/>
      <c r="H84" s="691"/>
      <c r="I84" s="691"/>
      <c r="J84" s="692">
        <v>0.1983</v>
      </c>
    </row>
    <row r="85" spans="2:10">
      <c r="B85" s="690"/>
      <c r="C85" s="691" t="s">
        <v>1458</v>
      </c>
      <c r="D85" s="691"/>
      <c r="E85" s="691"/>
      <c r="F85" s="691"/>
      <c r="G85" s="691"/>
      <c r="H85" s="691"/>
      <c r="I85" s="691"/>
      <c r="J85" s="692">
        <v>0.52290000000000003</v>
      </c>
    </row>
    <row r="86" spans="2:10" ht="15.75" thickBot="1">
      <c r="B86" s="685"/>
      <c r="C86" s="686"/>
      <c r="D86" s="686"/>
      <c r="E86" s="686"/>
      <c r="F86" s="686"/>
      <c r="G86" s="686"/>
      <c r="H86" s="686"/>
      <c r="I86" s="686"/>
      <c r="J86" s="677"/>
    </row>
    <row r="87" spans="2:10" ht="15.75" thickBot="1">
      <c r="B87" s="689" t="s">
        <v>1459</v>
      </c>
      <c r="C87" s="687"/>
      <c r="D87" s="687"/>
      <c r="E87" s="687"/>
      <c r="F87" s="687"/>
      <c r="G87" s="687"/>
      <c r="H87" s="687"/>
      <c r="I87" s="687"/>
      <c r="J87" s="680"/>
    </row>
    <row r="88" spans="2:10">
      <c r="B88" s="688"/>
      <c r="C88" s="683" t="s">
        <v>1457</v>
      </c>
      <c r="D88" s="683"/>
      <c r="E88" s="683"/>
      <c r="F88" s="683"/>
      <c r="G88" s="683"/>
      <c r="H88" s="683"/>
      <c r="I88" s="683"/>
      <c r="J88" s="684">
        <v>0.6653</v>
      </c>
    </row>
    <row r="89" spans="2:10">
      <c r="B89" s="690"/>
      <c r="C89" s="691" t="s">
        <v>1460</v>
      </c>
      <c r="D89" s="691"/>
      <c r="E89" s="691"/>
      <c r="F89" s="691"/>
      <c r="G89" s="691"/>
      <c r="H89" s="691"/>
      <c r="I89" s="691"/>
      <c r="J89" s="692">
        <v>0.33460000000000001</v>
      </c>
    </row>
    <row r="90" spans="2:10" ht="15.75" thickBot="1">
      <c r="B90" s="685"/>
      <c r="C90" s="686"/>
      <c r="D90" s="686"/>
      <c r="E90" s="686"/>
      <c r="F90" s="686"/>
      <c r="G90" s="686"/>
      <c r="H90" s="686"/>
      <c r="I90" s="686"/>
      <c r="J90" s="677"/>
    </row>
    <row r="91" spans="2:10" ht="15.75" thickBot="1">
      <c r="B91" s="689" t="s">
        <v>1461</v>
      </c>
      <c r="C91" s="687"/>
      <c r="D91" s="687"/>
      <c r="E91" s="687"/>
      <c r="F91" s="687"/>
      <c r="G91" s="687"/>
      <c r="H91" s="687"/>
      <c r="I91" s="687"/>
      <c r="J91" s="680"/>
    </row>
    <row r="92" spans="2:10">
      <c r="B92" s="688"/>
      <c r="C92" s="683" t="s">
        <v>1462</v>
      </c>
      <c r="D92" s="683"/>
      <c r="E92" s="683"/>
      <c r="F92" s="683"/>
      <c r="G92" s="683"/>
      <c r="H92" s="683"/>
      <c r="I92" s="683"/>
      <c r="J92" s="684">
        <v>0.25</v>
      </c>
    </row>
    <row r="93" spans="2:10">
      <c r="B93" s="690"/>
      <c r="C93" s="691" t="s">
        <v>1463</v>
      </c>
      <c r="D93" s="691"/>
      <c r="E93" s="691"/>
      <c r="F93" s="691"/>
      <c r="G93" s="691"/>
      <c r="H93" s="691"/>
      <c r="I93" s="691"/>
      <c r="J93" s="692">
        <v>0.25</v>
      </c>
    </row>
    <row r="94" spans="2:10">
      <c r="B94" s="690"/>
      <c r="C94" s="691" t="s">
        <v>1464</v>
      </c>
      <c r="D94" s="691"/>
      <c r="E94" s="691"/>
      <c r="F94" s="691"/>
      <c r="G94" s="691"/>
      <c r="H94" s="691"/>
      <c r="I94" s="691"/>
      <c r="J94" s="692">
        <v>0.25</v>
      </c>
    </row>
    <row r="95" spans="2:10">
      <c r="B95" s="690"/>
      <c r="C95" s="691" t="s">
        <v>1465</v>
      </c>
      <c r="D95" s="691"/>
      <c r="E95" s="691"/>
      <c r="F95" s="691"/>
      <c r="G95" s="691"/>
      <c r="H95" s="691"/>
      <c r="I95" s="691"/>
      <c r="J95" s="692">
        <v>0.25</v>
      </c>
    </row>
    <row r="96" spans="2:10" ht="15.75" thickBot="1">
      <c r="B96" s="685"/>
      <c r="C96" s="686"/>
      <c r="D96" s="686"/>
      <c r="E96" s="686"/>
      <c r="F96" s="686"/>
      <c r="G96" s="686"/>
      <c r="H96" s="686"/>
      <c r="I96" s="686"/>
      <c r="J96" s="677"/>
    </row>
    <row r="97" spans="2:18" ht="15.75" thickBot="1">
      <c r="B97" s="689" t="s">
        <v>1466</v>
      </c>
      <c r="C97" s="687"/>
      <c r="D97" s="687"/>
      <c r="E97" s="687"/>
      <c r="F97" s="687"/>
      <c r="G97" s="687"/>
      <c r="H97" s="687"/>
      <c r="I97" s="687"/>
      <c r="J97" s="680"/>
    </row>
    <row r="98" spans="2:18">
      <c r="B98" s="688"/>
      <c r="C98" s="683" t="s">
        <v>1467</v>
      </c>
      <c r="D98" s="683"/>
      <c r="E98" s="683"/>
      <c r="F98" s="683"/>
      <c r="G98" s="683"/>
      <c r="H98" s="683"/>
      <c r="I98" s="683"/>
      <c r="J98" s="684">
        <v>0.33939999999999998</v>
      </c>
    </row>
    <row r="99" spans="2:18" ht="15.75" thickBot="1">
      <c r="B99" s="693"/>
      <c r="C99" s="694" t="s">
        <v>1458</v>
      </c>
      <c r="D99" s="694"/>
      <c r="E99" s="694"/>
      <c r="F99" s="694"/>
      <c r="G99" s="694"/>
      <c r="H99" s="694"/>
      <c r="I99" s="694"/>
      <c r="J99" s="695">
        <v>0.66059999999999997</v>
      </c>
    </row>
    <row r="100" spans="2:18">
      <c r="B100" s="696"/>
      <c r="C100" s="544" t="s">
        <v>1468</v>
      </c>
      <c r="D100" s="544"/>
      <c r="E100" s="544"/>
      <c r="F100" s="544"/>
      <c r="G100" s="544"/>
      <c r="H100" s="544"/>
      <c r="I100" s="544"/>
      <c r="J100" s="544"/>
    </row>
    <row r="102" spans="2:18">
      <c r="B102" s="107" t="s">
        <v>472</v>
      </c>
      <c r="C102" s="100" t="s">
        <v>473</v>
      </c>
    </row>
    <row r="103" spans="2:18">
      <c r="B103" s="535"/>
    </row>
    <row r="104" spans="2:18" ht="15.75">
      <c r="B104" s="107" t="s">
        <v>474</v>
      </c>
      <c r="C104" s="100" t="s">
        <v>1081</v>
      </c>
      <c r="M104" s="535"/>
    </row>
    <row r="105" spans="2:18">
      <c r="B105" s="107" t="s">
        <v>475</v>
      </c>
      <c r="C105" s="100" t="s">
        <v>1084</v>
      </c>
      <c r="M105" s="535"/>
    </row>
    <row r="108" spans="2:18">
      <c r="B108" s="107" t="s">
        <v>476</v>
      </c>
      <c r="C108" s="100" t="s">
        <v>276</v>
      </c>
    </row>
    <row r="110" spans="2:18">
      <c r="C110" s="110" t="s">
        <v>1098</v>
      </c>
      <c r="D110" s="106"/>
      <c r="E110" s="109" t="s">
        <v>277</v>
      </c>
      <c r="F110" s="106"/>
      <c r="G110" s="106"/>
    </row>
    <row r="111" spans="2:18">
      <c r="C111" s="582" t="s">
        <v>448</v>
      </c>
      <c r="E111" s="578" t="s">
        <v>80</v>
      </c>
    </row>
    <row r="112" spans="2:18">
      <c r="C112" s="582" t="s">
        <v>1348</v>
      </c>
      <c r="E112" s="578" t="s">
        <v>278</v>
      </c>
      <c r="N112" s="569"/>
      <c r="O112" s="569"/>
      <c r="P112" s="569"/>
      <c r="Q112" s="569"/>
      <c r="R112" s="569"/>
    </row>
    <row r="113" spans="2:18">
      <c r="C113" s="575" t="s">
        <v>452</v>
      </c>
      <c r="E113" s="578" t="s">
        <v>278</v>
      </c>
      <c r="N113" s="569"/>
      <c r="O113" s="569"/>
      <c r="P113" s="569"/>
      <c r="Q113" s="569"/>
      <c r="R113" s="569"/>
    </row>
    <row r="114" spans="2:18">
      <c r="C114" s="582" t="s">
        <v>449</v>
      </c>
      <c r="E114" s="578" t="s">
        <v>278</v>
      </c>
      <c r="N114" s="569"/>
      <c r="O114" s="569"/>
      <c r="P114" s="569"/>
      <c r="Q114" s="569"/>
      <c r="R114" s="569"/>
    </row>
    <row r="115" spans="2:18">
      <c r="C115" s="582" t="s">
        <v>1217</v>
      </c>
      <c r="E115" s="578" t="s">
        <v>278</v>
      </c>
      <c r="N115" s="569"/>
      <c r="O115" s="569"/>
      <c r="P115" s="569"/>
      <c r="Q115" s="569"/>
      <c r="R115" s="569"/>
    </row>
    <row r="116" spans="2:18">
      <c r="C116" s="535" t="s">
        <v>453</v>
      </c>
      <c r="E116" s="535" t="s">
        <v>455</v>
      </c>
      <c r="N116" s="569"/>
      <c r="O116" s="569"/>
      <c r="P116" s="569"/>
      <c r="Q116" s="569"/>
      <c r="R116" s="569"/>
    </row>
    <row r="117" spans="2:18">
      <c r="C117" s="535" t="s">
        <v>454</v>
      </c>
      <c r="E117" s="535" t="s">
        <v>456</v>
      </c>
    </row>
    <row r="118" spans="2:18">
      <c r="C118" s="535" t="s">
        <v>1469</v>
      </c>
      <c r="E118" s="535" t="s">
        <v>1428</v>
      </c>
    </row>
    <row r="119" spans="2:18">
      <c r="C119" s="535" t="s">
        <v>1470</v>
      </c>
      <c r="E119" s="535" t="s">
        <v>1430</v>
      </c>
    </row>
    <row r="120" spans="2:18">
      <c r="C120" s="535" t="s">
        <v>1471</v>
      </c>
      <c r="E120" s="535" t="s">
        <v>1432</v>
      </c>
    </row>
    <row r="121" spans="2:18">
      <c r="C121" s="535" t="s">
        <v>1472</v>
      </c>
      <c r="E121" s="535" t="s">
        <v>1473</v>
      </c>
    </row>
    <row r="122" spans="2:18" ht="30">
      <c r="C122" s="583" t="s">
        <v>466</v>
      </c>
      <c r="E122" s="584" t="s">
        <v>225</v>
      </c>
    </row>
    <row r="123" spans="2:18">
      <c r="C123" s="583" t="s">
        <v>252</v>
      </c>
      <c r="E123" s="584" t="s">
        <v>1032</v>
      </c>
    </row>
    <row r="124" spans="2:18">
      <c r="C124" s="583" t="s">
        <v>1419</v>
      </c>
      <c r="E124" s="584" t="s">
        <v>1032</v>
      </c>
    </row>
    <row r="125" spans="2:18" s="544" customFormat="1">
      <c r="B125" s="696"/>
      <c r="C125" s="1040" t="s">
        <v>1635</v>
      </c>
      <c r="E125" s="1041" t="s">
        <v>1032</v>
      </c>
      <c r="M125" s="1042"/>
    </row>
    <row r="126" spans="2:18">
      <c r="C126" s="583" t="s">
        <v>1418</v>
      </c>
      <c r="E126" s="584" t="s">
        <v>1349</v>
      </c>
    </row>
    <row r="127" spans="2:18">
      <c r="C127" s="583"/>
      <c r="E127" s="584"/>
    </row>
    <row r="129" spans="3:9">
      <c r="C129" s="585" t="s">
        <v>1099</v>
      </c>
      <c r="E129" s="535" t="s">
        <v>465</v>
      </c>
    </row>
    <row r="130" spans="3:9">
      <c r="C130" s="572" t="s">
        <v>1219</v>
      </c>
      <c r="E130" s="535" t="s">
        <v>1046</v>
      </c>
    </row>
    <row r="131" spans="3:9">
      <c r="C131" s="99" t="s">
        <v>477</v>
      </c>
      <c r="E131" s="586">
        <v>0.99994505494505503</v>
      </c>
    </row>
    <row r="132" spans="3:9">
      <c r="C132" s="572" t="s">
        <v>478</v>
      </c>
      <c r="E132" s="535" t="s">
        <v>1047</v>
      </c>
    </row>
    <row r="133" spans="3:9">
      <c r="C133" s="570"/>
    </row>
    <row r="134" spans="3:9">
      <c r="C134" s="570"/>
    </row>
    <row r="135" spans="3:9">
      <c r="C135" s="570"/>
    </row>
    <row r="136" spans="3:9">
      <c r="C136" s="570"/>
    </row>
    <row r="137" spans="3:9">
      <c r="C137" s="570"/>
    </row>
    <row r="138" spans="3:9">
      <c r="C138" s="982" t="s">
        <v>1217</v>
      </c>
      <c r="F138" s="587" t="s">
        <v>1282</v>
      </c>
      <c r="G138" s="650"/>
      <c r="I138" s="564" t="s">
        <v>206</v>
      </c>
    </row>
    <row r="139" spans="3:9">
      <c r="C139" s="983" t="s">
        <v>278</v>
      </c>
      <c r="F139" s="565" t="s">
        <v>278</v>
      </c>
      <c r="G139" s="651"/>
      <c r="I139" s="565" t="s">
        <v>207</v>
      </c>
    </row>
  </sheetData>
  <customSheetViews>
    <customSheetView guid="{599159CD-1620-491F-A2F6-FFBFC633DFF1}" scale="90" showGridLines="0" topLeftCell="A72">
      <selection activeCell="F94" sqref="F94"/>
      <pageMargins left="0.75" right="0.75" top="1" bottom="1" header="0.5" footer="0.5"/>
      <pageSetup orientation="portrait" r:id="rId1"/>
      <headerFooter alignWithMargins="0"/>
    </customSheetView>
    <customSheetView guid="{7F8679DA-D059-4901-ACAC-85DFCE49504A}" scale="90" showGridLines="0" topLeftCell="A72">
      <selection activeCell="F94" sqref="F94"/>
      <pageMargins left="0.75" right="0.75" top="1" bottom="1" header="0.5" footer="0.5"/>
      <pageSetup orientation="portrait" r:id="rId2"/>
      <headerFooter alignWithMargins="0"/>
    </customSheetView>
  </customSheetViews>
  <mergeCells count="8">
    <mergeCell ref="B72:J72"/>
    <mergeCell ref="B61:J61"/>
    <mergeCell ref="B67:J67"/>
    <mergeCell ref="C1:K1"/>
    <mergeCell ref="C5:K5"/>
    <mergeCell ref="C6:K6"/>
    <mergeCell ref="C53:K53"/>
    <mergeCell ref="E32:G32"/>
  </mergeCells>
  <hyperlinks>
    <hyperlink ref="E16" r:id="rId3" xr:uid="{00000000-0004-0000-0100-000000000000}"/>
    <hyperlink ref="E15" r:id="rId4" xr:uid="{00000000-0004-0000-0100-000001000000}"/>
  </hyperlinks>
  <pageMargins left="0.75" right="0.75" top="1" bottom="1" header="0.5" footer="0.5"/>
  <pageSetup orientation="portrait" r:id="rId5"/>
  <headerFooter alignWithMargins="0"/>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M95"/>
  <sheetViews>
    <sheetView showGridLines="0" zoomScale="80" zoomScaleNormal="80" workbookViewId="0">
      <selection activeCell="G9" sqref="G9"/>
    </sheetView>
  </sheetViews>
  <sheetFormatPr baseColWidth="10" defaultColWidth="11.42578125" defaultRowHeight="15.75"/>
  <cols>
    <col min="1" max="1" width="2.28515625" style="510" customWidth="1"/>
    <col min="2" max="2" width="33.28515625" style="510" customWidth="1"/>
    <col min="3" max="3" width="26.7109375" style="510" customWidth="1"/>
    <col min="4" max="4" width="15.7109375" style="510" customWidth="1"/>
    <col min="5" max="5" width="9.85546875" style="510" customWidth="1"/>
    <col min="6" max="6" width="5.28515625" style="510" customWidth="1"/>
    <col min="7" max="7" width="25.85546875" style="510" bestFit="1" customWidth="1"/>
    <col min="8" max="8" width="22.85546875" style="510" customWidth="1"/>
    <col min="9" max="16384" width="11.42578125" style="510"/>
  </cols>
  <sheetData>
    <row r="1" spans="1:8">
      <c r="B1" s="1059"/>
      <c r="C1" s="1059"/>
      <c r="D1" s="1059"/>
      <c r="E1" s="1059"/>
      <c r="F1" s="1059"/>
      <c r="G1" s="1059"/>
      <c r="H1" s="1059"/>
    </row>
    <row r="2" spans="1:8" ht="19.5">
      <c r="B2" s="1060" t="s">
        <v>1080</v>
      </c>
      <c r="C2" s="1060"/>
      <c r="D2" s="1060"/>
      <c r="E2" s="1060"/>
      <c r="F2" s="1060"/>
      <c r="G2" s="1060"/>
      <c r="H2" s="1060"/>
    </row>
    <row r="3" spans="1:8">
      <c r="B3" s="606" t="s">
        <v>414</v>
      </c>
      <c r="C3" s="606"/>
      <c r="D3" s="606"/>
      <c r="E3" s="606"/>
      <c r="F3" s="606"/>
      <c r="G3" s="606"/>
      <c r="H3" s="606"/>
    </row>
    <row r="4" spans="1:8" ht="15.6" customHeight="1">
      <c r="B4" s="607" t="s">
        <v>1400</v>
      </c>
      <c r="C4" s="608"/>
      <c r="D4" s="608"/>
      <c r="E4" s="608"/>
      <c r="F4" s="608"/>
      <c r="G4" s="608"/>
      <c r="H4" s="608"/>
    </row>
    <row r="5" spans="1:8" ht="17.25">
      <c r="B5" s="1061" t="s">
        <v>413</v>
      </c>
      <c r="C5" s="1061"/>
      <c r="D5" s="1061"/>
      <c r="E5" s="1061"/>
      <c r="F5" s="1061"/>
      <c r="G5" s="1061"/>
      <c r="H5" s="1061"/>
    </row>
    <row r="6" spans="1:8">
      <c r="B6" s="1057"/>
      <c r="C6" s="1057"/>
      <c r="D6" s="1057"/>
      <c r="E6" s="1057"/>
      <c r="F6" s="1057"/>
      <c r="G6" s="1057"/>
      <c r="H6" s="1057"/>
    </row>
    <row r="7" spans="1:8">
      <c r="B7" s="520"/>
      <c r="C7" s="150"/>
      <c r="D7" s="150"/>
      <c r="E7" s="150"/>
      <c r="F7" s="151"/>
      <c r="G7" s="521">
        <v>44196</v>
      </c>
      <c r="H7" s="521">
        <v>43830</v>
      </c>
    </row>
    <row r="8" spans="1:8" ht="15" customHeight="1">
      <c r="A8" s="609"/>
      <c r="B8" s="486" t="s">
        <v>30</v>
      </c>
      <c r="C8" s="610"/>
      <c r="D8" s="610"/>
      <c r="E8" s="610"/>
      <c r="F8" s="611"/>
      <c r="G8" s="522">
        <v>2076607651</v>
      </c>
      <c r="H8" s="522">
        <f>+H9+H13+H17+H21+H22+H23+H24+H25+H26+H27+H28+H29</f>
        <v>187724784</v>
      </c>
    </row>
    <row r="9" spans="1:8" ht="15.6" customHeight="1">
      <c r="A9" s="609"/>
      <c r="B9" s="489" t="s">
        <v>81</v>
      </c>
      <c r="C9" s="612"/>
      <c r="D9" s="612"/>
      <c r="E9" s="612"/>
      <c r="F9" s="611"/>
      <c r="G9" s="522">
        <v>91117500</v>
      </c>
      <c r="H9" s="522">
        <f>+H10+H11</f>
        <v>0</v>
      </c>
    </row>
    <row r="10" spans="1:8" ht="15.6" customHeight="1">
      <c r="A10" s="609"/>
      <c r="B10" s="500" t="s">
        <v>1149</v>
      </c>
      <c r="C10" s="613"/>
      <c r="D10" s="613"/>
      <c r="E10" s="613"/>
      <c r="F10" s="611"/>
      <c r="G10" s="523">
        <v>0</v>
      </c>
      <c r="H10" s="523">
        <v>0</v>
      </c>
    </row>
    <row r="11" spans="1:8" ht="15.6" customHeight="1">
      <c r="A11" s="609"/>
      <c r="B11" s="500" t="s">
        <v>84</v>
      </c>
      <c r="C11" s="613"/>
      <c r="D11" s="613"/>
      <c r="E11" s="613"/>
      <c r="F11" s="611"/>
      <c r="G11" s="523">
        <v>91117500</v>
      </c>
      <c r="H11" s="523">
        <v>0</v>
      </c>
    </row>
    <row r="12" spans="1:8" ht="15.6" customHeight="1">
      <c r="A12" s="609"/>
      <c r="B12" s="486"/>
      <c r="C12" s="610"/>
      <c r="D12" s="610"/>
      <c r="E12" s="610"/>
      <c r="F12" s="611"/>
      <c r="G12" s="522"/>
      <c r="H12" s="522"/>
    </row>
    <row r="13" spans="1:8" ht="15.6" customHeight="1">
      <c r="A13" s="609"/>
      <c r="B13" s="489" t="s">
        <v>1150</v>
      </c>
      <c r="C13" s="612"/>
      <c r="D13" s="612"/>
      <c r="E13" s="612"/>
      <c r="F13" s="611"/>
      <c r="G13" s="522">
        <v>0</v>
      </c>
      <c r="H13" s="522">
        <f>+H14+H15</f>
        <v>0</v>
      </c>
    </row>
    <row r="14" spans="1:8" ht="15.6" customHeight="1">
      <c r="A14" s="609"/>
      <c r="B14" s="500" t="s">
        <v>1149</v>
      </c>
      <c r="C14" s="613"/>
      <c r="D14" s="613"/>
      <c r="E14" s="613"/>
      <c r="F14" s="611"/>
      <c r="G14" s="523">
        <v>0</v>
      </c>
      <c r="H14" s="523">
        <v>0</v>
      </c>
    </row>
    <row r="15" spans="1:8" ht="15.6" customHeight="1">
      <c r="A15" s="609"/>
      <c r="B15" s="500" t="s">
        <v>1312</v>
      </c>
      <c r="C15" s="613"/>
      <c r="D15" s="613"/>
      <c r="E15" s="613"/>
      <c r="F15" s="611"/>
      <c r="G15" s="523">
        <v>0</v>
      </c>
      <c r="H15" s="523">
        <v>0</v>
      </c>
    </row>
    <row r="16" spans="1:8" ht="15.6" customHeight="1">
      <c r="A16" s="609"/>
      <c r="B16" s="500"/>
      <c r="C16" s="613"/>
      <c r="D16" s="613"/>
      <c r="E16" s="613"/>
      <c r="F16" s="611"/>
      <c r="G16" s="522"/>
      <c r="H16" s="522"/>
    </row>
    <row r="17" spans="1:8" ht="15.6" customHeight="1">
      <c r="A17" s="614"/>
      <c r="B17" s="489" t="s">
        <v>83</v>
      </c>
      <c r="C17" s="612"/>
      <c r="D17" s="612"/>
      <c r="E17" s="612"/>
      <c r="F17" s="615"/>
      <c r="G17" s="522">
        <v>1825729546</v>
      </c>
      <c r="H17" s="522">
        <f>+H18+H19</f>
        <v>0</v>
      </c>
    </row>
    <row r="18" spans="1:8" ht="15.6" customHeight="1">
      <c r="A18" s="616"/>
      <c r="B18" s="480" t="s">
        <v>1151</v>
      </c>
      <c r="C18" s="617"/>
      <c r="D18" s="617"/>
      <c r="E18" s="617"/>
      <c r="F18" s="618"/>
      <c r="G18" s="523">
        <v>0</v>
      </c>
      <c r="H18" s="523">
        <v>0</v>
      </c>
    </row>
    <row r="19" spans="1:8" ht="15.6" customHeight="1">
      <c r="A19" s="616"/>
      <c r="B19" s="480" t="s">
        <v>82</v>
      </c>
      <c r="C19" s="617"/>
      <c r="D19" s="617"/>
      <c r="E19" s="617"/>
      <c r="F19" s="618"/>
      <c r="G19" s="523">
        <v>1825729546</v>
      </c>
      <c r="H19" s="523">
        <v>0</v>
      </c>
    </row>
    <row r="20" spans="1:8" ht="15.6" customHeight="1">
      <c r="A20" s="619"/>
      <c r="B20" s="497"/>
      <c r="C20" s="620"/>
      <c r="D20" s="620"/>
      <c r="E20" s="620"/>
      <c r="F20" s="618"/>
      <c r="G20" s="523"/>
      <c r="H20" s="522"/>
    </row>
    <row r="21" spans="1:8" ht="15.6" customHeight="1">
      <c r="A21" s="619"/>
      <c r="B21" s="497" t="s">
        <v>1152</v>
      </c>
      <c r="C21" s="620"/>
      <c r="D21" s="620"/>
      <c r="E21" s="620"/>
      <c r="F21" s="618"/>
      <c r="G21" s="523">
        <v>0</v>
      </c>
      <c r="H21" s="523">
        <v>0</v>
      </c>
    </row>
    <row r="22" spans="1:8" ht="15.6" customHeight="1">
      <c r="A22" s="619"/>
      <c r="B22" s="497" t="s">
        <v>1153</v>
      </c>
      <c r="C22" s="620"/>
      <c r="D22" s="620"/>
      <c r="E22" s="620"/>
      <c r="F22" s="618"/>
      <c r="G22" s="523">
        <v>0</v>
      </c>
      <c r="H22" s="523">
        <v>0</v>
      </c>
    </row>
    <row r="23" spans="1:8" ht="15.6" customHeight="1">
      <c r="A23" s="619"/>
      <c r="B23" s="497" t="s">
        <v>85</v>
      </c>
      <c r="C23" s="620"/>
      <c r="D23" s="620"/>
      <c r="E23" s="620"/>
      <c r="F23" s="618"/>
      <c r="G23" s="523">
        <v>0</v>
      </c>
      <c r="H23" s="523">
        <v>0</v>
      </c>
    </row>
    <row r="24" spans="1:8" ht="15.6" customHeight="1">
      <c r="A24" s="616"/>
      <c r="B24" s="497" t="s">
        <v>86</v>
      </c>
      <c r="C24" s="620"/>
      <c r="D24" s="620"/>
      <c r="E24" s="620"/>
      <c r="F24" s="618"/>
      <c r="G24" s="523">
        <v>61010605</v>
      </c>
      <c r="H24" s="621">
        <v>187418679</v>
      </c>
    </row>
    <row r="25" spans="1:8" ht="15.6" customHeight="1">
      <c r="A25" s="616"/>
      <c r="B25" s="497" t="s">
        <v>1154</v>
      </c>
      <c r="C25" s="620"/>
      <c r="D25" s="620"/>
      <c r="E25" s="620"/>
      <c r="F25" s="618"/>
      <c r="G25" s="523">
        <v>0</v>
      </c>
      <c r="H25" s="523">
        <v>0</v>
      </c>
    </row>
    <row r="26" spans="1:8" ht="15.6" customHeight="1">
      <c r="A26" s="616"/>
      <c r="B26" s="497" t="s">
        <v>1155</v>
      </c>
      <c r="C26" s="620"/>
      <c r="D26" s="620"/>
      <c r="E26" s="620"/>
      <c r="F26" s="618"/>
      <c r="G26" s="523">
        <v>0</v>
      </c>
      <c r="H26" s="523">
        <v>0</v>
      </c>
    </row>
    <row r="27" spans="1:8" ht="15.6" customHeight="1">
      <c r="A27" s="616"/>
      <c r="B27" s="497" t="s">
        <v>1401</v>
      </c>
      <c r="C27" s="620"/>
      <c r="D27" s="620"/>
      <c r="E27" s="620"/>
      <c r="F27" s="618"/>
      <c r="G27" s="523">
        <v>0</v>
      </c>
      <c r="H27" s="523">
        <v>0</v>
      </c>
    </row>
    <row r="28" spans="1:8" ht="15.6" customHeight="1">
      <c r="A28" s="619"/>
      <c r="B28" s="497" t="s">
        <v>1402</v>
      </c>
      <c r="C28" s="620"/>
      <c r="D28" s="620"/>
      <c r="E28" s="620"/>
      <c r="F28" s="618"/>
      <c r="G28" s="523">
        <v>0</v>
      </c>
      <c r="H28" s="523">
        <v>0</v>
      </c>
    </row>
    <row r="29" spans="1:8" ht="15.6" customHeight="1">
      <c r="A29" s="616"/>
      <c r="B29" s="497" t="s">
        <v>1403</v>
      </c>
      <c r="C29" s="620"/>
      <c r="D29" s="620"/>
      <c r="E29" s="620"/>
      <c r="F29" s="618"/>
      <c r="G29" s="523">
        <v>98750000</v>
      </c>
      <c r="H29" s="621">
        <v>306105</v>
      </c>
    </row>
    <row r="30" spans="1:8" ht="15.6" customHeight="1">
      <c r="A30" s="622"/>
      <c r="B30" s="509"/>
      <c r="F30" s="623"/>
      <c r="G30" s="522"/>
      <c r="H30" s="523"/>
    </row>
    <row r="31" spans="1:8" ht="15.6" customHeight="1">
      <c r="A31" s="609"/>
      <c r="B31" s="486" t="s">
        <v>31</v>
      </c>
      <c r="C31" s="610"/>
      <c r="D31" s="610"/>
      <c r="E31" s="610"/>
      <c r="F31" s="611"/>
      <c r="G31" s="522">
        <v>-855103891</v>
      </c>
      <c r="H31" s="605">
        <f>SUM(H32:H34)</f>
        <v>-49119004</v>
      </c>
    </row>
    <row r="32" spans="1:8" ht="15.6" customHeight="1">
      <c r="A32" s="616"/>
      <c r="B32" s="509" t="s">
        <v>33</v>
      </c>
      <c r="F32" s="623"/>
      <c r="G32" s="523">
        <v>-720036032</v>
      </c>
      <c r="H32" s="523">
        <v>0</v>
      </c>
    </row>
    <row r="33" spans="1:8" ht="15.6" customHeight="1">
      <c r="A33" s="616"/>
      <c r="B33" s="509" t="s">
        <v>32</v>
      </c>
      <c r="F33" s="623"/>
      <c r="G33" s="523">
        <v>-128543898</v>
      </c>
      <c r="H33" s="621">
        <v>-49119004</v>
      </c>
    </row>
    <row r="34" spans="1:8" ht="15.6" customHeight="1">
      <c r="A34" s="624"/>
      <c r="B34" s="509" t="s">
        <v>1404</v>
      </c>
      <c r="F34" s="623"/>
      <c r="G34" s="523">
        <v>-6523961</v>
      </c>
      <c r="H34" s="523">
        <v>0</v>
      </c>
    </row>
    <row r="35" spans="1:8" ht="15.6" customHeight="1">
      <c r="A35" s="624"/>
      <c r="B35" s="509"/>
      <c r="F35" s="623"/>
      <c r="G35" s="523"/>
      <c r="H35" s="523"/>
    </row>
    <row r="36" spans="1:8" ht="15.6" customHeight="1">
      <c r="A36" s="609"/>
      <c r="B36" s="486" t="s">
        <v>34</v>
      </c>
      <c r="C36" s="610"/>
      <c r="D36" s="610"/>
      <c r="E36" s="610"/>
      <c r="F36" s="611"/>
      <c r="G36" s="522">
        <v>1221503760</v>
      </c>
      <c r="H36" s="522">
        <f>+H8+H31</f>
        <v>138605780</v>
      </c>
    </row>
    <row r="37" spans="1:8" ht="15.6" customHeight="1">
      <c r="A37" s="609"/>
      <c r="B37" s="486"/>
      <c r="C37" s="610"/>
      <c r="D37" s="610"/>
      <c r="E37" s="610"/>
      <c r="F37" s="611"/>
      <c r="G37" s="522"/>
      <c r="H37" s="523"/>
    </row>
    <row r="38" spans="1:8" ht="15.6" customHeight="1">
      <c r="A38" s="609"/>
      <c r="B38" s="486" t="s">
        <v>1313</v>
      </c>
      <c r="C38" s="610"/>
      <c r="D38" s="610"/>
      <c r="E38" s="610"/>
      <c r="F38" s="611"/>
      <c r="G38" s="605">
        <v>-18288671</v>
      </c>
      <c r="H38" s="605">
        <f>SUM(H39:H41)</f>
        <v>-161818</v>
      </c>
    </row>
    <row r="39" spans="1:8" ht="15.6" customHeight="1">
      <c r="A39" s="616"/>
      <c r="B39" s="509" t="s">
        <v>35</v>
      </c>
      <c r="F39" s="623"/>
      <c r="G39" s="621">
        <v>-18288671</v>
      </c>
      <c r="H39" s="621">
        <v>-80000</v>
      </c>
    </row>
    <row r="40" spans="1:8" ht="15.6" customHeight="1">
      <c r="A40" s="616"/>
      <c r="B40" s="509" t="s">
        <v>37</v>
      </c>
      <c r="F40" s="623"/>
      <c r="G40" s="523">
        <v>0</v>
      </c>
      <c r="H40" s="621">
        <v>-81818</v>
      </c>
    </row>
    <row r="41" spans="1:8" ht="15.6" customHeight="1">
      <c r="A41" s="624"/>
      <c r="B41" s="509" t="s">
        <v>1314</v>
      </c>
      <c r="F41" s="623"/>
      <c r="G41" s="523">
        <v>0</v>
      </c>
      <c r="H41" s="523">
        <v>0</v>
      </c>
    </row>
    <row r="42" spans="1:8" ht="15.6" customHeight="1">
      <c r="A42" s="622"/>
      <c r="B42" s="509"/>
      <c r="F42" s="623"/>
      <c r="G42" s="523"/>
      <c r="H42" s="523"/>
    </row>
    <row r="43" spans="1:8" ht="15.6" customHeight="1">
      <c r="A43" s="609"/>
      <c r="B43" s="486" t="s">
        <v>38</v>
      </c>
      <c r="C43" s="610"/>
      <c r="D43" s="610"/>
      <c r="E43" s="610"/>
      <c r="F43" s="611"/>
      <c r="G43" s="605">
        <v>-2049108826</v>
      </c>
      <c r="H43" s="605">
        <f>SUM(H44:H52)</f>
        <v>-287245611</v>
      </c>
    </row>
    <row r="44" spans="1:8" ht="15.6" customHeight="1">
      <c r="A44" s="609"/>
      <c r="B44" s="509" t="s">
        <v>87</v>
      </c>
      <c r="F44" s="611"/>
      <c r="G44" s="621">
        <v>-1773155043</v>
      </c>
      <c r="H44" s="621">
        <v>-285566407</v>
      </c>
    </row>
    <row r="45" spans="1:8" ht="15.6" customHeight="1">
      <c r="A45" s="616"/>
      <c r="B45" s="509" t="s">
        <v>88</v>
      </c>
      <c r="F45" s="623"/>
      <c r="G45" s="523">
        <v>0</v>
      </c>
      <c r="H45" s="523">
        <v>0</v>
      </c>
    </row>
    <row r="46" spans="1:8" ht="15.6" customHeight="1">
      <c r="A46" s="622"/>
      <c r="B46" s="509" t="s">
        <v>1270</v>
      </c>
      <c r="F46" s="623"/>
      <c r="G46" s="523">
        <v>0</v>
      </c>
      <c r="H46" s="523">
        <v>0</v>
      </c>
    </row>
    <row r="47" spans="1:8" ht="15.6" customHeight="1">
      <c r="A47" s="616"/>
      <c r="B47" s="509" t="s">
        <v>1159</v>
      </c>
      <c r="F47" s="623"/>
      <c r="G47" s="523">
        <v>0</v>
      </c>
      <c r="H47" s="523">
        <v>0</v>
      </c>
    </row>
    <row r="48" spans="1:8" ht="15.6" customHeight="1">
      <c r="A48" s="622"/>
      <c r="B48" s="509" t="s">
        <v>41</v>
      </c>
      <c r="F48" s="623"/>
      <c r="G48" s="621">
        <v>-5825273</v>
      </c>
      <c r="H48" s="523">
        <v>0</v>
      </c>
    </row>
    <row r="49" spans="1:8" ht="15.6" customHeight="1">
      <c r="A49" s="616"/>
      <c r="B49" s="509" t="s">
        <v>40</v>
      </c>
      <c r="F49" s="623"/>
      <c r="G49" s="523">
        <v>0</v>
      </c>
      <c r="H49" s="523">
        <v>0</v>
      </c>
    </row>
    <row r="50" spans="1:8" ht="15.6" customHeight="1">
      <c r="A50" s="624"/>
      <c r="B50" s="509" t="s">
        <v>89</v>
      </c>
      <c r="F50" s="623"/>
      <c r="G50" s="621">
        <v>-1037580</v>
      </c>
      <c r="H50" s="523">
        <v>0</v>
      </c>
    </row>
    <row r="51" spans="1:8" ht="15.6" customHeight="1">
      <c r="A51" s="624"/>
      <c r="B51" s="509" t="s">
        <v>42</v>
      </c>
      <c r="F51" s="623"/>
      <c r="G51" s="621">
        <v>-16297247</v>
      </c>
      <c r="H51" s="621">
        <v>-1325150</v>
      </c>
    </row>
    <row r="52" spans="1:8" ht="15.6" customHeight="1">
      <c r="A52" s="624"/>
      <c r="B52" s="509" t="s">
        <v>1405</v>
      </c>
      <c r="F52" s="623"/>
      <c r="G52" s="621">
        <v>-252793683</v>
      </c>
      <c r="H52" s="621">
        <v>-354054</v>
      </c>
    </row>
    <row r="53" spans="1:8" ht="15.6" customHeight="1">
      <c r="A53" s="622"/>
      <c r="B53" s="509"/>
      <c r="F53" s="623"/>
      <c r="G53" s="522"/>
      <c r="H53" s="523"/>
    </row>
    <row r="54" spans="1:8" ht="15.6" customHeight="1">
      <c r="A54" s="609"/>
      <c r="B54" s="486" t="s">
        <v>43</v>
      </c>
      <c r="C54" s="610"/>
      <c r="D54" s="610"/>
      <c r="E54" s="610"/>
      <c r="F54" s="611"/>
      <c r="G54" s="605">
        <v>-845893737</v>
      </c>
      <c r="H54" s="605">
        <f>H36+H38+H43</f>
        <v>-148801649</v>
      </c>
    </row>
    <row r="55" spans="1:8" ht="15.6" customHeight="1">
      <c r="A55" s="609"/>
      <c r="B55" s="486"/>
      <c r="C55" s="610"/>
      <c r="D55" s="610"/>
      <c r="E55" s="610"/>
      <c r="F55" s="611"/>
      <c r="G55" s="522"/>
      <c r="H55" s="522"/>
    </row>
    <row r="56" spans="1:8" ht="15.6" customHeight="1">
      <c r="A56" s="609"/>
      <c r="B56" s="486" t="s">
        <v>1315</v>
      </c>
      <c r="C56" s="610"/>
      <c r="D56" s="610"/>
      <c r="E56" s="610"/>
      <c r="F56" s="611"/>
      <c r="G56" s="522">
        <v>0</v>
      </c>
      <c r="H56" s="522">
        <f>+H57-H58</f>
        <v>0</v>
      </c>
    </row>
    <row r="57" spans="1:8" ht="15.6" customHeight="1">
      <c r="A57" s="609"/>
      <c r="B57" s="509" t="s">
        <v>125</v>
      </c>
      <c r="E57" s="610"/>
      <c r="F57" s="611"/>
      <c r="G57" s="523">
        <v>0</v>
      </c>
      <c r="H57" s="523">
        <v>0</v>
      </c>
    </row>
    <row r="58" spans="1:8" ht="15.6" customHeight="1">
      <c r="A58" s="609"/>
      <c r="B58" s="509" t="s">
        <v>1169</v>
      </c>
      <c r="E58" s="610"/>
      <c r="F58" s="611"/>
      <c r="G58" s="523">
        <v>0</v>
      </c>
      <c r="H58" s="523">
        <v>0</v>
      </c>
    </row>
    <row r="59" spans="1:8" ht="15.6" customHeight="1">
      <c r="A59" s="622"/>
      <c r="B59" s="509"/>
      <c r="F59" s="623"/>
      <c r="G59" s="522"/>
      <c r="H59" s="523"/>
    </row>
    <row r="60" spans="1:8" ht="15.6" customHeight="1">
      <c r="A60" s="609"/>
      <c r="B60" s="486" t="s">
        <v>1316</v>
      </c>
      <c r="C60" s="610"/>
      <c r="D60" s="610"/>
      <c r="E60" s="610"/>
      <c r="F60" s="611"/>
      <c r="G60" s="522">
        <v>114311315</v>
      </c>
      <c r="H60" s="522">
        <f>+H61+H64</f>
        <v>34757027</v>
      </c>
    </row>
    <row r="61" spans="1:8" ht="15.6" customHeight="1">
      <c r="A61" s="609"/>
      <c r="B61" s="486" t="s">
        <v>257</v>
      </c>
      <c r="C61" s="610"/>
      <c r="D61" s="610"/>
      <c r="E61" s="610"/>
      <c r="F61" s="611"/>
      <c r="G61" s="522">
        <v>88838828</v>
      </c>
      <c r="H61" s="522">
        <f>+SUM(H62:H63)</f>
        <v>491860052</v>
      </c>
    </row>
    <row r="62" spans="1:8" ht="15.6" customHeight="1">
      <c r="A62" s="609"/>
      <c r="B62" s="509" t="s">
        <v>90</v>
      </c>
      <c r="E62" s="610"/>
      <c r="F62" s="611"/>
      <c r="G62" s="523">
        <v>13588</v>
      </c>
      <c r="H62" s="523">
        <v>0</v>
      </c>
    </row>
    <row r="63" spans="1:8" ht="15.6" customHeight="1">
      <c r="A63" s="609"/>
      <c r="B63" s="509" t="s">
        <v>155</v>
      </c>
      <c r="E63" s="610"/>
      <c r="F63" s="611"/>
      <c r="G63" s="523">
        <v>88825240</v>
      </c>
      <c r="H63" s="621">
        <v>491860052</v>
      </c>
    </row>
    <row r="64" spans="1:8" ht="15.6" customHeight="1">
      <c r="A64" s="609"/>
      <c r="B64" s="486" t="s">
        <v>258</v>
      </c>
      <c r="C64" s="610"/>
      <c r="D64" s="610"/>
      <c r="E64" s="610"/>
      <c r="F64" s="611"/>
      <c r="G64" s="522">
        <v>25472487</v>
      </c>
      <c r="H64" s="605">
        <f>+SUM(H65:H66)</f>
        <v>-457103025</v>
      </c>
    </row>
    <row r="65" spans="1:8" ht="15.6" customHeight="1">
      <c r="A65" s="624"/>
      <c r="B65" s="509" t="s">
        <v>66</v>
      </c>
      <c r="F65" s="623"/>
      <c r="G65" s="523">
        <v>0</v>
      </c>
      <c r="H65" s="621">
        <v>-81360837</v>
      </c>
    </row>
    <row r="66" spans="1:8" ht="15.6" customHeight="1">
      <c r="A66" s="624"/>
      <c r="B66" s="509" t="s">
        <v>91</v>
      </c>
      <c r="F66" s="623"/>
      <c r="G66" s="523">
        <v>25472487</v>
      </c>
      <c r="H66" s="621">
        <v>-375742188</v>
      </c>
    </row>
    <row r="67" spans="1:8" ht="15.6" customHeight="1">
      <c r="A67" s="622"/>
      <c r="B67" s="509"/>
      <c r="F67" s="623"/>
      <c r="G67" s="522"/>
      <c r="H67" s="523"/>
    </row>
    <row r="68" spans="1:8" ht="15.6" customHeight="1">
      <c r="A68" s="622"/>
      <c r="B68" s="486" t="s">
        <v>1317</v>
      </c>
      <c r="C68" s="610"/>
      <c r="D68" s="610"/>
      <c r="F68" s="623"/>
      <c r="G68" s="522">
        <v>1707</v>
      </c>
      <c r="H68" s="522">
        <f>+H69</f>
        <v>0</v>
      </c>
    </row>
    <row r="69" spans="1:8" ht="15.6" customHeight="1">
      <c r="A69" s="622"/>
      <c r="B69" s="509" t="s">
        <v>1318</v>
      </c>
      <c r="F69" s="623"/>
      <c r="G69" s="523">
        <v>3425</v>
      </c>
      <c r="H69" s="523">
        <v>0</v>
      </c>
    </row>
    <row r="70" spans="1:8" ht="15.6" customHeight="1">
      <c r="A70" s="622"/>
      <c r="B70" s="509" t="s">
        <v>156</v>
      </c>
      <c r="F70" s="623"/>
      <c r="G70" s="621">
        <v>-1718</v>
      </c>
      <c r="H70" s="523">
        <v>0</v>
      </c>
    </row>
    <row r="71" spans="1:8" ht="15.6" customHeight="1">
      <c r="A71" s="622"/>
      <c r="B71" s="509"/>
      <c r="F71" s="623"/>
      <c r="G71" s="522"/>
      <c r="H71" s="523"/>
    </row>
    <row r="72" spans="1:8" ht="15.6" customHeight="1">
      <c r="A72" s="622"/>
      <c r="B72" s="486" t="s">
        <v>157</v>
      </c>
      <c r="C72" s="610"/>
      <c r="D72" s="610"/>
      <c r="F72" s="623"/>
      <c r="G72" s="522">
        <v>0</v>
      </c>
      <c r="H72" s="522">
        <f>+SUM(H73:H74)</f>
        <v>0</v>
      </c>
    </row>
    <row r="73" spans="1:8" ht="15.6" customHeight="1">
      <c r="A73" s="622"/>
      <c r="B73" s="509" t="s">
        <v>158</v>
      </c>
      <c r="F73" s="623"/>
      <c r="G73" s="523">
        <v>0</v>
      </c>
      <c r="H73" s="523">
        <v>0</v>
      </c>
    </row>
    <row r="74" spans="1:8" ht="15.6" customHeight="1">
      <c r="A74" s="622"/>
      <c r="B74" s="509" t="s">
        <v>159</v>
      </c>
      <c r="F74" s="623"/>
      <c r="G74" s="523">
        <v>0</v>
      </c>
      <c r="H74" s="523">
        <v>0</v>
      </c>
    </row>
    <row r="75" spans="1:8" ht="15.6" customHeight="1">
      <c r="A75" s="622"/>
      <c r="B75" s="509"/>
      <c r="F75" s="623"/>
      <c r="G75" s="522"/>
      <c r="H75" s="523"/>
    </row>
    <row r="76" spans="1:8" ht="15.6" customHeight="1">
      <c r="A76" s="609"/>
      <c r="B76" s="486" t="s">
        <v>44</v>
      </c>
      <c r="C76" s="610"/>
      <c r="D76" s="610"/>
      <c r="E76" s="610"/>
      <c r="F76" s="611"/>
      <c r="G76" s="605">
        <v>-731580715</v>
      </c>
      <c r="H76" s="605">
        <f>+H54+H56+H60+H68+H72</f>
        <v>-114044622</v>
      </c>
    </row>
    <row r="77" spans="1:8" ht="15.6" customHeight="1">
      <c r="A77" s="609"/>
      <c r="B77" s="486"/>
      <c r="C77" s="610"/>
      <c r="D77" s="610"/>
      <c r="E77" s="610"/>
      <c r="F77" s="611"/>
      <c r="G77" s="522"/>
      <c r="H77" s="522"/>
    </row>
    <row r="78" spans="1:8" ht="15.6" customHeight="1">
      <c r="A78" s="609"/>
      <c r="B78" s="486" t="s">
        <v>16</v>
      </c>
      <c r="C78" s="610"/>
      <c r="D78" s="610"/>
      <c r="E78" s="610"/>
      <c r="F78" s="611"/>
      <c r="G78" s="523">
        <v>0</v>
      </c>
      <c r="H78" s="523">
        <v>0</v>
      </c>
    </row>
    <row r="79" spans="1:8" ht="15.6" customHeight="1">
      <c r="A79" s="609"/>
      <c r="B79" s="486"/>
      <c r="C79" s="610"/>
      <c r="D79" s="610"/>
      <c r="E79" s="610"/>
      <c r="F79" s="611"/>
      <c r="G79" s="522"/>
      <c r="H79" s="523"/>
    </row>
    <row r="80" spans="1:8" ht="15.6" customHeight="1">
      <c r="A80" s="625"/>
      <c r="B80" s="476" t="s">
        <v>13</v>
      </c>
      <c r="C80" s="626"/>
      <c r="D80" s="626"/>
      <c r="E80" s="626"/>
      <c r="F80" s="627"/>
      <c r="G80" s="628">
        <v>-731580715</v>
      </c>
      <c r="H80" s="628">
        <f>H76+H78</f>
        <v>-114044622</v>
      </c>
    </row>
    <row r="81" spans="2:13" ht="6" customHeight="1">
      <c r="G81" s="629"/>
    </row>
    <row r="82" spans="2:13" ht="15" customHeight="1">
      <c r="B82" s="1058" t="s">
        <v>1052</v>
      </c>
      <c r="C82" s="1058"/>
      <c r="D82" s="1058"/>
      <c r="E82" s="1058"/>
      <c r="F82" s="1058"/>
      <c r="G82" s="1058"/>
      <c r="H82" s="1058"/>
    </row>
    <row r="83" spans="2:13" ht="15" customHeight="1">
      <c r="G83" s="630">
        <f>+G80-'[1]BG 31.12.2020'!C286</f>
        <v>0</v>
      </c>
    </row>
    <row r="84" spans="2:13" ht="15" customHeight="1">
      <c r="G84" s="10"/>
    </row>
    <row r="85" spans="2:13">
      <c r="B85" s="3"/>
      <c r="C85" s="3"/>
      <c r="D85" s="3"/>
      <c r="E85" s="3"/>
      <c r="F85" s="3"/>
    </row>
    <row r="86" spans="2:13">
      <c r="B86" s="3"/>
      <c r="C86" s="3"/>
      <c r="D86" s="3"/>
      <c r="E86" s="3"/>
      <c r="F86" s="3"/>
    </row>
    <row r="87" spans="2:13">
      <c r="B87" s="3"/>
      <c r="C87" s="3"/>
      <c r="D87" s="3"/>
      <c r="E87" s="3"/>
      <c r="F87" s="3"/>
    </row>
    <row r="88" spans="2:13">
      <c r="B88" s="3"/>
      <c r="C88" s="3"/>
      <c r="D88" s="3"/>
      <c r="E88" s="3"/>
      <c r="F88" s="3"/>
    </row>
    <row r="89" spans="2:13">
      <c r="B89" s="3"/>
      <c r="C89" s="3"/>
      <c r="D89" s="3"/>
      <c r="E89" s="3"/>
      <c r="F89" s="3"/>
    </row>
    <row r="90" spans="2:13">
      <c r="B90" s="3"/>
      <c r="C90" s="3"/>
      <c r="D90" s="3"/>
      <c r="E90" s="3"/>
      <c r="F90" s="3"/>
    </row>
    <row r="91" spans="2:13">
      <c r="B91" s="3"/>
      <c r="C91" s="3"/>
      <c r="D91" s="3"/>
      <c r="E91" s="3"/>
      <c r="F91" s="3"/>
    </row>
    <row r="92" spans="2:13">
      <c r="B92" s="567" t="s">
        <v>448</v>
      </c>
      <c r="C92" s="575" t="s">
        <v>1406</v>
      </c>
      <c r="D92" s="567" t="s">
        <v>453</v>
      </c>
      <c r="G92" s="567" t="s">
        <v>1407</v>
      </c>
      <c r="H92" s="567" t="s">
        <v>206</v>
      </c>
      <c r="I92" s="535"/>
      <c r="J92" s="535"/>
      <c r="L92" s="569"/>
      <c r="M92" s="1"/>
    </row>
    <row r="93" spans="2:13">
      <c r="B93" s="568" t="s">
        <v>1050</v>
      </c>
      <c r="C93" s="631" t="s">
        <v>1408</v>
      </c>
      <c r="D93" s="568" t="s">
        <v>455</v>
      </c>
      <c r="G93" s="568" t="s">
        <v>1409</v>
      </c>
      <c r="H93" s="568" t="s">
        <v>207</v>
      </c>
      <c r="I93" s="535"/>
      <c r="J93" s="535"/>
      <c r="L93" s="569"/>
      <c r="M93" s="1"/>
    </row>
    <row r="94" spans="2:13">
      <c r="B94" s="632"/>
      <c r="C94" s="402"/>
      <c r="D94" s="402"/>
      <c r="E94" s="402"/>
      <c r="F94" s="402"/>
      <c r="G94" s="402"/>
      <c r="H94" s="402"/>
    </row>
    <row r="95" spans="2:13">
      <c r="B95" s="401"/>
    </row>
  </sheetData>
  <mergeCells count="5">
    <mergeCell ref="B6:H6"/>
    <mergeCell ref="B82:H82"/>
    <mergeCell ref="B1:H1"/>
    <mergeCell ref="B2:H2"/>
    <mergeCell ref="B5:H5"/>
  </mergeCells>
  <printOptions horizontalCentered="1"/>
  <pageMargins left="0.23622047244094491" right="0.23622047244094491" top="0.74803149606299213" bottom="0.74803149606299213" header="0.31496062992125984" footer="0.31496062992125984"/>
  <pageSetup paperSize="9" scale="62" orientation="portrait" r:id="rId1"/>
  <headerFooter>
    <oddHeader>&amp;C&amp;G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DC165-D5E9-470F-A4ED-CB3FF7A7CD3E}">
  <dimension ref="A1:E321"/>
  <sheetViews>
    <sheetView showGridLines="0" topLeftCell="A210" zoomScale="90" zoomScaleNormal="90" workbookViewId="0">
      <selection activeCell="D218" sqref="D218"/>
    </sheetView>
  </sheetViews>
  <sheetFormatPr baseColWidth="10" defaultColWidth="9.140625" defaultRowHeight="12.75"/>
  <cols>
    <col min="1" max="1" width="1" style="59" customWidth="1"/>
    <col min="2" max="2" width="17.28515625" style="59" customWidth="1"/>
    <col min="3" max="3" width="67.140625" style="59" customWidth="1"/>
    <col min="4" max="4" width="25" style="59" customWidth="1"/>
    <col min="5" max="5" width="19.42578125" style="859" customWidth="1"/>
    <col min="6" max="6" width="15.28515625" style="59" customWidth="1"/>
    <col min="7" max="255" width="9.140625" style="59"/>
    <col min="256" max="256" width="1" style="59" customWidth="1"/>
    <col min="257" max="257" width="17.28515625" style="59" customWidth="1"/>
    <col min="258" max="258" width="67.140625" style="59" customWidth="1"/>
    <col min="259" max="259" width="28.42578125" style="59" customWidth="1"/>
    <col min="260" max="260" width="2" style="59" customWidth="1"/>
    <col min="261" max="261" width="17.7109375" style="59" customWidth="1"/>
    <col min="262" max="511" width="9.140625" style="59"/>
    <col min="512" max="512" width="1" style="59" customWidth="1"/>
    <col min="513" max="513" width="17.28515625" style="59" customWidth="1"/>
    <col min="514" max="514" width="67.140625" style="59" customWidth="1"/>
    <col min="515" max="515" width="28.42578125" style="59" customWidth="1"/>
    <col min="516" max="516" width="2" style="59" customWidth="1"/>
    <col min="517" max="517" width="17.7109375" style="59" customWidth="1"/>
    <col min="518" max="767" width="9.140625" style="59"/>
    <col min="768" max="768" width="1" style="59" customWidth="1"/>
    <col min="769" max="769" width="17.28515625" style="59" customWidth="1"/>
    <col min="770" max="770" width="67.140625" style="59" customWidth="1"/>
    <col min="771" max="771" width="28.42578125" style="59" customWidth="1"/>
    <col min="772" max="772" width="2" style="59" customWidth="1"/>
    <col min="773" max="773" width="17.7109375" style="59" customWidth="1"/>
    <col min="774" max="1023" width="9.140625" style="59"/>
    <col min="1024" max="1024" width="1" style="59" customWidth="1"/>
    <col min="1025" max="1025" width="17.28515625" style="59" customWidth="1"/>
    <col min="1026" max="1026" width="67.140625" style="59" customWidth="1"/>
    <col min="1027" max="1027" width="28.42578125" style="59" customWidth="1"/>
    <col min="1028" max="1028" width="2" style="59" customWidth="1"/>
    <col min="1029" max="1029" width="17.7109375" style="59" customWidth="1"/>
    <col min="1030" max="1279" width="9.140625" style="59"/>
    <col min="1280" max="1280" width="1" style="59" customWidth="1"/>
    <col min="1281" max="1281" width="17.28515625" style="59" customWidth="1"/>
    <col min="1282" max="1282" width="67.140625" style="59" customWidth="1"/>
    <col min="1283" max="1283" width="28.42578125" style="59" customWidth="1"/>
    <col min="1284" max="1284" width="2" style="59" customWidth="1"/>
    <col min="1285" max="1285" width="17.7109375" style="59" customWidth="1"/>
    <col min="1286" max="1535" width="9.140625" style="59"/>
    <col min="1536" max="1536" width="1" style="59" customWidth="1"/>
    <col min="1537" max="1537" width="17.28515625" style="59" customWidth="1"/>
    <col min="1538" max="1538" width="67.140625" style="59" customWidth="1"/>
    <col min="1539" max="1539" width="28.42578125" style="59" customWidth="1"/>
    <col min="1540" max="1540" width="2" style="59" customWidth="1"/>
    <col min="1541" max="1541" width="17.7109375" style="59" customWidth="1"/>
    <col min="1542" max="1791" width="9.140625" style="59"/>
    <col min="1792" max="1792" width="1" style="59" customWidth="1"/>
    <col min="1793" max="1793" width="17.28515625" style="59" customWidth="1"/>
    <col min="1794" max="1794" width="67.140625" style="59" customWidth="1"/>
    <col min="1795" max="1795" width="28.42578125" style="59" customWidth="1"/>
    <col min="1796" max="1796" width="2" style="59" customWidth="1"/>
    <col min="1797" max="1797" width="17.7109375" style="59" customWidth="1"/>
    <col min="1798" max="2047" width="9.140625" style="59"/>
    <col min="2048" max="2048" width="1" style="59" customWidth="1"/>
    <col min="2049" max="2049" width="17.28515625" style="59" customWidth="1"/>
    <col min="2050" max="2050" width="67.140625" style="59" customWidth="1"/>
    <col min="2051" max="2051" width="28.42578125" style="59" customWidth="1"/>
    <col min="2052" max="2052" width="2" style="59" customWidth="1"/>
    <col min="2053" max="2053" width="17.7109375" style="59" customWidth="1"/>
    <col min="2054" max="2303" width="9.140625" style="59"/>
    <col min="2304" max="2304" width="1" style="59" customWidth="1"/>
    <col min="2305" max="2305" width="17.28515625" style="59" customWidth="1"/>
    <col min="2306" max="2306" width="67.140625" style="59" customWidth="1"/>
    <col min="2307" max="2307" width="28.42578125" style="59" customWidth="1"/>
    <col min="2308" max="2308" width="2" style="59" customWidth="1"/>
    <col min="2309" max="2309" width="17.7109375" style="59" customWidth="1"/>
    <col min="2310" max="2559" width="9.140625" style="59"/>
    <col min="2560" max="2560" width="1" style="59" customWidth="1"/>
    <col min="2561" max="2561" width="17.28515625" style="59" customWidth="1"/>
    <col min="2562" max="2562" width="67.140625" style="59" customWidth="1"/>
    <col min="2563" max="2563" width="28.42578125" style="59" customWidth="1"/>
    <col min="2564" max="2564" width="2" style="59" customWidth="1"/>
    <col min="2565" max="2565" width="17.7109375" style="59" customWidth="1"/>
    <col min="2566" max="2815" width="9.140625" style="59"/>
    <col min="2816" max="2816" width="1" style="59" customWidth="1"/>
    <col min="2817" max="2817" width="17.28515625" style="59" customWidth="1"/>
    <col min="2818" max="2818" width="67.140625" style="59" customWidth="1"/>
    <col min="2819" max="2819" width="28.42578125" style="59" customWidth="1"/>
    <col min="2820" max="2820" width="2" style="59" customWidth="1"/>
    <col min="2821" max="2821" width="17.7109375" style="59" customWidth="1"/>
    <col min="2822" max="3071" width="9.140625" style="59"/>
    <col min="3072" max="3072" width="1" style="59" customWidth="1"/>
    <col min="3073" max="3073" width="17.28515625" style="59" customWidth="1"/>
    <col min="3074" max="3074" width="67.140625" style="59" customWidth="1"/>
    <col min="3075" max="3075" width="28.42578125" style="59" customWidth="1"/>
    <col min="3076" max="3076" width="2" style="59" customWidth="1"/>
    <col min="3077" max="3077" width="17.7109375" style="59" customWidth="1"/>
    <col min="3078" max="3327" width="9.140625" style="59"/>
    <col min="3328" max="3328" width="1" style="59" customWidth="1"/>
    <col min="3329" max="3329" width="17.28515625" style="59" customWidth="1"/>
    <col min="3330" max="3330" width="67.140625" style="59" customWidth="1"/>
    <col min="3331" max="3331" width="28.42578125" style="59" customWidth="1"/>
    <col min="3332" max="3332" width="2" style="59" customWidth="1"/>
    <col min="3333" max="3333" width="17.7109375" style="59" customWidth="1"/>
    <col min="3334" max="3583" width="9.140625" style="59"/>
    <col min="3584" max="3584" width="1" style="59" customWidth="1"/>
    <col min="3585" max="3585" width="17.28515625" style="59" customWidth="1"/>
    <col min="3586" max="3586" width="67.140625" style="59" customWidth="1"/>
    <col min="3587" max="3587" width="28.42578125" style="59" customWidth="1"/>
    <col min="3588" max="3588" width="2" style="59" customWidth="1"/>
    <col min="3589" max="3589" width="17.7109375" style="59" customWidth="1"/>
    <col min="3590" max="3839" width="9.140625" style="59"/>
    <col min="3840" max="3840" width="1" style="59" customWidth="1"/>
    <col min="3841" max="3841" width="17.28515625" style="59" customWidth="1"/>
    <col min="3842" max="3842" width="67.140625" style="59" customWidth="1"/>
    <col min="3843" max="3843" width="28.42578125" style="59" customWidth="1"/>
    <col min="3844" max="3844" width="2" style="59" customWidth="1"/>
    <col min="3845" max="3845" width="17.7109375" style="59" customWidth="1"/>
    <col min="3846" max="4095" width="9.140625" style="59"/>
    <col min="4096" max="4096" width="1" style="59" customWidth="1"/>
    <col min="4097" max="4097" width="17.28515625" style="59" customWidth="1"/>
    <col min="4098" max="4098" width="67.140625" style="59" customWidth="1"/>
    <col min="4099" max="4099" width="28.42578125" style="59" customWidth="1"/>
    <col min="4100" max="4100" width="2" style="59" customWidth="1"/>
    <col min="4101" max="4101" width="17.7109375" style="59" customWidth="1"/>
    <col min="4102" max="4351" width="9.140625" style="59"/>
    <col min="4352" max="4352" width="1" style="59" customWidth="1"/>
    <col min="4353" max="4353" width="17.28515625" style="59" customWidth="1"/>
    <col min="4354" max="4354" width="67.140625" style="59" customWidth="1"/>
    <col min="4355" max="4355" width="28.42578125" style="59" customWidth="1"/>
    <col min="4356" max="4356" width="2" style="59" customWidth="1"/>
    <col min="4357" max="4357" width="17.7109375" style="59" customWidth="1"/>
    <col min="4358" max="4607" width="9.140625" style="59"/>
    <col min="4608" max="4608" width="1" style="59" customWidth="1"/>
    <col min="4609" max="4609" width="17.28515625" style="59" customWidth="1"/>
    <col min="4610" max="4610" width="67.140625" style="59" customWidth="1"/>
    <col min="4611" max="4611" width="28.42578125" style="59" customWidth="1"/>
    <col min="4612" max="4612" width="2" style="59" customWidth="1"/>
    <col min="4613" max="4613" width="17.7109375" style="59" customWidth="1"/>
    <col min="4614" max="4863" width="9.140625" style="59"/>
    <col min="4864" max="4864" width="1" style="59" customWidth="1"/>
    <col min="4865" max="4865" width="17.28515625" style="59" customWidth="1"/>
    <col min="4866" max="4866" width="67.140625" style="59" customWidth="1"/>
    <col min="4867" max="4867" width="28.42578125" style="59" customWidth="1"/>
    <col min="4868" max="4868" width="2" style="59" customWidth="1"/>
    <col min="4869" max="4869" width="17.7109375" style="59" customWidth="1"/>
    <col min="4870" max="5119" width="9.140625" style="59"/>
    <col min="5120" max="5120" width="1" style="59" customWidth="1"/>
    <col min="5121" max="5121" width="17.28515625" style="59" customWidth="1"/>
    <col min="5122" max="5122" width="67.140625" style="59" customWidth="1"/>
    <col min="5123" max="5123" width="28.42578125" style="59" customWidth="1"/>
    <col min="5124" max="5124" width="2" style="59" customWidth="1"/>
    <col min="5125" max="5125" width="17.7109375" style="59" customWidth="1"/>
    <col min="5126" max="5375" width="9.140625" style="59"/>
    <col min="5376" max="5376" width="1" style="59" customWidth="1"/>
    <col min="5377" max="5377" width="17.28515625" style="59" customWidth="1"/>
    <col min="5378" max="5378" width="67.140625" style="59" customWidth="1"/>
    <col min="5379" max="5379" width="28.42578125" style="59" customWidth="1"/>
    <col min="5380" max="5380" width="2" style="59" customWidth="1"/>
    <col min="5381" max="5381" width="17.7109375" style="59" customWidth="1"/>
    <col min="5382" max="5631" width="9.140625" style="59"/>
    <col min="5632" max="5632" width="1" style="59" customWidth="1"/>
    <col min="5633" max="5633" width="17.28515625" style="59" customWidth="1"/>
    <col min="5634" max="5634" width="67.140625" style="59" customWidth="1"/>
    <col min="5635" max="5635" width="28.42578125" style="59" customWidth="1"/>
    <col min="5636" max="5636" width="2" style="59" customWidth="1"/>
    <col min="5637" max="5637" width="17.7109375" style="59" customWidth="1"/>
    <col min="5638" max="5887" width="9.140625" style="59"/>
    <col min="5888" max="5888" width="1" style="59" customWidth="1"/>
    <col min="5889" max="5889" width="17.28515625" style="59" customWidth="1"/>
    <col min="5890" max="5890" width="67.140625" style="59" customWidth="1"/>
    <col min="5891" max="5891" width="28.42578125" style="59" customWidth="1"/>
    <col min="5892" max="5892" width="2" style="59" customWidth="1"/>
    <col min="5893" max="5893" width="17.7109375" style="59" customWidth="1"/>
    <col min="5894" max="6143" width="9.140625" style="59"/>
    <col min="6144" max="6144" width="1" style="59" customWidth="1"/>
    <col min="6145" max="6145" width="17.28515625" style="59" customWidth="1"/>
    <col min="6146" max="6146" width="67.140625" style="59" customWidth="1"/>
    <col min="6147" max="6147" width="28.42578125" style="59" customWidth="1"/>
    <col min="6148" max="6148" width="2" style="59" customWidth="1"/>
    <col min="6149" max="6149" width="17.7109375" style="59" customWidth="1"/>
    <col min="6150" max="6399" width="9.140625" style="59"/>
    <col min="6400" max="6400" width="1" style="59" customWidth="1"/>
    <col min="6401" max="6401" width="17.28515625" style="59" customWidth="1"/>
    <col min="6402" max="6402" width="67.140625" style="59" customWidth="1"/>
    <col min="6403" max="6403" width="28.42578125" style="59" customWidth="1"/>
    <col min="6404" max="6404" width="2" style="59" customWidth="1"/>
    <col min="6405" max="6405" width="17.7109375" style="59" customWidth="1"/>
    <col min="6406" max="6655" width="9.140625" style="59"/>
    <col min="6656" max="6656" width="1" style="59" customWidth="1"/>
    <col min="6657" max="6657" width="17.28515625" style="59" customWidth="1"/>
    <col min="6658" max="6658" width="67.140625" style="59" customWidth="1"/>
    <col min="6659" max="6659" width="28.42578125" style="59" customWidth="1"/>
    <col min="6660" max="6660" width="2" style="59" customWidth="1"/>
    <col min="6661" max="6661" width="17.7109375" style="59" customWidth="1"/>
    <col min="6662" max="6911" width="9.140625" style="59"/>
    <col min="6912" max="6912" width="1" style="59" customWidth="1"/>
    <col min="6913" max="6913" width="17.28515625" style="59" customWidth="1"/>
    <col min="6914" max="6914" width="67.140625" style="59" customWidth="1"/>
    <col min="6915" max="6915" width="28.42578125" style="59" customWidth="1"/>
    <col min="6916" max="6916" width="2" style="59" customWidth="1"/>
    <col min="6917" max="6917" width="17.7109375" style="59" customWidth="1"/>
    <col min="6918" max="7167" width="9.140625" style="59"/>
    <col min="7168" max="7168" width="1" style="59" customWidth="1"/>
    <col min="7169" max="7169" width="17.28515625" style="59" customWidth="1"/>
    <col min="7170" max="7170" width="67.140625" style="59" customWidth="1"/>
    <col min="7171" max="7171" width="28.42578125" style="59" customWidth="1"/>
    <col min="7172" max="7172" width="2" style="59" customWidth="1"/>
    <col min="7173" max="7173" width="17.7109375" style="59" customWidth="1"/>
    <col min="7174" max="7423" width="9.140625" style="59"/>
    <col min="7424" max="7424" width="1" style="59" customWidth="1"/>
    <col min="7425" max="7425" width="17.28515625" style="59" customWidth="1"/>
    <col min="7426" max="7426" width="67.140625" style="59" customWidth="1"/>
    <col min="7427" max="7427" width="28.42578125" style="59" customWidth="1"/>
    <col min="7428" max="7428" width="2" style="59" customWidth="1"/>
    <col min="7429" max="7429" width="17.7109375" style="59" customWidth="1"/>
    <col min="7430" max="7679" width="9.140625" style="59"/>
    <col min="7680" max="7680" width="1" style="59" customWidth="1"/>
    <col min="7681" max="7681" width="17.28515625" style="59" customWidth="1"/>
    <col min="7682" max="7682" width="67.140625" style="59" customWidth="1"/>
    <col min="7683" max="7683" width="28.42578125" style="59" customWidth="1"/>
    <col min="7684" max="7684" width="2" style="59" customWidth="1"/>
    <col min="7685" max="7685" width="17.7109375" style="59" customWidth="1"/>
    <col min="7686" max="7935" width="9.140625" style="59"/>
    <col min="7936" max="7936" width="1" style="59" customWidth="1"/>
    <col min="7937" max="7937" width="17.28515625" style="59" customWidth="1"/>
    <col min="7938" max="7938" width="67.140625" style="59" customWidth="1"/>
    <col min="7939" max="7939" width="28.42578125" style="59" customWidth="1"/>
    <col min="7940" max="7940" width="2" style="59" customWidth="1"/>
    <col min="7941" max="7941" width="17.7109375" style="59" customWidth="1"/>
    <col min="7942" max="8191" width="9.140625" style="59"/>
    <col min="8192" max="8192" width="1" style="59" customWidth="1"/>
    <col min="8193" max="8193" width="17.28515625" style="59" customWidth="1"/>
    <col min="8194" max="8194" width="67.140625" style="59" customWidth="1"/>
    <col min="8195" max="8195" width="28.42578125" style="59" customWidth="1"/>
    <col min="8196" max="8196" width="2" style="59" customWidth="1"/>
    <col min="8197" max="8197" width="17.7109375" style="59" customWidth="1"/>
    <col min="8198" max="8447" width="9.140625" style="59"/>
    <col min="8448" max="8448" width="1" style="59" customWidth="1"/>
    <col min="8449" max="8449" width="17.28515625" style="59" customWidth="1"/>
    <col min="8450" max="8450" width="67.140625" style="59" customWidth="1"/>
    <col min="8451" max="8451" width="28.42578125" style="59" customWidth="1"/>
    <col min="8452" max="8452" width="2" style="59" customWidth="1"/>
    <col min="8453" max="8453" width="17.7109375" style="59" customWidth="1"/>
    <col min="8454" max="8703" width="9.140625" style="59"/>
    <col min="8704" max="8704" width="1" style="59" customWidth="1"/>
    <col min="8705" max="8705" width="17.28515625" style="59" customWidth="1"/>
    <col min="8706" max="8706" width="67.140625" style="59" customWidth="1"/>
    <col min="8707" max="8707" width="28.42578125" style="59" customWidth="1"/>
    <col min="8708" max="8708" width="2" style="59" customWidth="1"/>
    <col min="8709" max="8709" width="17.7109375" style="59" customWidth="1"/>
    <col min="8710" max="8959" width="9.140625" style="59"/>
    <col min="8960" max="8960" width="1" style="59" customWidth="1"/>
    <col min="8961" max="8961" width="17.28515625" style="59" customWidth="1"/>
    <col min="8962" max="8962" width="67.140625" style="59" customWidth="1"/>
    <col min="8963" max="8963" width="28.42578125" style="59" customWidth="1"/>
    <col min="8964" max="8964" width="2" style="59" customWidth="1"/>
    <col min="8965" max="8965" width="17.7109375" style="59" customWidth="1"/>
    <col min="8966" max="9215" width="9.140625" style="59"/>
    <col min="9216" max="9216" width="1" style="59" customWidth="1"/>
    <col min="9217" max="9217" width="17.28515625" style="59" customWidth="1"/>
    <col min="9218" max="9218" width="67.140625" style="59" customWidth="1"/>
    <col min="9219" max="9219" width="28.42578125" style="59" customWidth="1"/>
    <col min="9220" max="9220" width="2" style="59" customWidth="1"/>
    <col min="9221" max="9221" width="17.7109375" style="59" customWidth="1"/>
    <col min="9222" max="9471" width="9.140625" style="59"/>
    <col min="9472" max="9472" width="1" style="59" customWidth="1"/>
    <col min="9473" max="9473" width="17.28515625" style="59" customWidth="1"/>
    <col min="9474" max="9474" width="67.140625" style="59" customWidth="1"/>
    <col min="9475" max="9475" width="28.42578125" style="59" customWidth="1"/>
    <col min="9476" max="9476" width="2" style="59" customWidth="1"/>
    <col min="9477" max="9477" width="17.7109375" style="59" customWidth="1"/>
    <col min="9478" max="9727" width="9.140625" style="59"/>
    <col min="9728" max="9728" width="1" style="59" customWidth="1"/>
    <col min="9729" max="9729" width="17.28515625" style="59" customWidth="1"/>
    <col min="9730" max="9730" width="67.140625" style="59" customWidth="1"/>
    <col min="9731" max="9731" width="28.42578125" style="59" customWidth="1"/>
    <col min="9732" max="9732" width="2" style="59" customWidth="1"/>
    <col min="9733" max="9733" width="17.7109375" style="59" customWidth="1"/>
    <col min="9734" max="9983" width="9.140625" style="59"/>
    <col min="9984" max="9984" width="1" style="59" customWidth="1"/>
    <col min="9985" max="9985" width="17.28515625" style="59" customWidth="1"/>
    <col min="9986" max="9986" width="67.140625" style="59" customWidth="1"/>
    <col min="9987" max="9987" width="28.42578125" style="59" customWidth="1"/>
    <col min="9988" max="9988" width="2" style="59" customWidth="1"/>
    <col min="9989" max="9989" width="17.7109375" style="59" customWidth="1"/>
    <col min="9990" max="10239" width="9.140625" style="59"/>
    <col min="10240" max="10240" width="1" style="59" customWidth="1"/>
    <col min="10241" max="10241" width="17.28515625" style="59" customWidth="1"/>
    <col min="10242" max="10242" width="67.140625" style="59" customWidth="1"/>
    <col min="10243" max="10243" width="28.42578125" style="59" customWidth="1"/>
    <col min="10244" max="10244" width="2" style="59" customWidth="1"/>
    <col min="10245" max="10245" width="17.7109375" style="59" customWidth="1"/>
    <col min="10246" max="10495" width="9.140625" style="59"/>
    <col min="10496" max="10496" width="1" style="59" customWidth="1"/>
    <col min="10497" max="10497" width="17.28515625" style="59" customWidth="1"/>
    <col min="10498" max="10498" width="67.140625" style="59" customWidth="1"/>
    <col min="10499" max="10499" width="28.42578125" style="59" customWidth="1"/>
    <col min="10500" max="10500" width="2" style="59" customWidth="1"/>
    <col min="10501" max="10501" width="17.7109375" style="59" customWidth="1"/>
    <col min="10502" max="10751" width="9.140625" style="59"/>
    <col min="10752" max="10752" width="1" style="59" customWidth="1"/>
    <col min="10753" max="10753" width="17.28515625" style="59" customWidth="1"/>
    <col min="10754" max="10754" width="67.140625" style="59" customWidth="1"/>
    <col min="10755" max="10755" width="28.42578125" style="59" customWidth="1"/>
    <col min="10756" max="10756" width="2" style="59" customWidth="1"/>
    <col min="10757" max="10757" width="17.7109375" style="59" customWidth="1"/>
    <col min="10758" max="11007" width="9.140625" style="59"/>
    <col min="11008" max="11008" width="1" style="59" customWidth="1"/>
    <col min="11009" max="11009" width="17.28515625" style="59" customWidth="1"/>
    <col min="11010" max="11010" width="67.140625" style="59" customWidth="1"/>
    <col min="11011" max="11011" width="28.42578125" style="59" customWidth="1"/>
    <col min="11012" max="11012" width="2" style="59" customWidth="1"/>
    <col min="11013" max="11013" width="17.7109375" style="59" customWidth="1"/>
    <col min="11014" max="11263" width="9.140625" style="59"/>
    <col min="11264" max="11264" width="1" style="59" customWidth="1"/>
    <col min="11265" max="11265" width="17.28515625" style="59" customWidth="1"/>
    <col min="11266" max="11266" width="67.140625" style="59" customWidth="1"/>
    <col min="11267" max="11267" width="28.42578125" style="59" customWidth="1"/>
    <col min="11268" max="11268" width="2" style="59" customWidth="1"/>
    <col min="11269" max="11269" width="17.7109375" style="59" customWidth="1"/>
    <col min="11270" max="11519" width="9.140625" style="59"/>
    <col min="11520" max="11520" width="1" style="59" customWidth="1"/>
    <col min="11521" max="11521" width="17.28515625" style="59" customWidth="1"/>
    <col min="11522" max="11522" width="67.140625" style="59" customWidth="1"/>
    <col min="11523" max="11523" width="28.42578125" style="59" customWidth="1"/>
    <col min="11524" max="11524" width="2" style="59" customWidth="1"/>
    <col min="11525" max="11525" width="17.7109375" style="59" customWidth="1"/>
    <col min="11526" max="11775" width="9.140625" style="59"/>
    <col min="11776" max="11776" width="1" style="59" customWidth="1"/>
    <col min="11777" max="11777" width="17.28515625" style="59" customWidth="1"/>
    <col min="11778" max="11778" width="67.140625" style="59" customWidth="1"/>
    <col min="11779" max="11779" width="28.42578125" style="59" customWidth="1"/>
    <col min="11780" max="11780" width="2" style="59" customWidth="1"/>
    <col min="11781" max="11781" width="17.7109375" style="59" customWidth="1"/>
    <col min="11782" max="12031" width="9.140625" style="59"/>
    <col min="12032" max="12032" width="1" style="59" customWidth="1"/>
    <col min="12033" max="12033" width="17.28515625" style="59" customWidth="1"/>
    <col min="12034" max="12034" width="67.140625" style="59" customWidth="1"/>
    <col min="12035" max="12035" width="28.42578125" style="59" customWidth="1"/>
    <col min="12036" max="12036" width="2" style="59" customWidth="1"/>
    <col min="12037" max="12037" width="17.7109375" style="59" customWidth="1"/>
    <col min="12038" max="12287" width="9.140625" style="59"/>
    <col min="12288" max="12288" width="1" style="59" customWidth="1"/>
    <col min="12289" max="12289" width="17.28515625" style="59" customWidth="1"/>
    <col min="12290" max="12290" width="67.140625" style="59" customWidth="1"/>
    <col min="12291" max="12291" width="28.42578125" style="59" customWidth="1"/>
    <col min="12292" max="12292" width="2" style="59" customWidth="1"/>
    <col min="12293" max="12293" width="17.7109375" style="59" customWidth="1"/>
    <col min="12294" max="12543" width="9.140625" style="59"/>
    <col min="12544" max="12544" width="1" style="59" customWidth="1"/>
    <col min="12545" max="12545" width="17.28515625" style="59" customWidth="1"/>
    <col min="12546" max="12546" width="67.140625" style="59" customWidth="1"/>
    <col min="12547" max="12547" width="28.42578125" style="59" customWidth="1"/>
    <col min="12548" max="12548" width="2" style="59" customWidth="1"/>
    <col min="12549" max="12549" width="17.7109375" style="59" customWidth="1"/>
    <col min="12550" max="12799" width="9.140625" style="59"/>
    <col min="12800" max="12800" width="1" style="59" customWidth="1"/>
    <col min="12801" max="12801" width="17.28515625" style="59" customWidth="1"/>
    <col min="12802" max="12802" width="67.140625" style="59" customWidth="1"/>
    <col min="12803" max="12803" width="28.42578125" style="59" customWidth="1"/>
    <col min="12804" max="12804" width="2" style="59" customWidth="1"/>
    <col min="12805" max="12805" width="17.7109375" style="59" customWidth="1"/>
    <col min="12806" max="13055" width="9.140625" style="59"/>
    <col min="13056" max="13056" width="1" style="59" customWidth="1"/>
    <col min="13057" max="13057" width="17.28515625" style="59" customWidth="1"/>
    <col min="13058" max="13058" width="67.140625" style="59" customWidth="1"/>
    <col min="13059" max="13059" width="28.42578125" style="59" customWidth="1"/>
    <col min="13060" max="13060" width="2" style="59" customWidth="1"/>
    <col min="13061" max="13061" width="17.7109375" style="59" customWidth="1"/>
    <col min="13062" max="13311" width="9.140625" style="59"/>
    <col min="13312" max="13312" width="1" style="59" customWidth="1"/>
    <col min="13313" max="13313" width="17.28515625" style="59" customWidth="1"/>
    <col min="13314" max="13314" width="67.140625" style="59" customWidth="1"/>
    <col min="13315" max="13315" width="28.42578125" style="59" customWidth="1"/>
    <col min="13316" max="13316" width="2" style="59" customWidth="1"/>
    <col min="13317" max="13317" width="17.7109375" style="59" customWidth="1"/>
    <col min="13318" max="13567" width="9.140625" style="59"/>
    <col min="13568" max="13568" width="1" style="59" customWidth="1"/>
    <col min="13569" max="13569" width="17.28515625" style="59" customWidth="1"/>
    <col min="13570" max="13570" width="67.140625" style="59" customWidth="1"/>
    <col min="13571" max="13571" width="28.42578125" style="59" customWidth="1"/>
    <col min="13572" max="13572" width="2" style="59" customWidth="1"/>
    <col min="13573" max="13573" width="17.7109375" style="59" customWidth="1"/>
    <col min="13574" max="13823" width="9.140625" style="59"/>
    <col min="13824" max="13824" width="1" style="59" customWidth="1"/>
    <col min="13825" max="13825" width="17.28515625" style="59" customWidth="1"/>
    <col min="13826" max="13826" width="67.140625" style="59" customWidth="1"/>
    <col min="13827" max="13827" width="28.42578125" style="59" customWidth="1"/>
    <col min="13828" max="13828" width="2" style="59" customWidth="1"/>
    <col min="13829" max="13829" width="17.7109375" style="59" customWidth="1"/>
    <col min="13830" max="14079" width="9.140625" style="59"/>
    <col min="14080" max="14080" width="1" style="59" customWidth="1"/>
    <col min="14081" max="14081" width="17.28515625" style="59" customWidth="1"/>
    <col min="14082" max="14082" width="67.140625" style="59" customWidth="1"/>
    <col min="14083" max="14083" width="28.42578125" style="59" customWidth="1"/>
    <col min="14084" max="14084" width="2" style="59" customWidth="1"/>
    <col min="14085" max="14085" width="17.7109375" style="59" customWidth="1"/>
    <col min="14086" max="14335" width="9.140625" style="59"/>
    <col min="14336" max="14336" width="1" style="59" customWidth="1"/>
    <col min="14337" max="14337" width="17.28515625" style="59" customWidth="1"/>
    <col min="14338" max="14338" width="67.140625" style="59" customWidth="1"/>
    <col min="14339" max="14339" width="28.42578125" style="59" customWidth="1"/>
    <col min="14340" max="14340" width="2" style="59" customWidth="1"/>
    <col min="14341" max="14341" width="17.7109375" style="59" customWidth="1"/>
    <col min="14342" max="14591" width="9.140625" style="59"/>
    <col min="14592" max="14592" width="1" style="59" customWidth="1"/>
    <col min="14593" max="14593" width="17.28515625" style="59" customWidth="1"/>
    <col min="14594" max="14594" width="67.140625" style="59" customWidth="1"/>
    <col min="14595" max="14595" width="28.42578125" style="59" customWidth="1"/>
    <col min="14596" max="14596" width="2" style="59" customWidth="1"/>
    <col min="14597" max="14597" width="17.7109375" style="59" customWidth="1"/>
    <col min="14598" max="14847" width="9.140625" style="59"/>
    <col min="14848" max="14848" width="1" style="59" customWidth="1"/>
    <col min="14849" max="14849" width="17.28515625" style="59" customWidth="1"/>
    <col min="14850" max="14850" width="67.140625" style="59" customWidth="1"/>
    <col min="14851" max="14851" width="28.42578125" style="59" customWidth="1"/>
    <col min="14852" max="14852" width="2" style="59" customWidth="1"/>
    <col min="14853" max="14853" width="17.7109375" style="59" customWidth="1"/>
    <col min="14854" max="15103" width="9.140625" style="59"/>
    <col min="15104" max="15104" width="1" style="59" customWidth="1"/>
    <col min="15105" max="15105" width="17.28515625" style="59" customWidth="1"/>
    <col min="15106" max="15106" width="67.140625" style="59" customWidth="1"/>
    <col min="15107" max="15107" width="28.42578125" style="59" customWidth="1"/>
    <col min="15108" max="15108" width="2" style="59" customWidth="1"/>
    <col min="15109" max="15109" width="17.7109375" style="59" customWidth="1"/>
    <col min="15110" max="15359" width="9.140625" style="59"/>
    <col min="15360" max="15360" width="1" style="59" customWidth="1"/>
    <col min="15361" max="15361" width="17.28515625" style="59" customWidth="1"/>
    <col min="15362" max="15362" width="67.140625" style="59" customWidth="1"/>
    <col min="15363" max="15363" width="28.42578125" style="59" customWidth="1"/>
    <col min="15364" max="15364" width="2" style="59" customWidth="1"/>
    <col min="15365" max="15365" width="17.7109375" style="59" customWidth="1"/>
    <col min="15366" max="15615" width="9.140625" style="59"/>
    <col min="15616" max="15616" width="1" style="59" customWidth="1"/>
    <col min="15617" max="15617" width="17.28515625" style="59" customWidth="1"/>
    <col min="15618" max="15618" width="67.140625" style="59" customWidth="1"/>
    <col min="15619" max="15619" width="28.42578125" style="59" customWidth="1"/>
    <col min="15620" max="15620" width="2" style="59" customWidth="1"/>
    <col min="15621" max="15621" width="17.7109375" style="59" customWidth="1"/>
    <col min="15622" max="15871" width="9.140625" style="59"/>
    <col min="15872" max="15872" width="1" style="59" customWidth="1"/>
    <col min="15873" max="15873" width="17.28515625" style="59" customWidth="1"/>
    <col min="15874" max="15874" width="67.140625" style="59" customWidth="1"/>
    <col min="15875" max="15875" width="28.42578125" style="59" customWidth="1"/>
    <col min="15876" max="15876" width="2" style="59" customWidth="1"/>
    <col min="15877" max="15877" width="17.7109375" style="59" customWidth="1"/>
    <col min="15878" max="16127" width="9.140625" style="59"/>
    <col min="16128" max="16128" width="1" style="59" customWidth="1"/>
    <col min="16129" max="16129" width="17.28515625" style="59" customWidth="1"/>
    <col min="16130" max="16130" width="67.140625" style="59" customWidth="1"/>
    <col min="16131" max="16131" width="28.42578125" style="59" customWidth="1"/>
    <col min="16132" max="16132" width="2" style="59" customWidth="1"/>
    <col min="16133" max="16133" width="17.7109375" style="59" customWidth="1"/>
    <col min="16134" max="16384" width="9.140625" style="59"/>
  </cols>
  <sheetData>
    <row r="1" spans="1:5" ht="19.5" customHeight="1">
      <c r="C1" s="857" t="s">
        <v>1080</v>
      </c>
      <c r="D1" s="858"/>
    </row>
    <row r="2" spans="1:5" ht="20.45" customHeight="1">
      <c r="C2" s="143" t="s">
        <v>1592</v>
      </c>
    </row>
    <row r="3" spans="1:5" ht="15" customHeight="1">
      <c r="B3" s="860"/>
      <c r="C3" s="857"/>
    </row>
    <row r="4" spans="1:5" ht="15.75" customHeight="1">
      <c r="C4" s="861" t="s">
        <v>1593</v>
      </c>
    </row>
    <row r="5" spans="1:5" ht="14.25" customHeight="1">
      <c r="A5" s="862"/>
      <c r="B5" s="863" t="s">
        <v>1</v>
      </c>
      <c r="C5" s="863" t="s">
        <v>1128</v>
      </c>
      <c r="D5" s="864" t="s">
        <v>6</v>
      </c>
      <c r="E5" s="865" t="s">
        <v>0</v>
      </c>
    </row>
    <row r="6" spans="1:5" ht="16.5" customHeight="1">
      <c r="B6" s="142">
        <v>1</v>
      </c>
      <c r="C6" s="142" t="s">
        <v>3</v>
      </c>
      <c r="D6" s="139">
        <v>18728654297</v>
      </c>
      <c r="E6" s="866">
        <v>2983438.450000003</v>
      </c>
    </row>
    <row r="7" spans="1:5" ht="16.5" customHeight="1">
      <c r="B7" s="142">
        <v>11</v>
      </c>
      <c r="C7" s="142" t="s">
        <v>4</v>
      </c>
      <c r="D7" s="139">
        <v>17828654297</v>
      </c>
      <c r="E7" s="866">
        <v>2840070.1899999976</v>
      </c>
    </row>
    <row r="8" spans="1:5" ht="16.5" customHeight="1">
      <c r="B8" s="142">
        <v>111</v>
      </c>
      <c r="C8" s="142" t="s">
        <v>5</v>
      </c>
      <c r="D8" s="139">
        <v>8838673811</v>
      </c>
      <c r="E8" s="866">
        <v>1407983.6700000018</v>
      </c>
    </row>
    <row r="9" spans="1:5" ht="16.5" customHeight="1">
      <c r="B9" s="142">
        <v>11114</v>
      </c>
      <c r="C9" s="142" t="s">
        <v>17</v>
      </c>
      <c r="D9" s="139">
        <v>8838673811</v>
      </c>
      <c r="E9" s="866">
        <v>1407983.6700000018</v>
      </c>
    </row>
    <row r="10" spans="1:5" ht="16.5" customHeight="1">
      <c r="B10" s="142">
        <v>111141</v>
      </c>
      <c r="C10" s="142" t="s">
        <v>358</v>
      </c>
      <c r="D10" s="139">
        <v>8838673811</v>
      </c>
      <c r="E10" s="866">
        <v>1407983.6700000018</v>
      </c>
    </row>
    <row r="11" spans="1:5" ht="16.5" customHeight="1">
      <c r="B11" s="142">
        <v>1111411</v>
      </c>
      <c r="C11" s="142" t="s">
        <v>359</v>
      </c>
      <c r="D11" s="139">
        <v>8835673811</v>
      </c>
      <c r="E11" s="866">
        <v>1407505.7800000012</v>
      </c>
    </row>
    <row r="12" spans="1:5" ht="16.5" customHeight="1">
      <c r="B12" s="142">
        <v>11114111</v>
      </c>
      <c r="C12" s="142" t="s">
        <v>360</v>
      </c>
      <c r="D12" s="139">
        <v>3302718683</v>
      </c>
      <c r="E12" s="866">
        <v>526116.71000000089</v>
      </c>
    </row>
    <row r="13" spans="1:5" ht="16.5" customHeight="1">
      <c r="B13" s="142">
        <v>1111411101</v>
      </c>
      <c r="C13" s="142" t="s">
        <v>64</v>
      </c>
      <c r="D13" s="139">
        <v>3302718683</v>
      </c>
      <c r="E13" s="866">
        <v>526116.71000000089</v>
      </c>
    </row>
    <row r="14" spans="1:5" ht="16.5" customHeight="1">
      <c r="B14" s="142">
        <v>11114112</v>
      </c>
      <c r="C14" s="142" t="s">
        <v>361</v>
      </c>
      <c r="D14" s="139">
        <v>933931338</v>
      </c>
      <c r="E14" s="866">
        <v>148773.46000000002</v>
      </c>
    </row>
    <row r="15" spans="1:5" ht="16.5" customHeight="1">
      <c r="B15" s="142">
        <v>1111411201</v>
      </c>
      <c r="C15" s="142" t="s">
        <v>64</v>
      </c>
      <c r="D15" s="139">
        <v>932108968</v>
      </c>
      <c r="E15" s="866">
        <v>148483.16000000003</v>
      </c>
    </row>
    <row r="16" spans="1:5" ht="16.5" customHeight="1">
      <c r="B16" s="142">
        <v>1111411202</v>
      </c>
      <c r="C16" s="142" t="s">
        <v>63</v>
      </c>
      <c r="D16" s="139">
        <v>1822370</v>
      </c>
      <c r="E16" s="866">
        <v>290.30000000000285</v>
      </c>
    </row>
    <row r="17" spans="2:5" ht="16.5" customHeight="1">
      <c r="B17" s="142">
        <v>11114113</v>
      </c>
      <c r="C17" s="142" t="s">
        <v>1055</v>
      </c>
      <c r="D17" s="139">
        <v>4599023790</v>
      </c>
      <c r="E17" s="866">
        <v>732615.6099999994</v>
      </c>
    </row>
    <row r="18" spans="2:5" ht="16.5" customHeight="1">
      <c r="B18" s="142">
        <v>1111411301</v>
      </c>
      <c r="C18" s="142" t="s">
        <v>64</v>
      </c>
      <c r="D18" s="139">
        <v>4556183220</v>
      </c>
      <c r="E18" s="866">
        <v>725791.18999999948</v>
      </c>
    </row>
    <row r="19" spans="2:5" ht="16.5" customHeight="1">
      <c r="B19" s="142">
        <v>1111411302</v>
      </c>
      <c r="C19" s="142" t="s">
        <v>63</v>
      </c>
      <c r="D19" s="139">
        <v>42840570</v>
      </c>
      <c r="E19" s="866">
        <v>6824.4200000000419</v>
      </c>
    </row>
    <row r="20" spans="2:5" ht="16.5" customHeight="1">
      <c r="B20" s="142">
        <v>1111412</v>
      </c>
      <c r="C20" s="142" t="s">
        <v>1129</v>
      </c>
      <c r="D20" s="139">
        <v>3000000</v>
      </c>
      <c r="E20" s="866">
        <v>477.89</v>
      </c>
    </row>
    <row r="21" spans="2:5" ht="16.5" customHeight="1">
      <c r="B21" s="142">
        <v>11114123</v>
      </c>
      <c r="C21" s="142" t="s">
        <v>1130</v>
      </c>
      <c r="D21" s="139">
        <v>3000000</v>
      </c>
      <c r="E21" s="866">
        <v>477.89</v>
      </c>
    </row>
    <row r="22" spans="2:5" ht="16.5" customHeight="1">
      <c r="B22" s="142">
        <v>1111412301</v>
      </c>
      <c r="C22" s="142" t="s">
        <v>64</v>
      </c>
      <c r="D22" s="139">
        <v>3000000</v>
      </c>
      <c r="E22" s="866">
        <v>477.89</v>
      </c>
    </row>
    <row r="23" spans="2:5" ht="16.5" customHeight="1">
      <c r="B23" s="142">
        <v>112</v>
      </c>
      <c r="C23" s="142" t="s">
        <v>362</v>
      </c>
      <c r="D23" s="139">
        <v>1001385628</v>
      </c>
      <c r="E23" s="866">
        <v>159518.79999999888</v>
      </c>
    </row>
    <row r="24" spans="2:5" ht="16.5" customHeight="1">
      <c r="B24" s="142">
        <v>11201</v>
      </c>
      <c r="C24" s="142" t="s">
        <v>234</v>
      </c>
      <c r="D24" s="139">
        <v>994934000</v>
      </c>
      <c r="E24" s="866">
        <v>158491.06999999844</v>
      </c>
    </row>
    <row r="25" spans="2:5" ht="16.5" customHeight="1">
      <c r="B25" s="142">
        <v>112011</v>
      </c>
      <c r="C25" s="142" t="s">
        <v>486</v>
      </c>
      <c r="D25" s="139">
        <v>994934000</v>
      </c>
      <c r="E25" s="866">
        <v>158491.06999999844</v>
      </c>
    </row>
    <row r="26" spans="2:5" ht="16.5" customHeight="1">
      <c r="B26" s="142">
        <v>1120112</v>
      </c>
      <c r="C26" s="142" t="s">
        <v>493</v>
      </c>
      <c r="D26" s="139">
        <v>994934000</v>
      </c>
      <c r="E26" s="866">
        <v>158491.0700000003</v>
      </c>
    </row>
    <row r="27" spans="2:5" ht="16.5" customHeight="1">
      <c r="B27" s="142">
        <v>11201121</v>
      </c>
      <c r="C27" s="142" t="s">
        <v>488</v>
      </c>
      <c r="D27" s="139">
        <v>994934000</v>
      </c>
      <c r="E27" s="866">
        <v>158491.0700000003</v>
      </c>
    </row>
    <row r="28" spans="2:5" ht="16.5" customHeight="1">
      <c r="B28" s="142">
        <v>1120112101</v>
      </c>
      <c r="C28" s="142" t="s">
        <v>489</v>
      </c>
      <c r="D28" s="139">
        <v>994934000</v>
      </c>
      <c r="E28" s="866">
        <v>158491.0700000003</v>
      </c>
    </row>
    <row r="29" spans="2:5" ht="16.5" customHeight="1">
      <c r="B29" s="142">
        <v>11211</v>
      </c>
      <c r="C29" s="142" t="s">
        <v>363</v>
      </c>
      <c r="D29" s="139">
        <v>6451628</v>
      </c>
      <c r="E29" s="866">
        <v>1027.7300000000032</v>
      </c>
    </row>
    <row r="30" spans="2:5" ht="16.5" customHeight="1">
      <c r="B30" s="142">
        <v>112111</v>
      </c>
      <c r="C30" s="142" t="s">
        <v>363</v>
      </c>
      <c r="D30" s="139">
        <v>6451628</v>
      </c>
      <c r="E30" s="866">
        <v>1027.7300000000032</v>
      </c>
    </row>
    <row r="31" spans="2:5" ht="16.5" customHeight="1">
      <c r="B31" s="142">
        <v>1121111</v>
      </c>
      <c r="C31" s="142" t="s">
        <v>363</v>
      </c>
      <c r="D31" s="139">
        <v>6451628</v>
      </c>
      <c r="E31" s="866">
        <v>1027.7300000000032</v>
      </c>
    </row>
    <row r="32" spans="2:5" ht="16.5" customHeight="1">
      <c r="B32" s="142">
        <v>11211111</v>
      </c>
      <c r="C32" s="142" t="s">
        <v>363</v>
      </c>
      <c r="D32" s="139">
        <v>6451628</v>
      </c>
      <c r="E32" s="866">
        <v>1027.7300000000032</v>
      </c>
    </row>
    <row r="33" spans="2:5" ht="16.5" customHeight="1">
      <c r="B33" s="142">
        <v>1121111101</v>
      </c>
      <c r="C33" s="142" t="s">
        <v>299</v>
      </c>
      <c r="D33" s="139">
        <v>5577480</v>
      </c>
      <c r="E33" s="866">
        <v>888.48</v>
      </c>
    </row>
    <row r="34" spans="2:5" ht="16.5" customHeight="1">
      <c r="B34" s="142">
        <v>1121111105</v>
      </c>
      <c r="C34" s="142" t="s">
        <v>519</v>
      </c>
      <c r="D34" s="139">
        <v>874148</v>
      </c>
      <c r="E34" s="866">
        <v>139.25</v>
      </c>
    </row>
    <row r="35" spans="2:5" ht="16.5" customHeight="1">
      <c r="B35" s="142">
        <v>114</v>
      </c>
      <c r="C35" s="142" t="s">
        <v>171</v>
      </c>
      <c r="D35" s="139">
        <v>7965995714</v>
      </c>
      <c r="E35" s="866">
        <v>1268967.7199999988</v>
      </c>
    </row>
    <row r="36" spans="2:5" ht="16.5" customHeight="1">
      <c r="B36" s="142">
        <v>11402</v>
      </c>
      <c r="C36" s="142" t="s">
        <v>366</v>
      </c>
      <c r="D36" s="139">
        <v>7965995714</v>
      </c>
      <c r="E36" s="866">
        <v>1268967.7199999988</v>
      </c>
    </row>
    <row r="37" spans="2:5" ht="16.5" customHeight="1">
      <c r="B37" s="142">
        <v>114021</v>
      </c>
      <c r="C37" s="142" t="s">
        <v>367</v>
      </c>
      <c r="D37" s="139">
        <v>7965995714</v>
      </c>
      <c r="E37" s="866">
        <v>1268967.7199999988</v>
      </c>
    </row>
    <row r="38" spans="2:5" ht="16.5" customHeight="1">
      <c r="B38" s="142">
        <v>1140212</v>
      </c>
      <c r="C38" s="142" t="s">
        <v>368</v>
      </c>
      <c r="D38" s="139">
        <v>1878254000</v>
      </c>
      <c r="E38" s="866">
        <v>299202.23</v>
      </c>
    </row>
    <row r="39" spans="2:5" ht="16.5" customHeight="1">
      <c r="B39" s="142">
        <v>11402122</v>
      </c>
      <c r="C39" s="142" t="s">
        <v>543</v>
      </c>
      <c r="D39" s="139">
        <v>500000000</v>
      </c>
      <c r="E39" s="866">
        <v>79649.03</v>
      </c>
    </row>
    <row r="40" spans="2:5" ht="16.5" customHeight="1">
      <c r="B40" s="142">
        <v>1140212201</v>
      </c>
      <c r="C40" s="142" t="s">
        <v>544</v>
      </c>
      <c r="D40" s="139">
        <v>500000000</v>
      </c>
      <c r="E40" s="866">
        <v>79649.03</v>
      </c>
    </row>
    <row r="41" spans="2:5" ht="16.5" customHeight="1">
      <c r="B41" s="142">
        <v>11402123</v>
      </c>
      <c r="C41" s="142" t="s">
        <v>61</v>
      </c>
      <c r="D41" s="139">
        <v>1378254000</v>
      </c>
      <c r="E41" s="866">
        <v>219553.19999999972</v>
      </c>
    </row>
    <row r="42" spans="2:5" ht="16.5" customHeight="1">
      <c r="B42" s="142">
        <v>1140212301</v>
      </c>
      <c r="C42" s="142" t="s">
        <v>302</v>
      </c>
      <c r="D42" s="139">
        <v>750500000</v>
      </c>
      <c r="E42" s="866">
        <v>119553.19999999974</v>
      </c>
    </row>
    <row r="43" spans="2:5" ht="16.5" customHeight="1">
      <c r="B43" s="142">
        <v>1140212302</v>
      </c>
      <c r="C43" s="142" t="s">
        <v>303</v>
      </c>
      <c r="D43" s="139">
        <v>627754000</v>
      </c>
      <c r="E43" s="866">
        <v>100000</v>
      </c>
    </row>
    <row r="44" spans="2:5" ht="16.5" customHeight="1">
      <c r="B44" s="142">
        <v>1140213</v>
      </c>
      <c r="C44" s="142" t="s">
        <v>369</v>
      </c>
      <c r="D44" s="139">
        <v>4968000000</v>
      </c>
      <c r="E44" s="866">
        <v>791392.81000000052</v>
      </c>
    </row>
    <row r="45" spans="2:5" ht="16.5" customHeight="1">
      <c r="B45" s="142">
        <v>11402131</v>
      </c>
      <c r="C45" s="142" t="s">
        <v>370</v>
      </c>
      <c r="D45" s="139">
        <v>4968000000</v>
      </c>
      <c r="E45" s="866">
        <v>791392.81000000052</v>
      </c>
    </row>
    <row r="46" spans="2:5" ht="16.5" customHeight="1">
      <c r="B46" s="142">
        <v>1140213101</v>
      </c>
      <c r="C46" s="142" t="s">
        <v>304</v>
      </c>
      <c r="D46" s="139">
        <v>4968000000</v>
      </c>
      <c r="E46" s="866">
        <v>791392.81000000052</v>
      </c>
    </row>
    <row r="47" spans="2:5" ht="16.5" customHeight="1">
      <c r="B47" s="142">
        <v>1140214</v>
      </c>
      <c r="C47" s="142" t="s">
        <v>371</v>
      </c>
      <c r="D47" s="139">
        <v>927754000</v>
      </c>
      <c r="E47" s="866">
        <v>147789.41999999993</v>
      </c>
    </row>
    <row r="48" spans="2:5" ht="16.5" customHeight="1">
      <c r="B48" s="142">
        <v>11402143</v>
      </c>
      <c r="C48" s="142" t="s">
        <v>61</v>
      </c>
      <c r="D48" s="139">
        <v>927754000</v>
      </c>
      <c r="E48" s="866">
        <v>147789.41999999993</v>
      </c>
    </row>
    <row r="49" spans="2:5" ht="16.5" customHeight="1">
      <c r="B49" s="142">
        <v>1140214301</v>
      </c>
      <c r="C49" s="142" t="s">
        <v>556</v>
      </c>
      <c r="D49" s="139">
        <v>300000000</v>
      </c>
      <c r="E49" s="866">
        <v>47789.419999999925</v>
      </c>
    </row>
    <row r="50" spans="2:5" ht="16.5" customHeight="1">
      <c r="B50" s="142">
        <v>1140214302</v>
      </c>
      <c r="C50" s="142" t="s">
        <v>306</v>
      </c>
      <c r="D50" s="139">
        <v>627754000</v>
      </c>
      <c r="E50" s="866">
        <v>100000</v>
      </c>
    </row>
    <row r="51" spans="2:5" ht="16.5" customHeight="1">
      <c r="B51" s="142">
        <v>1140219</v>
      </c>
      <c r="C51" s="142" t="s">
        <v>372</v>
      </c>
      <c r="D51" s="139">
        <v>134391297</v>
      </c>
      <c r="E51" s="866">
        <v>21408.27</v>
      </c>
    </row>
    <row r="52" spans="2:5" ht="16.5" customHeight="1">
      <c r="B52" s="142">
        <v>11402191</v>
      </c>
      <c r="C52" s="142" t="s">
        <v>373</v>
      </c>
      <c r="D52" s="139">
        <v>-514</v>
      </c>
      <c r="E52" s="866">
        <v>-9.0000000000003411E-2</v>
      </c>
    </row>
    <row r="53" spans="2:5" ht="16.5" customHeight="1">
      <c r="B53" s="142">
        <v>1140219107</v>
      </c>
      <c r="C53" s="142" t="s">
        <v>568</v>
      </c>
      <c r="D53" s="139">
        <v>-356</v>
      </c>
      <c r="E53" s="866">
        <v>-6.0000000000002281E-2</v>
      </c>
    </row>
    <row r="54" spans="2:5" ht="16.5" customHeight="1">
      <c r="B54" s="142">
        <v>1140219119</v>
      </c>
      <c r="C54" s="142" t="s">
        <v>568</v>
      </c>
      <c r="D54" s="139">
        <v>-158</v>
      </c>
      <c r="E54" s="866">
        <v>-2.9999999999999916E-2</v>
      </c>
    </row>
    <row r="55" spans="2:5" ht="16.5" customHeight="1">
      <c r="B55" s="142">
        <v>11402192</v>
      </c>
      <c r="C55" s="142" t="s">
        <v>374</v>
      </c>
      <c r="D55" s="139">
        <v>134391811</v>
      </c>
      <c r="E55" s="866">
        <v>21408.359999999997</v>
      </c>
    </row>
    <row r="56" spans="2:5" ht="16.5" customHeight="1">
      <c r="B56" s="142">
        <v>1140219203</v>
      </c>
      <c r="C56" s="142" t="s">
        <v>585</v>
      </c>
      <c r="D56" s="139">
        <v>12575722</v>
      </c>
      <c r="E56" s="866">
        <v>2003.2899999999991</v>
      </c>
    </row>
    <row r="57" spans="2:5" ht="16.5" customHeight="1">
      <c r="B57" s="142">
        <v>1140219205</v>
      </c>
      <c r="C57" s="142" t="s">
        <v>308</v>
      </c>
      <c r="D57" s="139">
        <v>15106869</v>
      </c>
      <c r="E57" s="866">
        <v>2406.5</v>
      </c>
    </row>
    <row r="58" spans="2:5" ht="16.5" customHeight="1">
      <c r="B58" s="142">
        <v>1140219206</v>
      </c>
      <c r="C58" s="142" t="s">
        <v>309</v>
      </c>
      <c r="D58" s="139">
        <v>7015653</v>
      </c>
      <c r="E58" s="866">
        <v>1117.58</v>
      </c>
    </row>
    <row r="59" spans="2:5" ht="16.5" customHeight="1">
      <c r="B59" s="142">
        <v>1140219207</v>
      </c>
      <c r="C59" s="142" t="s">
        <v>310</v>
      </c>
      <c r="D59" s="139">
        <v>95313978</v>
      </c>
      <c r="E59" s="866">
        <v>15183.330000000004</v>
      </c>
    </row>
    <row r="60" spans="2:5" ht="16.5" customHeight="1">
      <c r="B60" s="142">
        <v>1140219218</v>
      </c>
      <c r="C60" s="142" t="s">
        <v>594</v>
      </c>
      <c r="D60" s="139">
        <v>4379589</v>
      </c>
      <c r="E60" s="866">
        <v>697.66</v>
      </c>
    </row>
    <row r="61" spans="2:5" ht="16.5" customHeight="1">
      <c r="B61" s="142">
        <v>1140224</v>
      </c>
      <c r="C61" s="142" t="s">
        <v>375</v>
      </c>
      <c r="D61" s="139">
        <v>57596417</v>
      </c>
      <c r="E61" s="866">
        <v>9174.9900000002235</v>
      </c>
    </row>
    <row r="62" spans="2:5" ht="16.5" customHeight="1">
      <c r="B62" s="142">
        <v>11402241</v>
      </c>
      <c r="C62" s="142" t="s">
        <v>376</v>
      </c>
      <c r="D62" s="139">
        <v>3229456819</v>
      </c>
      <c r="E62" s="866">
        <v>514446.24000000017</v>
      </c>
    </row>
    <row r="63" spans="2:5" ht="16.5" customHeight="1">
      <c r="B63" s="142">
        <v>1140224103</v>
      </c>
      <c r="C63" s="142" t="s">
        <v>603</v>
      </c>
      <c r="D63" s="139">
        <v>30739726</v>
      </c>
      <c r="E63" s="866">
        <v>4896.7800000000025</v>
      </c>
    </row>
    <row r="64" spans="2:5" ht="16.5" customHeight="1">
      <c r="B64" s="142">
        <v>1140224105</v>
      </c>
      <c r="C64" s="142" t="s">
        <v>311</v>
      </c>
      <c r="D64" s="139">
        <v>86695134</v>
      </c>
      <c r="E64" s="866">
        <v>13810.369999999995</v>
      </c>
    </row>
    <row r="65" spans="2:5" ht="16.5" customHeight="1">
      <c r="B65" s="142">
        <v>1140224106</v>
      </c>
      <c r="C65" s="142" t="s">
        <v>312</v>
      </c>
      <c r="D65" s="139">
        <v>33627024</v>
      </c>
      <c r="E65" s="866">
        <v>5356.7200000000012</v>
      </c>
    </row>
    <row r="66" spans="2:5" ht="16.5" customHeight="1">
      <c r="B66" s="142">
        <v>1140224107</v>
      </c>
      <c r="C66" s="142" t="s">
        <v>313</v>
      </c>
      <c r="D66" s="139">
        <v>3013595480</v>
      </c>
      <c r="E66" s="866">
        <v>480059.94000000041</v>
      </c>
    </row>
    <row r="67" spans="2:5" ht="16.5" customHeight="1">
      <c r="B67" s="142">
        <v>1140224117</v>
      </c>
      <c r="C67" s="142" t="s">
        <v>612</v>
      </c>
      <c r="D67" s="139">
        <v>25070411</v>
      </c>
      <c r="E67" s="866">
        <v>3993.6699999999259</v>
      </c>
    </row>
    <row r="68" spans="2:5" ht="16.5" customHeight="1">
      <c r="B68" s="142">
        <v>1140224118</v>
      </c>
      <c r="C68" s="142" t="s">
        <v>315</v>
      </c>
      <c r="D68" s="139">
        <v>39729044</v>
      </c>
      <c r="E68" s="866">
        <v>6328.76</v>
      </c>
    </row>
    <row r="69" spans="2:5" ht="16.5" customHeight="1">
      <c r="B69" s="142">
        <v>11402242</v>
      </c>
      <c r="C69" s="142" t="s">
        <v>377</v>
      </c>
      <c r="D69" s="139">
        <v>-3171860402</v>
      </c>
      <c r="E69" s="866">
        <v>-505271.25</v>
      </c>
    </row>
    <row r="70" spans="2:5" ht="16.5" customHeight="1">
      <c r="B70" s="142">
        <v>1140224203</v>
      </c>
      <c r="C70" s="142" t="s">
        <v>621</v>
      </c>
      <c r="D70" s="139">
        <v>-18410959</v>
      </c>
      <c r="E70" s="866">
        <v>-2932.8300000000017</v>
      </c>
    </row>
    <row r="71" spans="2:5" ht="16.5" customHeight="1">
      <c r="B71" s="142">
        <v>1140224205</v>
      </c>
      <c r="C71" s="142" t="s">
        <v>316</v>
      </c>
      <c r="D71" s="139">
        <v>-72147562</v>
      </c>
      <c r="E71" s="866">
        <v>-11492.970000000001</v>
      </c>
    </row>
    <row r="72" spans="2:5" ht="16.5" customHeight="1">
      <c r="B72" s="142">
        <v>1140224206</v>
      </c>
      <c r="C72" s="142" t="s">
        <v>317</v>
      </c>
      <c r="D72" s="139">
        <v>-29870776</v>
      </c>
      <c r="E72" s="866">
        <v>-4758.3600000000006</v>
      </c>
    </row>
    <row r="73" spans="2:5" ht="16.5" customHeight="1">
      <c r="B73" s="142">
        <v>1140224207</v>
      </c>
      <c r="C73" s="142" t="s">
        <v>318</v>
      </c>
      <c r="D73" s="139">
        <v>-2989676575</v>
      </c>
      <c r="E73" s="866">
        <v>-476249.70999999996</v>
      </c>
    </row>
    <row r="74" spans="2:5" ht="16.5" customHeight="1">
      <c r="B74" s="142">
        <v>1140224217</v>
      </c>
      <c r="C74" s="142" t="s">
        <v>631</v>
      </c>
      <c r="D74" s="139">
        <v>-24003288</v>
      </c>
      <c r="E74" s="866">
        <v>-3823.6800000001676</v>
      </c>
    </row>
    <row r="75" spans="2:5" ht="16.5" customHeight="1">
      <c r="B75" s="142">
        <v>1140224218</v>
      </c>
      <c r="C75" s="142" t="s">
        <v>320</v>
      </c>
      <c r="D75" s="139">
        <v>-37751242</v>
      </c>
      <c r="E75" s="866">
        <v>-6013.7</v>
      </c>
    </row>
    <row r="76" spans="2:5" ht="16.5" customHeight="1">
      <c r="B76" s="142">
        <v>119</v>
      </c>
      <c r="C76" s="142" t="s">
        <v>685</v>
      </c>
      <c r="D76" s="139">
        <v>22599144</v>
      </c>
      <c r="E76" s="866">
        <v>3600</v>
      </c>
    </row>
    <row r="77" spans="2:5" ht="16.5" customHeight="1">
      <c r="B77" s="142">
        <v>11901</v>
      </c>
      <c r="C77" s="142" t="s">
        <v>686</v>
      </c>
      <c r="D77" s="139">
        <v>22599144</v>
      </c>
      <c r="E77" s="866">
        <v>3600</v>
      </c>
    </row>
    <row r="78" spans="2:5" ht="16.5" customHeight="1">
      <c r="B78" s="142">
        <v>119011</v>
      </c>
      <c r="C78" s="142" t="s">
        <v>686</v>
      </c>
      <c r="D78" s="139">
        <v>22599144</v>
      </c>
      <c r="E78" s="866">
        <v>3600</v>
      </c>
    </row>
    <row r="79" spans="2:5" ht="16.5" customHeight="1">
      <c r="B79" s="142">
        <v>11901113</v>
      </c>
      <c r="C79" s="142" t="s">
        <v>1065</v>
      </c>
      <c r="D79" s="139">
        <v>22599144</v>
      </c>
      <c r="E79" s="866">
        <v>3600</v>
      </c>
    </row>
    <row r="80" spans="2:5" ht="16.5" customHeight="1">
      <c r="B80" s="142">
        <v>1190111302</v>
      </c>
      <c r="C80" s="142" t="s">
        <v>1131</v>
      </c>
      <c r="D80" s="139">
        <v>22599144</v>
      </c>
      <c r="E80" s="866">
        <v>3600</v>
      </c>
    </row>
    <row r="81" spans="2:5" ht="16.5" customHeight="1">
      <c r="B81" s="142">
        <v>12</v>
      </c>
      <c r="C81" s="142" t="s">
        <v>7</v>
      </c>
      <c r="D81" s="139">
        <v>900000000</v>
      </c>
      <c r="E81" s="866">
        <v>143368.26</v>
      </c>
    </row>
    <row r="82" spans="2:5" ht="16.5" customHeight="1">
      <c r="B82" s="142">
        <v>121</v>
      </c>
      <c r="C82" s="142" t="s">
        <v>120</v>
      </c>
      <c r="D82" s="139">
        <v>900000000</v>
      </c>
      <c r="E82" s="866">
        <v>143368.26</v>
      </c>
    </row>
    <row r="83" spans="2:5" ht="16.5" customHeight="1">
      <c r="B83" s="142">
        <v>12103</v>
      </c>
      <c r="C83" s="142" t="s">
        <v>380</v>
      </c>
      <c r="D83" s="139">
        <v>900000000</v>
      </c>
      <c r="E83" s="866">
        <v>143368.26</v>
      </c>
    </row>
    <row r="84" spans="2:5" ht="16.5" customHeight="1">
      <c r="B84" s="142">
        <v>121031</v>
      </c>
      <c r="C84" s="142" t="s">
        <v>380</v>
      </c>
      <c r="D84" s="139">
        <v>900000000</v>
      </c>
      <c r="E84" s="866">
        <v>143368.26</v>
      </c>
    </row>
    <row r="85" spans="2:5" ht="16.5" customHeight="1">
      <c r="B85" s="142">
        <v>1210311</v>
      </c>
      <c r="C85" s="142" t="s">
        <v>380</v>
      </c>
      <c r="D85" s="139">
        <v>900000000</v>
      </c>
      <c r="E85" s="866">
        <v>143368.26</v>
      </c>
    </row>
    <row r="86" spans="2:5" ht="16.5" customHeight="1">
      <c r="B86" s="142">
        <v>12103111</v>
      </c>
      <c r="C86" s="142" t="s">
        <v>380</v>
      </c>
      <c r="D86" s="139">
        <v>900000000</v>
      </c>
      <c r="E86" s="866">
        <v>143368.26</v>
      </c>
    </row>
    <row r="87" spans="2:5" ht="16.5" customHeight="1">
      <c r="B87" s="142">
        <v>1210311101</v>
      </c>
      <c r="C87" s="142" t="s">
        <v>323</v>
      </c>
      <c r="D87" s="139">
        <v>900000000</v>
      </c>
      <c r="E87" s="866">
        <v>143368.26</v>
      </c>
    </row>
    <row r="88" spans="2:5" ht="16.5" customHeight="1">
      <c r="B88" s="142">
        <v>2</v>
      </c>
      <c r="C88" s="142" t="s">
        <v>8</v>
      </c>
      <c r="D88" s="139">
        <v>422008902</v>
      </c>
      <c r="E88" s="866">
        <v>66444.179999999702</v>
      </c>
    </row>
    <row r="89" spans="2:5" ht="16.5" customHeight="1">
      <c r="B89" s="142">
        <v>21</v>
      </c>
      <c r="C89" s="142" t="s">
        <v>9</v>
      </c>
      <c r="D89" s="139">
        <v>422008902</v>
      </c>
      <c r="E89" s="866">
        <v>66444.179999999702</v>
      </c>
    </row>
    <row r="90" spans="2:5" ht="16.5" customHeight="1">
      <c r="B90" s="142">
        <v>214</v>
      </c>
      <c r="C90" s="142" t="s">
        <v>10</v>
      </c>
      <c r="D90" s="139">
        <v>422008902</v>
      </c>
      <c r="E90" s="866">
        <v>66444.179999999993</v>
      </c>
    </row>
    <row r="91" spans="2:5" ht="16.5" customHeight="1">
      <c r="B91" s="142">
        <v>21401</v>
      </c>
      <c r="C91" s="142" t="s">
        <v>385</v>
      </c>
      <c r="D91" s="139">
        <v>236565933</v>
      </c>
      <c r="E91" s="866">
        <v>37246.680000000008</v>
      </c>
    </row>
    <row r="92" spans="2:5" ht="16.5" customHeight="1">
      <c r="B92" s="142">
        <v>214011</v>
      </c>
      <c r="C92" s="142" t="s">
        <v>385</v>
      </c>
      <c r="D92" s="139">
        <v>236565933</v>
      </c>
      <c r="E92" s="866">
        <v>37246.680000000008</v>
      </c>
    </row>
    <row r="93" spans="2:5" ht="16.5" customHeight="1">
      <c r="B93" s="142">
        <v>2140111</v>
      </c>
      <c r="C93" s="142" t="s">
        <v>385</v>
      </c>
      <c r="D93" s="139">
        <v>236565933</v>
      </c>
      <c r="E93" s="866">
        <v>37246.680000000008</v>
      </c>
    </row>
    <row r="94" spans="2:5" ht="16.5" customHeight="1">
      <c r="B94" s="142">
        <v>21401111</v>
      </c>
      <c r="C94" s="142" t="s">
        <v>386</v>
      </c>
      <c r="D94" s="139">
        <v>236565933</v>
      </c>
      <c r="E94" s="866">
        <v>37246.680000000008</v>
      </c>
    </row>
    <row r="95" spans="2:5" ht="16.5" customHeight="1">
      <c r="B95" s="142">
        <v>2140111103</v>
      </c>
      <c r="C95" s="142" t="s">
        <v>328</v>
      </c>
      <c r="D95" s="139">
        <v>180368451</v>
      </c>
      <c r="E95" s="866">
        <v>28398.539999999997</v>
      </c>
    </row>
    <row r="96" spans="2:5" ht="16.5" customHeight="1">
      <c r="B96" s="142">
        <v>2140111105</v>
      </c>
      <c r="C96" s="142" t="s">
        <v>329</v>
      </c>
      <c r="D96" s="139">
        <v>52784982</v>
      </c>
      <c r="E96" s="866">
        <v>8310.85</v>
      </c>
    </row>
    <row r="97" spans="2:5" ht="16.5" customHeight="1">
      <c r="B97" s="142">
        <v>2140111110</v>
      </c>
      <c r="C97" s="142" t="s">
        <v>123</v>
      </c>
      <c r="D97" s="139">
        <v>3412500</v>
      </c>
      <c r="E97" s="866">
        <v>537.29</v>
      </c>
    </row>
    <row r="98" spans="2:5" ht="16.5" customHeight="1">
      <c r="B98" s="142">
        <v>21402</v>
      </c>
      <c r="C98" s="142" t="s">
        <v>772</v>
      </c>
      <c r="D98" s="139">
        <v>89287070</v>
      </c>
      <c r="E98" s="866">
        <v>14058.010000000002</v>
      </c>
    </row>
    <row r="99" spans="2:5" ht="16.5" customHeight="1">
      <c r="B99" s="142">
        <v>214021</v>
      </c>
      <c r="C99" s="142" t="s">
        <v>772</v>
      </c>
      <c r="D99" s="139">
        <v>89287070</v>
      </c>
      <c r="E99" s="866">
        <v>14058.010000000002</v>
      </c>
    </row>
    <row r="100" spans="2:5" ht="16.5" customHeight="1">
      <c r="B100" s="142">
        <v>2140211</v>
      </c>
      <c r="C100" s="142" t="s">
        <v>772</v>
      </c>
      <c r="D100" s="139">
        <v>89287070</v>
      </c>
      <c r="E100" s="866">
        <v>14058.010000000002</v>
      </c>
    </row>
    <row r="101" spans="2:5" ht="16.5" customHeight="1">
      <c r="B101" s="142">
        <v>21402111</v>
      </c>
      <c r="C101" s="142" t="s">
        <v>772</v>
      </c>
      <c r="D101" s="139">
        <v>89287070</v>
      </c>
      <c r="E101" s="866">
        <v>14058.010000000002</v>
      </c>
    </row>
    <row r="102" spans="2:5" ht="16.5" customHeight="1">
      <c r="B102" s="142">
        <v>2140211101</v>
      </c>
      <c r="C102" s="142" t="s">
        <v>73</v>
      </c>
      <c r="D102" s="139">
        <v>27990755</v>
      </c>
      <c r="E102" s="866">
        <v>4407.07</v>
      </c>
    </row>
    <row r="103" spans="2:5" ht="16.5" customHeight="1">
      <c r="B103" s="142">
        <v>2140211104</v>
      </c>
      <c r="C103" s="142" t="s">
        <v>775</v>
      </c>
      <c r="D103" s="139">
        <v>61296315</v>
      </c>
      <c r="E103" s="866">
        <v>9650.94</v>
      </c>
    </row>
    <row r="104" spans="2:5" ht="16.5" customHeight="1">
      <c r="B104" s="142">
        <v>21403</v>
      </c>
      <c r="C104" s="142" t="s">
        <v>148</v>
      </c>
      <c r="D104" s="139">
        <v>31756714</v>
      </c>
      <c r="E104" s="866">
        <v>5000.010000000002</v>
      </c>
    </row>
    <row r="105" spans="2:5" ht="16.5" customHeight="1">
      <c r="B105" s="142">
        <v>214031</v>
      </c>
      <c r="C105" s="142" t="s">
        <v>387</v>
      </c>
      <c r="D105" s="139">
        <v>31756714</v>
      </c>
      <c r="E105" s="866">
        <v>5000.010000000002</v>
      </c>
    </row>
    <row r="106" spans="2:5" ht="16.5" customHeight="1">
      <c r="B106" s="142">
        <v>2140311</v>
      </c>
      <c r="C106" s="142" t="s">
        <v>387</v>
      </c>
      <c r="D106" s="139">
        <v>31756714</v>
      </c>
      <c r="E106" s="866">
        <v>5000.010000000002</v>
      </c>
    </row>
    <row r="107" spans="2:5" ht="16.5" customHeight="1">
      <c r="B107" s="142">
        <v>21403111</v>
      </c>
      <c r="C107" s="142" t="s">
        <v>387</v>
      </c>
      <c r="D107" s="139">
        <v>31756714</v>
      </c>
      <c r="E107" s="866">
        <v>5000.010000000002</v>
      </c>
    </row>
    <row r="108" spans="2:5" ht="16.5" customHeight="1">
      <c r="B108" s="142">
        <v>2140311101</v>
      </c>
      <c r="C108" s="142" t="s">
        <v>780</v>
      </c>
      <c r="D108" s="139">
        <v>31756714</v>
      </c>
      <c r="E108" s="866">
        <v>5000.01</v>
      </c>
    </row>
    <row r="109" spans="2:5" ht="16.5" customHeight="1">
      <c r="B109" s="142">
        <v>21405</v>
      </c>
      <c r="C109" s="142" t="s">
        <v>148</v>
      </c>
      <c r="D109" s="139">
        <v>64399185</v>
      </c>
      <c r="E109" s="866">
        <v>10139.48</v>
      </c>
    </row>
    <row r="110" spans="2:5" ht="16.5" customHeight="1">
      <c r="B110" s="142">
        <v>214051</v>
      </c>
      <c r="C110" s="142" t="s">
        <v>148</v>
      </c>
      <c r="D110" s="139">
        <v>64399185</v>
      </c>
      <c r="E110" s="866">
        <v>10139.48</v>
      </c>
    </row>
    <row r="111" spans="2:5" ht="16.5" customHeight="1">
      <c r="B111" s="142">
        <v>2140511</v>
      </c>
      <c r="C111" s="142" t="s">
        <v>148</v>
      </c>
      <c r="D111" s="139">
        <v>64399185</v>
      </c>
      <c r="E111" s="866">
        <v>10139.48</v>
      </c>
    </row>
    <row r="112" spans="2:5" ht="16.5" customHeight="1">
      <c r="B112" s="142">
        <v>21405111</v>
      </c>
      <c r="C112" s="142" t="s">
        <v>1056</v>
      </c>
      <c r="D112" s="139">
        <v>21845528</v>
      </c>
      <c r="E112" s="866">
        <v>3439.52</v>
      </c>
    </row>
    <row r="113" spans="2:5" ht="16.5" customHeight="1">
      <c r="B113" s="142">
        <v>2140511101</v>
      </c>
      <c r="C113" s="142" t="s">
        <v>1057</v>
      </c>
      <c r="D113" s="139">
        <v>21829586</v>
      </c>
      <c r="E113" s="866">
        <v>3437.01</v>
      </c>
    </row>
    <row r="114" spans="2:5" ht="16.5" customHeight="1">
      <c r="B114" s="142">
        <v>2140511102</v>
      </c>
      <c r="C114" s="142" t="s">
        <v>1058</v>
      </c>
      <c r="D114" s="139">
        <v>15942</v>
      </c>
      <c r="E114" s="866">
        <v>2.5100000000000016</v>
      </c>
    </row>
    <row r="115" spans="2:5" ht="16.5" customHeight="1">
      <c r="B115" s="142">
        <v>21405112</v>
      </c>
      <c r="C115" s="142" t="s">
        <v>1059</v>
      </c>
      <c r="D115" s="139">
        <v>42553657</v>
      </c>
      <c r="E115" s="866">
        <v>6699.9600000000009</v>
      </c>
    </row>
    <row r="116" spans="2:5" ht="16.5" customHeight="1">
      <c r="B116" s="142">
        <v>2140511202</v>
      </c>
      <c r="C116" s="142" t="s">
        <v>1060</v>
      </c>
      <c r="D116" s="139">
        <v>42553657</v>
      </c>
      <c r="E116" s="866">
        <v>6699.9599999999991</v>
      </c>
    </row>
    <row r="117" spans="2:5" ht="16.5" customHeight="1">
      <c r="B117" s="142">
        <v>3</v>
      </c>
      <c r="C117" s="142" t="s">
        <v>21</v>
      </c>
      <c r="D117" s="139">
        <v>18306645395</v>
      </c>
      <c r="E117" s="866">
        <v>2916994.27</v>
      </c>
    </row>
    <row r="118" spans="2:5" ht="16.5" customHeight="1">
      <c r="B118" s="142">
        <v>301</v>
      </c>
      <c r="C118" s="142" t="s">
        <v>127</v>
      </c>
      <c r="D118" s="139">
        <v>18200000000</v>
      </c>
      <c r="E118" s="866">
        <v>2605980.71</v>
      </c>
    </row>
    <row r="119" spans="2:5" ht="16.5" customHeight="1">
      <c r="B119" s="142">
        <v>3011</v>
      </c>
      <c r="C119" s="142" t="s">
        <v>388</v>
      </c>
      <c r="D119" s="139">
        <v>18200000000</v>
      </c>
      <c r="E119" s="866">
        <v>2605980.71</v>
      </c>
    </row>
    <row r="120" spans="2:5" ht="16.5" customHeight="1">
      <c r="B120" s="142">
        <v>30111</v>
      </c>
      <c r="C120" s="142" t="s">
        <v>388</v>
      </c>
      <c r="D120" s="139">
        <v>18200000000</v>
      </c>
      <c r="E120" s="866">
        <v>2605980.71</v>
      </c>
    </row>
    <row r="121" spans="2:5" ht="16.5" customHeight="1">
      <c r="B121" s="142">
        <v>301112</v>
      </c>
      <c r="C121" s="142" t="s">
        <v>128</v>
      </c>
      <c r="D121" s="139">
        <v>18200000000</v>
      </c>
      <c r="E121" s="866">
        <v>2605980.71</v>
      </c>
    </row>
    <row r="122" spans="2:5" ht="16.5" customHeight="1">
      <c r="B122" s="142">
        <v>3011121</v>
      </c>
      <c r="C122" s="142" t="s">
        <v>128</v>
      </c>
      <c r="D122" s="139">
        <v>18200000000</v>
      </c>
      <c r="E122" s="866">
        <v>2605980.71</v>
      </c>
    </row>
    <row r="123" spans="2:5" ht="16.5" customHeight="1">
      <c r="B123" s="142">
        <v>30111211</v>
      </c>
      <c r="C123" s="142" t="s">
        <v>128</v>
      </c>
      <c r="D123" s="139">
        <v>18200000000</v>
      </c>
      <c r="E123" s="866">
        <v>2605980.71</v>
      </c>
    </row>
    <row r="124" spans="2:5" ht="16.5" customHeight="1">
      <c r="B124" s="142">
        <v>3011121101</v>
      </c>
      <c r="C124" s="142" t="s">
        <v>332</v>
      </c>
      <c r="D124" s="139">
        <v>18200000000</v>
      </c>
      <c r="E124" s="866">
        <v>2605980.71</v>
      </c>
    </row>
    <row r="125" spans="2:5" ht="16.5" customHeight="1">
      <c r="B125" s="142">
        <v>302</v>
      </c>
      <c r="C125" s="142" t="s">
        <v>389</v>
      </c>
      <c r="D125" s="139">
        <v>637857678</v>
      </c>
      <c r="E125" s="866">
        <v>91749.82</v>
      </c>
    </row>
    <row r="126" spans="2:5" ht="16.5" customHeight="1">
      <c r="B126" s="142">
        <v>3021</v>
      </c>
      <c r="C126" s="142" t="s">
        <v>333</v>
      </c>
      <c r="D126" s="139">
        <v>637857678</v>
      </c>
      <c r="E126" s="866">
        <v>91749.82</v>
      </c>
    </row>
    <row r="127" spans="2:5" ht="16.5" customHeight="1">
      <c r="B127" s="142">
        <v>30211</v>
      </c>
      <c r="C127" s="142" t="s">
        <v>333</v>
      </c>
      <c r="D127" s="139">
        <v>637857678</v>
      </c>
      <c r="E127" s="866">
        <v>91749.82</v>
      </c>
    </row>
    <row r="128" spans="2:5" ht="16.5" customHeight="1">
      <c r="B128" s="142">
        <v>302111</v>
      </c>
      <c r="C128" s="142" t="s">
        <v>333</v>
      </c>
      <c r="D128" s="139">
        <v>637857678</v>
      </c>
      <c r="E128" s="866">
        <v>91749.82</v>
      </c>
    </row>
    <row r="129" spans="2:5" ht="16.5" customHeight="1">
      <c r="B129" s="142">
        <v>3021111</v>
      </c>
      <c r="C129" s="142" t="s">
        <v>333</v>
      </c>
      <c r="D129" s="139">
        <v>637857678</v>
      </c>
      <c r="E129" s="866">
        <v>91749.82</v>
      </c>
    </row>
    <row r="130" spans="2:5" ht="16.5" customHeight="1">
      <c r="B130" s="142">
        <v>30211111</v>
      </c>
      <c r="C130" s="142" t="s">
        <v>333</v>
      </c>
      <c r="D130" s="139">
        <v>637857678</v>
      </c>
      <c r="E130" s="866">
        <v>91749.82</v>
      </c>
    </row>
    <row r="131" spans="2:5" ht="16.5" customHeight="1">
      <c r="B131" s="142">
        <v>3021111101</v>
      </c>
      <c r="C131" s="142" t="s">
        <v>333</v>
      </c>
      <c r="D131" s="139">
        <v>637857678</v>
      </c>
      <c r="E131" s="866">
        <v>91749.82</v>
      </c>
    </row>
    <row r="132" spans="2:5" ht="16.5" customHeight="1">
      <c r="B132" s="142">
        <v>304</v>
      </c>
      <c r="C132" s="142" t="s">
        <v>97</v>
      </c>
      <c r="D132" s="139">
        <v>-531212283</v>
      </c>
      <c r="E132" s="866">
        <v>219263.74000000002</v>
      </c>
    </row>
    <row r="133" spans="2:5" ht="16.5" customHeight="1">
      <c r="B133" s="142">
        <v>3041</v>
      </c>
      <c r="C133" s="142" t="s">
        <v>390</v>
      </c>
      <c r="D133" s="139">
        <v>-531212283</v>
      </c>
      <c r="E133" s="866">
        <v>219263.74000000002</v>
      </c>
    </row>
    <row r="134" spans="2:5" ht="16.5" customHeight="1">
      <c r="B134" s="142">
        <v>30411</v>
      </c>
      <c r="C134" s="142" t="s">
        <v>390</v>
      </c>
      <c r="D134" s="139">
        <v>-531212283</v>
      </c>
      <c r="E134" s="866">
        <v>219263.74000000002</v>
      </c>
    </row>
    <row r="135" spans="2:5" ht="16.5" customHeight="1">
      <c r="B135" s="142">
        <v>304111</v>
      </c>
      <c r="C135" s="142" t="s">
        <v>390</v>
      </c>
      <c r="D135" s="139">
        <v>-531212283</v>
      </c>
      <c r="E135" s="866">
        <v>219263.74000000002</v>
      </c>
    </row>
    <row r="136" spans="2:5" ht="16.5" customHeight="1">
      <c r="B136" s="142">
        <v>3041111</v>
      </c>
      <c r="C136" s="142" t="s">
        <v>390</v>
      </c>
      <c r="D136" s="139">
        <v>-531212283</v>
      </c>
      <c r="E136" s="866">
        <v>219263.74000000002</v>
      </c>
    </row>
    <row r="137" spans="2:5" ht="16.5" customHeight="1">
      <c r="B137" s="142">
        <v>30411111</v>
      </c>
      <c r="C137" s="142" t="s">
        <v>390</v>
      </c>
      <c r="D137" s="139">
        <v>-531212283</v>
      </c>
      <c r="E137" s="866">
        <v>219263.74000000002</v>
      </c>
    </row>
    <row r="138" spans="2:5" ht="16.5" customHeight="1">
      <c r="B138" s="142">
        <v>3041111101</v>
      </c>
      <c r="C138" s="142" t="s">
        <v>129</v>
      </c>
      <c r="D138" s="139">
        <v>-800236665</v>
      </c>
      <c r="E138" s="866">
        <v>-80333.84</v>
      </c>
    </row>
    <row r="139" spans="2:5" ht="17.25" customHeight="1">
      <c r="B139" s="867">
        <v>3041111102</v>
      </c>
      <c r="C139" s="142" t="s">
        <v>130</v>
      </c>
      <c r="D139" s="868">
        <v>269024382</v>
      </c>
      <c r="E139" s="866">
        <v>299597.58</v>
      </c>
    </row>
    <row r="140" spans="2:5" ht="16.5" customHeight="1">
      <c r="B140" s="142"/>
      <c r="C140" s="142"/>
      <c r="D140" s="139"/>
      <c r="E140" s="866"/>
    </row>
    <row r="141" spans="2:5" ht="16.5" customHeight="1">
      <c r="B141" s="142"/>
      <c r="C141" s="142"/>
      <c r="D141" s="139"/>
      <c r="E141" s="866"/>
    </row>
    <row r="142" spans="2:5" ht="16.5" customHeight="1">
      <c r="B142" s="142">
        <v>4</v>
      </c>
      <c r="C142" s="142" t="s">
        <v>131</v>
      </c>
      <c r="D142" s="139">
        <v>2673552805</v>
      </c>
      <c r="E142" s="866">
        <v>975039.59999999963</v>
      </c>
    </row>
    <row r="143" spans="2:5" ht="16.5" customHeight="1">
      <c r="B143" s="142">
        <v>41</v>
      </c>
      <c r="C143" s="142" t="s">
        <v>14</v>
      </c>
      <c r="D143" s="139">
        <v>2407808284</v>
      </c>
      <c r="E143" s="866">
        <v>365824.24000000017</v>
      </c>
    </row>
    <row r="144" spans="2:5" ht="16.5" customHeight="1">
      <c r="B144" s="142">
        <v>411</v>
      </c>
      <c r="C144" s="142" t="s">
        <v>391</v>
      </c>
      <c r="D144" s="139">
        <v>1767413141</v>
      </c>
      <c r="E144" s="866">
        <v>270270.63000000082</v>
      </c>
    </row>
    <row r="145" spans="2:5" ht="16.5" customHeight="1">
      <c r="B145" s="142">
        <v>41101</v>
      </c>
      <c r="C145" s="142" t="s">
        <v>391</v>
      </c>
      <c r="D145" s="139">
        <v>1763302711</v>
      </c>
      <c r="E145" s="866">
        <v>269674.48000000045</v>
      </c>
    </row>
    <row r="146" spans="2:5" ht="16.5" customHeight="1">
      <c r="B146" s="142">
        <v>411011</v>
      </c>
      <c r="C146" s="142" t="s">
        <v>81</v>
      </c>
      <c r="D146" s="139">
        <v>950802711</v>
      </c>
      <c r="E146" s="866">
        <v>143674.23000000045</v>
      </c>
    </row>
    <row r="147" spans="2:5" ht="16.5" customHeight="1">
      <c r="B147" s="142">
        <v>4110112</v>
      </c>
      <c r="C147" s="142" t="s">
        <v>809</v>
      </c>
      <c r="D147" s="139">
        <v>950802711</v>
      </c>
      <c r="E147" s="866">
        <v>143674.23000000001</v>
      </c>
    </row>
    <row r="148" spans="2:5" ht="16.5" customHeight="1">
      <c r="B148" s="142">
        <v>41101121</v>
      </c>
      <c r="C148" s="142" t="s">
        <v>810</v>
      </c>
      <c r="D148" s="139">
        <v>948970988</v>
      </c>
      <c r="E148" s="866">
        <v>143409.63</v>
      </c>
    </row>
    <row r="149" spans="2:5" ht="16.5" customHeight="1">
      <c r="B149" s="142">
        <v>4110112101</v>
      </c>
      <c r="C149" s="142" t="s">
        <v>1061</v>
      </c>
      <c r="D149" s="139">
        <v>72519054</v>
      </c>
      <c r="E149" s="866">
        <v>10981.08</v>
      </c>
    </row>
    <row r="150" spans="2:5" ht="16.5" customHeight="1">
      <c r="B150" s="142">
        <v>4110112102</v>
      </c>
      <c r="C150" s="142" t="s">
        <v>1062</v>
      </c>
      <c r="D150" s="139">
        <v>876451934</v>
      </c>
      <c r="E150" s="866">
        <v>132428.54999999999</v>
      </c>
    </row>
    <row r="151" spans="2:5" ht="16.5" customHeight="1">
      <c r="B151" s="142">
        <v>41101122</v>
      </c>
      <c r="C151" s="142" t="s">
        <v>811</v>
      </c>
      <c r="D151" s="139">
        <v>1831723</v>
      </c>
      <c r="E151" s="866">
        <v>264.60000000000002</v>
      </c>
    </row>
    <row r="152" spans="2:5" ht="16.5" customHeight="1">
      <c r="B152" s="142">
        <v>4110112201</v>
      </c>
      <c r="C152" s="142" t="s">
        <v>1132</v>
      </c>
      <c r="D152" s="139">
        <v>1831723</v>
      </c>
      <c r="E152" s="866">
        <v>264.60000000000002</v>
      </c>
    </row>
    <row r="153" spans="2:5" ht="16.5" customHeight="1">
      <c r="B153" s="142">
        <v>411013</v>
      </c>
      <c r="C153" s="142" t="s">
        <v>392</v>
      </c>
      <c r="D153" s="139">
        <v>812500000</v>
      </c>
      <c r="E153" s="866">
        <v>126000.25</v>
      </c>
    </row>
    <row r="154" spans="2:5" ht="16.5" customHeight="1">
      <c r="B154" s="142">
        <v>4110131</v>
      </c>
      <c r="C154" s="142" t="s">
        <v>334</v>
      </c>
      <c r="D154" s="139">
        <v>812500000</v>
      </c>
      <c r="E154" s="866">
        <v>126000.25</v>
      </c>
    </row>
    <row r="155" spans="2:5" ht="16.5" customHeight="1">
      <c r="B155" s="142">
        <v>41101311</v>
      </c>
      <c r="C155" s="142" t="s">
        <v>334</v>
      </c>
      <c r="D155" s="139">
        <v>812500000</v>
      </c>
      <c r="E155" s="866">
        <v>126000.25</v>
      </c>
    </row>
    <row r="156" spans="2:5" ht="16.5" customHeight="1">
      <c r="B156" s="142">
        <v>4110131102</v>
      </c>
      <c r="C156" s="142" t="s">
        <v>1064</v>
      </c>
      <c r="D156" s="139">
        <v>812500000</v>
      </c>
      <c r="E156" s="866">
        <v>126000.25</v>
      </c>
    </row>
    <row r="157" spans="2:5" ht="16.5" customHeight="1">
      <c r="B157" s="142">
        <v>411014</v>
      </c>
      <c r="C157" s="142" t="s">
        <v>1133</v>
      </c>
      <c r="D157" s="139">
        <v>4110430</v>
      </c>
      <c r="E157" s="866">
        <v>596.15</v>
      </c>
    </row>
    <row r="158" spans="2:5" ht="16.5" customHeight="1">
      <c r="B158" s="142">
        <v>4110141</v>
      </c>
      <c r="C158" s="142" t="s">
        <v>1134</v>
      </c>
      <c r="D158" s="139">
        <v>4110430</v>
      </c>
      <c r="E158" s="866">
        <v>596.15</v>
      </c>
    </row>
    <row r="159" spans="2:5" ht="16.5" customHeight="1">
      <c r="B159" s="142">
        <v>41101412</v>
      </c>
      <c r="C159" s="142" t="s">
        <v>1135</v>
      </c>
      <c r="D159" s="139">
        <v>4110430</v>
      </c>
      <c r="E159" s="866">
        <v>596.15</v>
      </c>
    </row>
    <row r="160" spans="2:5" ht="16.5" customHeight="1">
      <c r="B160" s="142">
        <v>4110141201</v>
      </c>
      <c r="C160" s="142" t="s">
        <v>1136</v>
      </c>
      <c r="D160" s="139">
        <v>4110430</v>
      </c>
      <c r="E160" s="866">
        <v>596.15</v>
      </c>
    </row>
    <row r="161" spans="2:5" ht="16.5" customHeight="1">
      <c r="B161" s="142">
        <v>413</v>
      </c>
      <c r="C161" s="142" t="s">
        <v>393</v>
      </c>
      <c r="D161" s="139">
        <v>559293507</v>
      </c>
      <c r="E161" s="866">
        <v>83296.53</v>
      </c>
    </row>
    <row r="162" spans="2:5" ht="16.5" customHeight="1">
      <c r="B162" s="142">
        <v>41301</v>
      </c>
      <c r="C162" s="142" t="s">
        <v>394</v>
      </c>
      <c r="D162" s="139">
        <v>559293507</v>
      </c>
      <c r="E162" s="866">
        <v>83296.53</v>
      </c>
    </row>
    <row r="163" spans="2:5" ht="16.5" customHeight="1">
      <c r="B163" s="142">
        <v>413011</v>
      </c>
      <c r="C163" s="142" t="s">
        <v>394</v>
      </c>
      <c r="D163" s="139">
        <v>559293507</v>
      </c>
      <c r="E163" s="866">
        <v>83296.53</v>
      </c>
    </row>
    <row r="164" spans="2:5" ht="16.5" customHeight="1">
      <c r="B164" s="142">
        <v>4130111</v>
      </c>
      <c r="C164" s="142" t="s">
        <v>394</v>
      </c>
      <c r="D164" s="139">
        <v>79322911</v>
      </c>
      <c r="E164" s="866">
        <v>11964.199999999999</v>
      </c>
    </row>
    <row r="165" spans="2:5" ht="16.5" customHeight="1">
      <c r="B165" s="142">
        <v>41301111</v>
      </c>
      <c r="C165" s="142" t="s">
        <v>394</v>
      </c>
      <c r="D165" s="139">
        <v>79322911</v>
      </c>
      <c r="E165" s="866">
        <v>11964.2</v>
      </c>
    </row>
    <row r="166" spans="2:5" ht="16.5" customHeight="1">
      <c r="B166" s="142">
        <v>4130111103</v>
      </c>
      <c r="C166" s="142" t="s">
        <v>544</v>
      </c>
      <c r="D166" s="139">
        <v>14280822</v>
      </c>
      <c r="E166" s="866">
        <v>2158.3200000000002</v>
      </c>
    </row>
    <row r="167" spans="2:5" ht="16.5" customHeight="1">
      <c r="B167" s="142">
        <v>4130111104</v>
      </c>
      <c r="C167" s="142" t="s">
        <v>545</v>
      </c>
      <c r="D167" s="139">
        <v>1258200</v>
      </c>
      <c r="E167" s="866">
        <v>182.85000000000014</v>
      </c>
    </row>
    <row r="168" spans="2:5" ht="16.5" customHeight="1">
      <c r="B168" s="142">
        <v>4130111105</v>
      </c>
      <c r="C168" s="142" t="s">
        <v>302</v>
      </c>
      <c r="D168" s="139">
        <v>18648642</v>
      </c>
      <c r="E168" s="866">
        <v>2808.91</v>
      </c>
    </row>
    <row r="169" spans="2:5" ht="16.5" customHeight="1">
      <c r="B169" s="142">
        <v>4130111106</v>
      </c>
      <c r="C169" s="142" t="s">
        <v>303</v>
      </c>
      <c r="D169" s="139">
        <v>12631108</v>
      </c>
      <c r="E169" s="866">
        <v>1870.75</v>
      </c>
    </row>
    <row r="170" spans="2:5" ht="16.5" customHeight="1">
      <c r="B170" s="142">
        <v>4130111107</v>
      </c>
      <c r="C170" s="142" t="s">
        <v>304</v>
      </c>
      <c r="D170" s="139">
        <v>20334247</v>
      </c>
      <c r="E170" s="866">
        <v>3132.06</v>
      </c>
    </row>
    <row r="171" spans="2:5" ht="16.5" customHeight="1">
      <c r="B171" s="142">
        <v>4130111117</v>
      </c>
      <c r="C171" s="142" t="s">
        <v>335</v>
      </c>
      <c r="D171" s="139">
        <v>9207671</v>
      </c>
      <c r="E171" s="866">
        <v>1359.26</v>
      </c>
    </row>
    <row r="172" spans="2:5" ht="16.5" customHeight="1">
      <c r="B172" s="142">
        <v>4130111118</v>
      </c>
      <c r="C172" s="142" t="s">
        <v>336</v>
      </c>
      <c r="D172" s="139">
        <v>2962221</v>
      </c>
      <c r="E172" s="866">
        <v>452.05</v>
      </c>
    </row>
    <row r="173" spans="2:5" ht="16.5" customHeight="1">
      <c r="B173" s="142">
        <v>4130112</v>
      </c>
      <c r="C173" s="142" t="s">
        <v>395</v>
      </c>
      <c r="D173" s="139">
        <v>479970596</v>
      </c>
      <c r="E173" s="866">
        <v>71332.33</v>
      </c>
    </row>
    <row r="174" spans="2:5" ht="16.5" customHeight="1">
      <c r="B174" s="142">
        <v>41301121</v>
      </c>
      <c r="C174" s="142" t="s">
        <v>1137</v>
      </c>
      <c r="D174" s="139">
        <v>22324</v>
      </c>
      <c r="E174" s="866">
        <v>2.99000000000001</v>
      </c>
    </row>
    <row r="175" spans="2:5" ht="16.5" customHeight="1">
      <c r="B175" s="142">
        <v>4130112105</v>
      </c>
      <c r="C175" s="142" t="s">
        <v>302</v>
      </c>
      <c r="D175" s="139">
        <v>22324</v>
      </c>
      <c r="E175" s="866">
        <v>3.19</v>
      </c>
    </row>
    <row r="176" spans="2:5" ht="16.5" customHeight="1">
      <c r="B176" s="142">
        <v>41301123</v>
      </c>
      <c r="C176" s="142" t="s">
        <v>1138</v>
      </c>
      <c r="D176" s="139">
        <v>479948272</v>
      </c>
      <c r="E176" s="866">
        <v>71329.34</v>
      </c>
    </row>
    <row r="177" spans="2:5" ht="16.5" customHeight="1">
      <c r="B177" s="142">
        <v>4130112303</v>
      </c>
      <c r="C177" s="142" t="s">
        <v>544</v>
      </c>
      <c r="D177" s="139">
        <v>15849231</v>
      </c>
      <c r="E177" s="866">
        <v>2457.86</v>
      </c>
    </row>
    <row r="178" spans="2:5" ht="16.5" customHeight="1">
      <c r="B178" s="142">
        <v>4130112304</v>
      </c>
      <c r="C178" s="142" t="s">
        <v>545</v>
      </c>
      <c r="D178" s="139">
        <v>13159951</v>
      </c>
      <c r="E178" s="866">
        <v>1901.01</v>
      </c>
    </row>
    <row r="179" spans="2:5" ht="16.5" customHeight="1">
      <c r="B179" s="142">
        <v>4130112305</v>
      </c>
      <c r="C179" s="142" t="s">
        <v>302</v>
      </c>
      <c r="D179" s="139">
        <v>276713544</v>
      </c>
      <c r="E179" s="866">
        <v>40771.339999999997</v>
      </c>
    </row>
    <row r="180" spans="2:5" ht="16.5" customHeight="1">
      <c r="B180" s="142">
        <v>4130112306</v>
      </c>
      <c r="C180" s="142" t="s">
        <v>303</v>
      </c>
      <c r="D180" s="139">
        <v>8089926</v>
      </c>
      <c r="E180" s="866">
        <v>1173.31</v>
      </c>
    </row>
    <row r="181" spans="2:5" ht="16.5" customHeight="1">
      <c r="B181" s="142">
        <v>4130112307</v>
      </c>
      <c r="C181" s="142" t="s">
        <v>304</v>
      </c>
      <c r="D181" s="139">
        <v>117682327</v>
      </c>
      <c r="E181" s="866">
        <v>18020.189999999999</v>
      </c>
    </row>
    <row r="182" spans="2:5" ht="16.5" customHeight="1">
      <c r="B182" s="142">
        <v>4130112317</v>
      </c>
      <c r="C182" s="142" t="s">
        <v>335</v>
      </c>
      <c r="D182" s="139">
        <v>43974273</v>
      </c>
      <c r="E182" s="866">
        <v>6352.96</v>
      </c>
    </row>
    <row r="183" spans="2:5" ht="16.5" customHeight="1">
      <c r="B183" s="142">
        <v>4130112318</v>
      </c>
      <c r="C183" s="142" t="s">
        <v>336</v>
      </c>
      <c r="D183" s="139">
        <v>4479020</v>
      </c>
      <c r="E183" s="866">
        <v>652.66999999999996</v>
      </c>
    </row>
    <row r="184" spans="2:5" ht="16.5" customHeight="1">
      <c r="B184" s="142">
        <v>416</v>
      </c>
      <c r="C184" s="142" t="s">
        <v>843</v>
      </c>
      <c r="D184" s="139">
        <v>81101636</v>
      </c>
      <c r="E184" s="866">
        <v>12257.08</v>
      </c>
    </row>
    <row r="185" spans="2:5" ht="16.5" customHeight="1">
      <c r="B185" s="142">
        <v>41601</v>
      </c>
      <c r="C185" s="142" t="s">
        <v>150</v>
      </c>
      <c r="D185" s="139">
        <v>81101636</v>
      </c>
      <c r="E185" s="866">
        <v>12257.08</v>
      </c>
    </row>
    <row r="186" spans="2:5" ht="16.5" customHeight="1">
      <c r="B186" s="142">
        <v>416011</v>
      </c>
      <c r="C186" s="142" t="s">
        <v>150</v>
      </c>
      <c r="D186" s="139">
        <v>81101636</v>
      </c>
      <c r="E186" s="866">
        <v>12257.08</v>
      </c>
    </row>
    <row r="187" spans="2:5" ht="16.5" customHeight="1">
      <c r="B187" s="142">
        <v>4160115</v>
      </c>
      <c r="C187" s="142" t="s">
        <v>1065</v>
      </c>
      <c r="D187" s="139">
        <v>64881292</v>
      </c>
      <c r="E187" s="866">
        <v>9805.6299999999992</v>
      </c>
    </row>
    <row r="188" spans="2:5" ht="16.5" customHeight="1">
      <c r="B188" s="142">
        <v>41601151</v>
      </c>
      <c r="C188" s="142" t="s">
        <v>1066</v>
      </c>
      <c r="D188" s="139">
        <v>64808051</v>
      </c>
      <c r="E188" s="866">
        <v>9795.0499999999993</v>
      </c>
    </row>
    <row r="189" spans="2:5" ht="16.5" customHeight="1">
      <c r="B189" s="142">
        <v>4160115101</v>
      </c>
      <c r="C189" s="142" t="s">
        <v>1067</v>
      </c>
      <c r="D189" s="139">
        <v>2917618</v>
      </c>
      <c r="E189" s="866">
        <v>441.8</v>
      </c>
    </row>
    <row r="190" spans="2:5" ht="16.5" customHeight="1">
      <c r="B190" s="142">
        <v>4160115102</v>
      </c>
      <c r="C190" s="142" t="s">
        <v>1068</v>
      </c>
      <c r="D190" s="139">
        <v>61890433</v>
      </c>
      <c r="E190" s="866">
        <v>9353.25</v>
      </c>
    </row>
    <row r="191" spans="2:5" ht="16.5" customHeight="1">
      <c r="B191" s="142">
        <v>41601152</v>
      </c>
      <c r="C191" s="142" t="s">
        <v>1131</v>
      </c>
      <c r="D191" s="139">
        <v>73241</v>
      </c>
      <c r="E191" s="866">
        <v>10.58</v>
      </c>
    </row>
    <row r="192" spans="2:5" ht="16.5" customHeight="1">
      <c r="B192" s="142">
        <v>4160115201</v>
      </c>
      <c r="C192" s="142" t="s">
        <v>1139</v>
      </c>
      <c r="D192" s="139">
        <v>73241</v>
      </c>
      <c r="E192" s="866">
        <v>10.58</v>
      </c>
    </row>
    <row r="193" spans="2:5" ht="16.5" customHeight="1">
      <c r="B193" s="142">
        <v>4160116</v>
      </c>
      <c r="C193" s="142" t="s">
        <v>1030</v>
      </c>
      <c r="D193" s="139">
        <v>16220344</v>
      </c>
      <c r="E193" s="866">
        <v>2451.4499999999998</v>
      </c>
    </row>
    <row r="194" spans="2:5" ht="16.5" customHeight="1">
      <c r="B194" s="142">
        <v>41601161</v>
      </c>
      <c r="C194" s="142" t="s">
        <v>1070</v>
      </c>
      <c r="D194" s="139">
        <v>16201999</v>
      </c>
      <c r="E194" s="866">
        <v>2448.8000000000002</v>
      </c>
    </row>
    <row r="195" spans="2:5" ht="16.5" customHeight="1">
      <c r="B195" s="142">
        <v>4160116101</v>
      </c>
      <c r="C195" s="142" t="s">
        <v>1071</v>
      </c>
      <c r="D195" s="139">
        <v>679390</v>
      </c>
      <c r="E195" s="866">
        <v>102.91</v>
      </c>
    </row>
    <row r="196" spans="2:5" ht="16.5" customHeight="1">
      <c r="B196" s="142">
        <v>4160116102</v>
      </c>
      <c r="C196" s="142" t="s">
        <v>1072</v>
      </c>
      <c r="D196" s="139">
        <v>15522609</v>
      </c>
      <c r="E196" s="866">
        <v>2345.89</v>
      </c>
    </row>
    <row r="197" spans="2:5" ht="16.5" customHeight="1">
      <c r="B197" s="142">
        <v>41601162</v>
      </c>
      <c r="C197" s="142" t="s">
        <v>1140</v>
      </c>
      <c r="D197" s="139">
        <v>18345</v>
      </c>
      <c r="E197" s="866">
        <v>2.65</v>
      </c>
    </row>
    <row r="198" spans="2:5" ht="16.5" customHeight="1">
      <c r="B198" s="142">
        <v>4160116201</v>
      </c>
      <c r="C198" s="142" t="s">
        <v>1141</v>
      </c>
      <c r="D198" s="139">
        <v>18345</v>
      </c>
      <c r="E198" s="866">
        <v>2.65</v>
      </c>
    </row>
    <row r="199" spans="2:5" ht="16.5" customHeight="1">
      <c r="B199" s="142">
        <v>42</v>
      </c>
      <c r="C199" s="142" t="s">
        <v>176</v>
      </c>
      <c r="D199" s="139">
        <v>262498940</v>
      </c>
      <c r="E199" s="866">
        <v>608748.69999999995</v>
      </c>
    </row>
    <row r="200" spans="2:5" ht="16.5" customHeight="1">
      <c r="B200" s="142">
        <v>422</v>
      </c>
      <c r="C200" s="142" t="s">
        <v>396</v>
      </c>
      <c r="D200" s="139">
        <v>262498940</v>
      </c>
      <c r="E200" s="866">
        <v>608748.69999999995</v>
      </c>
    </row>
    <row r="201" spans="2:5" ht="16.5" customHeight="1">
      <c r="B201" s="142">
        <v>42201</v>
      </c>
      <c r="C201" s="142" t="s">
        <v>396</v>
      </c>
      <c r="D201" s="139">
        <v>262498940</v>
      </c>
      <c r="E201" s="866">
        <v>608748.69999999995</v>
      </c>
    </row>
    <row r="202" spans="2:5" ht="16.5" customHeight="1">
      <c r="B202" s="142">
        <v>422011</v>
      </c>
      <c r="C202" s="142" t="s">
        <v>396</v>
      </c>
      <c r="D202" s="139">
        <v>262498940</v>
      </c>
      <c r="E202" s="866">
        <v>608748.69999999995</v>
      </c>
    </row>
    <row r="203" spans="2:5" ht="16.5" customHeight="1">
      <c r="B203" s="142">
        <v>4220111</v>
      </c>
      <c r="C203" s="142" t="s">
        <v>396</v>
      </c>
      <c r="D203" s="139">
        <v>262498940</v>
      </c>
      <c r="E203" s="866">
        <v>608748.69999999995</v>
      </c>
    </row>
    <row r="204" spans="2:5" ht="16.5" customHeight="1">
      <c r="B204" s="142">
        <v>42201111</v>
      </c>
      <c r="C204" s="142" t="s">
        <v>396</v>
      </c>
      <c r="D204" s="139">
        <v>262498940</v>
      </c>
      <c r="E204" s="866">
        <v>608748.69999999995</v>
      </c>
    </row>
    <row r="205" spans="2:5" ht="16.5" customHeight="1">
      <c r="B205" s="142">
        <v>4220111101</v>
      </c>
      <c r="C205" s="142" t="s">
        <v>338</v>
      </c>
      <c r="D205" s="139">
        <v>242244744</v>
      </c>
      <c r="E205" s="866">
        <v>603573.19999999995</v>
      </c>
    </row>
    <row r="206" spans="2:5" ht="16.5" customHeight="1">
      <c r="B206" s="142">
        <v>4220111102</v>
      </c>
      <c r="C206" s="142" t="s">
        <v>339</v>
      </c>
      <c r="D206" s="139">
        <v>20254196</v>
      </c>
      <c r="E206" s="866">
        <v>5175.5</v>
      </c>
    </row>
    <row r="207" spans="2:5" ht="16.5" customHeight="1">
      <c r="B207" s="142">
        <v>48</v>
      </c>
      <c r="C207" s="142" t="s">
        <v>397</v>
      </c>
      <c r="D207" s="139">
        <v>3245581</v>
      </c>
      <c r="E207" s="866">
        <v>466.66</v>
      </c>
    </row>
    <row r="208" spans="2:5" ht="16.5" customHeight="1">
      <c r="B208" s="142">
        <v>481</v>
      </c>
      <c r="C208" s="142" t="s">
        <v>398</v>
      </c>
      <c r="D208" s="139">
        <v>3245581</v>
      </c>
      <c r="E208" s="866">
        <v>466.66</v>
      </c>
    </row>
    <row r="209" spans="2:5" ht="16.5" customHeight="1">
      <c r="B209" s="142">
        <v>48101</v>
      </c>
      <c r="C209" s="142" t="s">
        <v>398</v>
      </c>
      <c r="D209" s="139">
        <v>3245581</v>
      </c>
      <c r="E209" s="866">
        <v>466.66</v>
      </c>
    </row>
    <row r="210" spans="2:5" ht="16.5" customHeight="1">
      <c r="B210" s="142">
        <v>481011</v>
      </c>
      <c r="C210" s="142" t="s">
        <v>398</v>
      </c>
      <c r="D210" s="139">
        <v>3245581</v>
      </c>
      <c r="E210" s="866">
        <v>466.66</v>
      </c>
    </row>
    <row r="211" spans="2:5" ht="16.5" customHeight="1">
      <c r="B211" s="142">
        <v>4810111</v>
      </c>
      <c r="C211" s="142" t="s">
        <v>398</v>
      </c>
      <c r="D211" s="139">
        <v>3245581</v>
      </c>
      <c r="E211" s="866">
        <v>466.66</v>
      </c>
    </row>
    <row r="212" spans="2:5" ht="16.5" customHeight="1">
      <c r="B212" s="142">
        <v>48101111</v>
      </c>
      <c r="C212" s="142" t="s">
        <v>398</v>
      </c>
      <c r="D212" s="139">
        <v>3245581</v>
      </c>
      <c r="E212" s="866">
        <v>466.66</v>
      </c>
    </row>
    <row r="213" spans="2:5" ht="16.5" customHeight="1">
      <c r="B213" s="142">
        <v>4810111102</v>
      </c>
      <c r="C213" s="142" t="s">
        <v>340</v>
      </c>
      <c r="D213" s="139">
        <v>3761</v>
      </c>
      <c r="E213" s="866">
        <v>0.55000000000000004</v>
      </c>
    </row>
    <row r="214" spans="2:5" ht="16.5" customHeight="1">
      <c r="B214" s="142">
        <v>4810111103</v>
      </c>
      <c r="C214" s="142" t="s">
        <v>848</v>
      </c>
      <c r="D214" s="139">
        <v>3241820</v>
      </c>
      <c r="E214" s="866">
        <v>466.11</v>
      </c>
    </row>
    <row r="215" spans="2:5" ht="16.5" customHeight="1">
      <c r="B215" s="142">
        <v>5</v>
      </c>
      <c r="C215" s="142" t="s">
        <v>149</v>
      </c>
      <c r="D215" s="139">
        <v>2404528423</v>
      </c>
      <c r="E215" s="866">
        <v>675442.02</v>
      </c>
    </row>
    <row r="216" spans="2:5" ht="16.5" customHeight="1">
      <c r="B216" s="142">
        <v>51</v>
      </c>
      <c r="C216" s="142" t="s">
        <v>399</v>
      </c>
      <c r="D216" s="139">
        <v>2404523319</v>
      </c>
      <c r="E216" s="866">
        <v>675441.29</v>
      </c>
    </row>
    <row r="217" spans="2:5" ht="16.5" customHeight="1">
      <c r="B217" s="142">
        <v>511</v>
      </c>
      <c r="C217" s="142" t="s">
        <v>400</v>
      </c>
      <c r="D217" s="139">
        <v>156552419</v>
      </c>
      <c r="E217" s="866">
        <v>24923.49</v>
      </c>
    </row>
    <row r="218" spans="2:5" ht="16.5" customHeight="1">
      <c r="B218" s="142">
        <v>51101</v>
      </c>
      <c r="C218" s="142" t="s">
        <v>33</v>
      </c>
      <c r="D218" s="139">
        <v>22841065</v>
      </c>
      <c r="E218" s="866">
        <v>3358.74</v>
      </c>
    </row>
    <row r="219" spans="2:5" ht="16.5" customHeight="1">
      <c r="B219" s="142">
        <v>511011</v>
      </c>
      <c r="C219" s="142" t="s">
        <v>33</v>
      </c>
      <c r="D219" s="139">
        <v>22841065</v>
      </c>
      <c r="E219" s="866">
        <v>3358.74</v>
      </c>
    </row>
    <row r="220" spans="2:5" ht="16.5" customHeight="1">
      <c r="B220" s="142">
        <v>5110111</v>
      </c>
      <c r="C220" s="142" t="s">
        <v>33</v>
      </c>
      <c r="D220" s="139">
        <v>22841065</v>
      </c>
      <c r="E220" s="866">
        <v>3358.74</v>
      </c>
    </row>
    <row r="221" spans="2:5" ht="16.5" customHeight="1">
      <c r="B221" s="142">
        <v>51101113</v>
      </c>
      <c r="C221" s="142" t="s">
        <v>1142</v>
      </c>
      <c r="D221" s="139">
        <v>22841065</v>
      </c>
      <c r="E221" s="866">
        <v>3358.74</v>
      </c>
    </row>
    <row r="222" spans="2:5" ht="16.5" customHeight="1">
      <c r="B222" s="142">
        <v>5110111301</v>
      </c>
      <c r="C222" s="142" t="s">
        <v>1143</v>
      </c>
      <c r="D222" s="139">
        <v>22841065</v>
      </c>
      <c r="E222" s="866">
        <v>3358.74</v>
      </c>
    </row>
    <row r="223" spans="2:5" ht="16.5" customHeight="1">
      <c r="B223" s="142">
        <v>51102</v>
      </c>
      <c r="C223" s="142" t="s">
        <v>402</v>
      </c>
      <c r="D223" s="139">
        <v>114596018</v>
      </c>
      <c r="E223" s="866">
        <v>18698.969999999998</v>
      </c>
    </row>
    <row r="224" spans="2:5" ht="16.5" customHeight="1">
      <c r="B224" s="142">
        <v>511021</v>
      </c>
      <c r="C224" s="142" t="s">
        <v>402</v>
      </c>
      <c r="D224" s="139">
        <v>114596018</v>
      </c>
      <c r="E224" s="866">
        <v>18698.969999999998</v>
      </c>
    </row>
    <row r="225" spans="2:5" ht="16.5" customHeight="1">
      <c r="B225" s="142">
        <v>5110211</v>
      </c>
      <c r="C225" s="142" t="s">
        <v>402</v>
      </c>
      <c r="D225" s="139">
        <v>114596018</v>
      </c>
      <c r="E225" s="866">
        <v>18698.969999999998</v>
      </c>
    </row>
    <row r="226" spans="2:5" ht="16.5" customHeight="1">
      <c r="B226" s="142">
        <v>51102111</v>
      </c>
      <c r="C226" s="142" t="s">
        <v>402</v>
      </c>
      <c r="D226" s="139">
        <v>92657755</v>
      </c>
      <c r="E226" s="866">
        <v>15099.96</v>
      </c>
    </row>
    <row r="227" spans="2:5" ht="16.5" customHeight="1">
      <c r="B227" s="142">
        <v>5110211101</v>
      </c>
      <c r="C227" s="142" t="s">
        <v>342</v>
      </c>
      <c r="D227" s="139">
        <v>370494</v>
      </c>
      <c r="E227" s="866">
        <v>54.25</v>
      </c>
    </row>
    <row r="228" spans="2:5" ht="16.5" customHeight="1">
      <c r="B228" s="142">
        <v>5110211102</v>
      </c>
      <c r="C228" s="142" t="s">
        <v>852</v>
      </c>
      <c r="D228" s="139">
        <v>92287261</v>
      </c>
      <c r="E228" s="866">
        <v>15045.71</v>
      </c>
    </row>
    <row r="229" spans="2:5" ht="16.5" customHeight="1">
      <c r="B229" s="142">
        <v>51102112</v>
      </c>
      <c r="C229" s="142" t="s">
        <v>1030</v>
      </c>
      <c r="D229" s="139">
        <v>21938263</v>
      </c>
      <c r="E229" s="866">
        <v>3599.01</v>
      </c>
    </row>
    <row r="230" spans="2:5" ht="16.5" customHeight="1">
      <c r="B230" s="142">
        <v>5110211201</v>
      </c>
      <c r="C230" s="142" t="s">
        <v>1074</v>
      </c>
      <c r="D230" s="139">
        <v>21868718</v>
      </c>
      <c r="E230" s="866">
        <v>3588.67</v>
      </c>
    </row>
    <row r="231" spans="2:5" ht="16.5" customHeight="1">
      <c r="B231" s="142">
        <v>5110211202</v>
      </c>
      <c r="C231" s="142" t="s">
        <v>1075</v>
      </c>
      <c r="D231" s="139">
        <v>69545</v>
      </c>
      <c r="E231" s="866">
        <v>10.34</v>
      </c>
    </row>
    <row r="232" spans="2:5" ht="16.5" customHeight="1">
      <c r="B232" s="142">
        <v>51103</v>
      </c>
      <c r="C232" s="142" t="s">
        <v>403</v>
      </c>
      <c r="D232" s="139">
        <v>16585136</v>
      </c>
      <c r="E232" s="866">
        <v>2496.6699999999996</v>
      </c>
    </row>
    <row r="233" spans="2:5" ht="16.5" customHeight="1">
      <c r="B233" s="142">
        <v>511031</v>
      </c>
      <c r="C233" s="142" t="s">
        <v>395</v>
      </c>
      <c r="D233" s="139">
        <v>16585136</v>
      </c>
      <c r="E233" s="866">
        <v>2496.6699999999996</v>
      </c>
    </row>
    <row r="234" spans="2:5" ht="16.5" customHeight="1">
      <c r="B234" s="142">
        <v>5110311</v>
      </c>
      <c r="C234" s="142" t="s">
        <v>395</v>
      </c>
      <c r="D234" s="139">
        <v>16585136</v>
      </c>
      <c r="E234" s="866">
        <v>2496.6699999999996</v>
      </c>
    </row>
    <row r="235" spans="2:5" ht="16.5" customHeight="1">
      <c r="B235" s="142">
        <v>51103112</v>
      </c>
      <c r="C235" s="142" t="s">
        <v>404</v>
      </c>
      <c r="D235" s="139">
        <v>16584958</v>
      </c>
      <c r="E235" s="866">
        <v>2496.64</v>
      </c>
    </row>
    <row r="236" spans="2:5" ht="16.5" customHeight="1">
      <c r="B236" s="142">
        <v>5110311203</v>
      </c>
      <c r="C236" s="142" t="s">
        <v>544</v>
      </c>
      <c r="D236" s="139">
        <v>9614732</v>
      </c>
      <c r="E236" s="866">
        <v>1452.66</v>
      </c>
    </row>
    <row r="237" spans="2:5" ht="16.5" customHeight="1">
      <c r="B237" s="142">
        <v>5110311204</v>
      </c>
      <c r="C237" s="142" t="s">
        <v>545</v>
      </c>
      <c r="D237" s="139">
        <v>6331</v>
      </c>
      <c r="E237" s="866">
        <v>0.92</v>
      </c>
    </row>
    <row r="238" spans="2:5" ht="16.5" customHeight="1">
      <c r="B238" s="142">
        <v>5110311205</v>
      </c>
      <c r="C238" s="142" t="s">
        <v>302</v>
      </c>
      <c r="D238" s="139">
        <v>2227321</v>
      </c>
      <c r="E238" s="866">
        <v>334.02</v>
      </c>
    </row>
    <row r="239" spans="2:5" ht="16.5" customHeight="1">
      <c r="B239" s="142">
        <v>5110311206</v>
      </c>
      <c r="C239" s="142" t="s">
        <v>303</v>
      </c>
      <c r="D239" s="139">
        <v>3306554</v>
      </c>
      <c r="E239" s="866">
        <v>488.10999999999996</v>
      </c>
    </row>
    <row r="240" spans="2:5" ht="16.5" customHeight="1">
      <c r="B240" s="142">
        <v>5110311207</v>
      </c>
      <c r="C240" s="142" t="s">
        <v>304</v>
      </c>
      <c r="D240" s="139">
        <v>1086390</v>
      </c>
      <c r="E240" s="866">
        <v>168.49</v>
      </c>
    </row>
    <row r="241" spans="2:5" ht="16.5" customHeight="1">
      <c r="B241" s="142">
        <v>5110311218</v>
      </c>
      <c r="C241" s="142" t="s">
        <v>336</v>
      </c>
      <c r="D241" s="139">
        <v>343630</v>
      </c>
      <c r="E241" s="866">
        <v>52.44</v>
      </c>
    </row>
    <row r="242" spans="2:5" ht="16.5" customHeight="1">
      <c r="B242" s="142">
        <v>51103113</v>
      </c>
      <c r="C242" s="142" t="s">
        <v>1144</v>
      </c>
      <c r="D242" s="139">
        <v>178</v>
      </c>
      <c r="E242" s="866">
        <v>0.03</v>
      </c>
    </row>
    <row r="243" spans="2:5" ht="16.5" customHeight="1">
      <c r="B243" s="142">
        <v>5110311307</v>
      </c>
      <c r="C243" s="142" t="s">
        <v>304</v>
      </c>
      <c r="D243" s="139">
        <v>178</v>
      </c>
      <c r="E243" s="866">
        <v>0.03</v>
      </c>
    </row>
    <row r="244" spans="2:5" ht="16.5" customHeight="1">
      <c r="B244" s="142">
        <v>51104</v>
      </c>
      <c r="C244" s="142" t="s">
        <v>1145</v>
      </c>
      <c r="D244" s="139">
        <v>2530200</v>
      </c>
      <c r="E244" s="866">
        <v>369.11</v>
      </c>
    </row>
    <row r="245" spans="2:5" ht="16.5" customHeight="1">
      <c r="B245" s="142">
        <v>511041</v>
      </c>
      <c r="C245" s="142" t="s">
        <v>1145</v>
      </c>
      <c r="D245" s="139">
        <v>2530200</v>
      </c>
      <c r="E245" s="866">
        <v>369.11</v>
      </c>
    </row>
    <row r="246" spans="2:5" ht="16.5" customHeight="1">
      <c r="B246" s="142">
        <v>5110411</v>
      </c>
      <c r="C246" s="142" t="s">
        <v>1145</v>
      </c>
      <c r="D246" s="139">
        <v>2530200</v>
      </c>
      <c r="E246" s="866">
        <v>369.11</v>
      </c>
    </row>
    <row r="247" spans="2:5" ht="16.5" customHeight="1">
      <c r="B247" s="142">
        <v>51104111</v>
      </c>
      <c r="C247" s="142" t="s">
        <v>1145</v>
      </c>
      <c r="D247" s="139">
        <v>2530200</v>
      </c>
      <c r="E247" s="866">
        <v>369.11</v>
      </c>
    </row>
    <row r="248" spans="2:5" ht="16.5" customHeight="1">
      <c r="B248" s="142">
        <v>5110411101</v>
      </c>
      <c r="C248" s="142" t="s">
        <v>1146</v>
      </c>
      <c r="D248" s="139">
        <v>2530200</v>
      </c>
      <c r="E248" s="866">
        <v>369.11</v>
      </c>
    </row>
    <row r="249" spans="2:5" ht="16.5" customHeight="1">
      <c r="B249" s="142">
        <v>513</v>
      </c>
      <c r="C249" s="142" t="s">
        <v>15</v>
      </c>
      <c r="D249" s="139">
        <v>1780936676</v>
      </c>
      <c r="E249" s="866">
        <v>271438.85000000003</v>
      </c>
    </row>
    <row r="250" spans="2:5" ht="16.5" customHeight="1">
      <c r="B250" s="142">
        <v>51301</v>
      </c>
      <c r="C250" s="142" t="s">
        <v>180</v>
      </c>
      <c r="D250" s="139">
        <v>1168056520</v>
      </c>
      <c r="E250" s="866">
        <v>179452.08</v>
      </c>
    </row>
    <row r="251" spans="2:5" ht="16.5" customHeight="1">
      <c r="B251" s="142">
        <v>513011</v>
      </c>
      <c r="C251" s="142" t="s">
        <v>180</v>
      </c>
      <c r="D251" s="139">
        <v>1168056520</v>
      </c>
      <c r="E251" s="866">
        <v>179452.08</v>
      </c>
    </row>
    <row r="252" spans="2:5" ht="16.5" customHeight="1">
      <c r="B252" s="142">
        <v>5130111</v>
      </c>
      <c r="C252" s="142" t="s">
        <v>180</v>
      </c>
      <c r="D252" s="139">
        <v>1168056520</v>
      </c>
      <c r="E252" s="866">
        <v>179452.08</v>
      </c>
    </row>
    <row r="253" spans="2:5" ht="16.5" customHeight="1">
      <c r="B253" s="142">
        <v>51301111</v>
      </c>
      <c r="C253" s="142" t="s">
        <v>180</v>
      </c>
      <c r="D253" s="139">
        <v>1168056520</v>
      </c>
      <c r="E253" s="866">
        <v>179452.08</v>
      </c>
    </row>
    <row r="254" spans="2:5" ht="16.5" customHeight="1">
      <c r="B254" s="142">
        <v>5130111101</v>
      </c>
      <c r="C254" s="142" t="s">
        <v>133</v>
      </c>
      <c r="D254" s="139">
        <v>631419773</v>
      </c>
      <c r="E254" s="866">
        <v>94880.639999999999</v>
      </c>
    </row>
    <row r="255" spans="2:5" ht="16.5" customHeight="1">
      <c r="B255" s="142">
        <v>5130111104</v>
      </c>
      <c r="C255" s="142" t="s">
        <v>135</v>
      </c>
      <c r="D255" s="139">
        <v>53618315</v>
      </c>
      <c r="E255" s="866">
        <v>8059.33</v>
      </c>
    </row>
    <row r="256" spans="2:5" ht="16.5" customHeight="1">
      <c r="B256" s="142">
        <v>5130111106</v>
      </c>
      <c r="C256" s="142" t="s">
        <v>344</v>
      </c>
      <c r="D256" s="139">
        <v>2521766</v>
      </c>
      <c r="E256" s="866">
        <v>380.56</v>
      </c>
    </row>
    <row r="257" spans="2:5" ht="16.5" customHeight="1">
      <c r="B257" s="142">
        <v>5130111107</v>
      </c>
      <c r="C257" s="142" t="s">
        <v>134</v>
      </c>
      <c r="D257" s="139">
        <v>480496666</v>
      </c>
      <c r="E257" s="866">
        <v>76131.55</v>
      </c>
    </row>
    <row r="258" spans="2:5" ht="16.5" customHeight="1">
      <c r="B258" s="142">
        <v>51302</v>
      </c>
      <c r="C258" s="142" t="s">
        <v>328</v>
      </c>
      <c r="D258" s="139">
        <v>259486026</v>
      </c>
      <c r="E258" s="866">
        <v>39461.18</v>
      </c>
    </row>
    <row r="259" spans="2:5" ht="16.5" customHeight="1">
      <c r="B259" s="142">
        <v>513021</v>
      </c>
      <c r="C259" s="142" t="s">
        <v>328</v>
      </c>
      <c r="D259" s="139">
        <v>259486026</v>
      </c>
      <c r="E259" s="866">
        <v>39461.18</v>
      </c>
    </row>
    <row r="260" spans="2:5" ht="16.5" customHeight="1">
      <c r="B260" s="142">
        <v>5130211</v>
      </c>
      <c r="C260" s="142" t="s">
        <v>328</v>
      </c>
      <c r="D260" s="139">
        <v>259486026</v>
      </c>
      <c r="E260" s="866">
        <v>39461.18</v>
      </c>
    </row>
    <row r="261" spans="2:5" ht="16.5" customHeight="1">
      <c r="B261" s="142">
        <v>51302111</v>
      </c>
      <c r="C261" s="142" t="s">
        <v>328</v>
      </c>
      <c r="D261" s="139">
        <v>259486026</v>
      </c>
      <c r="E261" s="866">
        <v>39461.18</v>
      </c>
    </row>
    <row r="262" spans="2:5" ht="16.5" customHeight="1">
      <c r="B262" s="142">
        <v>5130211101</v>
      </c>
      <c r="C262" s="142" t="s">
        <v>345</v>
      </c>
      <c r="D262" s="139">
        <v>183466214</v>
      </c>
      <c r="E262" s="866">
        <v>28128.46</v>
      </c>
    </row>
    <row r="263" spans="2:5" ht="16.5" customHeight="1">
      <c r="B263" s="142">
        <v>5130211106</v>
      </c>
      <c r="C263" s="142" t="s">
        <v>860</v>
      </c>
      <c r="D263" s="139">
        <v>141266</v>
      </c>
      <c r="E263" s="866">
        <v>21.479999999999997</v>
      </c>
    </row>
    <row r="264" spans="2:5" ht="16.5" customHeight="1">
      <c r="B264" s="142">
        <v>5130211107</v>
      </c>
      <c r="C264" s="142" t="s">
        <v>1076</v>
      </c>
      <c r="D264" s="139">
        <v>28800000</v>
      </c>
      <c r="E264" s="866">
        <v>4359.92</v>
      </c>
    </row>
    <row r="265" spans="2:5" ht="16.5" customHeight="1">
      <c r="B265" s="142">
        <v>5130211108</v>
      </c>
      <c r="C265" s="142" t="s">
        <v>1077</v>
      </c>
      <c r="D265" s="139">
        <v>42933091</v>
      </c>
      <c r="E265" s="866">
        <v>6325.28</v>
      </c>
    </row>
    <row r="266" spans="2:5" ht="16.5" customHeight="1">
      <c r="B266" s="142">
        <v>5130211109</v>
      </c>
      <c r="C266" s="142" t="s">
        <v>1147</v>
      </c>
      <c r="D266" s="139">
        <v>4145455</v>
      </c>
      <c r="E266" s="866">
        <v>626.04</v>
      </c>
    </row>
    <row r="267" spans="2:5" ht="16.5" customHeight="1">
      <c r="B267" s="142">
        <v>51303</v>
      </c>
      <c r="C267" s="142" t="s">
        <v>134</v>
      </c>
      <c r="D267" s="139">
        <v>23108900</v>
      </c>
      <c r="E267" s="866">
        <v>3432.5599999999995</v>
      </c>
    </row>
    <row r="268" spans="2:5" ht="16.5" customHeight="1">
      <c r="B268" s="142">
        <v>513031</v>
      </c>
      <c r="C268" s="142" t="s">
        <v>134</v>
      </c>
      <c r="D268" s="139">
        <v>23108900</v>
      </c>
      <c r="E268" s="866">
        <v>3432.5599999999995</v>
      </c>
    </row>
    <row r="269" spans="2:5" ht="16.5" customHeight="1">
      <c r="B269" s="142">
        <v>5130311</v>
      </c>
      <c r="C269" s="142" t="s">
        <v>134</v>
      </c>
      <c r="D269" s="139">
        <v>23108900</v>
      </c>
      <c r="E269" s="866">
        <v>3432.5599999999995</v>
      </c>
    </row>
    <row r="270" spans="2:5" ht="16.5" customHeight="1">
      <c r="B270" s="142">
        <v>51303111</v>
      </c>
      <c r="C270" s="142" t="s">
        <v>134</v>
      </c>
      <c r="D270" s="139">
        <v>23108900</v>
      </c>
      <c r="E270" s="866">
        <v>3432.5599999999995</v>
      </c>
    </row>
    <row r="271" spans="2:5" ht="16.5" customHeight="1">
      <c r="B271" s="142">
        <v>5130311101</v>
      </c>
      <c r="C271" s="142" t="s">
        <v>862</v>
      </c>
      <c r="D271" s="139">
        <v>8108900</v>
      </c>
      <c r="E271" s="866">
        <v>1200</v>
      </c>
    </row>
    <row r="272" spans="2:5" ht="16.5" customHeight="1">
      <c r="B272" s="142">
        <v>5130311103</v>
      </c>
      <c r="C272" s="142" t="s">
        <v>347</v>
      </c>
      <c r="D272" s="139">
        <v>15000000</v>
      </c>
      <c r="E272" s="866">
        <v>2232.5600000000004</v>
      </c>
    </row>
    <row r="273" spans="2:5" ht="16.5" customHeight="1">
      <c r="B273" s="142">
        <v>51304</v>
      </c>
      <c r="C273" s="142" t="s">
        <v>151</v>
      </c>
      <c r="D273" s="139">
        <v>320342315</v>
      </c>
      <c r="E273" s="866">
        <v>47628.01</v>
      </c>
    </row>
    <row r="274" spans="2:5" ht="16.5" customHeight="1">
      <c r="B274" s="142">
        <v>513041</v>
      </c>
      <c r="C274" s="142" t="s">
        <v>151</v>
      </c>
      <c r="D274" s="139">
        <v>320342315</v>
      </c>
      <c r="E274" s="866">
        <v>47628.01</v>
      </c>
    </row>
    <row r="275" spans="2:5" ht="16.5" customHeight="1">
      <c r="B275" s="142">
        <v>5130411</v>
      </c>
      <c r="C275" s="142" t="s">
        <v>151</v>
      </c>
      <c r="D275" s="139">
        <v>320342315</v>
      </c>
      <c r="E275" s="866">
        <v>47628.01</v>
      </c>
    </row>
    <row r="276" spans="2:5" ht="16.5" customHeight="1">
      <c r="B276" s="142">
        <v>51304111</v>
      </c>
      <c r="C276" s="142" t="s">
        <v>151</v>
      </c>
      <c r="D276" s="139">
        <v>320342315</v>
      </c>
      <c r="E276" s="866">
        <v>47628.01</v>
      </c>
    </row>
    <row r="277" spans="2:5" ht="16.5" customHeight="1">
      <c r="B277" s="142">
        <v>5130411101</v>
      </c>
      <c r="C277" s="142" t="s">
        <v>780</v>
      </c>
      <c r="D277" s="139">
        <v>80153916</v>
      </c>
      <c r="E277" s="866">
        <v>12000.01</v>
      </c>
    </row>
    <row r="278" spans="2:5" ht="16.5" customHeight="1">
      <c r="B278" s="142">
        <v>5130411104</v>
      </c>
      <c r="C278" s="142" t="s">
        <v>865</v>
      </c>
      <c r="D278" s="139">
        <v>537533</v>
      </c>
      <c r="E278" s="866">
        <v>78</v>
      </c>
    </row>
    <row r="279" spans="2:5" ht="16.5" customHeight="1">
      <c r="B279" s="142">
        <v>5130411105</v>
      </c>
      <c r="C279" s="142" t="s">
        <v>348</v>
      </c>
      <c r="D279" s="139">
        <v>37807766</v>
      </c>
      <c r="E279" s="866">
        <v>5550</v>
      </c>
    </row>
    <row r="280" spans="2:5" ht="16.5" customHeight="1">
      <c r="B280" s="142">
        <v>5130411106</v>
      </c>
      <c r="C280" s="142" t="s">
        <v>349</v>
      </c>
      <c r="D280" s="139">
        <v>201843100</v>
      </c>
      <c r="E280" s="866">
        <v>30000</v>
      </c>
    </row>
    <row r="281" spans="2:5" ht="16.5" customHeight="1">
      <c r="B281" s="142">
        <v>51309</v>
      </c>
      <c r="C281" s="142" t="s">
        <v>42</v>
      </c>
      <c r="D281" s="139">
        <v>2953400</v>
      </c>
      <c r="E281" s="866">
        <v>424.45</v>
      </c>
    </row>
    <row r="282" spans="2:5" ht="16.5" customHeight="1">
      <c r="B282" s="142">
        <v>513091</v>
      </c>
      <c r="C282" s="142" t="s">
        <v>42</v>
      </c>
      <c r="D282" s="139">
        <v>2953400</v>
      </c>
      <c r="E282" s="866">
        <v>424.45</v>
      </c>
    </row>
    <row r="283" spans="2:5" ht="16.5" customHeight="1">
      <c r="B283" s="142">
        <v>5130911</v>
      </c>
      <c r="C283" s="142" t="s">
        <v>42</v>
      </c>
      <c r="D283" s="139">
        <v>2953400</v>
      </c>
      <c r="E283" s="866">
        <v>424.45</v>
      </c>
    </row>
    <row r="284" spans="2:5" ht="16.5" customHeight="1">
      <c r="B284" s="142">
        <v>51309111</v>
      </c>
      <c r="C284" s="142" t="s">
        <v>42</v>
      </c>
      <c r="D284" s="139">
        <v>2953400</v>
      </c>
      <c r="E284" s="866">
        <v>424.45</v>
      </c>
    </row>
    <row r="285" spans="2:5" ht="16.5" customHeight="1">
      <c r="B285" s="142">
        <v>5130911102</v>
      </c>
      <c r="C285" s="142" t="s">
        <v>350</v>
      </c>
      <c r="D285" s="139">
        <v>2953400</v>
      </c>
      <c r="E285" s="866">
        <v>424.45</v>
      </c>
    </row>
    <row r="286" spans="2:5" ht="16.5" customHeight="1">
      <c r="B286" s="142">
        <v>513101</v>
      </c>
      <c r="C286" s="142" t="s">
        <v>184</v>
      </c>
      <c r="D286" s="139">
        <v>6989515</v>
      </c>
      <c r="E286" s="866">
        <v>1040.5700000000002</v>
      </c>
    </row>
    <row r="287" spans="2:5" ht="16.5" customHeight="1">
      <c r="B287" s="142">
        <v>5131011</v>
      </c>
      <c r="C287" s="142" t="s">
        <v>184</v>
      </c>
      <c r="D287" s="139">
        <v>6989515</v>
      </c>
      <c r="E287" s="866">
        <v>1040.5700000000002</v>
      </c>
    </row>
    <row r="288" spans="2:5" ht="16.5" customHeight="1">
      <c r="B288" s="142">
        <v>51310111</v>
      </c>
      <c r="C288" s="142" t="s">
        <v>184</v>
      </c>
      <c r="D288" s="139">
        <v>6989515</v>
      </c>
      <c r="E288" s="866">
        <v>1040.5700000000002</v>
      </c>
    </row>
    <row r="289" spans="2:5" ht="16.5" customHeight="1">
      <c r="B289" s="142">
        <v>5131011102</v>
      </c>
      <c r="C289" s="142" t="s">
        <v>889</v>
      </c>
      <c r="D289" s="139">
        <v>3381095</v>
      </c>
      <c r="E289" s="866">
        <v>515.28000000000009</v>
      </c>
    </row>
    <row r="290" spans="2:5" ht="16.5" customHeight="1">
      <c r="B290" s="142">
        <v>5131011104</v>
      </c>
      <c r="C290" s="142" t="s">
        <v>891</v>
      </c>
      <c r="D290" s="139">
        <v>327273</v>
      </c>
      <c r="E290" s="866">
        <v>48.18</v>
      </c>
    </row>
    <row r="291" spans="2:5" ht="16.5" customHeight="1">
      <c r="B291" s="142">
        <v>5131011106</v>
      </c>
      <c r="C291" s="142" t="s">
        <v>352</v>
      </c>
      <c r="D291" s="139">
        <v>3090909</v>
      </c>
      <c r="E291" s="866">
        <v>448.51</v>
      </c>
    </row>
    <row r="292" spans="2:5" ht="16.5" customHeight="1">
      <c r="B292" s="142">
        <v>513101111</v>
      </c>
      <c r="C292" s="142" t="s">
        <v>184</v>
      </c>
      <c r="D292" s="139">
        <v>6989515</v>
      </c>
      <c r="E292" s="866">
        <v>1040.5700000000002</v>
      </c>
    </row>
    <row r="293" spans="2:5" ht="16.5" customHeight="1">
      <c r="B293" s="142">
        <v>5131011114</v>
      </c>
      <c r="C293" s="142" t="s">
        <v>898</v>
      </c>
      <c r="D293" s="139">
        <v>175238</v>
      </c>
      <c r="E293" s="866">
        <v>26.46</v>
      </c>
    </row>
    <row r="294" spans="2:5" ht="16.5" customHeight="1">
      <c r="B294" s="142">
        <v>5131011199</v>
      </c>
      <c r="C294" s="142" t="s">
        <v>353</v>
      </c>
      <c r="D294" s="139">
        <v>15000</v>
      </c>
      <c r="E294" s="866">
        <v>2.14</v>
      </c>
    </row>
    <row r="295" spans="2:5" ht="16.5" customHeight="1">
      <c r="B295" s="142">
        <v>514</v>
      </c>
      <c r="C295" s="142" t="s">
        <v>406</v>
      </c>
      <c r="D295" s="139">
        <v>381811951</v>
      </c>
      <c r="E295" s="866">
        <v>365734.07</v>
      </c>
    </row>
    <row r="296" spans="2:5" ht="16.5" customHeight="1">
      <c r="B296" s="142">
        <v>51401</v>
      </c>
      <c r="C296" s="142" t="s">
        <v>407</v>
      </c>
      <c r="D296" s="139">
        <v>381811951</v>
      </c>
      <c r="E296" s="866">
        <v>365734.07</v>
      </c>
    </row>
    <row r="297" spans="2:5" ht="16.5" customHeight="1">
      <c r="B297" s="142">
        <v>514011</v>
      </c>
      <c r="C297" s="142" t="s">
        <v>407</v>
      </c>
      <c r="D297" s="139">
        <v>381811951</v>
      </c>
      <c r="E297" s="866">
        <v>365734.07</v>
      </c>
    </row>
    <row r="298" spans="2:5" ht="16.5" customHeight="1">
      <c r="B298" s="142">
        <v>5140111</v>
      </c>
      <c r="C298" s="142" t="s">
        <v>407</v>
      </c>
      <c r="D298" s="139">
        <v>381811951</v>
      </c>
      <c r="E298" s="866">
        <v>365734.07</v>
      </c>
    </row>
    <row r="299" spans="2:5" ht="16.5" customHeight="1">
      <c r="B299" s="142">
        <v>51401112</v>
      </c>
      <c r="C299" s="142" t="s">
        <v>68</v>
      </c>
      <c r="D299" s="139">
        <v>200000</v>
      </c>
      <c r="E299" s="866">
        <v>31.430000000000007</v>
      </c>
    </row>
    <row r="300" spans="2:5" ht="16.5" customHeight="1">
      <c r="B300" s="142">
        <v>5140111201</v>
      </c>
      <c r="C300" s="142" t="s">
        <v>354</v>
      </c>
      <c r="D300" s="139">
        <v>200000</v>
      </c>
      <c r="E300" s="866">
        <v>31.43</v>
      </c>
    </row>
    <row r="301" spans="2:5" ht="16.5" customHeight="1">
      <c r="B301" s="142">
        <v>51401113</v>
      </c>
      <c r="C301" s="142" t="s">
        <v>408</v>
      </c>
      <c r="D301" s="139">
        <v>381611951</v>
      </c>
      <c r="E301" s="866">
        <v>365702.64</v>
      </c>
    </row>
    <row r="302" spans="2:5" ht="16.5" customHeight="1">
      <c r="B302" s="142">
        <v>5140111301</v>
      </c>
      <c r="C302" s="142" t="s">
        <v>338</v>
      </c>
      <c r="D302" s="139">
        <v>364285010</v>
      </c>
      <c r="E302" s="866">
        <v>345429.04</v>
      </c>
    </row>
    <row r="303" spans="2:5" ht="16.5" customHeight="1">
      <c r="B303" s="142">
        <v>5140111302</v>
      </c>
      <c r="C303" s="142" t="s">
        <v>339</v>
      </c>
      <c r="D303" s="139">
        <v>17326941</v>
      </c>
      <c r="E303" s="866">
        <v>20273.599999999999</v>
      </c>
    </row>
    <row r="304" spans="2:5" ht="16.5" customHeight="1">
      <c r="B304" s="142">
        <v>515</v>
      </c>
      <c r="C304" s="142" t="s">
        <v>181</v>
      </c>
      <c r="D304" s="139">
        <v>85222273</v>
      </c>
      <c r="E304" s="866">
        <v>13344.88</v>
      </c>
    </row>
    <row r="305" spans="2:5" ht="16.5" customHeight="1">
      <c r="B305" s="142">
        <v>51501</v>
      </c>
      <c r="C305" s="142" t="s">
        <v>409</v>
      </c>
      <c r="D305" s="139">
        <v>85222273</v>
      </c>
      <c r="E305" s="866">
        <v>13344.88</v>
      </c>
    </row>
    <row r="306" spans="2:5" ht="16.5" customHeight="1">
      <c r="B306" s="142">
        <v>515011</v>
      </c>
      <c r="C306" s="142" t="s">
        <v>409</v>
      </c>
      <c r="D306" s="139">
        <v>85222273</v>
      </c>
      <c r="E306" s="866">
        <v>13344.88</v>
      </c>
    </row>
    <row r="307" spans="2:5" ht="16.5" customHeight="1">
      <c r="B307" s="142">
        <v>5150111</v>
      </c>
      <c r="C307" s="142" t="s">
        <v>409</v>
      </c>
      <c r="D307" s="139">
        <v>85222273</v>
      </c>
      <c r="E307" s="866">
        <v>13344.88</v>
      </c>
    </row>
    <row r="308" spans="2:5" ht="16.5" customHeight="1">
      <c r="B308" s="142">
        <v>51501111</v>
      </c>
      <c r="C308" s="142" t="s">
        <v>410</v>
      </c>
      <c r="D308" s="139">
        <v>42720573</v>
      </c>
      <c r="E308" s="866">
        <v>6657.2</v>
      </c>
    </row>
    <row r="309" spans="2:5" ht="16.5" customHeight="1">
      <c r="B309" s="142">
        <v>5150111101</v>
      </c>
      <c r="C309" s="142" t="s">
        <v>67</v>
      </c>
      <c r="D309" s="139">
        <v>27990755</v>
      </c>
      <c r="E309" s="866">
        <v>4407.07</v>
      </c>
    </row>
    <row r="310" spans="2:5" ht="16.5" customHeight="1">
      <c r="B310" s="142">
        <v>5150111103</v>
      </c>
      <c r="C310" s="142" t="s">
        <v>355</v>
      </c>
      <c r="D310" s="139">
        <v>14729818</v>
      </c>
      <c r="E310" s="866">
        <v>2250.13</v>
      </c>
    </row>
    <row r="311" spans="2:5" ht="16.5" customHeight="1">
      <c r="B311" s="142">
        <v>51501112</v>
      </c>
      <c r="C311" s="142" t="s">
        <v>411</v>
      </c>
      <c r="D311" s="139">
        <v>42501700</v>
      </c>
      <c r="E311" s="866">
        <v>6687.68</v>
      </c>
    </row>
    <row r="312" spans="2:5" ht="16.5" customHeight="1">
      <c r="B312" s="142">
        <v>5150111201</v>
      </c>
      <c r="C312" s="142" t="s">
        <v>356</v>
      </c>
      <c r="D312" s="139">
        <v>42501700</v>
      </c>
      <c r="E312" s="866">
        <v>6687.68</v>
      </c>
    </row>
    <row r="313" spans="2:5" ht="16.5" customHeight="1">
      <c r="B313" s="142">
        <v>52</v>
      </c>
      <c r="C313" s="142" t="s">
        <v>1078</v>
      </c>
      <c r="D313" s="139">
        <v>5104</v>
      </c>
      <c r="E313" s="866">
        <v>0.73</v>
      </c>
    </row>
    <row r="314" spans="2:5" ht="16.5" customHeight="1">
      <c r="B314" s="142">
        <v>521</v>
      </c>
      <c r="C314" s="142" t="s">
        <v>1078</v>
      </c>
      <c r="D314" s="139">
        <v>5104</v>
      </c>
      <c r="E314" s="866">
        <v>0.73</v>
      </c>
    </row>
    <row r="315" spans="2:5" ht="16.5" customHeight="1">
      <c r="B315" s="142">
        <v>52101</v>
      </c>
      <c r="C315" s="142" t="s">
        <v>1078</v>
      </c>
      <c r="D315" s="139">
        <v>5104</v>
      </c>
      <c r="E315" s="866">
        <v>0.73</v>
      </c>
    </row>
    <row r="316" spans="2:5" ht="16.5" customHeight="1">
      <c r="B316" s="142">
        <v>521011</v>
      </c>
      <c r="C316" s="142" t="s">
        <v>1078</v>
      </c>
      <c r="D316" s="139">
        <v>5104</v>
      </c>
      <c r="E316" s="866">
        <v>0.73</v>
      </c>
    </row>
    <row r="317" spans="2:5" ht="16.5" customHeight="1">
      <c r="B317" s="142">
        <v>5210111</v>
      </c>
      <c r="C317" s="142" t="s">
        <v>1078</v>
      </c>
      <c r="D317" s="139">
        <v>5104</v>
      </c>
      <c r="E317" s="866">
        <v>0.73</v>
      </c>
    </row>
    <row r="318" spans="2:5" ht="16.5" customHeight="1">
      <c r="B318" s="142">
        <v>52101111</v>
      </c>
      <c r="C318" s="142" t="s">
        <v>1078</v>
      </c>
      <c r="D318" s="139">
        <v>5104</v>
      </c>
      <c r="E318" s="866">
        <v>0.73</v>
      </c>
    </row>
    <row r="319" spans="2:5" ht="16.5" customHeight="1">
      <c r="B319" s="142">
        <v>5210111101</v>
      </c>
      <c r="C319" s="142" t="s">
        <v>1079</v>
      </c>
      <c r="D319" s="139">
        <v>5104</v>
      </c>
      <c r="E319" s="866">
        <v>0.73</v>
      </c>
    </row>
    <row r="320" spans="2:5" ht="17.25" customHeight="1">
      <c r="C320" s="143" t="s">
        <v>1148</v>
      </c>
      <c r="D320" s="869">
        <v>269024382</v>
      </c>
      <c r="E320" s="870">
        <v>299597.58</v>
      </c>
    </row>
    <row r="321" spans="2:2" ht="15.75" customHeight="1">
      <c r="B321" s="142"/>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N84"/>
  <sheetViews>
    <sheetView showGridLines="0" tabSelected="1" topLeftCell="A44" zoomScale="70" zoomScaleNormal="70" workbookViewId="0">
      <selection activeCell="F61" sqref="F61"/>
    </sheetView>
  </sheetViews>
  <sheetFormatPr baseColWidth="10" defaultColWidth="11.42578125" defaultRowHeight="15.75"/>
  <cols>
    <col min="1" max="1" width="4.7109375" style="2" customWidth="1"/>
    <col min="2" max="2" width="51.140625" style="2" customWidth="1"/>
    <col min="3" max="3" width="16.28515625" style="75" customWidth="1"/>
    <col min="4" max="4" width="25" style="2" customWidth="1"/>
    <col min="5" max="5" width="26.28515625" style="2" customWidth="1"/>
    <col min="6" max="6" width="57.85546875" style="2" customWidth="1"/>
    <col min="7" max="7" width="15.7109375" style="75" customWidth="1"/>
    <col min="8" max="8" width="24.28515625" style="2" bestFit="1" customWidth="1"/>
    <col min="9" max="9" width="20" style="2" bestFit="1" customWidth="1"/>
    <col min="10" max="10" width="2.5703125" style="2" customWidth="1"/>
    <col min="11" max="11" width="19.28515625" style="2" customWidth="1"/>
    <col min="12" max="12" width="16.7109375" style="1" customWidth="1"/>
    <col min="13" max="13" width="18.7109375" style="1" bestFit="1" customWidth="1"/>
    <col min="14" max="14" width="13.5703125" style="2" bestFit="1" customWidth="1"/>
    <col min="15" max="16384" width="11.42578125" style="2"/>
  </cols>
  <sheetData>
    <row r="2" spans="2:13" s="510" customFormat="1">
      <c r="C2" s="641"/>
      <c r="G2" s="641"/>
      <c r="L2" s="1"/>
      <c r="M2" s="1"/>
    </row>
    <row r="3" spans="2:13" s="510" customFormat="1">
      <c r="C3" s="641"/>
      <c r="G3" s="641"/>
      <c r="L3" s="1"/>
      <c r="M3" s="1"/>
    </row>
    <row r="4" spans="2:13" s="510" customFormat="1">
      <c r="C4" s="641"/>
      <c r="G4" s="641"/>
      <c r="L4" s="1"/>
      <c r="M4" s="1"/>
    </row>
    <row r="5" spans="2:13" s="510" customFormat="1">
      <c r="C5" s="641"/>
      <c r="G5" s="641"/>
      <c r="L5" s="1"/>
      <c r="M5" s="1"/>
    </row>
    <row r="6" spans="2:13" s="12" customFormat="1" ht="21" customHeight="1">
      <c r="B6" s="1062" t="s">
        <v>1080</v>
      </c>
      <c r="C6" s="1062"/>
      <c r="D6" s="1062"/>
      <c r="E6" s="1062"/>
      <c r="F6" s="1062"/>
      <c r="G6" s="1062"/>
      <c r="H6" s="1062"/>
      <c r="I6" s="1062"/>
      <c r="L6" s="96"/>
      <c r="M6" s="96"/>
    </row>
    <row r="7" spans="2:13" ht="15" customHeight="1">
      <c r="B7" s="1063" t="s">
        <v>1637</v>
      </c>
      <c r="C7" s="1063"/>
      <c r="D7" s="1063"/>
      <c r="E7" s="1063"/>
      <c r="F7" s="1063"/>
      <c r="G7" s="1063"/>
      <c r="H7" s="1063"/>
      <c r="I7" s="1063"/>
    </row>
    <row r="8" spans="2:13" ht="16.5">
      <c r="B8" s="1064" t="s">
        <v>413</v>
      </c>
      <c r="C8" s="1064"/>
      <c r="D8" s="1064"/>
      <c r="E8" s="1064"/>
      <c r="F8" s="1064"/>
      <c r="G8" s="1064"/>
      <c r="H8" s="1064"/>
      <c r="I8" s="1064"/>
    </row>
    <row r="9" spans="2:13" ht="15.6" customHeight="1" thickBot="1"/>
    <row r="10" spans="2:13" ht="24" customHeight="1" thickBot="1">
      <c r="B10" s="125" t="s">
        <v>3</v>
      </c>
      <c r="C10" s="126" t="s">
        <v>1171</v>
      </c>
      <c r="D10" s="126">
        <v>44651</v>
      </c>
      <c r="E10" s="126">
        <v>44561</v>
      </c>
      <c r="F10" s="127" t="s">
        <v>8</v>
      </c>
      <c r="G10" s="127" t="s">
        <v>1171</v>
      </c>
      <c r="H10" s="126">
        <v>44651</v>
      </c>
      <c r="I10" s="126">
        <v>44561</v>
      </c>
    </row>
    <row r="11" spans="2:13" s="35" customFormat="1" ht="11.45" customHeight="1">
      <c r="B11" s="131"/>
      <c r="C11" s="266"/>
      <c r="D11" s="201"/>
      <c r="E11" s="201"/>
      <c r="F11" s="128"/>
      <c r="G11" s="432"/>
      <c r="H11" s="462"/>
      <c r="I11" s="463"/>
      <c r="L11" s="464"/>
      <c r="M11" s="464"/>
    </row>
    <row r="12" spans="2:13" s="27" customFormat="1">
      <c r="B12" s="131" t="s">
        <v>4</v>
      </c>
      <c r="C12" s="266"/>
      <c r="D12" s="201"/>
      <c r="E12" s="201"/>
      <c r="F12" s="128" t="s">
        <v>9</v>
      </c>
      <c r="G12" s="642"/>
      <c r="H12" s="462"/>
      <c r="I12" s="463"/>
      <c r="J12" s="514"/>
      <c r="K12" s="514"/>
      <c r="L12" s="378"/>
      <c r="M12" s="378"/>
    </row>
    <row r="13" spans="2:13" s="27" customFormat="1">
      <c r="B13" s="131"/>
      <c r="C13" s="266"/>
      <c r="D13" s="201"/>
      <c r="E13" s="201"/>
      <c r="F13" s="128"/>
      <c r="G13" s="642"/>
      <c r="H13" s="462"/>
      <c r="I13" s="463"/>
      <c r="J13" s="514"/>
      <c r="K13" s="514"/>
      <c r="L13" s="378"/>
      <c r="M13" s="378"/>
    </row>
    <row r="14" spans="2:13" s="27" customFormat="1">
      <c r="B14" s="131" t="s">
        <v>198</v>
      </c>
      <c r="C14" s="265" t="s">
        <v>1172</v>
      </c>
      <c r="D14" s="201">
        <v>677985273</v>
      </c>
      <c r="E14" s="201">
        <v>733007888</v>
      </c>
      <c r="F14" s="128" t="s">
        <v>70</v>
      </c>
      <c r="G14" s="642"/>
      <c r="H14" s="201">
        <v>81943006</v>
      </c>
      <c r="I14" s="202">
        <v>97891663</v>
      </c>
      <c r="J14" s="514"/>
      <c r="K14" s="592"/>
      <c r="L14" s="379"/>
      <c r="M14" s="379"/>
    </row>
    <row r="15" spans="2:13" s="27" customFormat="1">
      <c r="B15" s="97" t="s">
        <v>17</v>
      </c>
      <c r="C15" s="266"/>
      <c r="D15" s="204">
        <v>677985273</v>
      </c>
      <c r="E15" s="203">
        <v>733007888</v>
      </c>
      <c r="F15" s="129" t="s">
        <v>1310</v>
      </c>
      <c r="G15" s="769" t="s">
        <v>1180</v>
      </c>
      <c r="H15" s="204">
        <v>60867041</v>
      </c>
      <c r="I15" s="203">
        <v>52988539</v>
      </c>
      <c r="J15" s="514"/>
      <c r="K15" s="592"/>
      <c r="L15" s="379"/>
      <c r="M15" s="379"/>
    </row>
    <row r="16" spans="2:13" s="27" customFormat="1">
      <c r="B16" s="97"/>
      <c r="C16" s="266"/>
      <c r="D16" s="204"/>
      <c r="E16" s="203"/>
      <c r="F16" s="129" t="s">
        <v>739</v>
      </c>
      <c r="G16" s="769"/>
      <c r="H16" s="204">
        <v>19614600</v>
      </c>
      <c r="I16" s="203">
        <v>44439624</v>
      </c>
      <c r="J16" s="514"/>
      <c r="K16" s="592"/>
      <c r="L16" s="379"/>
      <c r="M16" s="379"/>
    </row>
    <row r="17" spans="2:13" s="27" customFormat="1">
      <c r="B17" s="131" t="s">
        <v>106</v>
      </c>
      <c r="C17" s="265" t="s">
        <v>1173</v>
      </c>
      <c r="D17" s="201">
        <v>21197883918</v>
      </c>
      <c r="E17" s="201">
        <v>28777997655</v>
      </c>
      <c r="F17" s="129" t="s">
        <v>981</v>
      </c>
      <c r="G17" s="642"/>
      <c r="H17" s="204">
        <v>1461365</v>
      </c>
      <c r="I17" s="203">
        <v>463500</v>
      </c>
      <c r="J17" s="514"/>
      <c r="K17" s="592"/>
      <c r="L17" s="379"/>
      <c r="M17" s="378"/>
    </row>
    <row r="18" spans="2:13" s="27" customFormat="1">
      <c r="B18" s="97" t="s">
        <v>72</v>
      </c>
      <c r="C18" s="266"/>
      <c r="D18" s="204">
        <v>17627609967</v>
      </c>
      <c r="E18" s="203">
        <v>28777997654</v>
      </c>
      <c r="F18" s="514"/>
      <c r="G18" s="514"/>
      <c r="H18" s="514"/>
      <c r="I18" s="203"/>
      <c r="J18" s="514"/>
      <c r="K18" s="592"/>
      <c r="L18" s="379"/>
      <c r="M18" s="379"/>
    </row>
    <row r="19" spans="2:13" s="27" customFormat="1">
      <c r="B19" s="97" t="s">
        <v>1322</v>
      </c>
      <c r="C19" s="266"/>
      <c r="D19" s="204">
        <v>3570273951</v>
      </c>
      <c r="E19" s="203">
        <v>0</v>
      </c>
      <c r="F19" s="128" t="s">
        <v>1396</v>
      </c>
      <c r="G19" s="642" t="s">
        <v>1399</v>
      </c>
      <c r="H19" s="201">
        <v>5397805458</v>
      </c>
      <c r="I19" s="202">
        <v>14899007839</v>
      </c>
      <c r="J19" s="514"/>
      <c r="K19" s="592"/>
      <c r="L19" s="379"/>
      <c r="M19" s="379"/>
    </row>
    <row r="20" spans="2:13" s="27" customFormat="1">
      <c r="B20" s="97"/>
      <c r="C20" s="514"/>
      <c r="D20" s="514"/>
      <c r="E20" s="514"/>
      <c r="F20" s="129" t="s">
        <v>266</v>
      </c>
      <c r="G20" s="267"/>
      <c r="H20" s="204">
        <v>5397805458</v>
      </c>
      <c r="I20" s="203">
        <v>14899007839</v>
      </c>
      <c r="J20" s="514"/>
      <c r="K20" s="592"/>
      <c r="L20" s="379"/>
      <c r="M20" s="378"/>
    </row>
    <row r="21" spans="2:13" s="27" customFormat="1">
      <c r="B21" s="131" t="s">
        <v>1176</v>
      </c>
      <c r="C21" s="265"/>
      <c r="D21" s="201">
        <v>152125122</v>
      </c>
      <c r="E21" s="201">
        <v>622749417</v>
      </c>
      <c r="F21" s="129"/>
      <c r="G21" s="267"/>
      <c r="H21" s="204"/>
      <c r="I21" s="203"/>
      <c r="J21" s="514"/>
      <c r="K21" s="592"/>
      <c r="L21" s="379"/>
      <c r="M21" s="378"/>
    </row>
    <row r="22" spans="2:13" s="514" customFormat="1">
      <c r="B22" s="97" t="s">
        <v>979</v>
      </c>
      <c r="C22" s="265" t="s">
        <v>1174</v>
      </c>
      <c r="D22" s="204">
        <v>134555941</v>
      </c>
      <c r="E22" s="203">
        <v>622749417</v>
      </c>
      <c r="F22" s="129"/>
      <c r="G22" s="267"/>
      <c r="H22" s="204"/>
      <c r="I22" s="203"/>
      <c r="K22" s="592"/>
      <c r="L22" s="379"/>
      <c r="M22" s="378"/>
    </row>
    <row r="23" spans="2:13" s="514" customFormat="1">
      <c r="B23" s="97" t="s">
        <v>1577</v>
      </c>
      <c r="C23" s="266"/>
      <c r="D23" s="204">
        <v>17569181</v>
      </c>
      <c r="E23" s="203"/>
      <c r="F23" s="128" t="s">
        <v>1181</v>
      </c>
      <c r="G23" s="642" t="s">
        <v>1178</v>
      </c>
      <c r="H23" s="201">
        <v>16964817</v>
      </c>
      <c r="I23" s="202">
        <v>37274079</v>
      </c>
      <c r="K23" s="592"/>
      <c r="L23" s="379"/>
      <c r="M23" s="378"/>
    </row>
    <row r="24" spans="2:13" s="27" customFormat="1">
      <c r="B24" s="97"/>
      <c r="C24" s="266"/>
      <c r="D24" s="204"/>
      <c r="E24" s="203"/>
      <c r="F24" s="129" t="s">
        <v>1093</v>
      </c>
      <c r="G24" s="267"/>
      <c r="H24" s="204">
        <v>16964817</v>
      </c>
      <c r="I24" s="203">
        <v>7098211</v>
      </c>
      <c r="J24" s="514"/>
      <c r="K24" s="592"/>
      <c r="L24" s="379"/>
      <c r="M24" s="378"/>
    </row>
    <row r="25" spans="2:13" s="27" customFormat="1">
      <c r="B25" s="131" t="s">
        <v>74</v>
      </c>
      <c r="C25" s="265"/>
      <c r="D25" s="201">
        <v>240299201</v>
      </c>
      <c r="E25" s="201">
        <v>112946353</v>
      </c>
      <c r="F25" s="129" t="s">
        <v>239</v>
      </c>
      <c r="G25" s="267"/>
      <c r="H25" s="204">
        <v>0</v>
      </c>
      <c r="I25" s="203">
        <v>0</v>
      </c>
      <c r="J25" s="514"/>
      <c r="K25" s="592"/>
      <c r="L25" s="379"/>
      <c r="M25" s="379"/>
    </row>
    <row r="26" spans="2:13" s="27" customFormat="1">
      <c r="B26" s="97" t="s">
        <v>1177</v>
      </c>
      <c r="C26" s="265" t="s">
        <v>1175</v>
      </c>
      <c r="D26" s="204">
        <v>240299201</v>
      </c>
      <c r="E26" s="203">
        <v>112946353</v>
      </c>
      <c r="F26" s="130" t="s">
        <v>1397</v>
      </c>
      <c r="G26" s="268"/>
      <c r="H26" s="204">
        <v>0</v>
      </c>
      <c r="I26" s="203">
        <v>20511000</v>
      </c>
      <c r="J26" s="514"/>
      <c r="K26" s="592"/>
      <c r="L26" s="379"/>
      <c r="M26" s="379"/>
    </row>
    <row r="27" spans="2:13" s="27" customFormat="1">
      <c r="B27" s="97"/>
      <c r="C27" s="266"/>
      <c r="D27" s="204"/>
      <c r="E27" s="203"/>
      <c r="F27" s="130" t="s">
        <v>1398</v>
      </c>
      <c r="G27" s="268"/>
      <c r="H27" s="204">
        <v>0</v>
      </c>
      <c r="I27" s="203">
        <v>9664868</v>
      </c>
      <c r="J27" s="514"/>
      <c r="K27" s="592"/>
      <c r="L27" s="379"/>
      <c r="M27" s="379"/>
    </row>
    <row r="28" spans="2:13" s="514" customFormat="1">
      <c r="B28" s="97"/>
      <c r="C28" s="266"/>
      <c r="D28" s="204"/>
      <c r="E28" s="203"/>
      <c r="F28" s="130"/>
      <c r="G28" s="268"/>
      <c r="H28" s="204"/>
      <c r="I28" s="203"/>
      <c r="K28" s="592"/>
      <c r="L28" s="379"/>
      <c r="M28" s="379"/>
    </row>
    <row r="29" spans="2:13" s="514" customFormat="1">
      <c r="B29" s="97"/>
      <c r="C29" s="266"/>
      <c r="D29" s="204"/>
      <c r="E29" s="203"/>
      <c r="F29" s="130"/>
      <c r="G29" s="268"/>
      <c r="H29" s="204"/>
      <c r="I29" s="203"/>
      <c r="K29" s="592"/>
      <c r="L29" s="379"/>
      <c r="M29" s="379"/>
    </row>
    <row r="30" spans="2:13" s="27" customFormat="1">
      <c r="B30" s="97"/>
      <c r="C30" s="266"/>
      <c r="D30" s="204"/>
      <c r="E30" s="203"/>
      <c r="F30" s="130"/>
      <c r="G30" s="514"/>
      <c r="H30" s="514"/>
      <c r="I30" s="203"/>
      <c r="J30" s="514"/>
      <c r="K30" s="592"/>
      <c r="L30" s="379"/>
      <c r="M30" s="379"/>
    </row>
    <row r="31" spans="2:13" s="27" customFormat="1">
      <c r="B31" s="131" t="s">
        <v>18</v>
      </c>
      <c r="C31" s="265"/>
      <c r="D31" s="201">
        <v>22268293514</v>
      </c>
      <c r="E31" s="201">
        <v>30246701313</v>
      </c>
      <c r="F31" s="128" t="s">
        <v>24</v>
      </c>
      <c r="G31" s="642"/>
      <c r="H31" s="201">
        <v>3891852189</v>
      </c>
      <c r="I31" s="202">
        <v>888704673</v>
      </c>
      <c r="J31" s="514"/>
      <c r="K31" s="592"/>
      <c r="L31" s="379"/>
      <c r="M31" s="378"/>
    </row>
    <row r="32" spans="2:13" s="27" customFormat="1">
      <c r="B32" s="131"/>
      <c r="C32" s="265"/>
      <c r="D32" s="201"/>
      <c r="E32" s="201"/>
      <c r="F32" s="129" t="s">
        <v>238</v>
      </c>
      <c r="G32" s="642" t="s">
        <v>1443</v>
      </c>
      <c r="H32" s="204">
        <v>620364008</v>
      </c>
      <c r="I32" s="203">
        <v>888704673</v>
      </c>
      <c r="J32" s="514"/>
      <c r="K32" s="592"/>
      <c r="L32" s="379"/>
      <c r="M32" s="378"/>
    </row>
    <row r="33" spans="2:14" s="27" customFormat="1">
      <c r="B33" s="97"/>
      <c r="C33" s="266"/>
      <c r="D33" s="204"/>
      <c r="E33" s="203"/>
      <c r="F33" s="129" t="s">
        <v>1311</v>
      </c>
      <c r="G33" s="267"/>
      <c r="H33" s="204">
        <v>3271488181</v>
      </c>
      <c r="I33" s="203">
        <v>0</v>
      </c>
      <c r="J33" s="514"/>
      <c r="K33" s="710"/>
      <c r="L33" s="379"/>
      <c r="M33" s="378"/>
    </row>
    <row r="34" spans="2:14" s="27" customFormat="1">
      <c r="B34" s="131" t="s">
        <v>7</v>
      </c>
      <c r="C34" s="266"/>
      <c r="D34" s="204"/>
      <c r="E34" s="203"/>
      <c r="F34" s="130"/>
      <c r="G34" s="514"/>
      <c r="H34" s="514"/>
      <c r="I34" s="203"/>
      <c r="J34" s="514"/>
      <c r="K34" s="592"/>
      <c r="L34" s="379"/>
      <c r="M34" s="378"/>
    </row>
    <row r="35" spans="2:14" s="27" customFormat="1" ht="16.5" customHeight="1">
      <c r="B35" s="131" t="s">
        <v>1015</v>
      </c>
      <c r="C35" s="265" t="s">
        <v>1173</v>
      </c>
      <c r="D35" s="201">
        <v>1554861644</v>
      </c>
      <c r="E35" s="201">
        <v>1565510959</v>
      </c>
      <c r="F35" s="128" t="s">
        <v>25</v>
      </c>
      <c r="G35" s="642"/>
      <c r="H35" s="201">
        <v>9388565470</v>
      </c>
      <c r="I35" s="202">
        <v>15922878254</v>
      </c>
      <c r="J35" s="514"/>
      <c r="K35" s="592"/>
      <c r="L35" s="379"/>
      <c r="M35" s="378"/>
    </row>
    <row r="36" spans="2:14" s="27" customFormat="1" ht="15.75" customHeight="1">
      <c r="B36" s="97" t="s">
        <v>980</v>
      </c>
      <c r="C36" s="266"/>
      <c r="D36" s="204">
        <v>654861644</v>
      </c>
      <c r="E36" s="203">
        <v>665510959</v>
      </c>
      <c r="F36" s="129"/>
      <c r="G36" s="267"/>
      <c r="H36" s="204"/>
      <c r="I36" s="203"/>
      <c r="J36" s="514"/>
      <c r="K36" s="592"/>
      <c r="L36" s="379"/>
      <c r="M36" s="378"/>
    </row>
    <row r="37" spans="2:14" s="27" customFormat="1" ht="15.75" customHeight="1">
      <c r="B37" s="97" t="s">
        <v>62</v>
      </c>
      <c r="C37" s="265" t="s">
        <v>1175</v>
      </c>
      <c r="D37" s="204">
        <v>900000000</v>
      </c>
      <c r="E37" s="203">
        <v>900000000</v>
      </c>
      <c r="F37" s="131" t="s">
        <v>79</v>
      </c>
      <c r="G37" s="269"/>
      <c r="H37" s="201">
        <v>0</v>
      </c>
      <c r="I37" s="202">
        <v>0</v>
      </c>
      <c r="J37" s="514"/>
      <c r="K37" s="592"/>
      <c r="L37" s="379"/>
      <c r="M37" s="379"/>
      <c r="N37" s="380"/>
    </row>
    <row r="38" spans="2:14" s="27" customFormat="1">
      <c r="B38" s="97"/>
      <c r="C38" s="514"/>
      <c r="D38" s="204"/>
      <c r="E38" s="203"/>
      <c r="F38" s="205"/>
      <c r="G38" s="517"/>
      <c r="H38" s="517"/>
      <c r="I38" s="392"/>
      <c r="J38" s="514"/>
      <c r="K38" s="592"/>
      <c r="L38" s="379"/>
      <c r="M38" s="379"/>
      <c r="N38" s="380"/>
    </row>
    <row r="39" spans="2:14" s="27" customFormat="1">
      <c r="B39" s="131" t="s">
        <v>705</v>
      </c>
      <c r="C39" s="265" t="s">
        <v>1179</v>
      </c>
      <c r="D39" s="204">
        <v>0</v>
      </c>
      <c r="E39" s="203">
        <v>0</v>
      </c>
      <c r="F39" s="128" t="s">
        <v>26</v>
      </c>
      <c r="G39" s="642"/>
      <c r="H39" s="201">
        <v>9388565470</v>
      </c>
      <c r="I39" s="202">
        <v>15922878254</v>
      </c>
      <c r="J39" s="514"/>
      <c r="K39" s="592"/>
      <c r="L39" s="379"/>
      <c r="M39" s="379"/>
    </row>
    <row r="40" spans="2:14" s="514" customFormat="1">
      <c r="B40" s="97" t="s">
        <v>1581</v>
      </c>
      <c r="C40" s="265"/>
      <c r="D40" s="204">
        <v>0</v>
      </c>
      <c r="E40" s="203">
        <v>0</v>
      </c>
      <c r="F40" s="128"/>
      <c r="G40" s="642"/>
      <c r="H40" s="201"/>
      <c r="I40" s="202"/>
      <c r="K40" s="592"/>
      <c r="L40" s="379"/>
      <c r="M40" s="379"/>
    </row>
    <row r="41" spans="2:14" s="514" customFormat="1">
      <c r="B41" s="131"/>
      <c r="C41" s="266"/>
      <c r="D41" s="204"/>
      <c r="E41" s="204"/>
      <c r="F41" s="97"/>
      <c r="G41" s="429"/>
      <c r="H41" s="204"/>
      <c r="I41" s="203"/>
      <c r="K41" s="592"/>
      <c r="L41" s="379"/>
      <c r="M41" s="379"/>
    </row>
    <row r="42" spans="2:14" s="514" customFormat="1">
      <c r="B42" s="131"/>
      <c r="C42" s="266"/>
      <c r="D42" s="201"/>
      <c r="E42" s="201"/>
      <c r="F42" s="128" t="s">
        <v>21</v>
      </c>
      <c r="G42" s="642"/>
      <c r="H42" s="204"/>
      <c r="I42" s="203"/>
      <c r="K42" s="592"/>
      <c r="L42" s="379"/>
      <c r="M42" s="379"/>
    </row>
    <row r="43" spans="2:14" s="514" customFormat="1" ht="31.5">
      <c r="B43" s="131" t="s">
        <v>1395</v>
      </c>
      <c r="C43" s="265" t="s">
        <v>1584</v>
      </c>
      <c r="D43" s="201">
        <v>1129577405</v>
      </c>
      <c r="E43" s="201">
        <v>1236807002</v>
      </c>
      <c r="F43" s="474" t="s">
        <v>1285</v>
      </c>
      <c r="G43" s="642" t="s">
        <v>1182</v>
      </c>
      <c r="H43" s="602">
        <v>15564167093</v>
      </c>
      <c r="I43" s="475">
        <v>17126141020</v>
      </c>
      <c r="K43" s="592"/>
      <c r="L43" s="379"/>
      <c r="M43" s="379"/>
    </row>
    <row r="44" spans="2:14" s="514" customFormat="1">
      <c r="B44" s="97" t="s">
        <v>1582</v>
      </c>
      <c r="C44" s="265"/>
      <c r="D44" s="845">
        <v>481164166</v>
      </c>
      <c r="E44" s="845">
        <v>481164166</v>
      </c>
      <c r="F44" s="474"/>
      <c r="G44" s="642"/>
      <c r="H44" s="602"/>
      <c r="I44" s="475"/>
      <c r="K44" s="592"/>
      <c r="L44" s="379"/>
      <c r="M44" s="379"/>
    </row>
    <row r="45" spans="2:14" s="514" customFormat="1">
      <c r="B45" s="97" t="s">
        <v>205</v>
      </c>
      <c r="C45" s="265"/>
      <c r="D45" s="845">
        <v>847628156</v>
      </c>
      <c r="E45" s="845">
        <v>847628156</v>
      </c>
      <c r="F45" s="474"/>
      <c r="G45" s="642"/>
      <c r="H45" s="602"/>
      <c r="I45" s="475"/>
      <c r="K45" s="592"/>
      <c r="L45" s="379"/>
      <c r="M45" s="379"/>
    </row>
    <row r="46" spans="2:14" s="514" customFormat="1">
      <c r="B46" s="97" t="s">
        <v>1583</v>
      </c>
      <c r="C46" s="265"/>
      <c r="D46" s="845">
        <v>-199214917</v>
      </c>
      <c r="E46" s="845">
        <v>-91985320</v>
      </c>
      <c r="F46" s="474"/>
      <c r="G46" s="642"/>
      <c r="H46" s="602"/>
      <c r="I46" s="475"/>
      <c r="K46" s="592"/>
      <c r="L46" s="379"/>
      <c r="M46" s="379"/>
    </row>
    <row r="47" spans="2:14" s="514" customFormat="1">
      <c r="B47" s="97"/>
      <c r="C47" s="266"/>
      <c r="D47" s="204"/>
      <c r="E47" s="204"/>
      <c r="F47" s="97"/>
      <c r="I47" s="203"/>
      <c r="K47" s="592"/>
      <c r="L47" s="379"/>
      <c r="M47" s="379"/>
    </row>
    <row r="48" spans="2:14" s="27" customFormat="1">
      <c r="B48" s="131" t="s">
        <v>22</v>
      </c>
      <c r="C48" s="265"/>
      <c r="D48" s="201">
        <v>2684439049</v>
      </c>
      <c r="E48" s="201">
        <v>2802317961</v>
      </c>
      <c r="F48" s="97"/>
      <c r="G48" s="514"/>
      <c r="H48" s="514"/>
      <c r="I48" s="203"/>
      <c r="J48" s="514"/>
      <c r="K48" s="592"/>
      <c r="L48" s="379"/>
      <c r="M48" s="378"/>
    </row>
    <row r="49" spans="2:13" s="27" customFormat="1">
      <c r="B49" s="131"/>
      <c r="C49" s="265"/>
      <c r="D49" s="201"/>
      <c r="E49" s="202"/>
      <c r="F49" s="205"/>
      <c r="G49" s="429"/>
      <c r="H49" s="204"/>
      <c r="I49" s="203"/>
      <c r="J49" s="514"/>
      <c r="K49" s="514"/>
      <c r="L49" s="379"/>
      <c r="M49" s="378"/>
    </row>
    <row r="50" spans="2:13" s="27" customFormat="1" ht="16.5" thickBot="1">
      <c r="B50" s="383" t="s">
        <v>23</v>
      </c>
      <c r="C50" s="384"/>
      <c r="D50" s="601">
        <v>24952732563</v>
      </c>
      <c r="E50" s="601">
        <v>33049019274</v>
      </c>
      <c r="F50" s="132" t="s">
        <v>27</v>
      </c>
      <c r="G50" s="270"/>
      <c r="H50" s="601">
        <v>24952732563</v>
      </c>
      <c r="I50" s="445">
        <v>33049019274</v>
      </c>
      <c r="J50" s="514"/>
      <c r="K50" s="780"/>
      <c r="L50" s="780"/>
      <c r="M50" s="378"/>
    </row>
    <row r="51" spans="2:13" s="27" customFormat="1">
      <c r="B51" s="514"/>
      <c r="C51" s="431"/>
      <c r="D51" s="514"/>
      <c r="E51" s="514"/>
      <c r="F51" s="514"/>
      <c r="G51" s="431"/>
      <c r="H51" s="514"/>
      <c r="I51" s="514"/>
      <c r="J51" s="514"/>
      <c r="K51" s="514"/>
      <c r="L51" s="379"/>
      <c r="M51" s="378"/>
    </row>
    <row r="52" spans="2:13" s="27" customFormat="1">
      <c r="B52" s="989" t="s">
        <v>1636</v>
      </c>
      <c r="C52" s="431"/>
      <c r="D52" s="431"/>
      <c r="E52" s="431"/>
      <c r="F52" s="431"/>
      <c r="G52" s="431"/>
      <c r="H52" s="431"/>
      <c r="I52" s="431"/>
      <c r="J52" s="514"/>
      <c r="K52" s="514"/>
      <c r="L52" s="379"/>
      <c r="M52" s="378"/>
    </row>
    <row r="53" spans="2:13" s="27" customFormat="1">
      <c r="C53" s="393"/>
      <c r="G53" s="393"/>
      <c r="L53" s="379"/>
      <c r="M53" s="378"/>
    </row>
    <row r="54" spans="2:13" s="27" customFormat="1" ht="16.5" thickBot="1">
      <c r="B54" s="178"/>
      <c r="C54" s="178"/>
      <c r="D54" s="55"/>
      <c r="E54" s="55"/>
      <c r="F54" s="178"/>
      <c r="G54" s="178"/>
      <c r="H54" s="178"/>
      <c r="I54" s="178"/>
      <c r="L54" s="379"/>
      <c r="M54" s="378"/>
    </row>
    <row r="55" spans="2:13" s="27" customFormat="1" ht="16.5" thickBot="1">
      <c r="B55" s="125"/>
      <c r="C55" s="126"/>
      <c r="D55" s="126">
        <v>44651</v>
      </c>
      <c r="E55" s="126">
        <v>44561</v>
      </c>
      <c r="F55" s="127"/>
      <c r="G55" s="127"/>
      <c r="H55" s="126">
        <v>44651</v>
      </c>
      <c r="I55" s="126">
        <v>44561</v>
      </c>
      <c r="J55" s="381"/>
      <c r="L55" s="379"/>
      <c r="M55" s="378"/>
    </row>
    <row r="56" spans="2:13" s="27" customFormat="1" ht="16.5" thickBot="1">
      <c r="B56" s="465" t="s">
        <v>1209</v>
      </c>
      <c r="C56" s="466"/>
      <c r="D56" s="986">
        <v>544976405027</v>
      </c>
      <c r="E56" s="986">
        <v>487600741263</v>
      </c>
      <c r="F56" s="465" t="s">
        <v>1210</v>
      </c>
      <c r="G56" s="467"/>
      <c r="H56" s="987">
        <v>544976405027</v>
      </c>
      <c r="I56" s="988">
        <v>487600741263</v>
      </c>
      <c r="J56" s="381"/>
      <c r="L56" s="379"/>
      <c r="M56" s="378"/>
    </row>
    <row r="57" spans="2:13" s="27" customFormat="1">
      <c r="B57" s="2"/>
      <c r="C57" s="75"/>
      <c r="G57" s="430"/>
      <c r="J57" s="381"/>
      <c r="L57" s="379"/>
      <c r="M57" s="378"/>
    </row>
    <row r="58" spans="2:13" s="27" customFormat="1">
      <c r="B58" s="2"/>
      <c r="C58" s="75"/>
      <c r="D58" s="592"/>
      <c r="G58" s="430"/>
      <c r="J58" s="381"/>
      <c r="L58" s="378"/>
      <c r="M58" s="378"/>
    </row>
    <row r="59" spans="2:13" s="27" customFormat="1">
      <c r="B59" s="2"/>
      <c r="C59" s="75"/>
      <c r="D59" s="592"/>
      <c r="G59" s="430"/>
      <c r="H59" s="591"/>
      <c r="J59" s="381"/>
      <c r="L59" s="378"/>
      <c r="M59" s="378"/>
    </row>
    <row r="60" spans="2:13" s="27" customFormat="1">
      <c r="B60" s="2"/>
      <c r="C60" s="75"/>
      <c r="D60" s="2"/>
      <c r="E60" s="2"/>
      <c r="F60" s="2"/>
      <c r="G60" s="75"/>
      <c r="H60" s="2"/>
      <c r="I60" s="2"/>
      <c r="J60" s="393"/>
      <c r="L60" s="378"/>
      <c r="M60" s="378"/>
    </row>
    <row r="61" spans="2:13" s="27" customFormat="1">
      <c r="B61" s="2"/>
      <c r="C61" s="75"/>
      <c r="D61" s="2"/>
      <c r="E61" s="2"/>
      <c r="F61" s="2"/>
      <c r="G61" s="75"/>
      <c r="H61" s="2"/>
      <c r="I61" s="2"/>
      <c r="J61" s="75"/>
      <c r="M61" s="378"/>
    </row>
    <row r="62" spans="2:13" s="27" customFormat="1">
      <c r="B62" s="2"/>
      <c r="C62" s="75"/>
      <c r="D62" s="354"/>
      <c r="E62" s="2"/>
      <c r="F62" s="2"/>
      <c r="G62" s="75"/>
      <c r="H62" s="2"/>
      <c r="I62" s="2"/>
      <c r="J62" s="430"/>
      <c r="L62" s="379"/>
      <c r="M62" s="378"/>
    </row>
    <row r="63" spans="2:13" s="27" customFormat="1">
      <c r="B63" s="2"/>
      <c r="C63" s="75"/>
      <c r="D63" s="2"/>
      <c r="E63" s="2"/>
      <c r="F63" s="2"/>
      <c r="G63" s="75"/>
      <c r="H63" s="2"/>
      <c r="I63" s="2"/>
      <c r="L63" s="378"/>
      <c r="M63" s="378"/>
    </row>
    <row r="64" spans="2:13" s="27" customFormat="1">
      <c r="B64" s="2"/>
      <c r="C64" s="75"/>
      <c r="D64" s="2"/>
      <c r="E64" s="2"/>
      <c r="F64" s="2"/>
      <c r="G64" s="75"/>
      <c r="H64" s="2"/>
      <c r="I64" s="2"/>
      <c r="L64" s="378"/>
      <c r="M64" s="378"/>
    </row>
    <row r="65" spans="2:13" s="27" customFormat="1">
      <c r="B65" s="2"/>
      <c r="C65" s="75"/>
      <c r="D65" s="2"/>
      <c r="E65" s="2"/>
      <c r="G65" s="75"/>
      <c r="H65" s="2"/>
      <c r="I65" s="2"/>
      <c r="L65" s="378"/>
      <c r="M65" s="378"/>
    </row>
    <row r="66" spans="2:13" s="27" customFormat="1">
      <c r="B66" s="982" t="s">
        <v>1217</v>
      </c>
      <c r="C66" s="75"/>
      <c r="E66" s="878" t="s">
        <v>1282</v>
      </c>
      <c r="F66" s="879"/>
      <c r="G66" s="75"/>
      <c r="H66" s="101" t="s">
        <v>1212</v>
      </c>
      <c r="I66" s="2"/>
      <c r="K66" s="381"/>
      <c r="L66" s="378"/>
      <c r="M66" s="378"/>
    </row>
    <row r="67" spans="2:13" s="27" customFormat="1">
      <c r="B67" s="394" t="s">
        <v>278</v>
      </c>
      <c r="C67" s="75"/>
      <c r="E67" s="880" t="s">
        <v>278</v>
      </c>
      <c r="F67" s="879"/>
      <c r="G67" s="75"/>
      <c r="H67" s="217" t="s">
        <v>1213</v>
      </c>
      <c r="I67" s="2"/>
      <c r="J67" s="2"/>
      <c r="K67" s="381"/>
      <c r="L67" s="378"/>
      <c r="M67" s="378"/>
    </row>
    <row r="68" spans="2:13" s="27" customFormat="1">
      <c r="B68" s="2"/>
      <c r="C68" s="75"/>
      <c r="D68" s="2"/>
      <c r="E68" s="2"/>
      <c r="F68" s="2"/>
      <c r="G68" s="75"/>
      <c r="H68" s="2"/>
      <c r="I68" s="2"/>
      <c r="J68" s="2"/>
      <c r="K68" s="381"/>
      <c r="L68" s="378"/>
      <c r="M68" s="378"/>
    </row>
    <row r="69" spans="2:13" s="27" customFormat="1">
      <c r="B69" s="2"/>
      <c r="C69" s="75"/>
      <c r="D69" s="2"/>
      <c r="E69" s="2"/>
      <c r="F69" s="2"/>
      <c r="G69" s="75"/>
      <c r="H69" s="2"/>
      <c r="I69" s="2"/>
      <c r="J69" s="2"/>
      <c r="K69" s="381"/>
      <c r="L69" s="378"/>
      <c r="M69" s="378"/>
    </row>
    <row r="70" spans="2:13" s="27" customFormat="1">
      <c r="B70" s="2"/>
      <c r="C70" s="75"/>
      <c r="D70" s="2"/>
      <c r="E70" s="2"/>
      <c r="F70" s="2"/>
      <c r="G70" s="75"/>
      <c r="H70" s="2"/>
      <c r="I70" s="2"/>
      <c r="J70" s="2"/>
      <c r="K70" s="381"/>
      <c r="L70" s="378"/>
      <c r="M70" s="378"/>
    </row>
    <row r="71" spans="2:13" s="27" customFormat="1">
      <c r="B71" s="2"/>
      <c r="C71" s="75"/>
      <c r="D71" s="2"/>
      <c r="E71" s="2"/>
      <c r="F71" s="2"/>
      <c r="G71" s="75"/>
      <c r="H71" s="2"/>
      <c r="I71" s="2"/>
      <c r="J71" s="2"/>
      <c r="K71" s="385"/>
      <c r="L71" s="378"/>
      <c r="M71" s="378"/>
    </row>
    <row r="72" spans="2:13" s="27" customFormat="1">
      <c r="B72" s="2"/>
      <c r="C72" s="75"/>
      <c r="D72" s="2"/>
      <c r="E72" s="2"/>
      <c r="F72" s="2"/>
      <c r="G72" s="75"/>
      <c r="H72" s="2"/>
      <c r="I72" s="2"/>
      <c r="J72" s="2"/>
      <c r="K72" s="386"/>
      <c r="L72" s="382"/>
      <c r="M72" s="378"/>
    </row>
    <row r="73" spans="2:13" s="27" customFormat="1">
      <c r="B73" s="2"/>
      <c r="C73" s="75"/>
      <c r="D73" s="2"/>
      <c r="E73" s="2"/>
      <c r="F73" s="2"/>
      <c r="G73" s="75"/>
      <c r="H73" s="2"/>
      <c r="I73" s="2"/>
      <c r="J73" s="2"/>
      <c r="K73" s="381"/>
      <c r="L73" s="382"/>
      <c r="M73" s="378"/>
    </row>
    <row r="74" spans="2:13" s="27" customFormat="1">
      <c r="B74" s="2"/>
      <c r="C74" s="75"/>
      <c r="D74" s="2"/>
      <c r="E74" s="2"/>
      <c r="F74" s="2"/>
      <c r="G74" s="75"/>
      <c r="H74" s="2"/>
      <c r="I74" s="2"/>
      <c r="J74" s="2"/>
      <c r="K74" s="381"/>
      <c r="L74" s="382"/>
      <c r="M74" s="378"/>
    </row>
    <row r="75" spans="2:13" s="27" customFormat="1">
      <c r="B75" s="2"/>
      <c r="C75" s="75"/>
      <c r="D75" s="2"/>
      <c r="E75" s="2"/>
      <c r="F75" s="2"/>
      <c r="G75" s="75"/>
      <c r="H75" s="2"/>
      <c r="I75" s="2"/>
      <c r="J75" s="2"/>
      <c r="K75" s="393"/>
      <c r="L75" s="382"/>
      <c r="M75" s="378"/>
    </row>
    <row r="76" spans="2:13" s="27" customFormat="1">
      <c r="B76" s="2"/>
      <c r="C76" s="75"/>
      <c r="D76" s="2"/>
      <c r="E76" s="2"/>
      <c r="F76" s="2"/>
      <c r="G76" s="75"/>
      <c r="H76" s="2"/>
      <c r="I76" s="2"/>
      <c r="J76" s="2"/>
      <c r="K76" s="75"/>
      <c r="L76" s="382"/>
      <c r="M76" s="378"/>
    </row>
    <row r="77" spans="2:13" s="27" customFormat="1">
      <c r="B77" s="2"/>
      <c r="C77" s="75"/>
      <c r="D77" s="2"/>
      <c r="E77" s="2"/>
      <c r="F77" s="2"/>
      <c r="G77" s="75"/>
      <c r="H77" s="2"/>
      <c r="I77" s="2"/>
      <c r="J77" s="2"/>
      <c r="K77" s="430"/>
      <c r="L77" s="385"/>
      <c r="M77" s="378"/>
    </row>
    <row r="78" spans="2:13" s="27" customFormat="1">
      <c r="B78" s="2"/>
      <c r="C78" s="75"/>
      <c r="D78" s="2"/>
      <c r="E78" s="2"/>
      <c r="F78" s="2"/>
      <c r="G78" s="75"/>
      <c r="H78" s="2"/>
      <c r="I78" s="2"/>
      <c r="J78" s="2"/>
      <c r="L78" s="387"/>
      <c r="M78" s="378"/>
    </row>
    <row r="79" spans="2:13" s="27" customFormat="1" ht="10.15" customHeight="1">
      <c r="B79" s="2"/>
      <c r="C79" s="75"/>
      <c r="D79" s="2"/>
      <c r="E79" s="2"/>
      <c r="F79" s="2"/>
      <c r="G79" s="75"/>
      <c r="H79" s="2"/>
      <c r="I79" s="2"/>
      <c r="J79" s="2"/>
      <c r="L79" s="382"/>
      <c r="M79" s="378"/>
    </row>
    <row r="80" spans="2:13" s="27" customFormat="1">
      <c r="B80" s="2"/>
      <c r="C80" s="75"/>
      <c r="D80" s="2"/>
      <c r="E80" s="2"/>
      <c r="F80" s="2"/>
      <c r="G80" s="75"/>
      <c r="H80" s="2"/>
      <c r="I80" s="2"/>
      <c r="J80" s="2"/>
      <c r="L80" s="382"/>
      <c r="M80" s="378"/>
    </row>
    <row r="81" spans="2:13" s="27" customFormat="1" ht="10.15" customHeight="1">
      <c r="B81" s="2"/>
      <c r="C81" s="75"/>
      <c r="D81" s="2"/>
      <c r="E81" s="2"/>
      <c r="F81" s="2"/>
      <c r="G81" s="75"/>
      <c r="H81" s="2"/>
      <c r="I81" s="2"/>
      <c r="J81" s="2"/>
      <c r="L81" s="388"/>
      <c r="M81" s="378"/>
    </row>
    <row r="82" spans="2:13" s="393" customFormat="1">
      <c r="B82" s="2"/>
      <c r="C82" s="75"/>
      <c r="D82" s="2"/>
      <c r="E82" s="2"/>
      <c r="F82" s="2"/>
      <c r="G82" s="75"/>
      <c r="H82" s="2"/>
      <c r="I82" s="2"/>
      <c r="J82" s="2"/>
      <c r="K82" s="2"/>
      <c r="L82" s="76"/>
      <c r="M82" s="388"/>
    </row>
    <row r="83" spans="2:13" s="75" customFormat="1">
      <c r="B83" s="2"/>
      <c r="D83" s="2"/>
      <c r="E83" s="2"/>
      <c r="F83" s="2"/>
      <c r="H83" s="2"/>
      <c r="I83" s="2"/>
      <c r="J83" s="2"/>
      <c r="K83" s="2"/>
      <c r="L83" s="388"/>
      <c r="M83" s="76"/>
    </row>
    <row r="84" spans="2:13" s="393" customFormat="1">
      <c r="B84" s="2"/>
      <c r="C84" s="75"/>
      <c r="D84" s="2"/>
      <c r="E84" s="2"/>
      <c r="F84" s="2"/>
      <c r="G84" s="75"/>
      <c r="H84" s="2"/>
      <c r="I84" s="2"/>
      <c r="J84" s="2"/>
      <c r="K84" s="2"/>
      <c r="L84" s="1"/>
      <c r="M84" s="388"/>
    </row>
  </sheetData>
  <mergeCells count="3">
    <mergeCell ref="B6:I6"/>
    <mergeCell ref="B7:I7"/>
    <mergeCell ref="B8:I8"/>
  </mergeCells>
  <pageMargins left="0.7" right="0.7" top="0.75" bottom="0.75" header="0.3" footer="0.3"/>
  <pageSetup paperSize="9" scale="31"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5:P71"/>
  <sheetViews>
    <sheetView showGridLines="0" topLeftCell="A4" zoomScale="80" zoomScaleNormal="80" zoomScaleSheetLayoutView="80" workbookViewId="0">
      <selection activeCell="M19" sqref="M19"/>
    </sheetView>
  </sheetViews>
  <sheetFormatPr baseColWidth="10" defaultColWidth="11.42578125" defaultRowHeight="15.75"/>
  <cols>
    <col min="1" max="1" width="3.7109375" style="12" customWidth="1"/>
    <col min="2" max="2" width="25.7109375" style="701" customWidth="1"/>
    <col min="3" max="3" width="14.5703125" style="12" customWidth="1"/>
    <col min="4" max="4" width="17.7109375" style="12" customWidth="1"/>
    <col min="5" max="5" width="18.28515625" style="12" customWidth="1"/>
    <col min="6" max="6" width="15" style="12" customWidth="1"/>
    <col min="7" max="7" width="15.28515625" style="12" customWidth="1"/>
    <col min="8" max="8" width="15.5703125" style="12" customWidth="1"/>
    <col min="9" max="9" width="20.5703125" style="12" bestFit="1" customWidth="1"/>
    <col min="10" max="10" width="21.42578125" style="12" customWidth="1"/>
    <col min="11" max="12" width="21.28515625" style="12" customWidth="1"/>
    <col min="13" max="13" width="16.5703125" style="12" bestFit="1" customWidth="1"/>
    <col min="14" max="14" width="16.28515625" style="12" bestFit="1" customWidth="1"/>
    <col min="15" max="15" width="15.42578125" style="12" bestFit="1" customWidth="1"/>
    <col min="16" max="16" width="21.7109375" style="12" bestFit="1" customWidth="1"/>
    <col min="17" max="16384" width="11.42578125" style="12"/>
  </cols>
  <sheetData>
    <row r="5" spans="2:13" ht="19.5">
      <c r="B5" s="1065" t="s">
        <v>1080</v>
      </c>
      <c r="C5" s="1065"/>
      <c r="D5" s="1065"/>
      <c r="E5" s="1065"/>
      <c r="F5" s="1065"/>
      <c r="G5" s="1065"/>
      <c r="H5" s="1065"/>
      <c r="I5" s="1065"/>
      <c r="J5" s="1065"/>
      <c r="K5" s="1065"/>
      <c r="L5" s="1065"/>
    </row>
    <row r="6" spans="2:13">
      <c r="B6" s="1066" t="s">
        <v>982</v>
      </c>
      <c r="C6" s="1066"/>
      <c r="D6" s="1066"/>
      <c r="E6" s="1066"/>
      <c r="F6" s="1066"/>
      <c r="G6" s="1066"/>
      <c r="H6" s="1066"/>
      <c r="I6" s="1066"/>
      <c r="J6" s="1066"/>
      <c r="K6" s="1066"/>
      <c r="L6" s="1066"/>
    </row>
    <row r="7" spans="2:13" ht="15.75" customHeight="1">
      <c r="B7" s="1067" t="s">
        <v>1585</v>
      </c>
      <c r="C7" s="1068"/>
      <c r="D7" s="1068"/>
      <c r="E7" s="1068"/>
      <c r="F7" s="1068"/>
      <c r="G7" s="1068"/>
      <c r="H7" s="1068"/>
      <c r="I7" s="1068"/>
      <c r="J7" s="1068"/>
      <c r="K7" s="1068"/>
      <c r="L7" s="1068"/>
    </row>
    <row r="8" spans="2:13" ht="17.25">
      <c r="B8" s="1061" t="s">
        <v>413</v>
      </c>
      <c r="C8" s="1061"/>
      <c r="D8" s="1061"/>
      <c r="E8" s="1061"/>
      <c r="F8" s="1061"/>
      <c r="G8" s="1061"/>
      <c r="H8" s="1061"/>
      <c r="I8" s="1061"/>
      <c r="J8" s="1061"/>
      <c r="K8" s="1061"/>
      <c r="L8" s="1061"/>
    </row>
    <row r="9" spans="2:13" ht="16.5" thickBot="1">
      <c r="B9" s="12"/>
      <c r="C9" s="395"/>
      <c r="D9" s="395"/>
      <c r="E9" s="395"/>
      <c r="F9" s="395"/>
      <c r="G9" s="395"/>
      <c r="H9" s="395"/>
      <c r="I9" s="395"/>
      <c r="J9" s="395"/>
      <c r="K9" s="395"/>
      <c r="L9" s="395"/>
    </row>
    <row r="10" spans="2:13" ht="17.649999999999999" customHeight="1">
      <c r="B10" s="1069" t="s">
        <v>45</v>
      </c>
      <c r="C10" s="1071" t="s">
        <v>11</v>
      </c>
      <c r="D10" s="1071"/>
      <c r="E10" s="1071"/>
      <c r="F10" s="1071" t="s">
        <v>12</v>
      </c>
      <c r="G10" s="1071"/>
      <c r="H10" s="1071"/>
      <c r="I10" s="1071" t="s">
        <v>97</v>
      </c>
      <c r="J10" s="1071"/>
      <c r="K10" s="1072" t="s">
        <v>21</v>
      </c>
      <c r="L10" s="1072"/>
    </row>
    <row r="11" spans="2:13" ht="29.45" customHeight="1">
      <c r="B11" s="1070"/>
      <c r="C11" s="147" t="s">
        <v>92</v>
      </c>
      <c r="D11" s="147" t="s">
        <v>93</v>
      </c>
      <c r="E11" s="147" t="s">
        <v>94</v>
      </c>
      <c r="F11" s="147" t="s">
        <v>95</v>
      </c>
      <c r="G11" s="147" t="s">
        <v>96</v>
      </c>
      <c r="H11" s="711" t="s">
        <v>1474</v>
      </c>
      <c r="I11" s="147" t="s">
        <v>98</v>
      </c>
      <c r="J11" s="147" t="s">
        <v>99</v>
      </c>
      <c r="K11" s="990" t="s">
        <v>1638</v>
      </c>
      <c r="L11" s="990" t="s">
        <v>1638</v>
      </c>
    </row>
    <row r="12" spans="2:13" ht="35.1" customHeight="1">
      <c r="B12" s="148" t="s">
        <v>983</v>
      </c>
      <c r="C12" s="846">
        <v>0</v>
      </c>
      <c r="D12" s="846">
        <v>0</v>
      </c>
      <c r="E12" s="846">
        <v>18200000000</v>
      </c>
      <c r="F12" s="846">
        <v>0</v>
      </c>
      <c r="G12" s="846">
        <v>0</v>
      </c>
      <c r="H12" s="846">
        <v>637857678</v>
      </c>
      <c r="I12" s="846">
        <v>-800236665</v>
      </c>
      <c r="J12" s="846">
        <v>-911479993</v>
      </c>
      <c r="K12" s="846">
        <v>17126141020</v>
      </c>
      <c r="L12" s="847">
        <v>0</v>
      </c>
    </row>
    <row r="13" spans="2:13" ht="35.1" customHeight="1">
      <c r="B13" s="73" t="s">
        <v>100</v>
      </c>
      <c r="C13" s="848"/>
      <c r="D13" s="848"/>
      <c r="E13" s="848"/>
      <c r="F13" s="848"/>
      <c r="G13" s="848"/>
      <c r="H13" s="848"/>
      <c r="I13" s="848"/>
      <c r="J13" s="848"/>
      <c r="K13" s="848"/>
      <c r="L13" s="849"/>
      <c r="M13" s="400"/>
    </row>
    <row r="14" spans="2:13" ht="35.1" customHeight="1">
      <c r="B14" s="396" t="s">
        <v>984</v>
      </c>
      <c r="C14" s="849">
        <v>0</v>
      </c>
      <c r="D14" s="849">
        <v>0</v>
      </c>
      <c r="E14" s="849">
        <v>0</v>
      </c>
      <c r="F14" s="849">
        <v>0</v>
      </c>
      <c r="G14" s="849">
        <v>0</v>
      </c>
      <c r="H14" s="849">
        <v>0</v>
      </c>
      <c r="I14" s="849">
        <v>0</v>
      </c>
      <c r="J14" s="849">
        <v>0</v>
      </c>
      <c r="K14" s="849">
        <v>0</v>
      </c>
      <c r="L14" s="849">
        <v>16500000000</v>
      </c>
    </row>
    <row r="15" spans="2:13" ht="35.1" customHeight="1">
      <c r="B15" s="396" t="s">
        <v>985</v>
      </c>
      <c r="C15" s="849">
        <v>0</v>
      </c>
      <c r="D15" s="849">
        <v>0</v>
      </c>
      <c r="E15" s="849">
        <v>0</v>
      </c>
      <c r="F15" s="849">
        <v>0</v>
      </c>
      <c r="G15" s="849">
        <v>0</v>
      </c>
      <c r="H15" s="849">
        <v>0</v>
      </c>
      <c r="I15" s="849">
        <v>-911479993</v>
      </c>
      <c r="J15" s="849">
        <v>911479993</v>
      </c>
      <c r="K15" s="849">
        <v>0</v>
      </c>
      <c r="L15" s="849">
        <v>0</v>
      </c>
    </row>
    <row r="16" spans="2:13" ht="35.1" customHeight="1">
      <c r="B16" s="396" t="s">
        <v>333</v>
      </c>
      <c r="C16" s="849">
        <v>0</v>
      </c>
      <c r="D16" s="849">
        <v>0</v>
      </c>
      <c r="E16" s="849">
        <v>0</v>
      </c>
      <c r="F16" s="849">
        <v>0</v>
      </c>
      <c r="G16" s="849">
        <v>0</v>
      </c>
      <c r="H16" s="849">
        <v>0</v>
      </c>
      <c r="I16" s="849">
        <v>0</v>
      </c>
      <c r="J16" s="849">
        <v>0</v>
      </c>
      <c r="K16" s="849">
        <v>0</v>
      </c>
      <c r="L16" s="849">
        <v>101000000</v>
      </c>
    </row>
    <row r="17" spans="2:16" ht="35.1" customHeight="1">
      <c r="B17" s="397" t="s">
        <v>46</v>
      </c>
      <c r="C17" s="849">
        <v>0</v>
      </c>
      <c r="D17" s="849">
        <v>0</v>
      </c>
      <c r="E17" s="849">
        <v>0</v>
      </c>
      <c r="F17" s="849">
        <v>0</v>
      </c>
      <c r="G17" s="849">
        <v>0</v>
      </c>
      <c r="H17" s="849">
        <v>0</v>
      </c>
      <c r="I17" s="849">
        <v>0</v>
      </c>
      <c r="J17" s="849">
        <v>-1552161735</v>
      </c>
      <c r="K17" s="849">
        <v>-1552161735</v>
      </c>
      <c r="L17" s="849">
        <v>-731580715</v>
      </c>
    </row>
    <row r="18" spans="2:16" ht="35.1" customHeight="1">
      <c r="B18" s="397" t="s">
        <v>1534</v>
      </c>
      <c r="C18" s="849">
        <v>0</v>
      </c>
      <c r="D18" s="849">
        <v>0</v>
      </c>
      <c r="E18" s="849">
        <v>0</v>
      </c>
      <c r="F18" s="849">
        <v>0</v>
      </c>
      <c r="G18" s="849">
        <v>0</v>
      </c>
      <c r="H18" s="849">
        <v>0</v>
      </c>
      <c r="I18" s="849">
        <v>-9812190</v>
      </c>
      <c r="J18" s="849">
        <v>0</v>
      </c>
      <c r="K18" s="849">
        <v>-9812190</v>
      </c>
      <c r="L18" s="849">
        <v>0</v>
      </c>
    </row>
    <row r="19" spans="2:16" ht="35.1" customHeight="1">
      <c r="B19" s="398" t="s">
        <v>1503</v>
      </c>
      <c r="C19" s="847">
        <v>0</v>
      </c>
      <c r="D19" s="847">
        <v>0</v>
      </c>
      <c r="E19" s="847">
        <v>18200000000</v>
      </c>
      <c r="F19" s="847">
        <v>0</v>
      </c>
      <c r="G19" s="847">
        <v>0</v>
      </c>
      <c r="H19" s="847">
        <v>637857678</v>
      </c>
      <c r="I19" s="847">
        <v>-1721528848</v>
      </c>
      <c r="J19" s="847">
        <v>-1552161735</v>
      </c>
      <c r="K19" s="847">
        <v>15564167095</v>
      </c>
      <c r="L19" s="847">
        <v>0</v>
      </c>
      <c r="M19" s="850"/>
      <c r="N19" s="850"/>
    </row>
    <row r="20" spans="2:16" ht="35.1" customHeight="1" thickBot="1">
      <c r="B20" s="399" t="s">
        <v>1533</v>
      </c>
      <c r="C20" s="851">
        <v>0</v>
      </c>
      <c r="D20" s="851">
        <v>0</v>
      </c>
      <c r="E20" s="851">
        <v>18200000000</v>
      </c>
      <c r="F20" s="851">
        <v>0</v>
      </c>
      <c r="G20" s="851">
        <v>0</v>
      </c>
      <c r="H20" s="851">
        <v>637857678</v>
      </c>
      <c r="I20" s="851">
        <v>-800236665</v>
      </c>
      <c r="J20" s="851">
        <v>269024382</v>
      </c>
      <c r="K20" s="851">
        <v>0</v>
      </c>
      <c r="L20" s="851">
        <v>18306645395</v>
      </c>
      <c r="M20" s="400"/>
      <c r="N20" s="400"/>
    </row>
    <row r="21" spans="2:16">
      <c r="P21" s="852"/>
    </row>
    <row r="22" spans="2:16">
      <c r="B22" s="1074" t="s">
        <v>1636</v>
      </c>
      <c r="C22" s="1074"/>
      <c r="D22" s="1074"/>
      <c r="E22" s="1074"/>
      <c r="F22" s="1074"/>
      <c r="G22" s="1074"/>
      <c r="H22" s="1074"/>
      <c r="I22" s="1074"/>
      <c r="J22" s="1074"/>
      <c r="K22" s="1074"/>
      <c r="L22" s="1074"/>
      <c r="P22" s="852"/>
    </row>
    <row r="23" spans="2:16">
      <c r="B23" s="255"/>
      <c r="I23" s="400"/>
      <c r="J23" s="400"/>
      <c r="K23" s="400"/>
      <c r="P23" s="852"/>
    </row>
    <row r="24" spans="2:16">
      <c r="B24" s="255"/>
      <c r="P24" s="852"/>
    </row>
    <row r="25" spans="2:16">
      <c r="P25" s="852"/>
    </row>
    <row r="26" spans="2:16">
      <c r="P26" s="852"/>
    </row>
    <row r="27" spans="2:16">
      <c r="C27" s="853"/>
      <c r="F27" s="854"/>
      <c r="H27" s="855"/>
      <c r="O27" s="852"/>
    </row>
    <row r="28" spans="2:16">
      <c r="C28" s="856"/>
      <c r="O28" s="852"/>
    </row>
    <row r="29" spans="2:16">
      <c r="H29" s="1075"/>
      <c r="I29" s="1075"/>
    </row>
    <row r="30" spans="2:16">
      <c r="B30" s="1075" t="s">
        <v>1217</v>
      </c>
      <c r="C30" s="1075"/>
      <c r="D30" s="1075"/>
      <c r="H30" s="1078" t="s">
        <v>1282</v>
      </c>
      <c r="I30" s="1078"/>
      <c r="K30" s="1077" t="s">
        <v>206</v>
      </c>
      <c r="L30" s="1077"/>
    </row>
    <row r="31" spans="2:16">
      <c r="B31" s="1076" t="s">
        <v>278</v>
      </c>
      <c r="C31" s="1076"/>
      <c r="D31" s="1076"/>
      <c r="H31" s="1073" t="s">
        <v>278</v>
      </c>
      <c r="I31" s="1073"/>
      <c r="J31" s="881"/>
      <c r="K31" s="1073" t="s">
        <v>207</v>
      </c>
      <c r="L31" s="1073"/>
    </row>
    <row r="32" spans="2:16">
      <c r="I32" s="400"/>
    </row>
    <row r="71" spans="4:4">
      <c r="D71" s="12">
        <v>0</v>
      </c>
    </row>
  </sheetData>
  <mergeCells count="17">
    <mergeCell ref="K31:L31"/>
    <mergeCell ref="B22:L22"/>
    <mergeCell ref="H29:I29"/>
    <mergeCell ref="B30:D30"/>
    <mergeCell ref="B31:D31"/>
    <mergeCell ref="K30:L30"/>
    <mergeCell ref="H30:I30"/>
    <mergeCell ref="H31:I31"/>
    <mergeCell ref="B5:L5"/>
    <mergeCell ref="B6:L6"/>
    <mergeCell ref="B7:L7"/>
    <mergeCell ref="B8:L8"/>
    <mergeCell ref="B10:B11"/>
    <mergeCell ref="C10:E10"/>
    <mergeCell ref="F10:H10"/>
    <mergeCell ref="I10:J10"/>
    <mergeCell ref="K10:L10"/>
  </mergeCells>
  <pageMargins left="0.75" right="0.75" top="1" bottom="1" header="0.5" footer="0.5"/>
  <pageSetup scale="47"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88"/>
  <sheetViews>
    <sheetView showGridLines="0" zoomScale="80" zoomScaleNormal="80" zoomScaleSheetLayoutView="80" workbookViewId="0">
      <pane ySplit="10" topLeftCell="A74" activePane="bottomLeft" state="frozen"/>
      <selection activeCell="H30" sqref="H30"/>
      <selection pane="bottomLeft" activeCell="I76" sqref="I76"/>
    </sheetView>
  </sheetViews>
  <sheetFormatPr baseColWidth="10" defaultColWidth="11.42578125" defaultRowHeight="15.75"/>
  <cols>
    <col min="1" max="1" width="2.28515625" style="2" customWidth="1"/>
    <col min="2" max="2" width="33.28515625" style="2" customWidth="1"/>
    <col min="3" max="3" width="26.7109375" style="2" customWidth="1"/>
    <col min="4" max="4" width="10.5703125" style="2" customWidth="1"/>
    <col min="5" max="5" width="9" style="2" customWidth="1"/>
    <col min="6" max="6" width="11.28515625" style="264" customWidth="1"/>
    <col min="7" max="7" width="25.85546875" style="2" bestFit="1" customWidth="1"/>
    <col min="8" max="8" width="22.85546875" style="2" customWidth="1"/>
    <col min="9" max="9" width="20" style="2" bestFit="1" customWidth="1"/>
    <col min="10" max="10" width="15.5703125" style="2" bestFit="1" customWidth="1"/>
    <col min="11" max="16384" width="11.42578125" style="2"/>
  </cols>
  <sheetData>
    <row r="1" spans="1:10">
      <c r="B1" s="1079"/>
      <c r="C1" s="1079"/>
      <c r="D1" s="1079"/>
      <c r="E1" s="1079"/>
      <c r="F1" s="1079"/>
      <c r="G1" s="1079"/>
      <c r="H1" s="1079"/>
    </row>
    <row r="2" spans="1:10" s="510" customFormat="1">
      <c r="B2" s="645"/>
      <c r="C2" s="645"/>
      <c r="D2" s="645"/>
      <c r="E2" s="645"/>
      <c r="F2" s="645"/>
      <c r="G2" s="645"/>
      <c r="H2" s="645"/>
    </row>
    <row r="3" spans="1:10" s="510" customFormat="1">
      <c r="B3" s="645"/>
      <c r="C3" s="645"/>
      <c r="D3" s="645"/>
      <c r="E3" s="645"/>
      <c r="F3" s="645"/>
      <c r="G3" s="645"/>
      <c r="H3" s="645"/>
    </row>
    <row r="4" spans="1:10" s="510" customFormat="1">
      <c r="B4" s="645"/>
      <c r="C4" s="645"/>
      <c r="D4" s="645"/>
      <c r="E4" s="645"/>
      <c r="F4" s="645"/>
      <c r="G4" s="645"/>
      <c r="H4" s="645"/>
    </row>
    <row r="5" spans="1:10" ht="19.5">
      <c r="B5" s="1080" t="s">
        <v>1080</v>
      </c>
      <c r="C5" s="1080"/>
      <c r="D5" s="1080"/>
      <c r="E5" s="1080"/>
      <c r="F5" s="1080"/>
      <c r="G5" s="1080"/>
      <c r="H5" s="1080"/>
    </row>
    <row r="6" spans="1:10">
      <c r="B6" s="92" t="s">
        <v>414</v>
      </c>
      <c r="C6" s="95"/>
      <c r="D6" s="92"/>
      <c r="E6" s="92"/>
      <c r="F6" s="259"/>
      <c r="G6" s="247"/>
      <c r="H6" s="247"/>
    </row>
    <row r="7" spans="1:10" ht="15.6" customHeight="1">
      <c r="B7" s="216" t="s">
        <v>1595</v>
      </c>
      <c r="C7" s="211"/>
      <c r="D7" s="211"/>
      <c r="E7" s="211"/>
      <c r="F7" s="260"/>
      <c r="G7" s="248"/>
      <c r="H7" s="248"/>
    </row>
    <row r="8" spans="1:10" ht="16.5">
      <c r="B8" s="1081" t="s">
        <v>413</v>
      </c>
      <c r="C8" s="1081"/>
      <c r="D8" s="1081"/>
      <c r="E8" s="1081"/>
      <c r="F8" s="1081"/>
      <c r="G8" s="1081"/>
      <c r="H8" s="1081"/>
    </row>
    <row r="9" spans="1:10" s="510" customFormat="1">
      <c r="B9" s="642"/>
      <c r="C9" s="642"/>
      <c r="D9" s="642"/>
      <c r="E9" s="642"/>
      <c r="F9" s="642"/>
      <c r="G9" s="642"/>
      <c r="H9" s="642"/>
    </row>
    <row r="10" spans="1:10">
      <c r="B10" s="149"/>
      <c r="C10" s="150"/>
      <c r="D10" s="150"/>
      <c r="E10" s="150"/>
      <c r="F10" s="152" t="s">
        <v>1165</v>
      </c>
      <c r="G10" s="152">
        <v>44651</v>
      </c>
      <c r="H10" s="152">
        <v>44286</v>
      </c>
    </row>
    <row r="11" spans="1:10" ht="15" customHeight="1">
      <c r="A11" s="6"/>
      <c r="B11" s="7" t="s">
        <v>30</v>
      </c>
      <c r="C11" s="31"/>
      <c r="D11" s="31"/>
      <c r="E11" s="31"/>
      <c r="F11" s="261"/>
      <c r="G11" s="872">
        <v>1240588186</v>
      </c>
      <c r="H11" s="872">
        <v>2407808284</v>
      </c>
      <c r="I11" s="5"/>
      <c r="J11" s="40"/>
    </row>
    <row r="12" spans="1:10" ht="15.6" customHeight="1">
      <c r="A12" s="6"/>
      <c r="B12" s="29" t="s">
        <v>81</v>
      </c>
      <c r="C12" s="32"/>
      <c r="D12" s="32"/>
      <c r="E12" s="32"/>
      <c r="F12" s="261"/>
      <c r="G12" s="872">
        <v>30038482</v>
      </c>
      <c r="H12" s="872">
        <v>950802711</v>
      </c>
      <c r="I12" s="5"/>
      <c r="J12" s="40"/>
    </row>
    <row r="13" spans="1:10" ht="15.6" customHeight="1">
      <c r="A13" s="6"/>
      <c r="B13" s="30" t="s">
        <v>1163</v>
      </c>
      <c r="C13" s="33"/>
      <c r="D13" s="33"/>
      <c r="E13" s="33"/>
      <c r="F13" s="261"/>
      <c r="G13" s="873">
        <v>30038482</v>
      </c>
      <c r="H13" s="873">
        <v>950802711</v>
      </c>
      <c r="I13" s="592"/>
      <c r="J13" s="40"/>
    </row>
    <row r="14" spans="1:10" ht="15.6" customHeight="1">
      <c r="A14" s="6"/>
      <c r="B14" s="511"/>
      <c r="C14" s="516"/>
      <c r="D14" s="516"/>
      <c r="E14" s="516"/>
      <c r="F14" s="261"/>
      <c r="G14" s="872"/>
      <c r="H14" s="872"/>
      <c r="I14" s="592"/>
      <c r="J14" s="40"/>
    </row>
    <row r="15" spans="1:10" ht="15.6" customHeight="1">
      <c r="A15" s="6"/>
      <c r="B15" s="29" t="s">
        <v>1150</v>
      </c>
      <c r="C15" s="516"/>
      <c r="D15" s="516"/>
      <c r="E15" s="516"/>
      <c r="F15" s="261"/>
      <c r="G15" s="872">
        <v>84775708</v>
      </c>
      <c r="H15" s="872">
        <v>4110430</v>
      </c>
      <c r="I15" s="592"/>
      <c r="J15" s="40"/>
    </row>
    <row r="16" spans="1:10" ht="15.6" customHeight="1">
      <c r="A16" s="6"/>
      <c r="B16" s="30" t="s">
        <v>1220</v>
      </c>
      <c r="C16" s="516"/>
      <c r="D16" s="516"/>
      <c r="E16" s="516"/>
      <c r="F16" s="261"/>
      <c r="G16" s="873">
        <v>84775708</v>
      </c>
      <c r="H16" s="873">
        <v>4110430</v>
      </c>
      <c r="I16" s="592"/>
      <c r="J16" s="40"/>
    </row>
    <row r="17" spans="1:10" ht="15.6" customHeight="1">
      <c r="A17" s="6"/>
      <c r="B17" s="511"/>
      <c r="C17" s="516"/>
      <c r="D17" s="516"/>
      <c r="E17" s="516"/>
      <c r="F17" s="261"/>
      <c r="G17" s="872"/>
      <c r="H17" s="872"/>
      <c r="I17" s="592"/>
      <c r="J17" s="40"/>
    </row>
    <row r="18" spans="1:10" ht="15.6" customHeight="1">
      <c r="A18" s="8"/>
      <c r="B18" s="29" t="s">
        <v>1127</v>
      </c>
      <c r="C18" s="32"/>
      <c r="D18" s="32"/>
      <c r="E18" s="32"/>
      <c r="F18" s="262"/>
      <c r="G18" s="872">
        <v>71729970</v>
      </c>
      <c r="H18" s="872">
        <v>812500000</v>
      </c>
      <c r="I18" s="592"/>
      <c r="J18" s="40"/>
    </row>
    <row r="19" spans="1:10" ht="15.6" customHeight="1">
      <c r="A19" s="14"/>
      <c r="B19" s="515" t="s">
        <v>82</v>
      </c>
      <c r="C19" s="34"/>
      <c r="D19" s="34"/>
      <c r="E19" s="34"/>
      <c r="F19" s="271"/>
      <c r="G19" s="873">
        <v>71729970</v>
      </c>
      <c r="H19" s="873">
        <v>812500000</v>
      </c>
      <c r="I19" s="592"/>
      <c r="J19" s="40"/>
    </row>
    <row r="20" spans="1:10" ht="15.6" customHeight="1">
      <c r="A20" s="14"/>
      <c r="B20" s="515"/>
      <c r="C20" s="34"/>
      <c r="D20" s="34"/>
      <c r="E20" s="34"/>
      <c r="F20" s="271"/>
      <c r="G20" s="873"/>
      <c r="H20" s="873"/>
      <c r="I20" s="592"/>
      <c r="J20" s="40"/>
    </row>
    <row r="21" spans="1:10" ht="15.6" customHeight="1">
      <c r="A21" s="14"/>
      <c r="B21" s="515" t="s">
        <v>1164</v>
      </c>
      <c r="C21" s="34"/>
      <c r="D21" s="34"/>
      <c r="E21" s="34"/>
      <c r="F21" s="271"/>
      <c r="G21" s="873">
        <v>0</v>
      </c>
      <c r="H21" s="873">
        <v>0</v>
      </c>
      <c r="I21" s="592"/>
      <c r="J21" s="40"/>
    </row>
    <row r="22" spans="1:10" ht="15.6" customHeight="1">
      <c r="A22" s="14"/>
      <c r="B22" s="515" t="s">
        <v>1153</v>
      </c>
      <c r="C22" s="34"/>
      <c r="D22" s="34"/>
      <c r="E22" s="34"/>
      <c r="F22" s="271"/>
      <c r="G22" s="873">
        <v>3830093</v>
      </c>
      <c r="H22" s="873">
        <v>0</v>
      </c>
      <c r="I22" s="592"/>
      <c r="J22" s="40"/>
    </row>
    <row r="23" spans="1:10" ht="15.6" customHeight="1">
      <c r="A23" s="14"/>
      <c r="B23" s="515" t="s">
        <v>1166</v>
      </c>
      <c r="C23" s="34"/>
      <c r="D23" s="34"/>
      <c r="E23" s="34"/>
      <c r="F23" s="271"/>
      <c r="G23" s="873">
        <v>387111060</v>
      </c>
      <c r="H23" s="873">
        <v>79322911</v>
      </c>
      <c r="I23" s="592"/>
      <c r="J23" s="40"/>
    </row>
    <row r="24" spans="1:10" ht="15.6" customHeight="1">
      <c r="A24" s="14"/>
      <c r="B24" s="515" t="s">
        <v>1154</v>
      </c>
      <c r="C24" s="34"/>
      <c r="D24" s="34"/>
      <c r="E24" s="34"/>
      <c r="F24" s="271"/>
      <c r="G24" s="873">
        <v>390465348</v>
      </c>
      <c r="H24" s="873">
        <v>431494979</v>
      </c>
      <c r="I24" s="592"/>
      <c r="J24" s="40"/>
    </row>
    <row r="25" spans="1:10" ht="15.6" customHeight="1">
      <c r="A25" s="14"/>
      <c r="B25" s="515" t="s">
        <v>1155</v>
      </c>
      <c r="C25" s="34"/>
      <c r="D25" s="34"/>
      <c r="E25" s="34"/>
      <c r="F25" s="271"/>
      <c r="G25" s="873">
        <v>18415092</v>
      </c>
      <c r="H25" s="873">
        <v>48453293</v>
      </c>
      <c r="I25" s="592"/>
      <c r="J25" s="40"/>
    </row>
    <row r="26" spans="1:10" ht="15.6" customHeight="1">
      <c r="A26" s="14"/>
      <c r="B26" s="515" t="s">
        <v>1156</v>
      </c>
      <c r="C26" s="34"/>
      <c r="D26" s="34"/>
      <c r="E26" s="34"/>
      <c r="F26" s="271"/>
      <c r="G26" s="873">
        <v>15154338</v>
      </c>
      <c r="H26" s="873">
        <v>0</v>
      </c>
      <c r="I26" s="592"/>
      <c r="J26" s="40"/>
    </row>
    <row r="27" spans="1:10" s="514" customFormat="1" ht="15.6" customHeight="1">
      <c r="A27" s="14"/>
      <c r="B27" s="515" t="s">
        <v>1157</v>
      </c>
      <c r="C27" s="34"/>
      <c r="D27" s="34"/>
      <c r="E27" s="34"/>
      <c r="F27" s="271" t="s">
        <v>1663</v>
      </c>
      <c r="G27" s="873">
        <v>47226043</v>
      </c>
      <c r="H27" s="873">
        <v>22324</v>
      </c>
      <c r="I27" s="592"/>
      <c r="J27" s="971"/>
    </row>
    <row r="28" spans="1:10" ht="15.6" customHeight="1">
      <c r="A28" s="14"/>
      <c r="B28" s="515" t="s">
        <v>1167</v>
      </c>
      <c r="C28" s="34"/>
      <c r="D28" s="34"/>
      <c r="E28" s="34"/>
      <c r="F28" s="271" t="s">
        <v>1665</v>
      </c>
      <c r="G28" s="873">
        <v>191842052</v>
      </c>
      <c r="H28" s="873">
        <v>81101636</v>
      </c>
      <c r="I28" s="592"/>
      <c r="J28" s="40"/>
    </row>
    <row r="29" spans="1:10" ht="15.6" customHeight="1">
      <c r="A29" s="9"/>
      <c r="B29" s="512"/>
      <c r="C29" s="517"/>
      <c r="D29" s="517"/>
      <c r="E29" s="517"/>
      <c r="F29" s="261"/>
      <c r="G29" s="872"/>
      <c r="H29" s="873"/>
      <c r="I29" s="592"/>
      <c r="J29" s="40"/>
    </row>
    <row r="30" spans="1:10" ht="15.6" customHeight="1">
      <c r="A30" s="6"/>
      <c r="B30" s="511" t="s">
        <v>31</v>
      </c>
      <c r="C30" s="516"/>
      <c r="D30" s="516"/>
      <c r="E30" s="516"/>
      <c r="F30" s="261"/>
      <c r="G30" s="389">
        <v>-109482758</v>
      </c>
      <c r="H30" s="389">
        <v>-156552419</v>
      </c>
      <c r="I30" s="592"/>
      <c r="J30" s="40"/>
    </row>
    <row r="31" spans="1:10" ht="15.6" customHeight="1">
      <c r="A31" s="14"/>
      <c r="B31" s="512" t="s">
        <v>33</v>
      </c>
      <c r="C31" s="560"/>
      <c r="D31" s="517"/>
      <c r="E31" s="517"/>
      <c r="F31" s="261"/>
      <c r="G31" s="390">
        <v>-2458458</v>
      </c>
      <c r="H31" s="390">
        <v>-22841065</v>
      </c>
      <c r="I31" s="592"/>
      <c r="J31" s="40"/>
    </row>
    <row r="32" spans="1:10" ht="15.6" customHeight="1">
      <c r="A32" s="14"/>
      <c r="B32" s="512" t="s">
        <v>32</v>
      </c>
      <c r="C32" s="517"/>
      <c r="D32" s="517"/>
      <c r="E32" s="517"/>
      <c r="F32" s="261"/>
      <c r="G32" s="390">
        <v>-49395024</v>
      </c>
      <c r="H32" s="390">
        <v>-114596018</v>
      </c>
      <c r="I32" s="592"/>
      <c r="J32" s="40"/>
    </row>
    <row r="33" spans="1:10" ht="15.6" customHeight="1">
      <c r="A33" s="15"/>
      <c r="B33" s="512" t="s">
        <v>403</v>
      </c>
      <c r="C33" s="517"/>
      <c r="D33" s="517"/>
      <c r="E33" s="517"/>
      <c r="F33" s="261" t="s">
        <v>1208</v>
      </c>
      <c r="G33" s="390">
        <v>-57629276</v>
      </c>
      <c r="H33" s="390">
        <v>-19115336</v>
      </c>
      <c r="I33" s="592"/>
      <c r="J33" s="40"/>
    </row>
    <row r="34" spans="1:10" ht="15.6" customHeight="1">
      <c r="A34" s="15"/>
      <c r="B34" s="512"/>
      <c r="C34" s="517"/>
      <c r="D34" s="517"/>
      <c r="E34" s="517"/>
      <c r="F34" s="261"/>
      <c r="G34" s="873"/>
      <c r="H34" s="873"/>
      <c r="I34" s="592"/>
      <c r="J34" s="40"/>
    </row>
    <row r="35" spans="1:10" ht="15.6" customHeight="1">
      <c r="A35" s="6"/>
      <c r="B35" s="511" t="s">
        <v>34</v>
      </c>
      <c r="C35" s="516"/>
      <c r="D35" s="516"/>
      <c r="E35" s="516"/>
      <c r="F35" s="261"/>
      <c r="G35" s="872">
        <v>1131105428</v>
      </c>
      <c r="H35" s="872">
        <v>2251255865</v>
      </c>
      <c r="I35" s="592"/>
      <c r="J35" s="40"/>
    </row>
    <row r="36" spans="1:10" ht="15.6" customHeight="1">
      <c r="A36" s="6"/>
      <c r="B36" s="511"/>
      <c r="C36" s="516"/>
      <c r="D36" s="516"/>
      <c r="E36" s="516"/>
      <c r="F36" s="261"/>
      <c r="G36" s="872"/>
      <c r="H36" s="873"/>
      <c r="I36" s="592"/>
      <c r="J36" s="40"/>
    </row>
    <row r="37" spans="1:10" ht="15.6" customHeight="1">
      <c r="A37" s="6"/>
      <c r="B37" s="511" t="s">
        <v>1158</v>
      </c>
      <c r="C37" s="516"/>
      <c r="D37" s="516"/>
      <c r="E37" s="516"/>
      <c r="F37" s="261"/>
      <c r="G37" s="389">
        <v>-26218303</v>
      </c>
      <c r="H37" s="389">
        <v>0</v>
      </c>
      <c r="I37" s="592"/>
      <c r="J37" s="40"/>
    </row>
    <row r="38" spans="1:10" ht="15.6" customHeight="1">
      <c r="A38" s="14"/>
      <c r="B38" s="512" t="s">
        <v>1596</v>
      </c>
      <c r="C38" s="517"/>
      <c r="D38" s="517"/>
      <c r="E38" s="517"/>
      <c r="F38" s="261"/>
      <c r="G38" s="390">
        <v>-8972000</v>
      </c>
      <c r="H38" s="390">
        <v>0</v>
      </c>
      <c r="I38" s="592"/>
      <c r="J38" s="40"/>
    </row>
    <row r="39" spans="1:10" ht="15.6" customHeight="1">
      <c r="A39" s="14"/>
      <c r="B39" s="512" t="s">
        <v>37</v>
      </c>
      <c r="C39" s="517"/>
      <c r="D39" s="517"/>
      <c r="E39" s="517"/>
      <c r="F39" s="261"/>
      <c r="G39" s="390">
        <v>0</v>
      </c>
      <c r="H39" s="390">
        <v>0</v>
      </c>
      <c r="I39" s="592"/>
      <c r="J39" s="40"/>
    </row>
    <row r="40" spans="1:10" ht="15.6" customHeight="1">
      <c r="A40" s="15"/>
      <c r="B40" s="512" t="s">
        <v>856</v>
      </c>
      <c r="C40" s="517"/>
      <c r="D40" s="517"/>
      <c r="E40" s="517"/>
      <c r="F40" s="261" t="s">
        <v>1208</v>
      </c>
      <c r="G40" s="390">
        <v>-17246303</v>
      </c>
      <c r="H40" s="390">
        <v>0</v>
      </c>
      <c r="I40" s="592"/>
      <c r="J40" s="40"/>
    </row>
    <row r="41" spans="1:10" ht="15.6" customHeight="1">
      <c r="A41" s="6"/>
      <c r="B41" s="512"/>
      <c r="C41" s="514"/>
      <c r="D41" s="514"/>
      <c r="E41" s="514"/>
      <c r="F41" s="261"/>
      <c r="G41" s="872"/>
      <c r="H41" s="873"/>
      <c r="I41" s="5"/>
      <c r="J41" s="40"/>
    </row>
    <row r="42" spans="1:10" ht="15.6" customHeight="1">
      <c r="A42" s="6"/>
      <c r="B42" s="511" t="s">
        <v>38</v>
      </c>
      <c r="C42" s="516"/>
      <c r="D42" s="516"/>
      <c r="E42" s="516"/>
      <c r="F42" s="261"/>
      <c r="G42" s="389">
        <v>-2654505107</v>
      </c>
      <c r="H42" s="389">
        <v>-1838368194</v>
      </c>
      <c r="I42" s="592"/>
      <c r="J42" s="40"/>
    </row>
    <row r="43" spans="1:10" ht="15.6" customHeight="1">
      <c r="A43" s="6"/>
      <c r="B43" s="512" t="s">
        <v>87</v>
      </c>
      <c r="C43" s="517"/>
      <c r="D43" s="517"/>
      <c r="E43" s="517"/>
      <c r="F43" s="261"/>
      <c r="G43" s="390">
        <v>-1226294449</v>
      </c>
      <c r="H43" s="390">
        <v>-1188643654</v>
      </c>
      <c r="I43" s="592"/>
      <c r="J43" s="40"/>
    </row>
    <row r="44" spans="1:10" ht="15.6" customHeight="1">
      <c r="A44" s="9"/>
      <c r="B44" s="512" t="s">
        <v>88</v>
      </c>
      <c r="C44" s="517"/>
      <c r="D44" s="517"/>
      <c r="E44" s="517"/>
      <c r="F44" s="261"/>
      <c r="G44" s="390">
        <v>-107229597</v>
      </c>
      <c r="H44" s="390">
        <v>0</v>
      </c>
      <c r="I44" s="592"/>
      <c r="J44" s="40"/>
    </row>
    <row r="45" spans="1:10" ht="15.6" customHeight="1">
      <c r="A45" s="9"/>
      <c r="B45" s="512" t="s">
        <v>1270</v>
      </c>
      <c r="C45" s="517"/>
      <c r="D45" s="517"/>
      <c r="E45" s="517"/>
      <c r="F45" s="261"/>
      <c r="G45" s="390">
        <v>-36908975</v>
      </c>
      <c r="H45" s="390">
        <v>0</v>
      </c>
      <c r="I45" s="592"/>
      <c r="J45" s="40"/>
    </row>
    <row r="46" spans="1:10" ht="15.6" customHeight="1">
      <c r="A46" s="9"/>
      <c r="B46" s="512" t="s">
        <v>1159</v>
      </c>
      <c r="C46" s="517"/>
      <c r="D46" s="517"/>
      <c r="E46" s="517"/>
      <c r="F46" s="261"/>
      <c r="G46" s="390">
        <v>-226615941</v>
      </c>
      <c r="H46" s="390">
        <v>0</v>
      </c>
      <c r="I46" s="592"/>
      <c r="J46" s="40"/>
    </row>
    <row r="47" spans="1:10" ht="15.6" customHeight="1">
      <c r="A47" s="15"/>
      <c r="B47" s="512" t="s">
        <v>41</v>
      </c>
      <c r="C47" s="517"/>
      <c r="D47" s="517"/>
      <c r="E47" s="517"/>
      <c r="F47" s="261"/>
      <c r="G47" s="390">
        <v>-41434669</v>
      </c>
      <c r="H47" s="390">
        <v>-6974515</v>
      </c>
      <c r="I47" s="592"/>
      <c r="J47" s="40"/>
    </row>
    <row r="48" spans="1:10" ht="15.6" customHeight="1">
      <c r="A48" s="15"/>
      <c r="B48" s="512" t="s">
        <v>89</v>
      </c>
      <c r="C48" s="517"/>
      <c r="D48" s="517"/>
      <c r="E48" s="517"/>
      <c r="F48" s="261"/>
      <c r="G48" s="390">
        <v>0</v>
      </c>
      <c r="H48" s="390">
        <v>0</v>
      </c>
      <c r="I48" s="592"/>
      <c r="J48" s="40"/>
    </row>
    <row r="49" spans="1:10" ht="15.6" customHeight="1">
      <c r="A49" s="15"/>
      <c r="B49" s="512" t="s">
        <v>42</v>
      </c>
      <c r="C49" s="517"/>
      <c r="D49" s="517"/>
      <c r="E49" s="517"/>
      <c r="F49" s="261"/>
      <c r="G49" s="390">
        <v>-8988910</v>
      </c>
      <c r="H49" s="390">
        <v>-2953400</v>
      </c>
      <c r="I49" s="592"/>
      <c r="J49" s="40"/>
    </row>
    <row r="50" spans="1:10" ht="15.6" customHeight="1">
      <c r="A50" s="9"/>
      <c r="B50" s="512" t="s">
        <v>1168</v>
      </c>
      <c r="C50" s="517"/>
      <c r="D50" s="517"/>
      <c r="E50" s="517"/>
      <c r="F50" s="261" t="s">
        <v>1208</v>
      </c>
      <c r="G50" s="390">
        <v>-1007032566</v>
      </c>
      <c r="H50" s="390">
        <v>-639796625</v>
      </c>
      <c r="I50" s="592"/>
      <c r="J50" s="40"/>
    </row>
    <row r="51" spans="1:10" ht="15.6" customHeight="1">
      <c r="A51" s="6"/>
      <c r="B51" s="512"/>
      <c r="C51" s="517"/>
      <c r="D51" s="517"/>
      <c r="E51" s="517"/>
      <c r="F51" s="261"/>
      <c r="G51" s="872"/>
      <c r="H51" s="873"/>
      <c r="I51" s="592"/>
      <c r="J51" s="40"/>
    </row>
    <row r="52" spans="1:10" ht="15.6" customHeight="1">
      <c r="A52" s="6"/>
      <c r="B52" s="511" t="s">
        <v>43</v>
      </c>
      <c r="C52" s="516"/>
      <c r="D52" s="516"/>
      <c r="E52" s="516"/>
      <c r="F52" s="261"/>
      <c r="G52" s="389">
        <v>-1549617982</v>
      </c>
      <c r="H52" s="389">
        <v>412887671</v>
      </c>
      <c r="I52" s="592"/>
      <c r="J52" s="40"/>
    </row>
    <row r="53" spans="1:10" ht="15.6" customHeight="1">
      <c r="A53" s="6"/>
      <c r="B53" s="511"/>
      <c r="C53" s="516"/>
      <c r="D53" s="516"/>
      <c r="E53" s="516"/>
      <c r="F53" s="261"/>
      <c r="G53" s="872"/>
      <c r="H53" s="872"/>
      <c r="I53" s="592"/>
      <c r="J53" s="40"/>
    </row>
    <row r="54" spans="1:10" ht="15.6" customHeight="1">
      <c r="A54" s="6"/>
      <c r="B54" s="511" t="s">
        <v>1160</v>
      </c>
      <c r="C54" s="516"/>
      <c r="D54" s="516"/>
      <c r="E54" s="516"/>
      <c r="F54" s="261" t="s">
        <v>1666</v>
      </c>
      <c r="G54" s="389">
        <v>233386</v>
      </c>
      <c r="H54" s="389">
        <v>-1343</v>
      </c>
      <c r="I54" s="592"/>
      <c r="J54" s="40"/>
    </row>
    <row r="55" spans="1:10" ht="15.6" customHeight="1">
      <c r="A55" s="6"/>
      <c r="B55" s="512" t="s">
        <v>125</v>
      </c>
      <c r="C55" s="516"/>
      <c r="D55" s="516"/>
      <c r="E55" s="516"/>
      <c r="F55" s="261"/>
      <c r="G55" s="390">
        <v>604519</v>
      </c>
      <c r="H55" s="390">
        <v>3761</v>
      </c>
      <c r="I55" s="592"/>
      <c r="J55" s="40"/>
    </row>
    <row r="56" spans="1:10" ht="15.6" customHeight="1">
      <c r="A56" s="6"/>
      <c r="B56" s="512" t="s">
        <v>1169</v>
      </c>
      <c r="C56" s="516"/>
      <c r="D56" s="516"/>
      <c r="E56" s="516"/>
      <c r="F56" s="261"/>
      <c r="G56" s="390">
        <v>-371133</v>
      </c>
      <c r="H56" s="390">
        <v>-5104</v>
      </c>
      <c r="I56" s="592"/>
      <c r="J56" s="40"/>
    </row>
    <row r="57" spans="1:10" ht="15.6" customHeight="1">
      <c r="A57" s="6"/>
      <c r="B57" s="511"/>
      <c r="C57" s="516"/>
      <c r="D57" s="516"/>
      <c r="E57" s="516"/>
      <c r="F57" s="261"/>
      <c r="G57" s="872"/>
      <c r="H57" s="872"/>
      <c r="I57" s="592"/>
      <c r="J57" s="40"/>
    </row>
    <row r="58" spans="1:10" ht="15.6" customHeight="1">
      <c r="A58" s="6"/>
      <c r="B58" s="511" t="s">
        <v>1161</v>
      </c>
      <c r="C58" s="516"/>
      <c r="D58" s="516"/>
      <c r="E58" s="516"/>
      <c r="F58" s="261" t="s">
        <v>1667</v>
      </c>
      <c r="G58" s="389">
        <v>-2777139</v>
      </c>
      <c r="H58" s="389">
        <v>-119113011</v>
      </c>
      <c r="I58" s="592"/>
      <c r="J58" s="40"/>
    </row>
    <row r="59" spans="1:10" ht="15.6" customHeight="1">
      <c r="A59" s="6"/>
      <c r="B59" s="511" t="s">
        <v>257</v>
      </c>
      <c r="C59" s="516"/>
      <c r="D59" s="516"/>
      <c r="E59" s="516"/>
      <c r="F59" s="261"/>
      <c r="G59" s="389">
        <v>25446839</v>
      </c>
      <c r="H59" s="389">
        <v>-122040266</v>
      </c>
      <c r="I59" s="592"/>
      <c r="J59" s="40"/>
    </row>
    <row r="60" spans="1:10" ht="15.6" customHeight="1">
      <c r="A60" s="6"/>
      <c r="B60" s="512" t="s">
        <v>90</v>
      </c>
      <c r="C60" s="517"/>
      <c r="D60" s="517"/>
      <c r="E60" s="516"/>
      <c r="F60" s="261"/>
      <c r="G60" s="390">
        <v>0</v>
      </c>
      <c r="H60" s="390">
        <v>0</v>
      </c>
      <c r="I60" s="592"/>
      <c r="J60" s="40"/>
    </row>
    <row r="61" spans="1:10" ht="15.6" customHeight="1">
      <c r="A61" s="6"/>
      <c r="B61" s="512" t="s">
        <v>91</v>
      </c>
      <c r="C61" s="517"/>
      <c r="D61" s="517"/>
      <c r="E61" s="516"/>
      <c r="F61" s="261"/>
      <c r="G61" s="390">
        <v>25446839</v>
      </c>
      <c r="H61" s="390">
        <v>-122040266</v>
      </c>
      <c r="I61" s="592"/>
      <c r="J61" s="40"/>
    </row>
    <row r="62" spans="1:10" ht="15.6" customHeight="1">
      <c r="A62" s="15"/>
      <c r="B62" s="511" t="s">
        <v>258</v>
      </c>
      <c r="C62" s="516"/>
      <c r="D62" s="516"/>
      <c r="E62" s="516"/>
      <c r="F62" s="261"/>
      <c r="G62" s="389">
        <v>-28223978</v>
      </c>
      <c r="H62" s="389">
        <v>2927255</v>
      </c>
      <c r="I62" s="592"/>
      <c r="J62" s="40"/>
    </row>
    <row r="63" spans="1:10" ht="15.6" customHeight="1">
      <c r="A63" s="15"/>
      <c r="B63" s="512" t="s">
        <v>66</v>
      </c>
      <c r="C63" s="517"/>
      <c r="D63" s="517"/>
      <c r="E63" s="517"/>
      <c r="F63" s="261"/>
      <c r="G63" s="390">
        <v>-27592037</v>
      </c>
      <c r="H63" s="390">
        <v>0</v>
      </c>
      <c r="I63" s="592"/>
      <c r="J63" s="40"/>
    </row>
    <row r="64" spans="1:10" ht="15.6" customHeight="1">
      <c r="A64" s="9"/>
      <c r="B64" s="512" t="s">
        <v>91</v>
      </c>
      <c r="C64" s="517"/>
      <c r="D64" s="517"/>
      <c r="E64" s="517"/>
      <c r="F64" s="261"/>
      <c r="G64" s="390">
        <v>-631941</v>
      </c>
      <c r="H64" s="390">
        <v>2927255</v>
      </c>
      <c r="I64" s="592"/>
      <c r="J64" s="40"/>
    </row>
    <row r="65" spans="1:10" ht="15.6" customHeight="1">
      <c r="A65" s="9"/>
      <c r="B65" s="512"/>
      <c r="C65" s="517"/>
      <c r="D65" s="517"/>
      <c r="E65" s="517"/>
      <c r="F65" s="261"/>
      <c r="G65" s="872"/>
      <c r="H65" s="873"/>
      <c r="I65" s="592"/>
      <c r="J65" s="40"/>
    </row>
    <row r="66" spans="1:10" ht="15.6" customHeight="1">
      <c r="A66" s="9"/>
      <c r="B66" s="511" t="s">
        <v>1162</v>
      </c>
      <c r="C66" s="516"/>
      <c r="D66" s="516"/>
      <c r="E66" s="517"/>
      <c r="F66" s="261"/>
      <c r="G66" s="389">
        <v>0</v>
      </c>
      <c r="H66" s="872">
        <v>3241820</v>
      </c>
      <c r="I66" s="592"/>
      <c r="J66" s="40"/>
    </row>
    <row r="67" spans="1:10" ht="15.6" customHeight="1">
      <c r="A67" s="9"/>
      <c r="B67" s="512" t="s">
        <v>1094</v>
      </c>
      <c r="C67" s="517"/>
      <c r="D67" s="517"/>
      <c r="E67" s="517"/>
      <c r="F67" s="261"/>
      <c r="G67" s="390">
        <v>0</v>
      </c>
      <c r="H67" s="390">
        <v>3241820</v>
      </c>
      <c r="I67" s="592"/>
      <c r="J67" s="40"/>
    </row>
    <row r="68" spans="1:10" ht="15.6" customHeight="1">
      <c r="A68" s="9"/>
      <c r="B68" s="512" t="s">
        <v>156</v>
      </c>
      <c r="C68" s="517"/>
      <c r="D68" s="517"/>
      <c r="E68" s="517"/>
      <c r="F68" s="261"/>
      <c r="G68" s="390">
        <v>0</v>
      </c>
      <c r="H68" s="390">
        <v>0</v>
      </c>
      <c r="I68" s="592"/>
      <c r="J68" s="40"/>
    </row>
    <row r="69" spans="1:10" ht="15.6" customHeight="1">
      <c r="A69" s="9"/>
      <c r="B69" s="512"/>
      <c r="C69" s="517"/>
      <c r="D69" s="517"/>
      <c r="E69" s="517"/>
      <c r="F69" s="261"/>
      <c r="G69" s="872"/>
      <c r="H69" s="873"/>
      <c r="I69" s="592"/>
      <c r="J69" s="40"/>
    </row>
    <row r="70" spans="1:10" ht="15.6" customHeight="1">
      <c r="A70" s="9"/>
      <c r="B70" s="511" t="s">
        <v>157</v>
      </c>
      <c r="C70" s="516"/>
      <c r="D70" s="516"/>
      <c r="E70" s="517"/>
      <c r="F70" s="261"/>
      <c r="G70" s="872">
        <v>0</v>
      </c>
      <c r="H70" s="872">
        <v>0</v>
      </c>
      <c r="I70" s="592"/>
      <c r="J70" s="40"/>
    </row>
    <row r="71" spans="1:10" ht="15.6" customHeight="1">
      <c r="A71" s="6"/>
      <c r="B71" s="512"/>
      <c r="C71" s="517"/>
      <c r="D71" s="517"/>
      <c r="E71" s="517"/>
      <c r="F71" s="261"/>
      <c r="G71" s="872"/>
      <c r="H71" s="873"/>
      <c r="I71" s="592"/>
      <c r="J71" s="40"/>
    </row>
    <row r="72" spans="1:10" ht="15.6" customHeight="1">
      <c r="A72" s="6"/>
      <c r="B72" s="511" t="s">
        <v>44</v>
      </c>
      <c r="C72" s="516"/>
      <c r="D72" s="516"/>
      <c r="E72" s="516"/>
      <c r="F72" s="261"/>
      <c r="G72" s="389">
        <v>-1552161735</v>
      </c>
      <c r="H72" s="389">
        <v>297015137</v>
      </c>
      <c r="I72" s="592"/>
      <c r="J72" s="40"/>
    </row>
    <row r="73" spans="1:10" ht="15.6" customHeight="1">
      <c r="A73" s="6"/>
      <c r="B73" s="511"/>
      <c r="C73" s="516"/>
      <c r="D73" s="516"/>
      <c r="E73" s="516"/>
      <c r="F73" s="261"/>
      <c r="G73" s="872"/>
      <c r="H73" s="872"/>
      <c r="I73" s="592"/>
      <c r="J73" s="40"/>
    </row>
    <row r="74" spans="1:10" ht="15.6" customHeight="1">
      <c r="A74" s="6"/>
      <c r="B74" s="511" t="s">
        <v>16</v>
      </c>
      <c r="C74" s="516"/>
      <c r="D74" s="516"/>
      <c r="E74" s="516"/>
      <c r="F74" s="261"/>
      <c r="G74" s="390">
        <v>0</v>
      </c>
      <c r="H74" s="873">
        <v>-27990755</v>
      </c>
      <c r="I74" s="5"/>
      <c r="J74" s="40"/>
    </row>
    <row r="75" spans="1:10" ht="15.6" customHeight="1">
      <c r="A75" s="38"/>
      <c r="B75" s="511"/>
      <c r="C75" s="516"/>
      <c r="D75" s="516"/>
      <c r="E75" s="516"/>
      <c r="F75" s="261"/>
      <c r="G75" s="872"/>
      <c r="H75" s="873"/>
      <c r="I75" s="5"/>
      <c r="J75" s="40"/>
    </row>
    <row r="76" spans="1:10">
      <c r="B76" s="511" t="s">
        <v>13</v>
      </c>
      <c r="C76" s="516"/>
      <c r="D76" s="516"/>
      <c r="E76" s="516"/>
      <c r="F76" s="261"/>
      <c r="G76" s="389">
        <v>-1552161735</v>
      </c>
      <c r="H76" s="389">
        <v>269024382</v>
      </c>
      <c r="I76" s="5"/>
      <c r="J76" s="40"/>
    </row>
    <row r="77" spans="1:10" s="510" customFormat="1" ht="6" customHeight="1">
      <c r="B77" s="513"/>
      <c r="C77" s="518"/>
      <c r="D77" s="518"/>
      <c r="E77" s="518"/>
      <c r="F77" s="263"/>
      <c r="G77" s="391"/>
      <c r="H77" s="391"/>
      <c r="I77" s="354"/>
      <c r="J77" s="354"/>
    </row>
    <row r="78" spans="1:10">
      <c r="B78" s="1082" t="s">
        <v>1636</v>
      </c>
      <c r="C78" s="1082"/>
      <c r="D78" s="1082"/>
      <c r="E78" s="1082"/>
      <c r="F78" s="1082"/>
      <c r="G78" s="1082"/>
      <c r="H78" s="1082"/>
      <c r="I78" s="510"/>
      <c r="J78" s="510"/>
    </row>
    <row r="79" spans="1:10" ht="15" customHeight="1">
      <c r="B79" s="11"/>
      <c r="C79" s="11"/>
      <c r="D79" s="11"/>
      <c r="E79" s="11"/>
      <c r="G79" s="10"/>
    </row>
    <row r="80" spans="1:10">
      <c r="B80" s="3"/>
      <c r="C80" s="3"/>
      <c r="D80" s="3"/>
      <c r="E80" s="3"/>
      <c r="F80" s="272"/>
      <c r="G80" s="226"/>
    </row>
    <row r="81" spans="2:13">
      <c r="B81" s="3"/>
      <c r="C81" s="3"/>
      <c r="D81" s="3"/>
      <c r="E81" s="3"/>
      <c r="F81" s="272"/>
    </row>
    <row r="82" spans="2:13">
      <c r="B82" s="3"/>
      <c r="C82" s="3"/>
      <c r="D82" s="3"/>
      <c r="E82" s="3"/>
      <c r="F82" s="272"/>
    </row>
    <row r="83" spans="2:13">
      <c r="B83" s="3"/>
      <c r="C83" s="3"/>
      <c r="D83" s="3"/>
      <c r="E83" s="3"/>
      <c r="F83" s="272"/>
    </row>
    <row r="84" spans="2:13">
      <c r="B84" s="3"/>
      <c r="C84" s="3"/>
      <c r="D84" s="3"/>
      <c r="E84" s="3"/>
      <c r="F84" s="272"/>
    </row>
    <row r="85" spans="2:13">
      <c r="B85" s="984" t="s">
        <v>1217</v>
      </c>
      <c r="D85" s="874"/>
      <c r="E85" s="813" t="s">
        <v>1282</v>
      </c>
      <c r="F85" s="877"/>
      <c r="G85" s="877"/>
      <c r="H85" s="257" t="s">
        <v>206</v>
      </c>
      <c r="I85" s="54"/>
      <c r="J85" s="54"/>
      <c r="L85" s="111"/>
      <c r="M85" s="1"/>
    </row>
    <row r="86" spans="2:13">
      <c r="B86" s="985" t="s">
        <v>278</v>
      </c>
      <c r="D86" s="875"/>
      <c r="E86" s="814" t="s">
        <v>278</v>
      </c>
      <c r="F86" s="876"/>
      <c r="G86" s="876"/>
      <c r="H86" s="258" t="s">
        <v>207</v>
      </c>
      <c r="I86" s="54"/>
      <c r="J86" s="54"/>
      <c r="L86" s="111"/>
      <c r="M86" s="1"/>
    </row>
    <row r="87" spans="2:13">
      <c r="B87" s="514"/>
      <c r="F87" s="273"/>
      <c r="G87" s="256"/>
      <c r="H87" s="256"/>
    </row>
    <row r="88" spans="2:13">
      <c r="B88" s="91"/>
    </row>
  </sheetData>
  <customSheetViews>
    <customSheetView guid="{599159CD-1620-491F-A2F6-FFBFC633DFF1}" scale="80" showPageBreaks="1" showGridLines="0" fitToPage="1" printArea="1" topLeftCell="A66">
      <selection activeCell="A92" sqref="A92:XFD93"/>
      <pageMargins left="0.48" right="0.39" top="0.74803149606299213" bottom="0.74803149606299213" header="0.31496062992125984" footer="0.31496062992125984"/>
      <printOptions horizontalCentered="1"/>
      <pageSetup paperSize="9" scale="49" orientation="portrait" r:id="rId1"/>
    </customSheetView>
    <customSheetView guid="{7F8679DA-D059-4901-ACAC-85DFCE49504A}" scale="80" showGridLines="0" fitToPage="1">
      <selection activeCell="B4" sqref="B4"/>
      <pageMargins left="0.48" right="0.39" top="0.74803149606299213" bottom="0.74803149606299213" header="0.31496062992125984" footer="0.31496062992125984"/>
      <printOptions horizontalCentered="1"/>
      <pageSetup paperSize="9" scale="49" orientation="portrait" r:id="rId2"/>
    </customSheetView>
    <customSheetView guid="{970CBB53-F4B3-462F-AEFE-2BC403F5F0AD}" scale="80" showPageBreaks="1" showGridLines="0" fitToPage="1" printArea="1">
      <pane ySplit="6" topLeftCell="A43" activePane="bottomLeft" state="frozen"/>
      <selection pane="bottomLeft" activeCell="E9" sqref="E9"/>
      <pageMargins left="0.48" right="0.39" top="0.74803149606299213" bottom="0.74803149606299213" header="0.31496062992125984" footer="0.31496062992125984"/>
      <printOptions horizontalCentered="1"/>
      <pageSetup paperSize="9" scale="10" orientation="portrait" r:id="rId3"/>
    </customSheetView>
  </customSheetViews>
  <mergeCells count="4">
    <mergeCell ref="B1:H1"/>
    <mergeCell ref="B5:H5"/>
    <mergeCell ref="B8:H8"/>
    <mergeCell ref="B78:H78"/>
  </mergeCells>
  <printOptions horizontalCentered="1"/>
  <pageMargins left="0.48" right="0.39" top="0.74803149606299213" bottom="0.74803149606299213" header="0.31496062992125984" footer="0.31496062992125984"/>
  <pageSetup paperSize="9" scale="65" orientation="portrait" r:id="rId4"/>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AN1263"/>
  <sheetViews>
    <sheetView showGridLines="0" zoomScale="90" zoomScaleNormal="90" workbookViewId="0">
      <pane xSplit="7" ySplit="3" topLeftCell="K364" activePane="bottomRight" state="frozen"/>
      <selection activeCell="I37" activeCellId="1" sqref="H51:H52 I37:I55"/>
      <selection pane="topRight" activeCell="I37" activeCellId="1" sqref="H51:H52 I37:I55"/>
      <selection pane="bottomLeft" activeCell="I37" activeCellId="1" sqref="H51:H52 I37:I55"/>
      <selection pane="bottomRight" activeCell="S400" sqref="S400"/>
    </sheetView>
  </sheetViews>
  <sheetFormatPr baseColWidth="10" defaultColWidth="9.28515625" defaultRowHeight="15" customHeight="1"/>
  <cols>
    <col min="1" max="1" width="9.28515625" style="133"/>
    <col min="2" max="2" width="40" style="133" bestFit="1" customWidth="1"/>
    <col min="3" max="3" width="16" style="133" customWidth="1"/>
    <col min="4" max="5" width="15.28515625" style="133" bestFit="1" customWidth="1"/>
    <col min="6" max="6" width="16.7109375" style="133" bestFit="1" customWidth="1"/>
    <col min="7" max="7" width="14.7109375" style="133" bestFit="1" customWidth="1"/>
    <col min="8" max="8" width="17.7109375" style="133" bestFit="1" customWidth="1"/>
    <col min="9" max="9" width="18.5703125" style="133" bestFit="1" customWidth="1"/>
    <col min="10" max="10" width="16.42578125" style="133" bestFit="1" customWidth="1"/>
    <col min="11" max="11" width="14.5703125" style="133" bestFit="1" customWidth="1"/>
    <col min="12" max="13" width="16.7109375" style="133" bestFit="1" customWidth="1"/>
    <col min="14" max="15" width="13.5703125" style="133" bestFit="1" customWidth="1"/>
    <col min="16" max="16" width="15.7109375" style="133" bestFit="1" customWidth="1"/>
    <col min="17" max="19" width="15.5703125" style="133" customWidth="1"/>
    <col min="20" max="20" width="14.7109375" style="133" customWidth="1"/>
    <col min="21" max="21" width="15.5703125" style="133" customWidth="1"/>
    <col min="22" max="23" width="13.85546875" style="133" bestFit="1" customWidth="1"/>
    <col min="24" max="25" width="12.5703125" style="133" bestFit="1" customWidth="1"/>
    <col min="26" max="26" width="17.7109375" style="133" bestFit="1" customWidth="1"/>
    <col min="27" max="27" width="16.42578125" style="133" bestFit="1" customWidth="1"/>
    <col min="28" max="28" width="15.5703125" style="133" bestFit="1" customWidth="1"/>
    <col min="29" max="262" width="9.28515625" style="133"/>
    <col min="263" max="263" width="33.7109375" style="133" customWidth="1"/>
    <col min="264" max="264" width="16" style="133" customWidth="1"/>
    <col min="265" max="266" width="15" style="133" bestFit="1" customWidth="1"/>
    <col min="267" max="267" width="16.5703125" style="133" bestFit="1" customWidth="1"/>
    <col min="268" max="268" width="12.5703125" style="133" customWidth="1"/>
    <col min="269" max="269" width="17.5703125" style="133" bestFit="1" customWidth="1"/>
    <col min="270" max="271" width="18.28515625" style="133" bestFit="1" customWidth="1"/>
    <col min="272" max="272" width="12.7109375" style="133" bestFit="1" customWidth="1"/>
    <col min="273" max="274" width="16.5703125" style="133" bestFit="1" customWidth="1"/>
    <col min="275" max="276" width="13.28515625" style="133" bestFit="1" customWidth="1"/>
    <col min="277" max="277" width="15.5703125" style="133" bestFit="1" customWidth="1"/>
    <col min="278" max="278" width="13.7109375" style="133" bestFit="1" customWidth="1"/>
    <col min="279" max="281" width="12.28515625" style="133" bestFit="1" customWidth="1"/>
    <col min="282" max="282" width="17.5703125" style="133" bestFit="1" customWidth="1"/>
    <col min="283" max="283" width="12.28515625" style="133" bestFit="1" customWidth="1"/>
    <col min="284" max="284" width="13.42578125" style="133" bestFit="1" customWidth="1"/>
    <col min="285" max="518" width="9.28515625" style="133"/>
    <col min="519" max="519" width="33.7109375" style="133" customWidth="1"/>
    <col min="520" max="520" width="16" style="133" customWidth="1"/>
    <col min="521" max="522" width="15" style="133" bestFit="1" customWidth="1"/>
    <col min="523" max="523" width="16.5703125" style="133" bestFit="1" customWidth="1"/>
    <col min="524" max="524" width="12.5703125" style="133" customWidth="1"/>
    <col min="525" max="525" width="17.5703125" style="133" bestFit="1" customWidth="1"/>
    <col min="526" max="527" width="18.28515625" style="133" bestFit="1" customWidth="1"/>
    <col min="528" max="528" width="12.7109375" style="133" bestFit="1" customWidth="1"/>
    <col min="529" max="530" width="16.5703125" style="133" bestFit="1" customWidth="1"/>
    <col min="531" max="532" width="13.28515625" style="133" bestFit="1" customWidth="1"/>
    <col min="533" max="533" width="15.5703125" style="133" bestFit="1" customWidth="1"/>
    <col min="534" max="534" width="13.7109375" style="133" bestFit="1" customWidth="1"/>
    <col min="535" max="537" width="12.28515625" style="133" bestFit="1" customWidth="1"/>
    <col min="538" max="538" width="17.5703125" style="133" bestFit="1" customWidth="1"/>
    <col min="539" max="539" width="12.28515625" style="133" bestFit="1" customWidth="1"/>
    <col min="540" max="540" width="13.42578125" style="133" bestFit="1" customWidth="1"/>
    <col min="541" max="774" width="9.28515625" style="133"/>
    <col min="775" max="775" width="33.7109375" style="133" customWidth="1"/>
    <col min="776" max="776" width="16" style="133" customWidth="1"/>
    <col min="777" max="778" width="15" style="133" bestFit="1" customWidth="1"/>
    <col min="779" max="779" width="16.5703125" style="133" bestFit="1" customWidth="1"/>
    <col min="780" max="780" width="12.5703125" style="133" customWidth="1"/>
    <col min="781" max="781" width="17.5703125" style="133" bestFit="1" customWidth="1"/>
    <col min="782" max="783" width="18.28515625" style="133" bestFit="1" customWidth="1"/>
    <col min="784" max="784" width="12.7109375" style="133" bestFit="1" customWidth="1"/>
    <col min="785" max="786" width="16.5703125" style="133" bestFit="1" customWidth="1"/>
    <col min="787" max="788" width="13.28515625" style="133" bestFit="1" customWidth="1"/>
    <col min="789" max="789" width="15.5703125" style="133" bestFit="1" customWidth="1"/>
    <col min="790" max="790" width="13.7109375" style="133" bestFit="1" customWidth="1"/>
    <col min="791" max="793" width="12.28515625" style="133" bestFit="1" customWidth="1"/>
    <col min="794" max="794" width="17.5703125" style="133" bestFit="1" customWidth="1"/>
    <col min="795" max="795" width="12.28515625" style="133" bestFit="1" customWidth="1"/>
    <col min="796" max="796" width="13.42578125" style="133" bestFit="1" customWidth="1"/>
    <col min="797" max="1030" width="9.28515625" style="133"/>
    <col min="1031" max="1031" width="33.7109375" style="133" customWidth="1"/>
    <col min="1032" max="1032" width="16" style="133" customWidth="1"/>
    <col min="1033" max="1034" width="15" style="133" bestFit="1" customWidth="1"/>
    <col min="1035" max="1035" width="16.5703125" style="133" bestFit="1" customWidth="1"/>
    <col min="1036" max="1036" width="12.5703125" style="133" customWidth="1"/>
    <col min="1037" max="1037" width="17.5703125" style="133" bestFit="1" customWidth="1"/>
    <col min="1038" max="1039" width="18.28515625" style="133" bestFit="1" customWidth="1"/>
    <col min="1040" max="1040" width="12.7109375" style="133" bestFit="1" customWidth="1"/>
    <col min="1041" max="1042" width="16.5703125" style="133" bestFit="1" customWidth="1"/>
    <col min="1043" max="1044" width="13.28515625" style="133" bestFit="1" customWidth="1"/>
    <col min="1045" max="1045" width="15.5703125" style="133" bestFit="1" customWidth="1"/>
    <col min="1046" max="1046" width="13.7109375" style="133" bestFit="1" customWidth="1"/>
    <col min="1047" max="1049" width="12.28515625" style="133" bestFit="1" customWidth="1"/>
    <col min="1050" max="1050" width="17.5703125" style="133" bestFit="1" customWidth="1"/>
    <col min="1051" max="1051" width="12.28515625" style="133" bestFit="1" customWidth="1"/>
    <col min="1052" max="1052" width="13.42578125" style="133" bestFit="1" customWidth="1"/>
    <col min="1053" max="1286" width="9.28515625" style="133"/>
    <col min="1287" max="1287" width="33.7109375" style="133" customWidth="1"/>
    <col min="1288" max="1288" width="16" style="133" customWidth="1"/>
    <col min="1289" max="1290" width="15" style="133" bestFit="1" customWidth="1"/>
    <col min="1291" max="1291" width="16.5703125" style="133" bestFit="1" customWidth="1"/>
    <col min="1292" max="1292" width="12.5703125" style="133" customWidth="1"/>
    <col min="1293" max="1293" width="17.5703125" style="133" bestFit="1" customWidth="1"/>
    <col min="1294" max="1295" width="18.28515625" style="133" bestFit="1" customWidth="1"/>
    <col min="1296" max="1296" width="12.7109375" style="133" bestFit="1" customWidth="1"/>
    <col min="1297" max="1298" width="16.5703125" style="133" bestFit="1" customWidth="1"/>
    <col min="1299" max="1300" width="13.28515625" style="133" bestFit="1" customWidth="1"/>
    <col min="1301" max="1301" width="15.5703125" style="133" bestFit="1" customWidth="1"/>
    <col min="1302" max="1302" width="13.7109375" style="133" bestFit="1" customWidth="1"/>
    <col min="1303" max="1305" width="12.28515625" style="133" bestFit="1" customWidth="1"/>
    <col min="1306" max="1306" width="17.5703125" style="133" bestFit="1" customWidth="1"/>
    <col min="1307" max="1307" width="12.28515625" style="133" bestFit="1" customWidth="1"/>
    <col min="1308" max="1308" width="13.42578125" style="133" bestFit="1" customWidth="1"/>
    <col min="1309" max="1542" width="9.28515625" style="133"/>
    <col min="1543" max="1543" width="33.7109375" style="133" customWidth="1"/>
    <col min="1544" max="1544" width="16" style="133" customWidth="1"/>
    <col min="1545" max="1546" width="15" style="133" bestFit="1" customWidth="1"/>
    <col min="1547" max="1547" width="16.5703125" style="133" bestFit="1" customWidth="1"/>
    <col min="1548" max="1548" width="12.5703125" style="133" customWidth="1"/>
    <col min="1549" max="1549" width="17.5703125" style="133" bestFit="1" customWidth="1"/>
    <col min="1550" max="1551" width="18.28515625" style="133" bestFit="1" customWidth="1"/>
    <col min="1552" max="1552" width="12.7109375" style="133" bestFit="1" customWidth="1"/>
    <col min="1553" max="1554" width="16.5703125" style="133" bestFit="1" customWidth="1"/>
    <col min="1555" max="1556" width="13.28515625" style="133" bestFit="1" customWidth="1"/>
    <col min="1557" max="1557" width="15.5703125" style="133" bestFit="1" customWidth="1"/>
    <col min="1558" max="1558" width="13.7109375" style="133" bestFit="1" customWidth="1"/>
    <col min="1559" max="1561" width="12.28515625" style="133" bestFit="1" customWidth="1"/>
    <col min="1562" max="1562" width="17.5703125" style="133" bestFit="1" customWidth="1"/>
    <col min="1563" max="1563" width="12.28515625" style="133" bestFit="1" customWidth="1"/>
    <col min="1564" max="1564" width="13.42578125" style="133" bestFit="1" customWidth="1"/>
    <col min="1565" max="1798" width="9.28515625" style="133"/>
    <col min="1799" max="1799" width="33.7109375" style="133" customWidth="1"/>
    <col min="1800" max="1800" width="16" style="133" customWidth="1"/>
    <col min="1801" max="1802" width="15" style="133" bestFit="1" customWidth="1"/>
    <col min="1803" max="1803" width="16.5703125" style="133" bestFit="1" customWidth="1"/>
    <col min="1804" max="1804" width="12.5703125" style="133" customWidth="1"/>
    <col min="1805" max="1805" width="17.5703125" style="133" bestFit="1" customWidth="1"/>
    <col min="1806" max="1807" width="18.28515625" style="133" bestFit="1" customWidth="1"/>
    <col min="1808" max="1808" width="12.7109375" style="133" bestFit="1" customWidth="1"/>
    <col min="1809" max="1810" width="16.5703125" style="133" bestFit="1" customWidth="1"/>
    <col min="1811" max="1812" width="13.28515625" style="133" bestFit="1" customWidth="1"/>
    <col min="1813" max="1813" width="15.5703125" style="133" bestFit="1" customWidth="1"/>
    <col min="1814" max="1814" width="13.7109375" style="133" bestFit="1" customWidth="1"/>
    <col min="1815" max="1817" width="12.28515625" style="133" bestFit="1" customWidth="1"/>
    <col min="1818" max="1818" width="17.5703125" style="133" bestFit="1" customWidth="1"/>
    <col min="1819" max="1819" width="12.28515625" style="133" bestFit="1" customWidth="1"/>
    <col min="1820" max="1820" width="13.42578125" style="133" bestFit="1" customWidth="1"/>
    <col min="1821" max="2054" width="9.28515625" style="133"/>
    <col min="2055" max="2055" width="33.7109375" style="133" customWidth="1"/>
    <col min="2056" max="2056" width="16" style="133" customWidth="1"/>
    <col min="2057" max="2058" width="15" style="133" bestFit="1" customWidth="1"/>
    <col min="2059" max="2059" width="16.5703125" style="133" bestFit="1" customWidth="1"/>
    <col min="2060" max="2060" width="12.5703125" style="133" customWidth="1"/>
    <col min="2061" max="2061" width="17.5703125" style="133" bestFit="1" customWidth="1"/>
    <col min="2062" max="2063" width="18.28515625" style="133" bestFit="1" customWidth="1"/>
    <col min="2064" max="2064" width="12.7109375" style="133" bestFit="1" customWidth="1"/>
    <col min="2065" max="2066" width="16.5703125" style="133" bestFit="1" customWidth="1"/>
    <col min="2067" max="2068" width="13.28515625" style="133" bestFit="1" customWidth="1"/>
    <col min="2069" max="2069" width="15.5703125" style="133" bestFit="1" customWidth="1"/>
    <col min="2070" max="2070" width="13.7109375" style="133" bestFit="1" customWidth="1"/>
    <col min="2071" max="2073" width="12.28515625" style="133" bestFit="1" customWidth="1"/>
    <col min="2074" max="2074" width="17.5703125" style="133" bestFit="1" customWidth="1"/>
    <col min="2075" max="2075" width="12.28515625" style="133" bestFit="1" customWidth="1"/>
    <col min="2076" max="2076" width="13.42578125" style="133" bestFit="1" customWidth="1"/>
    <col min="2077" max="2310" width="9.28515625" style="133"/>
    <col min="2311" max="2311" width="33.7109375" style="133" customWidth="1"/>
    <col min="2312" max="2312" width="16" style="133" customWidth="1"/>
    <col min="2313" max="2314" width="15" style="133" bestFit="1" customWidth="1"/>
    <col min="2315" max="2315" width="16.5703125" style="133" bestFit="1" customWidth="1"/>
    <col min="2316" max="2316" width="12.5703125" style="133" customWidth="1"/>
    <col min="2317" max="2317" width="17.5703125" style="133" bestFit="1" customWidth="1"/>
    <col min="2318" max="2319" width="18.28515625" style="133" bestFit="1" customWidth="1"/>
    <col min="2320" max="2320" width="12.7109375" style="133" bestFit="1" customWidth="1"/>
    <col min="2321" max="2322" width="16.5703125" style="133" bestFit="1" customWidth="1"/>
    <col min="2323" max="2324" width="13.28515625" style="133" bestFit="1" customWidth="1"/>
    <col min="2325" max="2325" width="15.5703125" style="133" bestFit="1" customWidth="1"/>
    <col min="2326" max="2326" width="13.7109375" style="133" bestFit="1" customWidth="1"/>
    <col min="2327" max="2329" width="12.28515625" style="133" bestFit="1" customWidth="1"/>
    <col min="2330" max="2330" width="17.5703125" style="133" bestFit="1" customWidth="1"/>
    <col min="2331" max="2331" width="12.28515625" style="133" bestFit="1" customWidth="1"/>
    <col min="2332" max="2332" width="13.42578125" style="133" bestFit="1" customWidth="1"/>
    <col min="2333" max="2566" width="9.28515625" style="133"/>
    <col min="2567" max="2567" width="33.7109375" style="133" customWidth="1"/>
    <col min="2568" max="2568" width="16" style="133" customWidth="1"/>
    <col min="2569" max="2570" width="15" style="133" bestFit="1" customWidth="1"/>
    <col min="2571" max="2571" width="16.5703125" style="133" bestFit="1" customWidth="1"/>
    <col min="2572" max="2572" width="12.5703125" style="133" customWidth="1"/>
    <col min="2573" max="2573" width="17.5703125" style="133" bestFit="1" customWidth="1"/>
    <col min="2574" max="2575" width="18.28515625" style="133" bestFit="1" customWidth="1"/>
    <col min="2576" max="2576" width="12.7109375" style="133" bestFit="1" customWidth="1"/>
    <col min="2577" max="2578" width="16.5703125" style="133" bestFit="1" customWidth="1"/>
    <col min="2579" max="2580" width="13.28515625" style="133" bestFit="1" customWidth="1"/>
    <col min="2581" max="2581" width="15.5703125" style="133" bestFit="1" customWidth="1"/>
    <col min="2582" max="2582" width="13.7109375" style="133" bestFit="1" customWidth="1"/>
    <col min="2583" max="2585" width="12.28515625" style="133" bestFit="1" customWidth="1"/>
    <col min="2586" max="2586" width="17.5703125" style="133" bestFit="1" customWidth="1"/>
    <col min="2587" max="2587" width="12.28515625" style="133" bestFit="1" customWidth="1"/>
    <col min="2588" max="2588" width="13.42578125" style="133" bestFit="1" customWidth="1"/>
    <col min="2589" max="2822" width="9.28515625" style="133"/>
    <col min="2823" max="2823" width="33.7109375" style="133" customWidth="1"/>
    <col min="2824" max="2824" width="16" style="133" customWidth="1"/>
    <col min="2825" max="2826" width="15" style="133" bestFit="1" customWidth="1"/>
    <col min="2827" max="2827" width="16.5703125" style="133" bestFit="1" customWidth="1"/>
    <col min="2828" max="2828" width="12.5703125" style="133" customWidth="1"/>
    <col min="2829" max="2829" width="17.5703125" style="133" bestFit="1" customWidth="1"/>
    <col min="2830" max="2831" width="18.28515625" style="133" bestFit="1" customWidth="1"/>
    <col min="2832" max="2832" width="12.7109375" style="133" bestFit="1" customWidth="1"/>
    <col min="2833" max="2834" width="16.5703125" style="133" bestFit="1" customWidth="1"/>
    <col min="2835" max="2836" width="13.28515625" style="133" bestFit="1" customWidth="1"/>
    <col min="2837" max="2837" width="15.5703125" style="133" bestFit="1" customWidth="1"/>
    <col min="2838" max="2838" width="13.7109375" style="133" bestFit="1" customWidth="1"/>
    <col min="2839" max="2841" width="12.28515625" style="133" bestFit="1" customWidth="1"/>
    <col min="2842" max="2842" width="17.5703125" style="133" bestFit="1" customWidth="1"/>
    <col min="2843" max="2843" width="12.28515625" style="133" bestFit="1" customWidth="1"/>
    <col min="2844" max="2844" width="13.42578125" style="133" bestFit="1" customWidth="1"/>
    <col min="2845" max="3078" width="9.28515625" style="133"/>
    <col min="3079" max="3079" width="33.7109375" style="133" customWidth="1"/>
    <col min="3080" max="3080" width="16" style="133" customWidth="1"/>
    <col min="3081" max="3082" width="15" style="133" bestFit="1" customWidth="1"/>
    <col min="3083" max="3083" width="16.5703125" style="133" bestFit="1" customWidth="1"/>
    <col min="3084" max="3084" width="12.5703125" style="133" customWidth="1"/>
    <col min="3085" max="3085" width="17.5703125" style="133" bestFit="1" customWidth="1"/>
    <col min="3086" max="3087" width="18.28515625" style="133" bestFit="1" customWidth="1"/>
    <col min="3088" max="3088" width="12.7109375" style="133" bestFit="1" customWidth="1"/>
    <col min="3089" max="3090" width="16.5703125" style="133" bestFit="1" customWidth="1"/>
    <col min="3091" max="3092" width="13.28515625" style="133" bestFit="1" customWidth="1"/>
    <col min="3093" max="3093" width="15.5703125" style="133" bestFit="1" customWidth="1"/>
    <col min="3094" max="3094" width="13.7109375" style="133" bestFit="1" customWidth="1"/>
    <col min="3095" max="3097" width="12.28515625" style="133" bestFit="1" customWidth="1"/>
    <col min="3098" max="3098" width="17.5703125" style="133" bestFit="1" customWidth="1"/>
    <col min="3099" max="3099" width="12.28515625" style="133" bestFit="1" customWidth="1"/>
    <col min="3100" max="3100" width="13.42578125" style="133" bestFit="1" customWidth="1"/>
    <col min="3101" max="3334" width="9.28515625" style="133"/>
    <col min="3335" max="3335" width="33.7109375" style="133" customWidth="1"/>
    <col min="3336" max="3336" width="16" style="133" customWidth="1"/>
    <col min="3337" max="3338" width="15" style="133" bestFit="1" customWidth="1"/>
    <col min="3339" max="3339" width="16.5703125" style="133" bestFit="1" customWidth="1"/>
    <col min="3340" max="3340" width="12.5703125" style="133" customWidth="1"/>
    <col min="3341" max="3341" width="17.5703125" style="133" bestFit="1" customWidth="1"/>
    <col min="3342" max="3343" width="18.28515625" style="133" bestFit="1" customWidth="1"/>
    <col min="3344" max="3344" width="12.7109375" style="133" bestFit="1" customWidth="1"/>
    <col min="3345" max="3346" width="16.5703125" style="133" bestFit="1" customWidth="1"/>
    <col min="3347" max="3348" width="13.28515625" style="133" bestFit="1" customWidth="1"/>
    <col min="3349" max="3349" width="15.5703125" style="133" bestFit="1" customWidth="1"/>
    <col min="3350" max="3350" width="13.7109375" style="133" bestFit="1" customWidth="1"/>
    <col min="3351" max="3353" width="12.28515625" style="133" bestFit="1" customWidth="1"/>
    <col min="3354" max="3354" width="17.5703125" style="133" bestFit="1" customWidth="1"/>
    <col min="3355" max="3355" width="12.28515625" style="133" bestFit="1" customWidth="1"/>
    <col min="3356" max="3356" width="13.42578125" style="133" bestFit="1" customWidth="1"/>
    <col min="3357" max="3590" width="9.28515625" style="133"/>
    <col min="3591" max="3591" width="33.7109375" style="133" customWidth="1"/>
    <col min="3592" max="3592" width="16" style="133" customWidth="1"/>
    <col min="3593" max="3594" width="15" style="133" bestFit="1" customWidth="1"/>
    <col min="3595" max="3595" width="16.5703125" style="133" bestFit="1" customWidth="1"/>
    <col min="3596" max="3596" width="12.5703125" style="133" customWidth="1"/>
    <col min="3597" max="3597" width="17.5703125" style="133" bestFit="1" customWidth="1"/>
    <col min="3598" max="3599" width="18.28515625" style="133" bestFit="1" customWidth="1"/>
    <col min="3600" max="3600" width="12.7109375" style="133" bestFit="1" customWidth="1"/>
    <col min="3601" max="3602" width="16.5703125" style="133" bestFit="1" customWidth="1"/>
    <col min="3603" max="3604" width="13.28515625" style="133" bestFit="1" customWidth="1"/>
    <col min="3605" max="3605" width="15.5703125" style="133" bestFit="1" customWidth="1"/>
    <col min="3606" max="3606" width="13.7109375" style="133" bestFit="1" customWidth="1"/>
    <col min="3607" max="3609" width="12.28515625" style="133" bestFit="1" customWidth="1"/>
    <col min="3610" max="3610" width="17.5703125" style="133" bestFit="1" customWidth="1"/>
    <col min="3611" max="3611" width="12.28515625" style="133" bestFit="1" customWidth="1"/>
    <col min="3612" max="3612" width="13.42578125" style="133" bestFit="1" customWidth="1"/>
    <col min="3613" max="3846" width="9.28515625" style="133"/>
    <col min="3847" max="3847" width="33.7109375" style="133" customWidth="1"/>
    <col min="3848" max="3848" width="16" style="133" customWidth="1"/>
    <col min="3849" max="3850" width="15" style="133" bestFit="1" customWidth="1"/>
    <col min="3851" max="3851" width="16.5703125" style="133" bestFit="1" customWidth="1"/>
    <col min="3852" max="3852" width="12.5703125" style="133" customWidth="1"/>
    <col min="3853" max="3853" width="17.5703125" style="133" bestFit="1" customWidth="1"/>
    <col min="3854" max="3855" width="18.28515625" style="133" bestFit="1" customWidth="1"/>
    <col min="3856" max="3856" width="12.7109375" style="133" bestFit="1" customWidth="1"/>
    <col min="3857" max="3858" width="16.5703125" style="133" bestFit="1" customWidth="1"/>
    <col min="3859" max="3860" width="13.28515625" style="133" bestFit="1" customWidth="1"/>
    <col min="3861" max="3861" width="15.5703125" style="133" bestFit="1" customWidth="1"/>
    <col min="3862" max="3862" width="13.7109375" style="133" bestFit="1" customWidth="1"/>
    <col min="3863" max="3865" width="12.28515625" style="133" bestFit="1" customWidth="1"/>
    <col min="3866" max="3866" width="17.5703125" style="133" bestFit="1" customWidth="1"/>
    <col min="3867" max="3867" width="12.28515625" style="133" bestFit="1" customWidth="1"/>
    <col min="3868" max="3868" width="13.42578125" style="133" bestFit="1" customWidth="1"/>
    <col min="3869" max="4102" width="9.28515625" style="133"/>
    <col min="4103" max="4103" width="33.7109375" style="133" customWidth="1"/>
    <col min="4104" max="4104" width="16" style="133" customWidth="1"/>
    <col min="4105" max="4106" width="15" style="133" bestFit="1" customWidth="1"/>
    <col min="4107" max="4107" width="16.5703125" style="133" bestFit="1" customWidth="1"/>
    <col min="4108" max="4108" width="12.5703125" style="133" customWidth="1"/>
    <col min="4109" max="4109" width="17.5703125" style="133" bestFit="1" customWidth="1"/>
    <col min="4110" max="4111" width="18.28515625" style="133" bestFit="1" customWidth="1"/>
    <col min="4112" max="4112" width="12.7109375" style="133" bestFit="1" customWidth="1"/>
    <col min="4113" max="4114" width="16.5703125" style="133" bestFit="1" customWidth="1"/>
    <col min="4115" max="4116" width="13.28515625" style="133" bestFit="1" customWidth="1"/>
    <col min="4117" max="4117" width="15.5703125" style="133" bestFit="1" customWidth="1"/>
    <col min="4118" max="4118" width="13.7109375" style="133" bestFit="1" customWidth="1"/>
    <col min="4119" max="4121" width="12.28515625" style="133" bestFit="1" customWidth="1"/>
    <col min="4122" max="4122" width="17.5703125" style="133" bestFit="1" customWidth="1"/>
    <col min="4123" max="4123" width="12.28515625" style="133" bestFit="1" customWidth="1"/>
    <col min="4124" max="4124" width="13.42578125" style="133" bestFit="1" customWidth="1"/>
    <col min="4125" max="4358" width="9.28515625" style="133"/>
    <col min="4359" max="4359" width="33.7109375" style="133" customWidth="1"/>
    <col min="4360" max="4360" width="16" style="133" customWidth="1"/>
    <col min="4361" max="4362" width="15" style="133" bestFit="1" customWidth="1"/>
    <col min="4363" max="4363" width="16.5703125" style="133" bestFit="1" customWidth="1"/>
    <col min="4364" max="4364" width="12.5703125" style="133" customWidth="1"/>
    <col min="4365" max="4365" width="17.5703125" style="133" bestFit="1" customWidth="1"/>
    <col min="4366" max="4367" width="18.28515625" style="133" bestFit="1" customWidth="1"/>
    <col min="4368" max="4368" width="12.7109375" style="133" bestFit="1" customWidth="1"/>
    <col min="4369" max="4370" width="16.5703125" style="133" bestFit="1" customWidth="1"/>
    <col min="4371" max="4372" width="13.28515625" style="133" bestFit="1" customWidth="1"/>
    <col min="4373" max="4373" width="15.5703125" style="133" bestFit="1" customWidth="1"/>
    <col min="4374" max="4374" width="13.7109375" style="133" bestFit="1" customWidth="1"/>
    <col min="4375" max="4377" width="12.28515625" style="133" bestFit="1" customWidth="1"/>
    <col min="4378" max="4378" width="17.5703125" style="133" bestFit="1" customWidth="1"/>
    <col min="4379" max="4379" width="12.28515625" style="133" bestFit="1" customWidth="1"/>
    <col min="4380" max="4380" width="13.42578125" style="133" bestFit="1" customWidth="1"/>
    <col min="4381" max="4614" width="9.28515625" style="133"/>
    <col min="4615" max="4615" width="33.7109375" style="133" customWidth="1"/>
    <col min="4616" max="4616" width="16" style="133" customWidth="1"/>
    <col min="4617" max="4618" width="15" style="133" bestFit="1" customWidth="1"/>
    <col min="4619" max="4619" width="16.5703125" style="133" bestFit="1" customWidth="1"/>
    <col min="4620" max="4620" width="12.5703125" style="133" customWidth="1"/>
    <col min="4621" max="4621" width="17.5703125" style="133" bestFit="1" customWidth="1"/>
    <col min="4622" max="4623" width="18.28515625" style="133" bestFit="1" customWidth="1"/>
    <col min="4624" max="4624" width="12.7109375" style="133" bestFit="1" customWidth="1"/>
    <col min="4625" max="4626" width="16.5703125" style="133" bestFit="1" customWidth="1"/>
    <col min="4627" max="4628" width="13.28515625" style="133" bestFit="1" customWidth="1"/>
    <col min="4629" max="4629" width="15.5703125" style="133" bestFit="1" customWidth="1"/>
    <col min="4630" max="4630" width="13.7109375" style="133" bestFit="1" customWidth="1"/>
    <col min="4631" max="4633" width="12.28515625" style="133" bestFit="1" customWidth="1"/>
    <col min="4634" max="4634" width="17.5703125" style="133" bestFit="1" customWidth="1"/>
    <col min="4635" max="4635" width="12.28515625" style="133" bestFit="1" customWidth="1"/>
    <col min="4636" max="4636" width="13.42578125" style="133" bestFit="1" customWidth="1"/>
    <col min="4637" max="4870" width="9.28515625" style="133"/>
    <col min="4871" max="4871" width="33.7109375" style="133" customWidth="1"/>
    <col min="4872" max="4872" width="16" style="133" customWidth="1"/>
    <col min="4873" max="4874" width="15" style="133" bestFit="1" customWidth="1"/>
    <col min="4875" max="4875" width="16.5703125" style="133" bestFit="1" customWidth="1"/>
    <col min="4876" max="4876" width="12.5703125" style="133" customWidth="1"/>
    <col min="4877" max="4877" width="17.5703125" style="133" bestFit="1" customWidth="1"/>
    <col min="4878" max="4879" width="18.28515625" style="133" bestFit="1" customWidth="1"/>
    <col min="4880" max="4880" width="12.7109375" style="133" bestFit="1" customWidth="1"/>
    <col min="4881" max="4882" width="16.5703125" style="133" bestFit="1" customWidth="1"/>
    <col min="4883" max="4884" width="13.28515625" style="133" bestFit="1" customWidth="1"/>
    <col min="4885" max="4885" width="15.5703125" style="133" bestFit="1" customWidth="1"/>
    <col min="4886" max="4886" width="13.7109375" style="133" bestFit="1" customWidth="1"/>
    <col min="4887" max="4889" width="12.28515625" style="133" bestFit="1" customWidth="1"/>
    <col min="4890" max="4890" width="17.5703125" style="133" bestFit="1" customWidth="1"/>
    <col min="4891" max="4891" width="12.28515625" style="133" bestFit="1" customWidth="1"/>
    <col min="4892" max="4892" width="13.42578125" style="133" bestFit="1" customWidth="1"/>
    <col min="4893" max="5126" width="9.28515625" style="133"/>
    <col min="5127" max="5127" width="33.7109375" style="133" customWidth="1"/>
    <col min="5128" max="5128" width="16" style="133" customWidth="1"/>
    <col min="5129" max="5130" width="15" style="133" bestFit="1" customWidth="1"/>
    <col min="5131" max="5131" width="16.5703125" style="133" bestFit="1" customWidth="1"/>
    <col min="5132" max="5132" width="12.5703125" style="133" customWidth="1"/>
    <col min="5133" max="5133" width="17.5703125" style="133" bestFit="1" customWidth="1"/>
    <col min="5134" max="5135" width="18.28515625" style="133" bestFit="1" customWidth="1"/>
    <col min="5136" max="5136" width="12.7109375" style="133" bestFit="1" customWidth="1"/>
    <col min="5137" max="5138" width="16.5703125" style="133" bestFit="1" customWidth="1"/>
    <col min="5139" max="5140" width="13.28515625" style="133" bestFit="1" customWidth="1"/>
    <col min="5141" max="5141" width="15.5703125" style="133" bestFit="1" customWidth="1"/>
    <col min="5142" max="5142" width="13.7109375" style="133" bestFit="1" customWidth="1"/>
    <col min="5143" max="5145" width="12.28515625" style="133" bestFit="1" customWidth="1"/>
    <col min="5146" max="5146" width="17.5703125" style="133" bestFit="1" customWidth="1"/>
    <col min="5147" max="5147" width="12.28515625" style="133" bestFit="1" customWidth="1"/>
    <col min="5148" max="5148" width="13.42578125" style="133" bestFit="1" customWidth="1"/>
    <col min="5149" max="5382" width="9.28515625" style="133"/>
    <col min="5383" max="5383" width="33.7109375" style="133" customWidth="1"/>
    <col min="5384" max="5384" width="16" style="133" customWidth="1"/>
    <col min="5385" max="5386" width="15" style="133" bestFit="1" customWidth="1"/>
    <col min="5387" max="5387" width="16.5703125" style="133" bestFit="1" customWidth="1"/>
    <col min="5388" max="5388" width="12.5703125" style="133" customWidth="1"/>
    <col min="5389" max="5389" width="17.5703125" style="133" bestFit="1" customWidth="1"/>
    <col min="5390" max="5391" width="18.28515625" style="133" bestFit="1" customWidth="1"/>
    <col min="5392" max="5392" width="12.7109375" style="133" bestFit="1" customWidth="1"/>
    <col min="5393" max="5394" width="16.5703125" style="133" bestFit="1" customWidth="1"/>
    <col min="5395" max="5396" width="13.28515625" style="133" bestFit="1" customWidth="1"/>
    <col min="5397" max="5397" width="15.5703125" style="133" bestFit="1" customWidth="1"/>
    <col min="5398" max="5398" width="13.7109375" style="133" bestFit="1" customWidth="1"/>
    <col min="5399" max="5401" width="12.28515625" style="133" bestFit="1" customWidth="1"/>
    <col min="5402" max="5402" width="17.5703125" style="133" bestFit="1" customWidth="1"/>
    <col min="5403" max="5403" width="12.28515625" style="133" bestFit="1" customWidth="1"/>
    <col min="5404" max="5404" width="13.42578125" style="133" bestFit="1" customWidth="1"/>
    <col min="5405" max="5638" width="9.28515625" style="133"/>
    <col min="5639" max="5639" width="33.7109375" style="133" customWidth="1"/>
    <col min="5640" max="5640" width="16" style="133" customWidth="1"/>
    <col min="5641" max="5642" width="15" style="133" bestFit="1" customWidth="1"/>
    <col min="5643" max="5643" width="16.5703125" style="133" bestFit="1" customWidth="1"/>
    <col min="5644" max="5644" width="12.5703125" style="133" customWidth="1"/>
    <col min="5645" max="5645" width="17.5703125" style="133" bestFit="1" customWidth="1"/>
    <col min="5646" max="5647" width="18.28515625" style="133" bestFit="1" customWidth="1"/>
    <col min="5648" max="5648" width="12.7109375" style="133" bestFit="1" customWidth="1"/>
    <col min="5649" max="5650" width="16.5703125" style="133" bestFit="1" customWidth="1"/>
    <col min="5651" max="5652" width="13.28515625" style="133" bestFit="1" customWidth="1"/>
    <col min="5653" max="5653" width="15.5703125" style="133" bestFit="1" customWidth="1"/>
    <col min="5654" max="5654" width="13.7109375" style="133" bestFit="1" customWidth="1"/>
    <col min="5655" max="5657" width="12.28515625" style="133" bestFit="1" customWidth="1"/>
    <col min="5658" max="5658" width="17.5703125" style="133" bestFit="1" customWidth="1"/>
    <col min="5659" max="5659" width="12.28515625" style="133" bestFit="1" customWidth="1"/>
    <col min="5660" max="5660" width="13.42578125" style="133" bestFit="1" customWidth="1"/>
    <col min="5661" max="5894" width="9.28515625" style="133"/>
    <col min="5895" max="5895" width="33.7109375" style="133" customWidth="1"/>
    <col min="5896" max="5896" width="16" style="133" customWidth="1"/>
    <col min="5897" max="5898" width="15" style="133" bestFit="1" customWidth="1"/>
    <col min="5899" max="5899" width="16.5703125" style="133" bestFit="1" customWidth="1"/>
    <col min="5900" max="5900" width="12.5703125" style="133" customWidth="1"/>
    <col min="5901" max="5901" width="17.5703125" style="133" bestFit="1" customWidth="1"/>
    <col min="5902" max="5903" width="18.28515625" style="133" bestFit="1" customWidth="1"/>
    <col min="5904" max="5904" width="12.7109375" style="133" bestFit="1" customWidth="1"/>
    <col min="5905" max="5906" width="16.5703125" style="133" bestFit="1" customWidth="1"/>
    <col min="5907" max="5908" width="13.28515625" style="133" bestFit="1" customWidth="1"/>
    <col min="5909" max="5909" width="15.5703125" style="133" bestFit="1" customWidth="1"/>
    <col min="5910" max="5910" width="13.7109375" style="133" bestFit="1" customWidth="1"/>
    <col min="5911" max="5913" width="12.28515625" style="133" bestFit="1" customWidth="1"/>
    <col min="5914" max="5914" width="17.5703125" style="133" bestFit="1" customWidth="1"/>
    <col min="5915" max="5915" width="12.28515625" style="133" bestFit="1" customWidth="1"/>
    <col min="5916" max="5916" width="13.42578125" style="133" bestFit="1" customWidth="1"/>
    <col min="5917" max="6150" width="9.28515625" style="133"/>
    <col min="6151" max="6151" width="33.7109375" style="133" customWidth="1"/>
    <col min="6152" max="6152" width="16" style="133" customWidth="1"/>
    <col min="6153" max="6154" width="15" style="133" bestFit="1" customWidth="1"/>
    <col min="6155" max="6155" width="16.5703125" style="133" bestFit="1" customWidth="1"/>
    <col min="6156" max="6156" width="12.5703125" style="133" customWidth="1"/>
    <col min="6157" max="6157" width="17.5703125" style="133" bestFit="1" customWidth="1"/>
    <col min="6158" max="6159" width="18.28515625" style="133" bestFit="1" customWidth="1"/>
    <col min="6160" max="6160" width="12.7109375" style="133" bestFit="1" customWidth="1"/>
    <col min="6161" max="6162" width="16.5703125" style="133" bestFit="1" customWidth="1"/>
    <col min="6163" max="6164" width="13.28515625" style="133" bestFit="1" customWidth="1"/>
    <col min="6165" max="6165" width="15.5703125" style="133" bestFit="1" customWidth="1"/>
    <col min="6166" max="6166" width="13.7109375" style="133" bestFit="1" customWidth="1"/>
    <col min="6167" max="6169" width="12.28515625" style="133" bestFit="1" customWidth="1"/>
    <col min="6170" max="6170" width="17.5703125" style="133" bestFit="1" customWidth="1"/>
    <col min="6171" max="6171" width="12.28515625" style="133" bestFit="1" customWidth="1"/>
    <col min="6172" max="6172" width="13.42578125" style="133" bestFit="1" customWidth="1"/>
    <col min="6173" max="6406" width="9.28515625" style="133"/>
    <col min="6407" max="6407" width="33.7109375" style="133" customWidth="1"/>
    <col min="6408" max="6408" width="16" style="133" customWidth="1"/>
    <col min="6409" max="6410" width="15" style="133" bestFit="1" customWidth="1"/>
    <col min="6411" max="6411" width="16.5703125" style="133" bestFit="1" customWidth="1"/>
    <col min="6412" max="6412" width="12.5703125" style="133" customWidth="1"/>
    <col min="6413" max="6413" width="17.5703125" style="133" bestFit="1" customWidth="1"/>
    <col min="6414" max="6415" width="18.28515625" style="133" bestFit="1" customWidth="1"/>
    <col min="6416" max="6416" width="12.7109375" style="133" bestFit="1" customWidth="1"/>
    <col min="6417" max="6418" width="16.5703125" style="133" bestFit="1" customWidth="1"/>
    <col min="6419" max="6420" width="13.28515625" style="133" bestFit="1" customWidth="1"/>
    <col min="6421" max="6421" width="15.5703125" style="133" bestFit="1" customWidth="1"/>
    <col min="6422" max="6422" width="13.7109375" style="133" bestFit="1" customWidth="1"/>
    <col min="6423" max="6425" width="12.28515625" style="133" bestFit="1" customWidth="1"/>
    <col min="6426" max="6426" width="17.5703125" style="133" bestFit="1" customWidth="1"/>
    <col min="6427" max="6427" width="12.28515625" style="133" bestFit="1" customWidth="1"/>
    <col min="6428" max="6428" width="13.42578125" style="133" bestFit="1" customWidth="1"/>
    <col min="6429" max="6662" width="9.28515625" style="133"/>
    <col min="6663" max="6663" width="33.7109375" style="133" customWidth="1"/>
    <col min="6664" max="6664" width="16" style="133" customWidth="1"/>
    <col min="6665" max="6666" width="15" style="133" bestFit="1" customWidth="1"/>
    <col min="6667" max="6667" width="16.5703125" style="133" bestFit="1" customWidth="1"/>
    <col min="6668" max="6668" width="12.5703125" style="133" customWidth="1"/>
    <col min="6669" max="6669" width="17.5703125" style="133" bestFit="1" customWidth="1"/>
    <col min="6670" max="6671" width="18.28515625" style="133" bestFit="1" customWidth="1"/>
    <col min="6672" max="6672" width="12.7109375" style="133" bestFit="1" customWidth="1"/>
    <col min="6673" max="6674" width="16.5703125" style="133" bestFit="1" customWidth="1"/>
    <col min="6675" max="6676" width="13.28515625" style="133" bestFit="1" customWidth="1"/>
    <col min="6677" max="6677" width="15.5703125" style="133" bestFit="1" customWidth="1"/>
    <col min="6678" max="6678" width="13.7109375" style="133" bestFit="1" customWidth="1"/>
    <col min="6679" max="6681" width="12.28515625" style="133" bestFit="1" customWidth="1"/>
    <col min="6682" max="6682" width="17.5703125" style="133" bestFit="1" customWidth="1"/>
    <col min="6683" max="6683" width="12.28515625" style="133" bestFit="1" customWidth="1"/>
    <col min="6684" max="6684" width="13.42578125" style="133" bestFit="1" customWidth="1"/>
    <col min="6685" max="6918" width="9.28515625" style="133"/>
    <col min="6919" max="6919" width="33.7109375" style="133" customWidth="1"/>
    <col min="6920" max="6920" width="16" style="133" customWidth="1"/>
    <col min="6921" max="6922" width="15" style="133" bestFit="1" customWidth="1"/>
    <col min="6923" max="6923" width="16.5703125" style="133" bestFit="1" customWidth="1"/>
    <col min="6924" max="6924" width="12.5703125" style="133" customWidth="1"/>
    <col min="6925" max="6925" width="17.5703125" style="133" bestFit="1" customWidth="1"/>
    <col min="6926" max="6927" width="18.28515625" style="133" bestFit="1" customWidth="1"/>
    <col min="6928" max="6928" width="12.7109375" style="133" bestFit="1" customWidth="1"/>
    <col min="6929" max="6930" width="16.5703125" style="133" bestFit="1" customWidth="1"/>
    <col min="6931" max="6932" width="13.28515625" style="133" bestFit="1" customWidth="1"/>
    <col min="6933" max="6933" width="15.5703125" style="133" bestFit="1" customWidth="1"/>
    <col min="6934" max="6934" width="13.7109375" style="133" bestFit="1" customWidth="1"/>
    <col min="6935" max="6937" width="12.28515625" style="133" bestFit="1" customWidth="1"/>
    <col min="6938" max="6938" width="17.5703125" style="133" bestFit="1" customWidth="1"/>
    <col min="6939" max="6939" width="12.28515625" style="133" bestFit="1" customWidth="1"/>
    <col min="6940" max="6940" width="13.42578125" style="133" bestFit="1" customWidth="1"/>
    <col min="6941" max="7174" width="9.28515625" style="133"/>
    <col min="7175" max="7175" width="33.7109375" style="133" customWidth="1"/>
    <col min="7176" max="7176" width="16" style="133" customWidth="1"/>
    <col min="7177" max="7178" width="15" style="133" bestFit="1" customWidth="1"/>
    <col min="7179" max="7179" width="16.5703125" style="133" bestFit="1" customWidth="1"/>
    <col min="7180" max="7180" width="12.5703125" style="133" customWidth="1"/>
    <col min="7181" max="7181" width="17.5703125" style="133" bestFit="1" customWidth="1"/>
    <col min="7182" max="7183" width="18.28515625" style="133" bestFit="1" customWidth="1"/>
    <col min="7184" max="7184" width="12.7109375" style="133" bestFit="1" customWidth="1"/>
    <col min="7185" max="7186" width="16.5703125" style="133" bestFit="1" customWidth="1"/>
    <col min="7187" max="7188" width="13.28515625" style="133" bestFit="1" customWidth="1"/>
    <col min="7189" max="7189" width="15.5703125" style="133" bestFit="1" customWidth="1"/>
    <col min="7190" max="7190" width="13.7109375" style="133" bestFit="1" customWidth="1"/>
    <col min="7191" max="7193" width="12.28515625" style="133" bestFit="1" customWidth="1"/>
    <col min="7194" max="7194" width="17.5703125" style="133" bestFit="1" customWidth="1"/>
    <col min="7195" max="7195" width="12.28515625" style="133" bestFit="1" customWidth="1"/>
    <col min="7196" max="7196" width="13.42578125" style="133" bestFit="1" customWidth="1"/>
    <col min="7197" max="7430" width="9.28515625" style="133"/>
    <col min="7431" max="7431" width="33.7109375" style="133" customWidth="1"/>
    <col min="7432" max="7432" width="16" style="133" customWidth="1"/>
    <col min="7433" max="7434" width="15" style="133" bestFit="1" customWidth="1"/>
    <col min="7435" max="7435" width="16.5703125" style="133" bestFit="1" customWidth="1"/>
    <col min="7436" max="7436" width="12.5703125" style="133" customWidth="1"/>
    <col min="7437" max="7437" width="17.5703125" style="133" bestFit="1" customWidth="1"/>
    <col min="7438" max="7439" width="18.28515625" style="133" bestFit="1" customWidth="1"/>
    <col min="7440" max="7440" width="12.7109375" style="133" bestFit="1" customWidth="1"/>
    <col min="7441" max="7442" width="16.5703125" style="133" bestFit="1" customWidth="1"/>
    <col min="7443" max="7444" width="13.28515625" style="133" bestFit="1" customWidth="1"/>
    <col min="7445" max="7445" width="15.5703125" style="133" bestFit="1" customWidth="1"/>
    <col min="7446" max="7446" width="13.7109375" style="133" bestFit="1" customWidth="1"/>
    <col min="7447" max="7449" width="12.28515625" style="133" bestFit="1" customWidth="1"/>
    <col min="7450" max="7450" width="17.5703125" style="133" bestFit="1" customWidth="1"/>
    <col min="7451" max="7451" width="12.28515625" style="133" bestFit="1" customWidth="1"/>
    <col min="7452" max="7452" width="13.42578125" style="133" bestFit="1" customWidth="1"/>
    <col min="7453" max="7686" width="9.28515625" style="133"/>
    <col min="7687" max="7687" width="33.7109375" style="133" customWidth="1"/>
    <col min="7688" max="7688" width="16" style="133" customWidth="1"/>
    <col min="7689" max="7690" width="15" style="133" bestFit="1" customWidth="1"/>
    <col min="7691" max="7691" width="16.5703125" style="133" bestFit="1" customWidth="1"/>
    <col min="7692" max="7692" width="12.5703125" style="133" customWidth="1"/>
    <col min="7693" max="7693" width="17.5703125" style="133" bestFit="1" customWidth="1"/>
    <col min="7694" max="7695" width="18.28515625" style="133" bestFit="1" customWidth="1"/>
    <col min="7696" max="7696" width="12.7109375" style="133" bestFit="1" customWidth="1"/>
    <col min="7697" max="7698" width="16.5703125" style="133" bestFit="1" customWidth="1"/>
    <col min="7699" max="7700" width="13.28515625" style="133" bestFit="1" customWidth="1"/>
    <col min="7701" max="7701" width="15.5703125" style="133" bestFit="1" customWidth="1"/>
    <col min="7702" max="7702" width="13.7109375" style="133" bestFit="1" customWidth="1"/>
    <col min="7703" max="7705" width="12.28515625" style="133" bestFit="1" customWidth="1"/>
    <col min="7706" max="7706" width="17.5703125" style="133" bestFit="1" customWidth="1"/>
    <col min="7707" max="7707" width="12.28515625" style="133" bestFit="1" customWidth="1"/>
    <col min="7708" max="7708" width="13.42578125" style="133" bestFit="1" customWidth="1"/>
    <col min="7709" max="7942" width="9.28515625" style="133"/>
    <col min="7943" max="7943" width="33.7109375" style="133" customWidth="1"/>
    <col min="7944" max="7944" width="16" style="133" customWidth="1"/>
    <col min="7945" max="7946" width="15" style="133" bestFit="1" customWidth="1"/>
    <col min="7947" max="7947" width="16.5703125" style="133" bestFit="1" customWidth="1"/>
    <col min="7948" max="7948" width="12.5703125" style="133" customWidth="1"/>
    <col min="7949" max="7949" width="17.5703125" style="133" bestFit="1" customWidth="1"/>
    <col min="7950" max="7951" width="18.28515625" style="133" bestFit="1" customWidth="1"/>
    <col min="7952" max="7952" width="12.7109375" style="133" bestFit="1" customWidth="1"/>
    <col min="7953" max="7954" width="16.5703125" style="133" bestFit="1" customWidth="1"/>
    <col min="7955" max="7956" width="13.28515625" style="133" bestFit="1" customWidth="1"/>
    <col min="7957" max="7957" width="15.5703125" style="133" bestFit="1" customWidth="1"/>
    <col min="7958" max="7958" width="13.7109375" style="133" bestFit="1" customWidth="1"/>
    <col min="7959" max="7961" width="12.28515625" style="133" bestFit="1" customWidth="1"/>
    <col min="7962" max="7962" width="17.5703125" style="133" bestFit="1" customWidth="1"/>
    <col min="7963" max="7963" width="12.28515625" style="133" bestFit="1" customWidth="1"/>
    <col min="7964" max="7964" width="13.42578125" style="133" bestFit="1" customWidth="1"/>
    <col min="7965" max="8198" width="9.28515625" style="133"/>
    <col min="8199" max="8199" width="33.7109375" style="133" customWidth="1"/>
    <col min="8200" max="8200" width="16" style="133" customWidth="1"/>
    <col min="8201" max="8202" width="15" style="133" bestFit="1" customWidth="1"/>
    <col min="8203" max="8203" width="16.5703125" style="133" bestFit="1" customWidth="1"/>
    <col min="8204" max="8204" width="12.5703125" style="133" customWidth="1"/>
    <col min="8205" max="8205" width="17.5703125" style="133" bestFit="1" customWidth="1"/>
    <col min="8206" max="8207" width="18.28515625" style="133" bestFit="1" customWidth="1"/>
    <col min="8208" max="8208" width="12.7109375" style="133" bestFit="1" customWidth="1"/>
    <col min="8209" max="8210" width="16.5703125" style="133" bestFit="1" customWidth="1"/>
    <col min="8211" max="8212" width="13.28515625" style="133" bestFit="1" customWidth="1"/>
    <col min="8213" max="8213" width="15.5703125" style="133" bestFit="1" customWidth="1"/>
    <col min="8214" max="8214" width="13.7109375" style="133" bestFit="1" customWidth="1"/>
    <col min="8215" max="8217" width="12.28515625" style="133" bestFit="1" customWidth="1"/>
    <col min="8218" max="8218" width="17.5703125" style="133" bestFit="1" customWidth="1"/>
    <col min="8219" max="8219" width="12.28515625" style="133" bestFit="1" customWidth="1"/>
    <col min="8220" max="8220" width="13.42578125" style="133" bestFit="1" customWidth="1"/>
    <col min="8221" max="8454" width="9.28515625" style="133"/>
    <col min="8455" max="8455" width="33.7109375" style="133" customWidth="1"/>
    <col min="8456" max="8456" width="16" style="133" customWidth="1"/>
    <col min="8457" max="8458" width="15" style="133" bestFit="1" customWidth="1"/>
    <col min="8459" max="8459" width="16.5703125" style="133" bestFit="1" customWidth="1"/>
    <col min="8460" max="8460" width="12.5703125" style="133" customWidth="1"/>
    <col min="8461" max="8461" width="17.5703125" style="133" bestFit="1" customWidth="1"/>
    <col min="8462" max="8463" width="18.28515625" style="133" bestFit="1" customWidth="1"/>
    <col min="8464" max="8464" width="12.7109375" style="133" bestFit="1" customWidth="1"/>
    <col min="8465" max="8466" width="16.5703125" style="133" bestFit="1" customWidth="1"/>
    <col min="8467" max="8468" width="13.28515625" style="133" bestFit="1" customWidth="1"/>
    <col min="8469" max="8469" width="15.5703125" style="133" bestFit="1" customWidth="1"/>
    <col min="8470" max="8470" width="13.7109375" style="133" bestFit="1" customWidth="1"/>
    <col min="8471" max="8473" width="12.28515625" style="133" bestFit="1" customWidth="1"/>
    <col min="8474" max="8474" width="17.5703125" style="133" bestFit="1" customWidth="1"/>
    <col min="8475" max="8475" width="12.28515625" style="133" bestFit="1" customWidth="1"/>
    <col min="8476" max="8476" width="13.42578125" style="133" bestFit="1" customWidth="1"/>
    <col min="8477" max="8710" width="9.28515625" style="133"/>
    <col min="8711" max="8711" width="33.7109375" style="133" customWidth="1"/>
    <col min="8712" max="8712" width="16" style="133" customWidth="1"/>
    <col min="8713" max="8714" width="15" style="133" bestFit="1" customWidth="1"/>
    <col min="8715" max="8715" width="16.5703125" style="133" bestFit="1" customWidth="1"/>
    <col min="8716" max="8716" width="12.5703125" style="133" customWidth="1"/>
    <col min="8717" max="8717" width="17.5703125" style="133" bestFit="1" customWidth="1"/>
    <col min="8718" max="8719" width="18.28515625" style="133" bestFit="1" customWidth="1"/>
    <col min="8720" max="8720" width="12.7109375" style="133" bestFit="1" customWidth="1"/>
    <col min="8721" max="8722" width="16.5703125" style="133" bestFit="1" customWidth="1"/>
    <col min="8723" max="8724" width="13.28515625" style="133" bestFit="1" customWidth="1"/>
    <col min="8725" max="8725" width="15.5703125" style="133" bestFit="1" customWidth="1"/>
    <col min="8726" max="8726" width="13.7109375" style="133" bestFit="1" customWidth="1"/>
    <col min="8727" max="8729" width="12.28515625" style="133" bestFit="1" customWidth="1"/>
    <col min="8730" max="8730" width="17.5703125" style="133" bestFit="1" customWidth="1"/>
    <col min="8731" max="8731" width="12.28515625" style="133" bestFit="1" customWidth="1"/>
    <col min="8732" max="8732" width="13.42578125" style="133" bestFit="1" customWidth="1"/>
    <col min="8733" max="8966" width="9.28515625" style="133"/>
    <col min="8967" max="8967" width="33.7109375" style="133" customWidth="1"/>
    <col min="8968" max="8968" width="16" style="133" customWidth="1"/>
    <col min="8969" max="8970" width="15" style="133" bestFit="1" customWidth="1"/>
    <col min="8971" max="8971" width="16.5703125" style="133" bestFit="1" customWidth="1"/>
    <col min="8972" max="8972" width="12.5703125" style="133" customWidth="1"/>
    <col min="8973" max="8973" width="17.5703125" style="133" bestFit="1" customWidth="1"/>
    <col min="8974" max="8975" width="18.28515625" style="133" bestFit="1" customWidth="1"/>
    <col min="8976" max="8976" width="12.7109375" style="133" bestFit="1" customWidth="1"/>
    <col min="8977" max="8978" width="16.5703125" style="133" bestFit="1" customWidth="1"/>
    <col min="8979" max="8980" width="13.28515625" style="133" bestFit="1" customWidth="1"/>
    <col min="8981" max="8981" width="15.5703125" style="133" bestFit="1" customWidth="1"/>
    <col min="8982" max="8982" width="13.7109375" style="133" bestFit="1" customWidth="1"/>
    <col min="8983" max="8985" width="12.28515625" style="133" bestFit="1" customWidth="1"/>
    <col min="8986" max="8986" width="17.5703125" style="133" bestFit="1" customWidth="1"/>
    <col min="8987" max="8987" width="12.28515625" style="133" bestFit="1" customWidth="1"/>
    <col min="8988" max="8988" width="13.42578125" style="133" bestFit="1" customWidth="1"/>
    <col min="8989" max="9222" width="9.28515625" style="133"/>
    <col min="9223" max="9223" width="33.7109375" style="133" customWidth="1"/>
    <col min="9224" max="9224" width="16" style="133" customWidth="1"/>
    <col min="9225" max="9226" width="15" style="133" bestFit="1" customWidth="1"/>
    <col min="9227" max="9227" width="16.5703125" style="133" bestFit="1" customWidth="1"/>
    <col min="9228" max="9228" width="12.5703125" style="133" customWidth="1"/>
    <col min="9229" max="9229" width="17.5703125" style="133" bestFit="1" customWidth="1"/>
    <col min="9230" max="9231" width="18.28515625" style="133" bestFit="1" customWidth="1"/>
    <col min="9232" max="9232" width="12.7109375" style="133" bestFit="1" customWidth="1"/>
    <col min="9233" max="9234" width="16.5703125" style="133" bestFit="1" customWidth="1"/>
    <col min="9235" max="9236" width="13.28515625" style="133" bestFit="1" customWidth="1"/>
    <col min="9237" max="9237" width="15.5703125" style="133" bestFit="1" customWidth="1"/>
    <col min="9238" max="9238" width="13.7109375" style="133" bestFit="1" customWidth="1"/>
    <col min="9239" max="9241" width="12.28515625" style="133" bestFit="1" customWidth="1"/>
    <col min="9242" max="9242" width="17.5703125" style="133" bestFit="1" customWidth="1"/>
    <col min="9243" max="9243" width="12.28515625" style="133" bestFit="1" customWidth="1"/>
    <col min="9244" max="9244" width="13.42578125" style="133" bestFit="1" customWidth="1"/>
    <col min="9245" max="9478" width="9.28515625" style="133"/>
    <col min="9479" max="9479" width="33.7109375" style="133" customWidth="1"/>
    <col min="9480" max="9480" width="16" style="133" customWidth="1"/>
    <col min="9481" max="9482" width="15" style="133" bestFit="1" customWidth="1"/>
    <col min="9483" max="9483" width="16.5703125" style="133" bestFit="1" customWidth="1"/>
    <col min="9484" max="9484" width="12.5703125" style="133" customWidth="1"/>
    <col min="9485" max="9485" width="17.5703125" style="133" bestFit="1" customWidth="1"/>
    <col min="9486" max="9487" width="18.28515625" style="133" bestFit="1" customWidth="1"/>
    <col min="9488" max="9488" width="12.7109375" style="133" bestFit="1" customWidth="1"/>
    <col min="9489" max="9490" width="16.5703125" style="133" bestFit="1" customWidth="1"/>
    <col min="9491" max="9492" width="13.28515625" style="133" bestFit="1" customWidth="1"/>
    <col min="9493" max="9493" width="15.5703125" style="133" bestFit="1" customWidth="1"/>
    <col min="9494" max="9494" width="13.7109375" style="133" bestFit="1" customWidth="1"/>
    <col min="9495" max="9497" width="12.28515625" style="133" bestFit="1" customWidth="1"/>
    <col min="9498" max="9498" width="17.5703125" style="133" bestFit="1" customWidth="1"/>
    <col min="9499" max="9499" width="12.28515625" style="133" bestFit="1" customWidth="1"/>
    <col min="9500" max="9500" width="13.42578125" style="133" bestFit="1" customWidth="1"/>
    <col min="9501" max="9734" width="9.28515625" style="133"/>
    <col min="9735" max="9735" width="33.7109375" style="133" customWidth="1"/>
    <col min="9736" max="9736" width="16" style="133" customWidth="1"/>
    <col min="9737" max="9738" width="15" style="133" bestFit="1" customWidth="1"/>
    <col min="9739" max="9739" width="16.5703125" style="133" bestFit="1" customWidth="1"/>
    <col min="9740" max="9740" width="12.5703125" style="133" customWidth="1"/>
    <col min="9741" max="9741" width="17.5703125" style="133" bestFit="1" customWidth="1"/>
    <col min="9742" max="9743" width="18.28515625" style="133" bestFit="1" customWidth="1"/>
    <col min="9744" max="9744" width="12.7109375" style="133" bestFit="1" customWidth="1"/>
    <col min="9745" max="9746" width="16.5703125" style="133" bestFit="1" customWidth="1"/>
    <col min="9747" max="9748" width="13.28515625" style="133" bestFit="1" customWidth="1"/>
    <col min="9749" max="9749" width="15.5703125" style="133" bestFit="1" customWidth="1"/>
    <col min="9750" max="9750" width="13.7109375" style="133" bestFit="1" customWidth="1"/>
    <col min="9751" max="9753" width="12.28515625" style="133" bestFit="1" customWidth="1"/>
    <col min="9754" max="9754" width="17.5703125" style="133" bestFit="1" customWidth="1"/>
    <col min="9755" max="9755" width="12.28515625" style="133" bestFit="1" customWidth="1"/>
    <col min="9756" max="9756" width="13.42578125" style="133" bestFit="1" customWidth="1"/>
    <col min="9757" max="9990" width="9.28515625" style="133"/>
    <col min="9991" max="9991" width="33.7109375" style="133" customWidth="1"/>
    <col min="9992" max="9992" width="16" style="133" customWidth="1"/>
    <col min="9993" max="9994" width="15" style="133" bestFit="1" customWidth="1"/>
    <col min="9995" max="9995" width="16.5703125" style="133" bestFit="1" customWidth="1"/>
    <col min="9996" max="9996" width="12.5703125" style="133" customWidth="1"/>
    <col min="9997" max="9997" width="17.5703125" style="133" bestFit="1" customWidth="1"/>
    <col min="9998" max="9999" width="18.28515625" style="133" bestFit="1" customWidth="1"/>
    <col min="10000" max="10000" width="12.7109375" style="133" bestFit="1" customWidth="1"/>
    <col min="10001" max="10002" width="16.5703125" style="133" bestFit="1" customWidth="1"/>
    <col min="10003" max="10004" width="13.28515625" style="133" bestFit="1" customWidth="1"/>
    <col min="10005" max="10005" width="15.5703125" style="133" bestFit="1" customWidth="1"/>
    <col min="10006" max="10006" width="13.7109375" style="133" bestFit="1" customWidth="1"/>
    <col min="10007" max="10009" width="12.28515625" style="133" bestFit="1" customWidth="1"/>
    <col min="10010" max="10010" width="17.5703125" style="133" bestFit="1" customWidth="1"/>
    <col min="10011" max="10011" width="12.28515625" style="133" bestFit="1" customWidth="1"/>
    <col min="10012" max="10012" width="13.42578125" style="133" bestFit="1" customWidth="1"/>
    <col min="10013" max="10246" width="9.28515625" style="133"/>
    <col min="10247" max="10247" width="33.7109375" style="133" customWidth="1"/>
    <col min="10248" max="10248" width="16" style="133" customWidth="1"/>
    <col min="10249" max="10250" width="15" style="133" bestFit="1" customWidth="1"/>
    <col min="10251" max="10251" width="16.5703125" style="133" bestFit="1" customWidth="1"/>
    <col min="10252" max="10252" width="12.5703125" style="133" customWidth="1"/>
    <col min="10253" max="10253" width="17.5703125" style="133" bestFit="1" customWidth="1"/>
    <col min="10254" max="10255" width="18.28515625" style="133" bestFit="1" customWidth="1"/>
    <col min="10256" max="10256" width="12.7109375" style="133" bestFit="1" customWidth="1"/>
    <col min="10257" max="10258" width="16.5703125" style="133" bestFit="1" customWidth="1"/>
    <col min="10259" max="10260" width="13.28515625" style="133" bestFit="1" customWidth="1"/>
    <col min="10261" max="10261" width="15.5703125" style="133" bestFit="1" customWidth="1"/>
    <col min="10262" max="10262" width="13.7109375" style="133" bestFit="1" customWidth="1"/>
    <col min="10263" max="10265" width="12.28515625" style="133" bestFit="1" customWidth="1"/>
    <col min="10266" max="10266" width="17.5703125" style="133" bestFit="1" customWidth="1"/>
    <col min="10267" max="10267" width="12.28515625" style="133" bestFit="1" customWidth="1"/>
    <col min="10268" max="10268" width="13.42578125" style="133" bestFit="1" customWidth="1"/>
    <col min="10269" max="10502" width="9.28515625" style="133"/>
    <col min="10503" max="10503" width="33.7109375" style="133" customWidth="1"/>
    <col min="10504" max="10504" width="16" style="133" customWidth="1"/>
    <col min="10505" max="10506" width="15" style="133" bestFit="1" customWidth="1"/>
    <col min="10507" max="10507" width="16.5703125" style="133" bestFit="1" customWidth="1"/>
    <col min="10508" max="10508" width="12.5703125" style="133" customWidth="1"/>
    <col min="10509" max="10509" width="17.5703125" style="133" bestFit="1" customWidth="1"/>
    <col min="10510" max="10511" width="18.28515625" style="133" bestFit="1" customWidth="1"/>
    <col min="10512" max="10512" width="12.7109375" style="133" bestFit="1" customWidth="1"/>
    <col min="10513" max="10514" width="16.5703125" style="133" bestFit="1" customWidth="1"/>
    <col min="10515" max="10516" width="13.28515625" style="133" bestFit="1" customWidth="1"/>
    <col min="10517" max="10517" width="15.5703125" style="133" bestFit="1" customWidth="1"/>
    <col min="10518" max="10518" width="13.7109375" style="133" bestFit="1" customWidth="1"/>
    <col min="10519" max="10521" width="12.28515625" style="133" bestFit="1" customWidth="1"/>
    <col min="10522" max="10522" width="17.5703125" style="133" bestFit="1" customWidth="1"/>
    <col min="10523" max="10523" width="12.28515625" style="133" bestFit="1" customWidth="1"/>
    <col min="10524" max="10524" width="13.42578125" style="133" bestFit="1" customWidth="1"/>
    <col min="10525" max="10758" width="9.28515625" style="133"/>
    <col min="10759" max="10759" width="33.7109375" style="133" customWidth="1"/>
    <col min="10760" max="10760" width="16" style="133" customWidth="1"/>
    <col min="10761" max="10762" width="15" style="133" bestFit="1" customWidth="1"/>
    <col min="10763" max="10763" width="16.5703125" style="133" bestFit="1" customWidth="1"/>
    <col min="10764" max="10764" width="12.5703125" style="133" customWidth="1"/>
    <col min="10765" max="10765" width="17.5703125" style="133" bestFit="1" customWidth="1"/>
    <col min="10766" max="10767" width="18.28515625" style="133" bestFit="1" customWidth="1"/>
    <col min="10768" max="10768" width="12.7109375" style="133" bestFit="1" customWidth="1"/>
    <col min="10769" max="10770" width="16.5703125" style="133" bestFit="1" customWidth="1"/>
    <col min="10771" max="10772" width="13.28515625" style="133" bestFit="1" customWidth="1"/>
    <col min="10773" max="10773" width="15.5703125" style="133" bestFit="1" customWidth="1"/>
    <col min="10774" max="10774" width="13.7109375" style="133" bestFit="1" customWidth="1"/>
    <col min="10775" max="10777" width="12.28515625" style="133" bestFit="1" customWidth="1"/>
    <col min="10778" max="10778" width="17.5703125" style="133" bestFit="1" customWidth="1"/>
    <col min="10779" max="10779" width="12.28515625" style="133" bestFit="1" customWidth="1"/>
    <col min="10780" max="10780" width="13.42578125" style="133" bestFit="1" customWidth="1"/>
    <col min="10781" max="11014" width="9.28515625" style="133"/>
    <col min="11015" max="11015" width="33.7109375" style="133" customWidth="1"/>
    <col min="11016" max="11016" width="16" style="133" customWidth="1"/>
    <col min="11017" max="11018" width="15" style="133" bestFit="1" customWidth="1"/>
    <col min="11019" max="11019" width="16.5703125" style="133" bestFit="1" customWidth="1"/>
    <col min="11020" max="11020" width="12.5703125" style="133" customWidth="1"/>
    <col min="11021" max="11021" width="17.5703125" style="133" bestFit="1" customWidth="1"/>
    <col min="11022" max="11023" width="18.28515625" style="133" bestFit="1" customWidth="1"/>
    <col min="11024" max="11024" width="12.7109375" style="133" bestFit="1" customWidth="1"/>
    <col min="11025" max="11026" width="16.5703125" style="133" bestFit="1" customWidth="1"/>
    <col min="11027" max="11028" width="13.28515625" style="133" bestFit="1" customWidth="1"/>
    <col min="11029" max="11029" width="15.5703125" style="133" bestFit="1" customWidth="1"/>
    <col min="11030" max="11030" width="13.7109375" style="133" bestFit="1" customWidth="1"/>
    <col min="11031" max="11033" width="12.28515625" style="133" bestFit="1" customWidth="1"/>
    <col min="11034" max="11034" width="17.5703125" style="133" bestFit="1" customWidth="1"/>
    <col min="11035" max="11035" width="12.28515625" style="133" bestFit="1" customWidth="1"/>
    <col min="11036" max="11036" width="13.42578125" style="133" bestFit="1" customWidth="1"/>
    <col min="11037" max="11270" width="9.28515625" style="133"/>
    <col min="11271" max="11271" width="33.7109375" style="133" customWidth="1"/>
    <col min="11272" max="11272" width="16" style="133" customWidth="1"/>
    <col min="11273" max="11274" width="15" style="133" bestFit="1" customWidth="1"/>
    <col min="11275" max="11275" width="16.5703125" style="133" bestFit="1" customWidth="1"/>
    <col min="11276" max="11276" width="12.5703125" style="133" customWidth="1"/>
    <col min="11277" max="11277" width="17.5703125" style="133" bestFit="1" customWidth="1"/>
    <col min="11278" max="11279" width="18.28515625" style="133" bestFit="1" customWidth="1"/>
    <col min="11280" max="11280" width="12.7109375" style="133" bestFit="1" customWidth="1"/>
    <col min="11281" max="11282" width="16.5703125" style="133" bestFit="1" customWidth="1"/>
    <col min="11283" max="11284" width="13.28515625" style="133" bestFit="1" customWidth="1"/>
    <col min="11285" max="11285" width="15.5703125" style="133" bestFit="1" customWidth="1"/>
    <col min="11286" max="11286" width="13.7109375" style="133" bestFit="1" customWidth="1"/>
    <col min="11287" max="11289" width="12.28515625" style="133" bestFit="1" customWidth="1"/>
    <col min="11290" max="11290" width="17.5703125" style="133" bestFit="1" customWidth="1"/>
    <col min="11291" max="11291" width="12.28515625" style="133" bestFit="1" customWidth="1"/>
    <col min="11292" max="11292" width="13.42578125" style="133" bestFit="1" customWidth="1"/>
    <col min="11293" max="11526" width="9.28515625" style="133"/>
    <col min="11527" max="11527" width="33.7109375" style="133" customWidth="1"/>
    <col min="11528" max="11528" width="16" style="133" customWidth="1"/>
    <col min="11529" max="11530" width="15" style="133" bestFit="1" customWidth="1"/>
    <col min="11531" max="11531" width="16.5703125" style="133" bestFit="1" customWidth="1"/>
    <col min="11532" max="11532" width="12.5703125" style="133" customWidth="1"/>
    <col min="11533" max="11533" width="17.5703125" style="133" bestFit="1" customWidth="1"/>
    <col min="11534" max="11535" width="18.28515625" style="133" bestFit="1" customWidth="1"/>
    <col min="11536" max="11536" width="12.7109375" style="133" bestFit="1" customWidth="1"/>
    <col min="11537" max="11538" width="16.5703125" style="133" bestFit="1" customWidth="1"/>
    <col min="11539" max="11540" width="13.28515625" style="133" bestFit="1" customWidth="1"/>
    <col min="11541" max="11541" width="15.5703125" style="133" bestFit="1" customWidth="1"/>
    <col min="11542" max="11542" width="13.7109375" style="133" bestFit="1" customWidth="1"/>
    <col min="11543" max="11545" width="12.28515625" style="133" bestFit="1" customWidth="1"/>
    <col min="11546" max="11546" width="17.5703125" style="133" bestFit="1" customWidth="1"/>
    <col min="11547" max="11547" width="12.28515625" style="133" bestFit="1" customWidth="1"/>
    <col min="11548" max="11548" width="13.42578125" style="133" bestFit="1" customWidth="1"/>
    <col min="11549" max="11782" width="9.28515625" style="133"/>
    <col min="11783" max="11783" width="33.7109375" style="133" customWidth="1"/>
    <col min="11784" max="11784" width="16" style="133" customWidth="1"/>
    <col min="11785" max="11786" width="15" style="133" bestFit="1" customWidth="1"/>
    <col min="11787" max="11787" width="16.5703125" style="133" bestFit="1" customWidth="1"/>
    <col min="11788" max="11788" width="12.5703125" style="133" customWidth="1"/>
    <col min="11789" max="11789" width="17.5703125" style="133" bestFit="1" customWidth="1"/>
    <col min="11790" max="11791" width="18.28515625" style="133" bestFit="1" customWidth="1"/>
    <col min="11792" max="11792" width="12.7109375" style="133" bestFit="1" customWidth="1"/>
    <col min="11793" max="11794" width="16.5703125" style="133" bestFit="1" customWidth="1"/>
    <col min="11795" max="11796" width="13.28515625" style="133" bestFit="1" customWidth="1"/>
    <col min="11797" max="11797" width="15.5703125" style="133" bestFit="1" customWidth="1"/>
    <col min="11798" max="11798" width="13.7109375" style="133" bestFit="1" customWidth="1"/>
    <col min="11799" max="11801" width="12.28515625" style="133" bestFit="1" customWidth="1"/>
    <col min="11802" max="11802" width="17.5703125" style="133" bestFit="1" customWidth="1"/>
    <col min="11803" max="11803" width="12.28515625" style="133" bestFit="1" customWidth="1"/>
    <col min="11804" max="11804" width="13.42578125" style="133" bestFit="1" customWidth="1"/>
    <col min="11805" max="12038" width="9.28515625" style="133"/>
    <col min="12039" max="12039" width="33.7109375" style="133" customWidth="1"/>
    <col min="12040" max="12040" width="16" style="133" customWidth="1"/>
    <col min="12041" max="12042" width="15" style="133" bestFit="1" customWidth="1"/>
    <col min="12043" max="12043" width="16.5703125" style="133" bestFit="1" customWidth="1"/>
    <col min="12044" max="12044" width="12.5703125" style="133" customWidth="1"/>
    <col min="12045" max="12045" width="17.5703125" style="133" bestFit="1" customWidth="1"/>
    <col min="12046" max="12047" width="18.28515625" style="133" bestFit="1" customWidth="1"/>
    <col min="12048" max="12048" width="12.7109375" style="133" bestFit="1" customWidth="1"/>
    <col min="12049" max="12050" width="16.5703125" style="133" bestFit="1" customWidth="1"/>
    <col min="12051" max="12052" width="13.28515625" style="133" bestFit="1" customWidth="1"/>
    <col min="12053" max="12053" width="15.5703125" style="133" bestFit="1" customWidth="1"/>
    <col min="12054" max="12054" width="13.7109375" style="133" bestFit="1" customWidth="1"/>
    <col min="12055" max="12057" width="12.28515625" style="133" bestFit="1" customWidth="1"/>
    <col min="12058" max="12058" width="17.5703125" style="133" bestFit="1" customWidth="1"/>
    <col min="12059" max="12059" width="12.28515625" style="133" bestFit="1" customWidth="1"/>
    <col min="12060" max="12060" width="13.42578125" style="133" bestFit="1" customWidth="1"/>
    <col min="12061" max="12294" width="9.28515625" style="133"/>
    <col min="12295" max="12295" width="33.7109375" style="133" customWidth="1"/>
    <col min="12296" max="12296" width="16" style="133" customWidth="1"/>
    <col min="12297" max="12298" width="15" style="133" bestFit="1" customWidth="1"/>
    <col min="12299" max="12299" width="16.5703125" style="133" bestFit="1" customWidth="1"/>
    <col min="12300" max="12300" width="12.5703125" style="133" customWidth="1"/>
    <col min="12301" max="12301" width="17.5703125" style="133" bestFit="1" customWidth="1"/>
    <col min="12302" max="12303" width="18.28515625" style="133" bestFit="1" customWidth="1"/>
    <col min="12304" max="12304" width="12.7109375" style="133" bestFit="1" customWidth="1"/>
    <col min="12305" max="12306" width="16.5703125" style="133" bestFit="1" customWidth="1"/>
    <col min="12307" max="12308" width="13.28515625" style="133" bestFit="1" customWidth="1"/>
    <col min="12309" max="12309" width="15.5703125" style="133" bestFit="1" customWidth="1"/>
    <col min="12310" max="12310" width="13.7109375" style="133" bestFit="1" customWidth="1"/>
    <col min="12311" max="12313" width="12.28515625" style="133" bestFit="1" customWidth="1"/>
    <col min="12314" max="12314" width="17.5703125" style="133" bestFit="1" customWidth="1"/>
    <col min="12315" max="12315" width="12.28515625" style="133" bestFit="1" customWidth="1"/>
    <col min="12316" max="12316" width="13.42578125" style="133" bestFit="1" customWidth="1"/>
    <col min="12317" max="12550" width="9.28515625" style="133"/>
    <col min="12551" max="12551" width="33.7109375" style="133" customWidth="1"/>
    <col min="12552" max="12552" width="16" style="133" customWidth="1"/>
    <col min="12553" max="12554" width="15" style="133" bestFit="1" customWidth="1"/>
    <col min="12555" max="12555" width="16.5703125" style="133" bestFit="1" customWidth="1"/>
    <col min="12556" max="12556" width="12.5703125" style="133" customWidth="1"/>
    <col min="12557" max="12557" width="17.5703125" style="133" bestFit="1" customWidth="1"/>
    <col min="12558" max="12559" width="18.28515625" style="133" bestFit="1" customWidth="1"/>
    <col min="12560" max="12560" width="12.7109375" style="133" bestFit="1" customWidth="1"/>
    <col min="12561" max="12562" width="16.5703125" style="133" bestFit="1" customWidth="1"/>
    <col min="12563" max="12564" width="13.28515625" style="133" bestFit="1" customWidth="1"/>
    <col min="12565" max="12565" width="15.5703125" style="133" bestFit="1" customWidth="1"/>
    <col min="12566" max="12566" width="13.7109375" style="133" bestFit="1" customWidth="1"/>
    <col min="12567" max="12569" width="12.28515625" style="133" bestFit="1" customWidth="1"/>
    <col min="12570" max="12570" width="17.5703125" style="133" bestFit="1" customWidth="1"/>
    <col min="12571" max="12571" width="12.28515625" style="133" bestFit="1" customWidth="1"/>
    <col min="12572" max="12572" width="13.42578125" style="133" bestFit="1" customWidth="1"/>
    <col min="12573" max="12806" width="9.28515625" style="133"/>
    <col min="12807" max="12807" width="33.7109375" style="133" customWidth="1"/>
    <col min="12808" max="12808" width="16" style="133" customWidth="1"/>
    <col min="12809" max="12810" width="15" style="133" bestFit="1" customWidth="1"/>
    <col min="12811" max="12811" width="16.5703125" style="133" bestFit="1" customWidth="1"/>
    <col min="12812" max="12812" width="12.5703125" style="133" customWidth="1"/>
    <col min="12813" max="12813" width="17.5703125" style="133" bestFit="1" customWidth="1"/>
    <col min="12814" max="12815" width="18.28515625" style="133" bestFit="1" customWidth="1"/>
    <col min="12816" max="12816" width="12.7109375" style="133" bestFit="1" customWidth="1"/>
    <col min="12817" max="12818" width="16.5703125" style="133" bestFit="1" customWidth="1"/>
    <col min="12819" max="12820" width="13.28515625" style="133" bestFit="1" customWidth="1"/>
    <col min="12821" max="12821" width="15.5703125" style="133" bestFit="1" customWidth="1"/>
    <col min="12822" max="12822" width="13.7109375" style="133" bestFit="1" customWidth="1"/>
    <col min="12823" max="12825" width="12.28515625" style="133" bestFit="1" customWidth="1"/>
    <col min="12826" max="12826" width="17.5703125" style="133" bestFit="1" customWidth="1"/>
    <col min="12827" max="12827" width="12.28515625" style="133" bestFit="1" customWidth="1"/>
    <col min="12828" max="12828" width="13.42578125" style="133" bestFit="1" customWidth="1"/>
    <col min="12829" max="13062" width="9.28515625" style="133"/>
    <col min="13063" max="13063" width="33.7109375" style="133" customWidth="1"/>
    <col min="13064" max="13064" width="16" style="133" customWidth="1"/>
    <col min="13065" max="13066" width="15" style="133" bestFit="1" customWidth="1"/>
    <col min="13067" max="13067" width="16.5703125" style="133" bestFit="1" customWidth="1"/>
    <col min="13068" max="13068" width="12.5703125" style="133" customWidth="1"/>
    <col min="13069" max="13069" width="17.5703125" style="133" bestFit="1" customWidth="1"/>
    <col min="13070" max="13071" width="18.28515625" style="133" bestFit="1" customWidth="1"/>
    <col min="13072" max="13072" width="12.7109375" style="133" bestFit="1" customWidth="1"/>
    <col min="13073" max="13074" width="16.5703125" style="133" bestFit="1" customWidth="1"/>
    <col min="13075" max="13076" width="13.28515625" style="133" bestFit="1" customWidth="1"/>
    <col min="13077" max="13077" width="15.5703125" style="133" bestFit="1" customWidth="1"/>
    <col min="13078" max="13078" width="13.7109375" style="133" bestFit="1" customWidth="1"/>
    <col min="13079" max="13081" width="12.28515625" style="133" bestFit="1" customWidth="1"/>
    <col min="13082" max="13082" width="17.5703125" style="133" bestFit="1" customWidth="1"/>
    <col min="13083" max="13083" width="12.28515625" style="133" bestFit="1" customWidth="1"/>
    <col min="13084" max="13084" width="13.42578125" style="133" bestFit="1" customWidth="1"/>
    <col min="13085" max="13318" width="9.28515625" style="133"/>
    <col min="13319" max="13319" width="33.7109375" style="133" customWidth="1"/>
    <col min="13320" max="13320" width="16" style="133" customWidth="1"/>
    <col min="13321" max="13322" width="15" style="133" bestFit="1" customWidth="1"/>
    <col min="13323" max="13323" width="16.5703125" style="133" bestFit="1" customWidth="1"/>
    <col min="13324" max="13324" width="12.5703125" style="133" customWidth="1"/>
    <col min="13325" max="13325" width="17.5703125" style="133" bestFit="1" customWidth="1"/>
    <col min="13326" max="13327" width="18.28515625" style="133" bestFit="1" customWidth="1"/>
    <col min="13328" max="13328" width="12.7109375" style="133" bestFit="1" customWidth="1"/>
    <col min="13329" max="13330" width="16.5703125" style="133" bestFit="1" customWidth="1"/>
    <col min="13331" max="13332" width="13.28515625" style="133" bestFit="1" customWidth="1"/>
    <col min="13333" max="13333" width="15.5703125" style="133" bestFit="1" customWidth="1"/>
    <col min="13334" max="13334" width="13.7109375" style="133" bestFit="1" customWidth="1"/>
    <col min="13335" max="13337" width="12.28515625" style="133" bestFit="1" customWidth="1"/>
    <col min="13338" max="13338" width="17.5703125" style="133" bestFit="1" customWidth="1"/>
    <col min="13339" max="13339" width="12.28515625" style="133" bestFit="1" customWidth="1"/>
    <col min="13340" max="13340" width="13.42578125" style="133" bestFit="1" customWidth="1"/>
    <col min="13341" max="13574" width="9.28515625" style="133"/>
    <col min="13575" max="13575" width="33.7109375" style="133" customWidth="1"/>
    <col min="13576" max="13576" width="16" style="133" customWidth="1"/>
    <col min="13577" max="13578" width="15" style="133" bestFit="1" customWidth="1"/>
    <col min="13579" max="13579" width="16.5703125" style="133" bestFit="1" customWidth="1"/>
    <col min="13580" max="13580" width="12.5703125" style="133" customWidth="1"/>
    <col min="13581" max="13581" width="17.5703125" style="133" bestFit="1" customWidth="1"/>
    <col min="13582" max="13583" width="18.28515625" style="133" bestFit="1" customWidth="1"/>
    <col min="13584" max="13584" width="12.7109375" style="133" bestFit="1" customWidth="1"/>
    <col min="13585" max="13586" width="16.5703125" style="133" bestFit="1" customWidth="1"/>
    <col min="13587" max="13588" width="13.28515625" style="133" bestFit="1" customWidth="1"/>
    <col min="13589" max="13589" width="15.5703125" style="133" bestFit="1" customWidth="1"/>
    <col min="13590" max="13590" width="13.7109375" style="133" bestFit="1" customWidth="1"/>
    <col min="13591" max="13593" width="12.28515625" style="133" bestFit="1" customWidth="1"/>
    <col min="13594" max="13594" width="17.5703125" style="133" bestFit="1" customWidth="1"/>
    <col min="13595" max="13595" width="12.28515625" style="133" bestFit="1" customWidth="1"/>
    <col min="13596" max="13596" width="13.42578125" style="133" bestFit="1" customWidth="1"/>
    <col min="13597" max="13830" width="9.28515625" style="133"/>
    <col min="13831" max="13831" width="33.7109375" style="133" customWidth="1"/>
    <col min="13832" max="13832" width="16" style="133" customWidth="1"/>
    <col min="13833" max="13834" width="15" style="133" bestFit="1" customWidth="1"/>
    <col min="13835" max="13835" width="16.5703125" style="133" bestFit="1" customWidth="1"/>
    <col min="13836" max="13836" width="12.5703125" style="133" customWidth="1"/>
    <col min="13837" max="13837" width="17.5703125" style="133" bestFit="1" customWidth="1"/>
    <col min="13838" max="13839" width="18.28515625" style="133" bestFit="1" customWidth="1"/>
    <col min="13840" max="13840" width="12.7109375" style="133" bestFit="1" customWidth="1"/>
    <col min="13841" max="13842" width="16.5703125" style="133" bestFit="1" customWidth="1"/>
    <col min="13843" max="13844" width="13.28515625" style="133" bestFit="1" customWidth="1"/>
    <col min="13845" max="13845" width="15.5703125" style="133" bestFit="1" customWidth="1"/>
    <col min="13846" max="13846" width="13.7109375" style="133" bestFit="1" customWidth="1"/>
    <col min="13847" max="13849" width="12.28515625" style="133" bestFit="1" customWidth="1"/>
    <col min="13850" max="13850" width="17.5703125" style="133" bestFit="1" customWidth="1"/>
    <col min="13851" max="13851" width="12.28515625" style="133" bestFit="1" customWidth="1"/>
    <col min="13852" max="13852" width="13.42578125" style="133" bestFit="1" customWidth="1"/>
    <col min="13853" max="14086" width="9.28515625" style="133"/>
    <col min="14087" max="14087" width="33.7109375" style="133" customWidth="1"/>
    <col min="14088" max="14088" width="16" style="133" customWidth="1"/>
    <col min="14089" max="14090" width="15" style="133" bestFit="1" customWidth="1"/>
    <col min="14091" max="14091" width="16.5703125" style="133" bestFit="1" customWidth="1"/>
    <col min="14092" max="14092" width="12.5703125" style="133" customWidth="1"/>
    <col min="14093" max="14093" width="17.5703125" style="133" bestFit="1" customWidth="1"/>
    <col min="14094" max="14095" width="18.28515625" style="133" bestFit="1" customWidth="1"/>
    <col min="14096" max="14096" width="12.7109375" style="133" bestFit="1" customWidth="1"/>
    <col min="14097" max="14098" width="16.5703125" style="133" bestFit="1" customWidth="1"/>
    <col min="14099" max="14100" width="13.28515625" style="133" bestFit="1" customWidth="1"/>
    <col min="14101" max="14101" width="15.5703125" style="133" bestFit="1" customWidth="1"/>
    <col min="14102" max="14102" width="13.7109375" style="133" bestFit="1" customWidth="1"/>
    <col min="14103" max="14105" width="12.28515625" style="133" bestFit="1" customWidth="1"/>
    <col min="14106" max="14106" width="17.5703125" style="133" bestFit="1" customWidth="1"/>
    <col min="14107" max="14107" width="12.28515625" style="133" bestFit="1" customWidth="1"/>
    <col min="14108" max="14108" width="13.42578125" style="133" bestFit="1" customWidth="1"/>
    <col min="14109" max="14342" width="9.28515625" style="133"/>
    <col min="14343" max="14343" width="33.7109375" style="133" customWidth="1"/>
    <col min="14344" max="14344" width="16" style="133" customWidth="1"/>
    <col min="14345" max="14346" width="15" style="133" bestFit="1" customWidth="1"/>
    <col min="14347" max="14347" width="16.5703125" style="133" bestFit="1" customWidth="1"/>
    <col min="14348" max="14348" width="12.5703125" style="133" customWidth="1"/>
    <col min="14349" max="14349" width="17.5703125" style="133" bestFit="1" customWidth="1"/>
    <col min="14350" max="14351" width="18.28515625" style="133" bestFit="1" customWidth="1"/>
    <col min="14352" max="14352" width="12.7109375" style="133" bestFit="1" customWidth="1"/>
    <col min="14353" max="14354" width="16.5703125" style="133" bestFit="1" customWidth="1"/>
    <col min="14355" max="14356" width="13.28515625" style="133" bestFit="1" customWidth="1"/>
    <col min="14357" max="14357" width="15.5703125" style="133" bestFit="1" customWidth="1"/>
    <col min="14358" max="14358" width="13.7109375" style="133" bestFit="1" customWidth="1"/>
    <col min="14359" max="14361" width="12.28515625" style="133" bestFit="1" customWidth="1"/>
    <col min="14362" max="14362" width="17.5703125" style="133" bestFit="1" customWidth="1"/>
    <col min="14363" max="14363" width="12.28515625" style="133" bestFit="1" customWidth="1"/>
    <col min="14364" max="14364" width="13.42578125" style="133" bestFit="1" customWidth="1"/>
    <col min="14365" max="14598" width="9.28515625" style="133"/>
    <col min="14599" max="14599" width="33.7109375" style="133" customWidth="1"/>
    <col min="14600" max="14600" width="16" style="133" customWidth="1"/>
    <col min="14601" max="14602" width="15" style="133" bestFit="1" customWidth="1"/>
    <col min="14603" max="14603" width="16.5703125" style="133" bestFit="1" customWidth="1"/>
    <col min="14604" max="14604" width="12.5703125" style="133" customWidth="1"/>
    <col min="14605" max="14605" width="17.5703125" style="133" bestFit="1" customWidth="1"/>
    <col min="14606" max="14607" width="18.28515625" style="133" bestFit="1" customWidth="1"/>
    <col min="14608" max="14608" width="12.7109375" style="133" bestFit="1" customWidth="1"/>
    <col min="14609" max="14610" width="16.5703125" style="133" bestFit="1" customWidth="1"/>
    <col min="14611" max="14612" width="13.28515625" style="133" bestFit="1" customWidth="1"/>
    <col min="14613" max="14613" width="15.5703125" style="133" bestFit="1" customWidth="1"/>
    <col min="14614" max="14614" width="13.7109375" style="133" bestFit="1" customWidth="1"/>
    <col min="14615" max="14617" width="12.28515625" style="133" bestFit="1" customWidth="1"/>
    <col min="14618" max="14618" width="17.5703125" style="133" bestFit="1" customWidth="1"/>
    <col min="14619" max="14619" width="12.28515625" style="133" bestFit="1" customWidth="1"/>
    <col min="14620" max="14620" width="13.42578125" style="133" bestFit="1" customWidth="1"/>
    <col min="14621" max="14854" width="9.28515625" style="133"/>
    <col min="14855" max="14855" width="33.7109375" style="133" customWidth="1"/>
    <col min="14856" max="14856" width="16" style="133" customWidth="1"/>
    <col min="14857" max="14858" width="15" style="133" bestFit="1" customWidth="1"/>
    <col min="14859" max="14859" width="16.5703125" style="133" bestFit="1" customWidth="1"/>
    <col min="14860" max="14860" width="12.5703125" style="133" customWidth="1"/>
    <col min="14861" max="14861" width="17.5703125" style="133" bestFit="1" customWidth="1"/>
    <col min="14862" max="14863" width="18.28515625" style="133" bestFit="1" customWidth="1"/>
    <col min="14864" max="14864" width="12.7109375" style="133" bestFit="1" customWidth="1"/>
    <col min="14865" max="14866" width="16.5703125" style="133" bestFit="1" customWidth="1"/>
    <col min="14867" max="14868" width="13.28515625" style="133" bestFit="1" customWidth="1"/>
    <col min="14869" max="14869" width="15.5703125" style="133" bestFit="1" customWidth="1"/>
    <col min="14870" max="14870" width="13.7109375" style="133" bestFit="1" customWidth="1"/>
    <col min="14871" max="14873" width="12.28515625" style="133" bestFit="1" customWidth="1"/>
    <col min="14874" max="14874" width="17.5703125" style="133" bestFit="1" customWidth="1"/>
    <col min="14875" max="14875" width="12.28515625" style="133" bestFit="1" customWidth="1"/>
    <col min="14876" max="14876" width="13.42578125" style="133" bestFit="1" customWidth="1"/>
    <col min="14877" max="15110" width="9.28515625" style="133"/>
    <col min="15111" max="15111" width="33.7109375" style="133" customWidth="1"/>
    <col min="15112" max="15112" width="16" style="133" customWidth="1"/>
    <col min="15113" max="15114" width="15" style="133" bestFit="1" customWidth="1"/>
    <col min="15115" max="15115" width="16.5703125" style="133" bestFit="1" customWidth="1"/>
    <col min="15116" max="15116" width="12.5703125" style="133" customWidth="1"/>
    <col min="15117" max="15117" width="17.5703125" style="133" bestFit="1" customWidth="1"/>
    <col min="15118" max="15119" width="18.28515625" style="133" bestFit="1" customWidth="1"/>
    <col min="15120" max="15120" width="12.7109375" style="133" bestFit="1" customWidth="1"/>
    <col min="15121" max="15122" width="16.5703125" style="133" bestFit="1" customWidth="1"/>
    <col min="15123" max="15124" width="13.28515625" style="133" bestFit="1" customWidth="1"/>
    <col min="15125" max="15125" width="15.5703125" style="133" bestFit="1" customWidth="1"/>
    <col min="15126" max="15126" width="13.7109375" style="133" bestFit="1" customWidth="1"/>
    <col min="15127" max="15129" width="12.28515625" style="133" bestFit="1" customWidth="1"/>
    <col min="15130" max="15130" width="17.5703125" style="133" bestFit="1" customWidth="1"/>
    <col min="15131" max="15131" width="12.28515625" style="133" bestFit="1" customWidth="1"/>
    <col min="15132" max="15132" width="13.42578125" style="133" bestFit="1" customWidth="1"/>
    <col min="15133" max="15366" width="9.28515625" style="133"/>
    <col min="15367" max="15367" width="33.7109375" style="133" customWidth="1"/>
    <col min="15368" max="15368" width="16" style="133" customWidth="1"/>
    <col min="15369" max="15370" width="15" style="133" bestFit="1" customWidth="1"/>
    <col min="15371" max="15371" width="16.5703125" style="133" bestFit="1" customWidth="1"/>
    <col min="15372" max="15372" width="12.5703125" style="133" customWidth="1"/>
    <col min="15373" max="15373" width="17.5703125" style="133" bestFit="1" customWidth="1"/>
    <col min="15374" max="15375" width="18.28515625" style="133" bestFit="1" customWidth="1"/>
    <col min="15376" max="15376" width="12.7109375" style="133" bestFit="1" customWidth="1"/>
    <col min="15377" max="15378" width="16.5703125" style="133" bestFit="1" customWidth="1"/>
    <col min="15379" max="15380" width="13.28515625" style="133" bestFit="1" customWidth="1"/>
    <col min="15381" max="15381" width="15.5703125" style="133" bestFit="1" customWidth="1"/>
    <col min="15382" max="15382" width="13.7109375" style="133" bestFit="1" customWidth="1"/>
    <col min="15383" max="15385" width="12.28515625" style="133" bestFit="1" customWidth="1"/>
    <col min="15386" max="15386" width="17.5703125" style="133" bestFit="1" customWidth="1"/>
    <col min="15387" max="15387" width="12.28515625" style="133" bestFit="1" customWidth="1"/>
    <col min="15388" max="15388" width="13.42578125" style="133" bestFit="1" customWidth="1"/>
    <col min="15389" max="15622" width="9.28515625" style="133"/>
    <col min="15623" max="15623" width="33.7109375" style="133" customWidth="1"/>
    <col min="15624" max="15624" width="16" style="133" customWidth="1"/>
    <col min="15625" max="15626" width="15" style="133" bestFit="1" customWidth="1"/>
    <col min="15627" max="15627" width="16.5703125" style="133" bestFit="1" customWidth="1"/>
    <col min="15628" max="15628" width="12.5703125" style="133" customWidth="1"/>
    <col min="15629" max="15629" width="17.5703125" style="133" bestFit="1" customWidth="1"/>
    <col min="15630" max="15631" width="18.28515625" style="133" bestFit="1" customWidth="1"/>
    <col min="15632" max="15632" width="12.7109375" style="133" bestFit="1" customWidth="1"/>
    <col min="15633" max="15634" width="16.5703125" style="133" bestFit="1" customWidth="1"/>
    <col min="15635" max="15636" width="13.28515625" style="133" bestFit="1" customWidth="1"/>
    <col min="15637" max="15637" width="15.5703125" style="133" bestFit="1" customWidth="1"/>
    <col min="15638" max="15638" width="13.7109375" style="133" bestFit="1" customWidth="1"/>
    <col min="15639" max="15641" width="12.28515625" style="133" bestFit="1" customWidth="1"/>
    <col min="15642" max="15642" width="17.5703125" style="133" bestFit="1" customWidth="1"/>
    <col min="15643" max="15643" width="12.28515625" style="133" bestFit="1" customWidth="1"/>
    <col min="15644" max="15644" width="13.42578125" style="133" bestFit="1" customWidth="1"/>
    <col min="15645" max="15878" width="9.28515625" style="133"/>
    <col min="15879" max="15879" width="33.7109375" style="133" customWidth="1"/>
    <col min="15880" max="15880" width="16" style="133" customWidth="1"/>
    <col min="15881" max="15882" width="15" style="133" bestFit="1" customWidth="1"/>
    <col min="15883" max="15883" width="16.5703125" style="133" bestFit="1" customWidth="1"/>
    <col min="15884" max="15884" width="12.5703125" style="133" customWidth="1"/>
    <col min="15885" max="15885" width="17.5703125" style="133" bestFit="1" customWidth="1"/>
    <col min="15886" max="15887" width="18.28515625" style="133" bestFit="1" customWidth="1"/>
    <col min="15888" max="15888" width="12.7109375" style="133" bestFit="1" customWidth="1"/>
    <col min="15889" max="15890" width="16.5703125" style="133" bestFit="1" customWidth="1"/>
    <col min="15891" max="15892" width="13.28515625" style="133" bestFit="1" customWidth="1"/>
    <col min="15893" max="15893" width="15.5703125" style="133" bestFit="1" customWidth="1"/>
    <col min="15894" max="15894" width="13.7109375" style="133" bestFit="1" customWidth="1"/>
    <col min="15895" max="15897" width="12.28515625" style="133" bestFit="1" customWidth="1"/>
    <col min="15898" max="15898" width="17.5703125" style="133" bestFit="1" customWidth="1"/>
    <col min="15899" max="15899" width="12.28515625" style="133" bestFit="1" customWidth="1"/>
    <col min="15900" max="15900" width="13.42578125" style="133" bestFit="1" customWidth="1"/>
    <col min="15901" max="16134" width="9.28515625" style="133"/>
    <col min="16135" max="16135" width="33.7109375" style="133" customWidth="1"/>
    <col min="16136" max="16136" width="16" style="133" customWidth="1"/>
    <col min="16137" max="16138" width="15" style="133" bestFit="1" customWidth="1"/>
    <col min="16139" max="16139" width="16.5703125" style="133" bestFit="1" customWidth="1"/>
    <col min="16140" max="16140" width="12.5703125" style="133" customWidth="1"/>
    <col min="16141" max="16141" width="17.5703125" style="133" bestFit="1" customWidth="1"/>
    <col min="16142" max="16143" width="18.28515625" style="133" bestFit="1" customWidth="1"/>
    <col min="16144" max="16144" width="12.7109375" style="133" bestFit="1" customWidth="1"/>
    <col min="16145" max="16146" width="16.5703125" style="133" bestFit="1" customWidth="1"/>
    <col min="16147" max="16148" width="13.28515625" style="133" bestFit="1" customWidth="1"/>
    <col min="16149" max="16149" width="15.5703125" style="133" bestFit="1" customWidth="1"/>
    <col min="16150" max="16150" width="13.7109375" style="133" bestFit="1" customWidth="1"/>
    <col min="16151" max="16153" width="12.28515625" style="133" bestFit="1" customWidth="1"/>
    <col min="16154" max="16154" width="17.5703125" style="133" bestFit="1" customWidth="1"/>
    <col min="16155" max="16155" width="12.28515625" style="133" bestFit="1" customWidth="1"/>
    <col min="16156" max="16156" width="13.42578125" style="133" bestFit="1" customWidth="1"/>
    <col min="16157" max="16384" width="9.28515625" style="133"/>
  </cols>
  <sheetData>
    <row r="1" spans="1:40" ht="14.25">
      <c r="B1" s="1083" t="s">
        <v>186</v>
      </c>
      <c r="C1" s="1083"/>
      <c r="D1" s="1083"/>
      <c r="E1" s="1083"/>
      <c r="F1" s="1083"/>
      <c r="G1" s="1083"/>
      <c r="H1" s="1083"/>
      <c r="I1" s="1083"/>
      <c r="J1" s="1083"/>
      <c r="K1" s="1083"/>
      <c r="L1" s="1083"/>
      <c r="M1" s="1083"/>
      <c r="N1" s="1083"/>
      <c r="O1" s="1083"/>
      <c r="P1" s="1083"/>
      <c r="Q1" s="1083"/>
      <c r="R1" s="1083"/>
      <c r="S1" s="1083"/>
      <c r="T1" s="1083"/>
      <c r="U1" s="1083"/>
      <c r="V1" s="1083"/>
      <c r="W1" s="1083"/>
      <c r="X1" s="1083"/>
      <c r="Y1" s="1083"/>
      <c r="Z1" s="1083"/>
      <c r="AA1" s="1083"/>
    </row>
    <row r="2" spans="1:40" ht="22.5">
      <c r="B2" s="1084" t="s">
        <v>187</v>
      </c>
      <c r="C2" s="648" t="s">
        <v>188</v>
      </c>
      <c r="D2" s="1084" t="s">
        <v>189</v>
      </c>
      <c r="E2" s="1084"/>
      <c r="F2" s="648" t="s">
        <v>188</v>
      </c>
      <c r="G2" s="648" t="s">
        <v>190</v>
      </c>
      <c r="H2" s="1085" t="s">
        <v>191</v>
      </c>
      <c r="I2" s="1085"/>
      <c r="J2" s="1085"/>
      <c r="K2" s="1085"/>
      <c r="L2" s="1085"/>
      <c r="M2" s="1085"/>
      <c r="N2" s="1086" t="s">
        <v>192</v>
      </c>
      <c r="O2" s="1087"/>
      <c r="P2" s="1087"/>
      <c r="Q2" s="1087"/>
      <c r="R2" s="1087"/>
      <c r="S2" s="1087"/>
      <c r="T2" s="1087"/>
      <c r="U2" s="1088"/>
      <c r="V2" s="1089" t="s">
        <v>193</v>
      </c>
      <c r="W2" s="1090"/>
      <c r="X2" s="1090"/>
      <c r="Y2" s="1091"/>
      <c r="Z2" s="1092" t="s">
        <v>194</v>
      </c>
      <c r="AA2" s="1085" t="s">
        <v>39</v>
      </c>
    </row>
    <row r="3" spans="1:40" s="154" customFormat="1" ht="45">
      <c r="B3" s="1084"/>
      <c r="C3" s="153">
        <v>44651</v>
      </c>
      <c r="D3" s="648" t="s">
        <v>195</v>
      </c>
      <c r="E3" s="648" t="s">
        <v>111</v>
      </c>
      <c r="F3" s="153">
        <v>44561</v>
      </c>
      <c r="G3" s="648" t="s">
        <v>196</v>
      </c>
      <c r="H3" s="649" t="s">
        <v>988</v>
      </c>
      <c r="I3" s="649" t="s">
        <v>48</v>
      </c>
      <c r="J3" s="649" t="s">
        <v>197</v>
      </c>
      <c r="K3" s="649" t="s">
        <v>103</v>
      </c>
      <c r="L3" s="649" t="s">
        <v>989</v>
      </c>
      <c r="M3" s="649" t="s">
        <v>67</v>
      </c>
      <c r="N3" s="648" t="s">
        <v>990</v>
      </c>
      <c r="O3" s="648" t="s">
        <v>991</v>
      </c>
      <c r="P3" s="648" t="s">
        <v>987</v>
      </c>
      <c r="Q3" s="648" t="s">
        <v>992</v>
      </c>
      <c r="R3" s="648" t="s">
        <v>993</v>
      </c>
      <c r="S3" s="648" t="s">
        <v>994</v>
      </c>
      <c r="T3" s="648" t="s">
        <v>995</v>
      </c>
      <c r="U3" s="648" t="s">
        <v>996</v>
      </c>
      <c r="V3" s="649" t="s">
        <v>997</v>
      </c>
      <c r="W3" s="649" t="s">
        <v>998</v>
      </c>
      <c r="X3" s="649" t="s">
        <v>999</v>
      </c>
      <c r="Y3" s="649" t="s">
        <v>154</v>
      </c>
      <c r="Z3" s="1093"/>
      <c r="AA3" s="1085"/>
    </row>
    <row r="4" spans="1:40" s="882" customFormat="1" ht="11.25">
      <c r="A4" s="882">
        <v>1</v>
      </c>
      <c r="B4" s="883" t="s">
        <v>3</v>
      </c>
      <c r="C4" s="157">
        <f>+VLOOKUP(A4,Clasificación!C:J,5,FALSE)</f>
        <v>0</v>
      </c>
      <c r="D4" s="157"/>
      <c r="E4" s="157"/>
      <c r="F4" s="157">
        <f>+VLOOKUP(A4,Clasificación!C:K,9,FALSE)</f>
        <v>0</v>
      </c>
      <c r="G4" s="157">
        <f t="shared" ref="G4:G5" si="0">C4+D4-E4-F4</f>
        <v>0</v>
      </c>
      <c r="H4" s="157"/>
      <c r="I4" s="157"/>
      <c r="J4" s="157"/>
      <c r="K4" s="157"/>
      <c r="L4" s="157"/>
      <c r="M4" s="157"/>
      <c r="N4" s="157"/>
      <c r="O4" s="157"/>
      <c r="P4" s="157"/>
      <c r="Q4" s="157"/>
      <c r="R4" s="157"/>
      <c r="S4" s="157"/>
      <c r="T4" s="157"/>
      <c r="U4" s="157"/>
      <c r="V4" s="157"/>
      <c r="W4" s="157"/>
      <c r="X4" s="157"/>
      <c r="Y4" s="157"/>
      <c r="Z4" s="157"/>
      <c r="AA4" s="157"/>
      <c r="AB4" s="158"/>
      <c r="AC4" s="884"/>
      <c r="AD4" s="884"/>
      <c r="AE4" s="884"/>
      <c r="AF4" s="884"/>
      <c r="AG4" s="884"/>
      <c r="AH4" s="884"/>
      <c r="AI4" s="884"/>
      <c r="AJ4" s="884"/>
      <c r="AK4" s="884"/>
      <c r="AL4" s="884"/>
      <c r="AM4" s="884"/>
      <c r="AN4" s="884"/>
    </row>
    <row r="5" spans="1:40" s="882" customFormat="1" ht="11.25">
      <c r="A5" s="882">
        <v>11</v>
      </c>
      <c r="B5" s="883" t="s">
        <v>4</v>
      </c>
      <c r="C5" s="157">
        <f>+VLOOKUP(A5,Clasificación!C:J,5,FALSE)</f>
        <v>0</v>
      </c>
      <c r="D5" s="157"/>
      <c r="E5" s="157"/>
      <c r="F5" s="157">
        <f>+VLOOKUP(A5,Clasificación!C:K,9,FALSE)</f>
        <v>0</v>
      </c>
      <c r="G5" s="157">
        <f t="shared" si="0"/>
        <v>0</v>
      </c>
      <c r="H5" s="157"/>
      <c r="I5" s="157"/>
      <c r="J5" s="157"/>
      <c r="K5" s="157"/>
      <c r="L5" s="157"/>
      <c r="M5" s="157"/>
      <c r="N5" s="157"/>
      <c r="O5" s="157"/>
      <c r="P5" s="157"/>
      <c r="Q5" s="157"/>
      <c r="R5" s="157"/>
      <c r="S5" s="157"/>
      <c r="T5" s="157"/>
      <c r="U5" s="157"/>
      <c r="V5" s="157"/>
      <c r="W5" s="157"/>
      <c r="X5" s="157"/>
      <c r="Y5" s="157"/>
      <c r="Z5" s="157"/>
      <c r="AA5" s="157"/>
      <c r="AB5" s="158"/>
      <c r="AC5" s="884"/>
      <c r="AD5" s="884"/>
      <c r="AE5" s="884"/>
      <c r="AF5" s="884"/>
      <c r="AG5" s="884"/>
      <c r="AH5" s="884"/>
      <c r="AI5" s="884"/>
      <c r="AJ5" s="884"/>
      <c r="AK5" s="884"/>
      <c r="AL5" s="884"/>
      <c r="AM5" s="884"/>
      <c r="AN5" s="884"/>
    </row>
    <row r="6" spans="1:40" s="882" customFormat="1" ht="11.25">
      <c r="A6" s="882">
        <v>111</v>
      </c>
      <c r="B6" s="883" t="s">
        <v>5</v>
      </c>
      <c r="C6" s="157">
        <f>+VLOOKUP(A6,Clasificación!C:J,5,FALSE)</f>
        <v>0</v>
      </c>
      <c r="D6" s="157"/>
      <c r="E6" s="157"/>
      <c r="F6" s="157">
        <f>+VLOOKUP(A6,Clasificación!C:K,9,FALSE)</f>
        <v>0</v>
      </c>
      <c r="G6" s="157">
        <f>C6+D6-E6-F6</f>
        <v>0</v>
      </c>
      <c r="H6" s="157"/>
      <c r="I6" s="157"/>
      <c r="J6" s="157"/>
      <c r="K6" s="157"/>
      <c r="L6" s="157"/>
      <c r="M6" s="157"/>
      <c r="N6" s="157"/>
      <c r="O6" s="157"/>
      <c r="P6" s="157"/>
      <c r="Q6" s="157"/>
      <c r="R6" s="157"/>
      <c r="S6" s="157"/>
      <c r="T6" s="157"/>
      <c r="U6" s="157"/>
      <c r="V6" s="157"/>
      <c r="W6" s="157"/>
      <c r="X6" s="157"/>
      <c r="Y6" s="157"/>
      <c r="Z6" s="157"/>
      <c r="AA6" s="157">
        <f t="shared" ref="AA6:AA69" si="1">SUM(G6:Z6)</f>
        <v>0</v>
      </c>
      <c r="AB6" s="158"/>
      <c r="AC6" s="884"/>
      <c r="AD6" s="884"/>
      <c r="AE6" s="884"/>
      <c r="AF6" s="884"/>
      <c r="AG6" s="884"/>
      <c r="AH6" s="884"/>
      <c r="AI6" s="884"/>
      <c r="AJ6" s="884"/>
      <c r="AK6" s="884"/>
      <c r="AL6" s="884"/>
      <c r="AM6" s="884"/>
      <c r="AN6" s="884"/>
    </row>
    <row r="7" spans="1:40" s="882" customFormat="1" ht="11.25">
      <c r="A7" s="882">
        <v>11111</v>
      </c>
      <c r="B7" s="883" t="s">
        <v>228</v>
      </c>
      <c r="C7" s="157">
        <f>+VLOOKUP(A7,Clasificación!C:J,5,FALSE)</f>
        <v>0</v>
      </c>
      <c r="D7" s="157"/>
      <c r="E7" s="157"/>
      <c r="F7" s="157">
        <f>+VLOOKUP(A7,Clasificación!C:K,9,FALSE)</f>
        <v>0</v>
      </c>
      <c r="G7" s="157">
        <f t="shared" ref="G7:G70" si="2">C7+D7-E7-F7</f>
        <v>0</v>
      </c>
      <c r="H7" s="157"/>
      <c r="I7" s="157"/>
      <c r="J7" s="157"/>
      <c r="K7" s="157"/>
      <c r="L7" s="157"/>
      <c r="M7" s="157"/>
      <c r="N7" s="157"/>
      <c r="O7" s="157"/>
      <c r="P7" s="157"/>
      <c r="Q7" s="157"/>
      <c r="R7" s="157"/>
      <c r="S7" s="157"/>
      <c r="T7" s="157"/>
      <c r="U7" s="157"/>
      <c r="V7" s="157"/>
      <c r="W7" s="157"/>
      <c r="X7" s="157"/>
      <c r="Y7" s="157"/>
      <c r="Z7" s="157"/>
      <c r="AA7" s="157">
        <f t="shared" si="1"/>
        <v>0</v>
      </c>
      <c r="AB7" s="158"/>
      <c r="AC7" s="884"/>
      <c r="AD7" s="884"/>
      <c r="AE7" s="884"/>
      <c r="AF7" s="884"/>
      <c r="AG7" s="884"/>
      <c r="AH7" s="884"/>
      <c r="AI7" s="884"/>
      <c r="AJ7" s="884"/>
      <c r="AK7" s="884"/>
      <c r="AL7" s="884"/>
      <c r="AM7" s="884"/>
      <c r="AN7" s="884"/>
    </row>
    <row r="8" spans="1:40" s="882" customFormat="1" ht="11.25">
      <c r="A8" s="882">
        <v>111111</v>
      </c>
      <c r="B8" s="883" t="s">
        <v>228</v>
      </c>
      <c r="C8" s="157">
        <f>+VLOOKUP(A8,Clasificación!C:J,5,FALSE)</f>
        <v>0</v>
      </c>
      <c r="D8" s="157"/>
      <c r="E8" s="157"/>
      <c r="F8" s="157">
        <f>+VLOOKUP(A8,Clasificación!C:K,9,FALSE)</f>
        <v>0</v>
      </c>
      <c r="G8" s="157">
        <f t="shared" si="2"/>
        <v>0</v>
      </c>
      <c r="H8" s="157"/>
      <c r="I8" s="157"/>
      <c r="J8" s="157"/>
      <c r="K8" s="157"/>
      <c r="L8" s="157"/>
      <c r="M8" s="157"/>
      <c r="N8" s="157"/>
      <c r="O8" s="157"/>
      <c r="P8" s="157"/>
      <c r="Q8" s="157"/>
      <c r="R8" s="157"/>
      <c r="S8" s="157"/>
      <c r="T8" s="157"/>
      <c r="U8" s="157"/>
      <c r="V8" s="157"/>
      <c r="W8" s="157"/>
      <c r="X8" s="157"/>
      <c r="Y8" s="157"/>
      <c r="Z8" s="157"/>
      <c r="AA8" s="157">
        <f t="shared" si="1"/>
        <v>0</v>
      </c>
      <c r="AB8" s="158"/>
      <c r="AC8" s="884"/>
      <c r="AD8" s="884"/>
      <c r="AE8" s="884"/>
      <c r="AF8" s="884"/>
      <c r="AG8" s="884"/>
      <c r="AH8" s="884"/>
      <c r="AI8" s="884"/>
      <c r="AJ8" s="884"/>
      <c r="AK8" s="884"/>
      <c r="AL8" s="884"/>
      <c r="AM8" s="884"/>
      <c r="AN8" s="884"/>
    </row>
    <row r="9" spans="1:40" s="882" customFormat="1" ht="11.25">
      <c r="A9" s="882">
        <v>1111111</v>
      </c>
      <c r="B9" s="883" t="s">
        <v>480</v>
      </c>
      <c r="C9" s="157">
        <f>+VLOOKUP(A9,Clasificación!C:J,5,FALSE)</f>
        <v>0</v>
      </c>
      <c r="D9" s="157"/>
      <c r="E9" s="157"/>
      <c r="F9" s="157">
        <f>+VLOOKUP(A9,Clasificación!C:K,9,FALSE)</f>
        <v>0</v>
      </c>
      <c r="G9" s="157">
        <f t="shared" si="2"/>
        <v>0</v>
      </c>
      <c r="H9" s="157"/>
      <c r="I9" s="157"/>
      <c r="J9" s="157"/>
      <c r="K9" s="157"/>
      <c r="L9" s="157"/>
      <c r="M9" s="157"/>
      <c r="N9" s="157"/>
      <c r="O9" s="157"/>
      <c r="P9" s="157"/>
      <c r="Q9" s="157"/>
      <c r="R9" s="157"/>
      <c r="S9" s="157"/>
      <c r="T9" s="157"/>
      <c r="U9" s="157"/>
      <c r="V9" s="157"/>
      <c r="W9" s="157"/>
      <c r="X9" s="157"/>
      <c r="Y9" s="157"/>
      <c r="Z9" s="157"/>
      <c r="AA9" s="157">
        <f t="shared" si="1"/>
        <v>0</v>
      </c>
      <c r="AB9" s="158"/>
      <c r="AC9" s="884"/>
      <c r="AD9" s="884"/>
      <c r="AE9" s="884"/>
      <c r="AF9" s="884"/>
      <c r="AG9" s="884"/>
      <c r="AH9" s="884"/>
      <c r="AI9" s="884"/>
      <c r="AJ9" s="884"/>
      <c r="AK9" s="884"/>
      <c r="AL9" s="884"/>
      <c r="AM9" s="884"/>
      <c r="AN9" s="884"/>
    </row>
    <row r="10" spans="1:40" s="882" customFormat="1" ht="11.25">
      <c r="A10" s="882">
        <v>11111111</v>
      </c>
      <c r="B10" s="883" t="s">
        <v>480</v>
      </c>
      <c r="C10" s="157">
        <f>+VLOOKUP(A10,Clasificación!C:J,5,FALSE)</f>
        <v>0</v>
      </c>
      <c r="D10" s="157"/>
      <c r="E10" s="157"/>
      <c r="F10" s="157">
        <f>+VLOOKUP(A10,Clasificación!C:K,9,FALSE)</f>
        <v>0</v>
      </c>
      <c r="G10" s="157">
        <f t="shared" si="2"/>
        <v>0</v>
      </c>
      <c r="H10" s="157"/>
      <c r="I10" s="157"/>
      <c r="J10" s="157"/>
      <c r="K10" s="157"/>
      <c r="L10" s="157"/>
      <c r="M10" s="157"/>
      <c r="N10" s="157"/>
      <c r="O10" s="157"/>
      <c r="P10" s="157"/>
      <c r="Q10" s="157"/>
      <c r="R10" s="157"/>
      <c r="S10" s="157"/>
      <c r="T10" s="157"/>
      <c r="U10" s="157"/>
      <c r="V10" s="157"/>
      <c r="W10" s="157"/>
      <c r="X10" s="157"/>
      <c r="Y10" s="157"/>
      <c r="Z10" s="157"/>
      <c r="AA10" s="157">
        <f t="shared" si="1"/>
        <v>0</v>
      </c>
      <c r="AB10" s="158"/>
      <c r="AC10" s="884"/>
      <c r="AD10" s="884"/>
      <c r="AE10" s="884"/>
      <c r="AF10" s="884"/>
      <c r="AG10" s="884"/>
      <c r="AH10" s="884"/>
      <c r="AI10" s="884"/>
      <c r="AJ10" s="884"/>
      <c r="AK10" s="884"/>
      <c r="AL10" s="884"/>
      <c r="AM10" s="884"/>
      <c r="AN10" s="884"/>
    </row>
    <row r="11" spans="1:40" s="882" customFormat="1" ht="11.25">
      <c r="A11" s="882">
        <v>1111111101</v>
      </c>
      <c r="B11" s="883" t="s">
        <v>480</v>
      </c>
      <c r="C11" s="157">
        <f>+VLOOKUP(A11,Clasificación!C:J,5,FALSE)</f>
        <v>0</v>
      </c>
      <c r="D11" s="157"/>
      <c r="E11" s="157"/>
      <c r="F11" s="157">
        <f>+VLOOKUP(A11,Clasificación!C:K,9,FALSE)</f>
        <v>0</v>
      </c>
      <c r="G11" s="157">
        <f t="shared" si="2"/>
        <v>0</v>
      </c>
      <c r="H11" s="157"/>
      <c r="I11" s="157"/>
      <c r="J11" s="157"/>
      <c r="K11" s="157"/>
      <c r="L11" s="157"/>
      <c r="M11" s="157"/>
      <c r="N11" s="157"/>
      <c r="O11" s="157"/>
      <c r="P11" s="157"/>
      <c r="Q11" s="157"/>
      <c r="R11" s="157"/>
      <c r="S11" s="157"/>
      <c r="T11" s="157"/>
      <c r="U11" s="157"/>
      <c r="V11" s="157"/>
      <c r="W11" s="157"/>
      <c r="X11" s="157"/>
      <c r="Y11" s="157"/>
      <c r="Z11" s="157"/>
      <c r="AA11" s="157">
        <f t="shared" si="1"/>
        <v>0</v>
      </c>
      <c r="AB11" s="158"/>
      <c r="AC11" s="884"/>
      <c r="AD11" s="884"/>
      <c r="AE11" s="884"/>
      <c r="AF11" s="884"/>
      <c r="AG11" s="884"/>
      <c r="AH11" s="884"/>
      <c r="AI11" s="884"/>
      <c r="AJ11" s="884"/>
      <c r="AK11" s="884"/>
      <c r="AL11" s="884"/>
      <c r="AM11" s="884"/>
      <c r="AN11" s="884"/>
    </row>
    <row r="12" spans="1:40" s="882" customFormat="1" ht="11.25">
      <c r="A12" s="882">
        <v>1111112</v>
      </c>
      <c r="B12" s="883" t="s">
        <v>69</v>
      </c>
      <c r="C12" s="157">
        <f>+VLOOKUP(A12,Clasificación!C:J,5,FALSE)</f>
        <v>0</v>
      </c>
      <c r="D12" s="157"/>
      <c r="E12" s="157"/>
      <c r="F12" s="157">
        <f>+VLOOKUP(A12,Clasificación!C:K,9,FALSE)</f>
        <v>0</v>
      </c>
      <c r="G12" s="157">
        <f t="shared" si="2"/>
        <v>0</v>
      </c>
      <c r="H12" s="157"/>
      <c r="I12" s="157"/>
      <c r="J12" s="157"/>
      <c r="K12" s="157"/>
      <c r="L12" s="157"/>
      <c r="M12" s="157"/>
      <c r="N12" s="157"/>
      <c r="O12" s="157"/>
      <c r="P12" s="157"/>
      <c r="Q12" s="157"/>
      <c r="R12" s="157"/>
      <c r="S12" s="157"/>
      <c r="T12" s="157"/>
      <c r="U12" s="157"/>
      <c r="V12" s="157"/>
      <c r="W12" s="157"/>
      <c r="X12" s="157"/>
      <c r="Y12" s="157"/>
      <c r="Z12" s="157"/>
      <c r="AA12" s="157">
        <f t="shared" si="1"/>
        <v>0</v>
      </c>
      <c r="AB12" s="158"/>
      <c r="AC12" s="884"/>
      <c r="AD12" s="884"/>
      <c r="AE12" s="884"/>
      <c r="AF12" s="884"/>
      <c r="AG12" s="884"/>
      <c r="AH12" s="884"/>
      <c r="AI12" s="884"/>
      <c r="AJ12" s="884"/>
      <c r="AK12" s="884"/>
      <c r="AL12" s="884"/>
      <c r="AM12" s="884"/>
      <c r="AN12" s="884"/>
    </row>
    <row r="13" spans="1:40" s="882" customFormat="1" ht="11.25">
      <c r="A13" s="882">
        <v>11111121</v>
      </c>
      <c r="B13" s="883" t="s">
        <v>69</v>
      </c>
      <c r="C13" s="157">
        <f>+VLOOKUP(A13,Clasificación!C:J,5,FALSE)</f>
        <v>0</v>
      </c>
      <c r="D13" s="157"/>
      <c r="E13" s="157"/>
      <c r="F13" s="157">
        <f>+VLOOKUP(A13,Clasificación!C:K,9,FALSE)</f>
        <v>0</v>
      </c>
      <c r="G13" s="157">
        <f t="shared" si="2"/>
        <v>0</v>
      </c>
      <c r="H13" s="157"/>
      <c r="I13" s="157"/>
      <c r="J13" s="157"/>
      <c r="K13" s="157"/>
      <c r="L13" s="157"/>
      <c r="M13" s="157"/>
      <c r="N13" s="157"/>
      <c r="O13" s="157"/>
      <c r="P13" s="157"/>
      <c r="Q13" s="157"/>
      <c r="R13" s="157"/>
      <c r="S13" s="157"/>
      <c r="T13" s="157"/>
      <c r="U13" s="157"/>
      <c r="V13" s="157"/>
      <c r="W13" s="157"/>
      <c r="X13" s="157"/>
      <c r="Y13" s="157"/>
      <c r="Z13" s="157"/>
      <c r="AA13" s="157">
        <f t="shared" si="1"/>
        <v>0</v>
      </c>
      <c r="AB13" s="158"/>
      <c r="AC13" s="884"/>
      <c r="AD13" s="884"/>
      <c r="AE13" s="884"/>
      <c r="AF13" s="884"/>
      <c r="AG13" s="884"/>
      <c r="AH13" s="884"/>
      <c r="AI13" s="884"/>
      <c r="AJ13" s="884"/>
      <c r="AK13" s="884"/>
      <c r="AL13" s="884"/>
      <c r="AM13" s="884"/>
      <c r="AN13" s="884"/>
    </row>
    <row r="14" spans="1:40" s="882" customFormat="1" ht="11.25">
      <c r="A14" s="882">
        <v>1111112101</v>
      </c>
      <c r="B14" s="883" t="s">
        <v>182</v>
      </c>
      <c r="C14" s="157">
        <f>+VLOOKUP(A14,Clasificación!C:J,5,FALSE)</f>
        <v>0</v>
      </c>
      <c r="D14" s="157"/>
      <c r="E14" s="157"/>
      <c r="F14" s="157">
        <f>+VLOOKUP(A14,Clasificación!C:K,9,FALSE)</f>
        <v>0</v>
      </c>
      <c r="G14" s="157">
        <f t="shared" si="2"/>
        <v>0</v>
      </c>
      <c r="H14" s="157"/>
      <c r="I14" s="157"/>
      <c r="J14" s="157"/>
      <c r="K14" s="157"/>
      <c r="L14" s="157"/>
      <c r="M14" s="157"/>
      <c r="N14" s="157"/>
      <c r="O14" s="157"/>
      <c r="P14" s="157"/>
      <c r="Q14" s="157"/>
      <c r="R14" s="157"/>
      <c r="S14" s="157"/>
      <c r="T14" s="157"/>
      <c r="U14" s="157"/>
      <c r="V14" s="157"/>
      <c r="W14" s="157"/>
      <c r="X14" s="157"/>
      <c r="Y14" s="157"/>
      <c r="Z14" s="157"/>
      <c r="AA14" s="157">
        <f t="shared" si="1"/>
        <v>0</v>
      </c>
      <c r="AB14" s="158"/>
      <c r="AC14" s="884"/>
      <c r="AD14" s="884"/>
      <c r="AE14" s="884"/>
      <c r="AF14" s="884"/>
      <c r="AG14" s="884"/>
      <c r="AH14" s="884"/>
      <c r="AI14" s="884"/>
      <c r="AJ14" s="884"/>
      <c r="AK14" s="884"/>
      <c r="AL14" s="884"/>
      <c r="AM14" s="884"/>
      <c r="AN14" s="884"/>
    </row>
    <row r="15" spans="1:40" s="882" customFormat="1" ht="11.25">
      <c r="A15" s="882">
        <v>1111112102</v>
      </c>
      <c r="B15" s="883" t="s">
        <v>481</v>
      </c>
      <c r="C15" s="157">
        <f>+VLOOKUP(A15,Clasificación!C:J,5,FALSE)</f>
        <v>0</v>
      </c>
      <c r="D15" s="157"/>
      <c r="E15" s="157"/>
      <c r="F15" s="157">
        <f>+VLOOKUP(A15,Clasificación!C:K,9,FALSE)</f>
        <v>0</v>
      </c>
      <c r="G15" s="157">
        <f t="shared" si="2"/>
        <v>0</v>
      </c>
      <c r="H15" s="157"/>
      <c r="I15" s="157"/>
      <c r="J15" s="157"/>
      <c r="K15" s="157"/>
      <c r="L15" s="157"/>
      <c r="M15" s="157"/>
      <c r="N15" s="157"/>
      <c r="O15" s="157"/>
      <c r="P15" s="157"/>
      <c r="Q15" s="157"/>
      <c r="R15" s="157"/>
      <c r="S15" s="157"/>
      <c r="T15" s="157"/>
      <c r="U15" s="157"/>
      <c r="V15" s="157"/>
      <c r="W15" s="157"/>
      <c r="X15" s="157"/>
      <c r="Y15" s="157"/>
      <c r="Z15" s="157"/>
      <c r="AA15" s="157">
        <f t="shared" si="1"/>
        <v>0</v>
      </c>
      <c r="AB15" s="158"/>
      <c r="AC15" s="884"/>
      <c r="AD15" s="884"/>
      <c r="AE15" s="884"/>
      <c r="AF15" s="884"/>
      <c r="AG15" s="884"/>
      <c r="AH15" s="884"/>
      <c r="AI15" s="884"/>
      <c r="AJ15" s="884"/>
      <c r="AK15" s="884"/>
      <c r="AL15" s="884"/>
      <c r="AM15" s="884"/>
      <c r="AN15" s="884"/>
    </row>
    <row r="16" spans="1:40" s="882" customFormat="1" ht="11.25">
      <c r="A16" s="882">
        <v>11114</v>
      </c>
      <c r="B16" s="883" t="s">
        <v>17</v>
      </c>
      <c r="C16" s="157">
        <f>+VLOOKUP(A16,Clasificación!C:J,5,FALSE)</f>
        <v>0</v>
      </c>
      <c r="D16" s="157"/>
      <c r="E16" s="157"/>
      <c r="F16" s="157">
        <f>+VLOOKUP(A16,Clasificación!C:K,9,FALSE)</f>
        <v>0</v>
      </c>
      <c r="G16" s="157">
        <f t="shared" si="2"/>
        <v>0</v>
      </c>
      <c r="H16" s="157"/>
      <c r="I16" s="157"/>
      <c r="J16" s="157"/>
      <c r="K16" s="157"/>
      <c r="L16" s="157"/>
      <c r="M16" s="157"/>
      <c r="N16" s="157"/>
      <c r="O16" s="157"/>
      <c r="P16" s="157"/>
      <c r="Q16" s="157"/>
      <c r="R16" s="157"/>
      <c r="S16" s="157"/>
      <c r="T16" s="157"/>
      <c r="U16" s="157"/>
      <c r="V16" s="157"/>
      <c r="W16" s="157"/>
      <c r="X16" s="157"/>
      <c r="Y16" s="157"/>
      <c r="Z16" s="157"/>
      <c r="AA16" s="157">
        <f t="shared" si="1"/>
        <v>0</v>
      </c>
      <c r="AB16" s="158"/>
      <c r="AC16" s="884"/>
      <c r="AD16" s="884"/>
      <c r="AE16" s="884"/>
      <c r="AF16" s="884"/>
      <c r="AG16" s="884"/>
      <c r="AH16" s="884"/>
      <c r="AI16" s="884"/>
      <c r="AJ16" s="884"/>
      <c r="AK16" s="884"/>
      <c r="AL16" s="884"/>
      <c r="AM16" s="884"/>
      <c r="AN16" s="884"/>
    </row>
    <row r="17" spans="1:40" s="882" customFormat="1" ht="11.25">
      <c r="A17" s="882">
        <v>111141</v>
      </c>
      <c r="B17" s="883" t="s">
        <v>358</v>
      </c>
      <c r="C17" s="157">
        <f>+VLOOKUP(A17,Clasificación!C:J,5,FALSE)</f>
        <v>0</v>
      </c>
      <c r="D17" s="157"/>
      <c r="E17" s="157"/>
      <c r="F17" s="157">
        <f>+VLOOKUP(A17,Clasificación!C:K,9,FALSE)</f>
        <v>0</v>
      </c>
      <c r="G17" s="157">
        <f t="shared" si="2"/>
        <v>0</v>
      </c>
      <c r="H17" s="157"/>
      <c r="I17" s="157"/>
      <c r="J17" s="157"/>
      <c r="K17" s="157"/>
      <c r="L17" s="157"/>
      <c r="M17" s="157"/>
      <c r="N17" s="157"/>
      <c r="O17" s="157"/>
      <c r="P17" s="157"/>
      <c r="Q17" s="157"/>
      <c r="R17" s="157"/>
      <c r="S17" s="157"/>
      <c r="T17" s="157"/>
      <c r="U17" s="157"/>
      <c r="V17" s="157"/>
      <c r="W17" s="157"/>
      <c r="X17" s="157"/>
      <c r="Y17" s="157"/>
      <c r="Z17" s="157"/>
      <c r="AA17" s="157">
        <f t="shared" si="1"/>
        <v>0</v>
      </c>
      <c r="AB17" s="158"/>
      <c r="AC17" s="884"/>
      <c r="AD17" s="884"/>
      <c r="AE17" s="884"/>
      <c r="AF17" s="884"/>
      <c r="AG17" s="884"/>
      <c r="AH17" s="884"/>
      <c r="AI17" s="884"/>
      <c r="AJ17" s="884"/>
      <c r="AK17" s="884"/>
      <c r="AL17" s="884"/>
      <c r="AM17" s="884"/>
      <c r="AN17" s="884"/>
    </row>
    <row r="18" spans="1:40" s="882" customFormat="1" ht="11.25">
      <c r="A18" s="882">
        <v>1111411</v>
      </c>
      <c r="B18" s="883" t="s">
        <v>359</v>
      </c>
      <c r="C18" s="157">
        <f>+VLOOKUP(A18,Clasificación!C:J,5,FALSE)</f>
        <v>0</v>
      </c>
      <c r="D18" s="157"/>
      <c r="E18" s="157"/>
      <c r="F18" s="157">
        <f>+VLOOKUP(A18,Clasificación!C:K,9,FALSE)</f>
        <v>0</v>
      </c>
      <c r="G18" s="157">
        <f t="shared" si="2"/>
        <v>0</v>
      </c>
      <c r="H18" s="157"/>
      <c r="I18" s="157"/>
      <c r="J18" s="157"/>
      <c r="K18" s="157"/>
      <c r="L18" s="157"/>
      <c r="M18" s="157"/>
      <c r="N18" s="157"/>
      <c r="O18" s="157"/>
      <c r="P18" s="157"/>
      <c r="Q18" s="157"/>
      <c r="R18" s="157"/>
      <c r="S18" s="157"/>
      <c r="T18" s="157"/>
      <c r="U18" s="157"/>
      <c r="V18" s="157"/>
      <c r="W18" s="157"/>
      <c r="X18" s="157"/>
      <c r="Y18" s="157"/>
      <c r="Z18" s="157"/>
      <c r="AA18" s="157">
        <f t="shared" si="1"/>
        <v>0</v>
      </c>
      <c r="AB18" s="158"/>
      <c r="AC18" s="884"/>
      <c r="AD18" s="884"/>
      <c r="AE18" s="884"/>
      <c r="AF18" s="884"/>
      <c r="AG18" s="884"/>
      <c r="AH18" s="884"/>
      <c r="AI18" s="884"/>
      <c r="AJ18" s="884"/>
      <c r="AK18" s="884"/>
      <c r="AL18" s="884"/>
      <c r="AM18" s="884"/>
      <c r="AN18" s="884"/>
    </row>
    <row r="19" spans="1:40" s="882" customFormat="1" ht="11.25">
      <c r="A19" s="882">
        <v>11114111</v>
      </c>
      <c r="B19" s="883" t="s">
        <v>360</v>
      </c>
      <c r="C19" s="157">
        <f>+VLOOKUP(A19,Clasificación!C:J,5,FALSE)</f>
        <v>0</v>
      </c>
      <c r="D19" s="157"/>
      <c r="E19" s="157"/>
      <c r="F19" s="157">
        <f>+VLOOKUP(A19,Clasificación!C:K,9,FALSE)</f>
        <v>0</v>
      </c>
      <c r="G19" s="157">
        <f t="shared" si="2"/>
        <v>0</v>
      </c>
      <c r="H19" s="157"/>
      <c r="I19" s="157"/>
      <c r="J19" s="157"/>
      <c r="K19" s="157"/>
      <c r="L19" s="157"/>
      <c r="M19" s="157"/>
      <c r="N19" s="157"/>
      <c r="O19" s="157"/>
      <c r="P19" s="157"/>
      <c r="Q19" s="157"/>
      <c r="R19" s="157"/>
      <c r="S19" s="157"/>
      <c r="T19" s="157"/>
      <c r="U19" s="157"/>
      <c r="V19" s="157"/>
      <c r="W19" s="157"/>
      <c r="X19" s="157"/>
      <c r="Y19" s="157"/>
      <c r="Z19" s="157"/>
      <c r="AA19" s="157">
        <f t="shared" si="1"/>
        <v>0</v>
      </c>
      <c r="AB19" s="158"/>
      <c r="AC19" s="884"/>
      <c r="AD19" s="884"/>
      <c r="AE19" s="884"/>
      <c r="AF19" s="884"/>
      <c r="AG19" s="884"/>
      <c r="AH19" s="884"/>
      <c r="AI19" s="884"/>
      <c r="AJ19" s="884"/>
      <c r="AK19" s="884"/>
      <c r="AL19" s="884"/>
      <c r="AM19" s="884"/>
      <c r="AN19" s="884"/>
    </row>
    <row r="20" spans="1:40" s="882" customFormat="1" ht="11.25">
      <c r="A20" s="882">
        <v>1111411101</v>
      </c>
      <c r="B20" s="883" t="s">
        <v>64</v>
      </c>
      <c r="C20" s="157">
        <f>+VLOOKUP(A20,Clasificación!C:J,5,FALSE)</f>
        <v>5102912</v>
      </c>
      <c r="D20" s="157"/>
      <c r="E20" s="157"/>
      <c r="F20" s="157">
        <f>+VLOOKUP(A20,Clasificación!C:K,9,FALSE)</f>
        <v>974998</v>
      </c>
      <c r="G20" s="157">
        <f t="shared" si="2"/>
        <v>4127914</v>
      </c>
      <c r="H20" s="157"/>
      <c r="I20" s="157"/>
      <c r="J20" s="157"/>
      <c r="K20" s="157"/>
      <c r="L20" s="157"/>
      <c r="M20" s="157"/>
      <c r="N20" s="157"/>
      <c r="O20" s="157"/>
      <c r="P20" s="157"/>
      <c r="Q20" s="157"/>
      <c r="R20" s="157"/>
      <c r="S20" s="157"/>
      <c r="T20" s="157"/>
      <c r="U20" s="157"/>
      <c r="V20" s="157"/>
      <c r="W20" s="157"/>
      <c r="X20" s="157"/>
      <c r="Y20" s="157"/>
      <c r="Z20" s="157"/>
      <c r="AA20" s="157">
        <f t="shared" si="1"/>
        <v>4127914</v>
      </c>
      <c r="AB20" s="158"/>
      <c r="AC20" s="884"/>
      <c r="AD20" s="884"/>
      <c r="AE20" s="884"/>
      <c r="AF20" s="884"/>
      <c r="AG20" s="884"/>
      <c r="AH20" s="884"/>
      <c r="AI20" s="884"/>
      <c r="AJ20" s="884"/>
      <c r="AK20" s="884"/>
      <c r="AL20" s="884"/>
      <c r="AM20" s="884"/>
      <c r="AN20" s="884"/>
    </row>
    <row r="21" spans="1:40" s="882" customFormat="1" ht="11.25">
      <c r="A21" s="882">
        <v>1111411102</v>
      </c>
      <c r="B21" s="883" t="s">
        <v>63</v>
      </c>
      <c r="C21" s="157">
        <f>+VLOOKUP(A21,Clasificación!C:J,5,FALSE)</f>
        <v>536632</v>
      </c>
      <c r="D21" s="157"/>
      <c r="E21" s="157"/>
      <c r="F21" s="157">
        <f>+VLOOKUP(A21,Clasificación!C:K,9,FALSE)</f>
        <v>129</v>
      </c>
      <c r="G21" s="157">
        <f t="shared" si="2"/>
        <v>536503</v>
      </c>
      <c r="H21" s="157"/>
      <c r="I21" s="157"/>
      <c r="J21" s="157"/>
      <c r="K21" s="157"/>
      <c r="L21" s="157"/>
      <c r="M21" s="157"/>
      <c r="N21" s="157"/>
      <c r="O21" s="157"/>
      <c r="P21" s="157"/>
      <c r="Q21" s="157"/>
      <c r="R21" s="157"/>
      <c r="S21" s="157"/>
      <c r="T21" s="157"/>
      <c r="U21" s="157"/>
      <c r="V21" s="157"/>
      <c r="W21" s="157"/>
      <c r="X21" s="157"/>
      <c r="Y21" s="157"/>
      <c r="Z21" s="157"/>
      <c r="AA21" s="157">
        <f t="shared" si="1"/>
        <v>536503</v>
      </c>
      <c r="AB21" s="158"/>
      <c r="AC21" s="884"/>
      <c r="AD21" s="884"/>
      <c r="AE21" s="884"/>
      <c r="AF21" s="884"/>
      <c r="AG21" s="884"/>
      <c r="AH21" s="884"/>
      <c r="AI21" s="884"/>
      <c r="AJ21" s="884"/>
      <c r="AK21" s="884"/>
      <c r="AL21" s="884"/>
      <c r="AM21" s="884"/>
      <c r="AN21" s="884"/>
    </row>
    <row r="22" spans="1:40" s="882" customFormat="1" ht="11.25">
      <c r="A22" s="882">
        <v>11114112</v>
      </c>
      <c r="B22" s="883" t="s">
        <v>361</v>
      </c>
      <c r="C22" s="157">
        <f>+VLOOKUP(A22,Clasificación!C:J,5,FALSE)</f>
        <v>0</v>
      </c>
      <c r="D22" s="157"/>
      <c r="E22" s="157"/>
      <c r="F22" s="157">
        <f>+VLOOKUP(A22,Clasificación!C:K,9,FALSE)</f>
        <v>0</v>
      </c>
      <c r="G22" s="157">
        <f t="shared" si="2"/>
        <v>0</v>
      </c>
      <c r="H22" s="157"/>
      <c r="I22" s="157"/>
      <c r="J22" s="157"/>
      <c r="K22" s="157"/>
      <c r="L22" s="157"/>
      <c r="M22" s="157"/>
      <c r="N22" s="157"/>
      <c r="O22" s="157"/>
      <c r="P22" s="157"/>
      <c r="Q22" s="157"/>
      <c r="R22" s="157"/>
      <c r="S22" s="157"/>
      <c r="T22" s="157"/>
      <c r="U22" s="157"/>
      <c r="V22" s="157"/>
      <c r="W22" s="157"/>
      <c r="X22" s="157"/>
      <c r="Y22" s="157"/>
      <c r="Z22" s="157"/>
      <c r="AA22" s="157">
        <f t="shared" si="1"/>
        <v>0</v>
      </c>
      <c r="AB22" s="158"/>
      <c r="AC22" s="884"/>
      <c r="AD22" s="884"/>
      <c r="AE22" s="884"/>
      <c r="AF22" s="884"/>
      <c r="AG22" s="884"/>
      <c r="AH22" s="884"/>
      <c r="AI22" s="884"/>
      <c r="AJ22" s="884"/>
      <c r="AK22" s="884"/>
      <c r="AL22" s="884"/>
      <c r="AM22" s="884"/>
      <c r="AN22" s="884"/>
    </row>
    <row r="23" spans="1:40" s="882" customFormat="1" ht="11.25">
      <c r="A23" s="882">
        <v>1111411201</v>
      </c>
      <c r="B23" s="883" t="s">
        <v>64</v>
      </c>
      <c r="C23" s="157">
        <f>+VLOOKUP(A23,Clasificación!C:J,5,FALSE)</f>
        <v>515386688</v>
      </c>
      <c r="D23" s="157"/>
      <c r="E23" s="157"/>
      <c r="F23" s="157">
        <f>+VLOOKUP(A23,Clasificación!C:K,9,FALSE)</f>
        <v>487019973</v>
      </c>
      <c r="G23" s="157">
        <f t="shared" si="2"/>
        <v>28366715</v>
      </c>
      <c r="H23" s="157"/>
      <c r="I23" s="157"/>
      <c r="J23" s="157"/>
      <c r="K23" s="157"/>
      <c r="L23" s="157"/>
      <c r="M23" s="157"/>
      <c r="N23" s="157"/>
      <c r="O23" s="157"/>
      <c r="P23" s="157"/>
      <c r="Q23" s="157"/>
      <c r="R23" s="157"/>
      <c r="S23" s="157"/>
      <c r="T23" s="157"/>
      <c r="U23" s="157"/>
      <c r="V23" s="157"/>
      <c r="W23" s="157"/>
      <c r="X23" s="157"/>
      <c r="Y23" s="157"/>
      <c r="Z23" s="157"/>
      <c r="AA23" s="157">
        <f t="shared" si="1"/>
        <v>28366715</v>
      </c>
      <c r="AB23" s="158"/>
      <c r="AC23" s="884"/>
      <c r="AD23" s="884"/>
      <c r="AE23" s="884"/>
      <c r="AF23" s="884"/>
      <c r="AG23" s="884"/>
      <c r="AH23" s="884"/>
      <c r="AI23" s="884"/>
      <c r="AJ23" s="884"/>
      <c r="AK23" s="884"/>
      <c r="AL23" s="884"/>
      <c r="AM23" s="884"/>
      <c r="AN23" s="884"/>
    </row>
    <row r="24" spans="1:40" s="882" customFormat="1" ht="11.25">
      <c r="A24" s="882">
        <v>1111411202</v>
      </c>
      <c r="B24" s="883" t="s">
        <v>63</v>
      </c>
      <c r="C24" s="157">
        <f>+VLOOKUP(A24,Clasificación!C:J,5,FALSE)</f>
        <v>11630089</v>
      </c>
      <c r="D24" s="157"/>
      <c r="E24" s="157"/>
      <c r="F24" s="157">
        <f>+VLOOKUP(A24,Clasificación!C:K,9,FALSE)</f>
        <v>106618344</v>
      </c>
      <c r="G24" s="157">
        <f t="shared" si="2"/>
        <v>-94988255</v>
      </c>
      <c r="H24" s="157"/>
      <c r="I24" s="157"/>
      <c r="J24" s="157"/>
      <c r="K24" s="157"/>
      <c r="L24" s="157"/>
      <c r="M24" s="157"/>
      <c r="N24" s="157"/>
      <c r="O24" s="157"/>
      <c r="P24" s="157"/>
      <c r="Q24" s="157"/>
      <c r="R24" s="157"/>
      <c r="S24" s="157"/>
      <c r="T24" s="157"/>
      <c r="U24" s="157"/>
      <c r="V24" s="157"/>
      <c r="W24" s="157"/>
      <c r="X24" s="157"/>
      <c r="Y24" s="157"/>
      <c r="Z24" s="157"/>
      <c r="AA24" s="157">
        <f t="shared" si="1"/>
        <v>-94988255</v>
      </c>
      <c r="AB24" s="158"/>
      <c r="AC24" s="884"/>
      <c r="AD24" s="884"/>
      <c r="AE24" s="884"/>
      <c r="AF24" s="884"/>
      <c r="AG24" s="884"/>
      <c r="AH24" s="884"/>
      <c r="AI24" s="884"/>
      <c r="AJ24" s="884"/>
      <c r="AK24" s="884"/>
      <c r="AL24" s="884"/>
      <c r="AM24" s="884"/>
      <c r="AN24" s="884"/>
    </row>
    <row r="25" spans="1:40" s="882" customFormat="1" ht="11.25">
      <c r="A25" s="882">
        <v>11114113</v>
      </c>
      <c r="B25" s="883" t="s">
        <v>1055</v>
      </c>
      <c r="C25" s="157">
        <f>+VLOOKUP(A25,Clasificación!C:J,5,FALSE)</f>
        <v>0</v>
      </c>
      <c r="D25" s="157"/>
      <c r="E25" s="157"/>
      <c r="F25" s="157">
        <f>+VLOOKUP(A25,Clasificación!C:K,9,FALSE)</f>
        <v>0</v>
      </c>
      <c r="G25" s="157">
        <f t="shared" si="2"/>
        <v>0</v>
      </c>
      <c r="H25" s="157"/>
      <c r="I25" s="157"/>
      <c r="J25" s="157"/>
      <c r="K25" s="157"/>
      <c r="L25" s="157"/>
      <c r="M25" s="157"/>
      <c r="N25" s="157"/>
      <c r="O25" s="157"/>
      <c r="P25" s="157"/>
      <c r="Q25" s="157"/>
      <c r="R25" s="157"/>
      <c r="S25" s="157"/>
      <c r="T25" s="157"/>
      <c r="U25" s="157"/>
      <c r="V25" s="157"/>
      <c r="W25" s="157"/>
      <c r="X25" s="157"/>
      <c r="Y25" s="157"/>
      <c r="Z25" s="157"/>
      <c r="AA25" s="157">
        <f t="shared" si="1"/>
        <v>0</v>
      </c>
      <c r="AB25" s="158"/>
      <c r="AC25" s="884"/>
      <c r="AD25" s="884"/>
      <c r="AE25" s="884"/>
      <c r="AF25" s="884"/>
      <c r="AG25" s="884"/>
      <c r="AH25" s="884"/>
      <c r="AI25" s="884"/>
      <c r="AJ25" s="884"/>
      <c r="AK25" s="884"/>
      <c r="AL25" s="884"/>
      <c r="AM25" s="884"/>
      <c r="AN25" s="884"/>
    </row>
    <row r="26" spans="1:40" s="882" customFormat="1" ht="11.25">
      <c r="A26" s="882">
        <v>1111411301</v>
      </c>
      <c r="B26" s="883" t="s">
        <v>64</v>
      </c>
      <c r="C26" s="157">
        <f>+VLOOKUP(A26,Clasificación!C:J,5,FALSE)</f>
        <v>0</v>
      </c>
      <c r="D26" s="157"/>
      <c r="E26" s="157"/>
      <c r="F26" s="157">
        <f>+VLOOKUP(A26,Clasificación!C:K,9,FALSE)</f>
        <v>0</v>
      </c>
      <c r="G26" s="157">
        <f t="shared" si="2"/>
        <v>0</v>
      </c>
      <c r="H26" s="157"/>
      <c r="I26" s="157"/>
      <c r="J26" s="157"/>
      <c r="K26" s="157"/>
      <c r="L26" s="157"/>
      <c r="M26" s="157"/>
      <c r="N26" s="157"/>
      <c r="O26" s="157"/>
      <c r="P26" s="157"/>
      <c r="Q26" s="157"/>
      <c r="R26" s="157"/>
      <c r="S26" s="157"/>
      <c r="T26" s="157"/>
      <c r="U26" s="157"/>
      <c r="V26" s="157"/>
      <c r="W26" s="157"/>
      <c r="X26" s="157"/>
      <c r="Y26" s="157"/>
      <c r="Z26" s="157"/>
      <c r="AA26" s="157">
        <f t="shared" si="1"/>
        <v>0</v>
      </c>
      <c r="AB26" s="158"/>
      <c r="AC26" s="884"/>
      <c r="AD26" s="884"/>
      <c r="AE26" s="884"/>
      <c r="AF26" s="884"/>
      <c r="AG26" s="884"/>
      <c r="AH26" s="884"/>
      <c r="AI26" s="884"/>
      <c r="AJ26" s="884"/>
      <c r="AK26" s="884"/>
      <c r="AL26" s="884"/>
      <c r="AM26" s="884"/>
      <c r="AN26" s="884"/>
    </row>
    <row r="27" spans="1:40" s="882" customFormat="1" ht="11.25">
      <c r="A27" s="882">
        <v>1111411302</v>
      </c>
      <c r="B27" s="883" t="s">
        <v>63</v>
      </c>
      <c r="C27" s="157">
        <f>+VLOOKUP(A27,Clasificación!C:J,5,FALSE)</f>
        <v>0</v>
      </c>
      <c r="D27" s="157"/>
      <c r="E27" s="157"/>
      <c r="F27" s="157">
        <f>+VLOOKUP(A27,Clasificación!C:K,9,FALSE)</f>
        <v>0</v>
      </c>
      <c r="G27" s="157">
        <f t="shared" si="2"/>
        <v>0</v>
      </c>
      <c r="H27" s="157"/>
      <c r="I27" s="157"/>
      <c r="J27" s="157"/>
      <c r="K27" s="157"/>
      <c r="L27" s="157"/>
      <c r="M27" s="157"/>
      <c r="N27" s="157"/>
      <c r="O27" s="157"/>
      <c r="P27" s="157"/>
      <c r="Q27" s="157"/>
      <c r="R27" s="157"/>
      <c r="S27" s="157"/>
      <c r="T27" s="157"/>
      <c r="U27" s="157"/>
      <c r="V27" s="157"/>
      <c r="W27" s="157"/>
      <c r="X27" s="157"/>
      <c r="Y27" s="157"/>
      <c r="Z27" s="157"/>
      <c r="AA27" s="157">
        <f t="shared" si="1"/>
        <v>0</v>
      </c>
      <c r="AB27" s="158"/>
      <c r="AC27" s="884"/>
      <c r="AD27" s="884"/>
      <c r="AE27" s="884"/>
      <c r="AF27" s="884"/>
      <c r="AG27" s="884"/>
      <c r="AH27" s="884"/>
      <c r="AI27" s="884"/>
      <c r="AJ27" s="884"/>
      <c r="AK27" s="884"/>
      <c r="AL27" s="884"/>
      <c r="AM27" s="884"/>
      <c r="AN27" s="884"/>
    </row>
    <row r="28" spans="1:40" s="882" customFormat="1" ht="11.25">
      <c r="A28" s="882">
        <v>1111412</v>
      </c>
      <c r="B28" s="883" t="s">
        <v>482</v>
      </c>
      <c r="C28" s="157">
        <f>+VLOOKUP(A28,Clasificación!C:J,5,FALSE)</f>
        <v>0</v>
      </c>
      <c r="D28" s="157"/>
      <c r="E28" s="157"/>
      <c r="F28" s="157">
        <f>+VLOOKUP(A28,Clasificación!C:K,9,FALSE)</f>
        <v>0</v>
      </c>
      <c r="G28" s="157">
        <f t="shared" si="2"/>
        <v>0</v>
      </c>
      <c r="H28" s="157"/>
      <c r="I28" s="157"/>
      <c r="J28" s="157"/>
      <c r="K28" s="157"/>
      <c r="L28" s="157"/>
      <c r="M28" s="157"/>
      <c r="N28" s="157"/>
      <c r="O28" s="157"/>
      <c r="P28" s="157"/>
      <c r="Q28" s="157"/>
      <c r="R28" s="157"/>
      <c r="S28" s="157"/>
      <c r="T28" s="157"/>
      <c r="U28" s="157"/>
      <c r="V28" s="157"/>
      <c r="W28" s="157"/>
      <c r="X28" s="157"/>
      <c r="Y28" s="157"/>
      <c r="Z28" s="157"/>
      <c r="AA28" s="157">
        <f t="shared" si="1"/>
        <v>0</v>
      </c>
      <c r="AB28" s="158"/>
      <c r="AC28" s="884"/>
      <c r="AD28" s="884"/>
      <c r="AE28" s="884"/>
      <c r="AF28" s="884"/>
      <c r="AG28" s="884"/>
      <c r="AH28" s="884"/>
      <c r="AI28" s="884"/>
      <c r="AJ28" s="884"/>
      <c r="AK28" s="884"/>
      <c r="AL28" s="884"/>
      <c r="AM28" s="884"/>
      <c r="AN28" s="884"/>
    </row>
    <row r="29" spans="1:40" s="882" customFormat="1" ht="11.25">
      <c r="A29" s="882">
        <v>11114121</v>
      </c>
      <c r="B29" s="883" t="s">
        <v>483</v>
      </c>
      <c r="C29" s="157">
        <f>+VLOOKUP(A29,Clasificación!C:J,5,FALSE)</f>
        <v>0</v>
      </c>
      <c r="D29" s="157"/>
      <c r="E29" s="157"/>
      <c r="F29" s="157">
        <f>+VLOOKUP(A29,Clasificación!C:K,9,FALSE)</f>
        <v>0</v>
      </c>
      <c r="G29" s="157">
        <f t="shared" si="2"/>
        <v>0</v>
      </c>
      <c r="H29" s="157"/>
      <c r="I29" s="157"/>
      <c r="J29" s="157"/>
      <c r="K29" s="157"/>
      <c r="L29" s="157"/>
      <c r="M29" s="157"/>
      <c r="N29" s="157"/>
      <c r="O29" s="157"/>
      <c r="P29" s="157"/>
      <c r="Q29" s="157"/>
      <c r="R29" s="157"/>
      <c r="S29" s="157"/>
      <c r="T29" s="157"/>
      <c r="U29" s="157"/>
      <c r="V29" s="157"/>
      <c r="W29" s="157"/>
      <c r="X29" s="157"/>
      <c r="Y29" s="157"/>
      <c r="Z29" s="157"/>
      <c r="AA29" s="157">
        <f t="shared" si="1"/>
        <v>0</v>
      </c>
      <c r="AB29" s="158"/>
      <c r="AC29" s="884"/>
      <c r="AD29" s="884"/>
      <c r="AE29" s="884"/>
      <c r="AF29" s="884"/>
      <c r="AG29" s="884"/>
      <c r="AH29" s="884"/>
      <c r="AI29" s="884"/>
      <c r="AJ29" s="884"/>
      <c r="AK29" s="884"/>
      <c r="AL29" s="884"/>
      <c r="AM29" s="884"/>
      <c r="AN29" s="884"/>
    </row>
    <row r="30" spans="1:40" s="882" customFormat="1" ht="11.25">
      <c r="A30" s="882">
        <v>1111412101</v>
      </c>
      <c r="B30" s="883" t="s">
        <v>64</v>
      </c>
      <c r="C30" s="157">
        <f>+VLOOKUP(A30,Clasificación!C:J,5,FALSE)</f>
        <v>0</v>
      </c>
      <c r="D30" s="157"/>
      <c r="E30" s="157"/>
      <c r="F30" s="157">
        <f>+VLOOKUP(A30,Clasificación!C:K,9,FALSE)</f>
        <v>0</v>
      </c>
      <c r="G30" s="157">
        <f t="shared" si="2"/>
        <v>0</v>
      </c>
      <c r="H30" s="157"/>
      <c r="I30" s="157"/>
      <c r="J30" s="157"/>
      <c r="K30" s="157"/>
      <c r="L30" s="157"/>
      <c r="M30" s="157"/>
      <c r="N30" s="157"/>
      <c r="O30" s="157"/>
      <c r="P30" s="157"/>
      <c r="Q30" s="157"/>
      <c r="R30" s="157"/>
      <c r="S30" s="157"/>
      <c r="T30" s="157"/>
      <c r="U30" s="157"/>
      <c r="V30" s="157"/>
      <c r="W30" s="157"/>
      <c r="X30" s="157"/>
      <c r="Y30" s="157"/>
      <c r="Z30" s="157"/>
      <c r="AA30" s="157">
        <f t="shared" si="1"/>
        <v>0</v>
      </c>
      <c r="AB30" s="158"/>
      <c r="AC30" s="884"/>
      <c r="AD30" s="884"/>
      <c r="AE30" s="884"/>
      <c r="AF30" s="884"/>
      <c r="AG30" s="884"/>
      <c r="AH30" s="884"/>
      <c r="AI30" s="884"/>
      <c r="AJ30" s="884"/>
      <c r="AK30" s="884"/>
      <c r="AL30" s="884"/>
      <c r="AM30" s="884"/>
      <c r="AN30" s="884"/>
    </row>
    <row r="31" spans="1:40" s="882" customFormat="1" ht="11.25">
      <c r="A31" s="882">
        <v>1111412102</v>
      </c>
      <c r="B31" s="883" t="s">
        <v>63</v>
      </c>
      <c r="C31" s="157">
        <f>+VLOOKUP(A31,Clasificación!C:J,5,FALSE)</f>
        <v>0</v>
      </c>
      <c r="D31" s="157"/>
      <c r="E31" s="157"/>
      <c r="F31" s="157">
        <f>+VLOOKUP(A31,Clasificación!C:K,9,FALSE)</f>
        <v>0</v>
      </c>
      <c r="G31" s="157">
        <f t="shared" si="2"/>
        <v>0</v>
      </c>
      <c r="H31" s="157"/>
      <c r="I31" s="157"/>
      <c r="J31" s="157"/>
      <c r="K31" s="157"/>
      <c r="L31" s="157"/>
      <c r="M31" s="157"/>
      <c r="N31" s="157"/>
      <c r="O31" s="157"/>
      <c r="P31" s="157"/>
      <c r="Q31" s="157"/>
      <c r="R31" s="157"/>
      <c r="S31" s="157"/>
      <c r="T31" s="157"/>
      <c r="U31" s="157"/>
      <c r="V31" s="157"/>
      <c r="W31" s="157"/>
      <c r="X31" s="157"/>
      <c r="Y31" s="157"/>
      <c r="Z31" s="157"/>
      <c r="AA31" s="157">
        <f t="shared" si="1"/>
        <v>0</v>
      </c>
      <c r="AB31" s="158"/>
      <c r="AC31" s="884"/>
      <c r="AD31" s="884"/>
      <c r="AE31" s="884"/>
      <c r="AF31" s="884"/>
      <c r="AG31" s="884"/>
      <c r="AH31" s="884"/>
      <c r="AI31" s="884"/>
      <c r="AJ31" s="884"/>
      <c r="AK31" s="884"/>
      <c r="AL31" s="884"/>
      <c r="AM31" s="884"/>
      <c r="AN31" s="884"/>
    </row>
    <row r="32" spans="1:40" s="882" customFormat="1" ht="11.25">
      <c r="A32" s="882">
        <v>11114122</v>
      </c>
      <c r="B32" s="883" t="s">
        <v>484</v>
      </c>
      <c r="C32" s="157">
        <f>+VLOOKUP(A32,Clasificación!C:J,5,FALSE)</f>
        <v>0</v>
      </c>
      <c r="D32" s="157"/>
      <c r="E32" s="157"/>
      <c r="F32" s="157">
        <f>+VLOOKUP(A32,Clasificación!C:K,9,FALSE)</f>
        <v>0</v>
      </c>
      <c r="G32" s="157">
        <f t="shared" si="2"/>
        <v>0</v>
      </c>
      <c r="H32" s="157"/>
      <c r="I32" s="157"/>
      <c r="J32" s="157"/>
      <c r="K32" s="157"/>
      <c r="L32" s="157"/>
      <c r="M32" s="157"/>
      <c r="N32" s="157"/>
      <c r="O32" s="157"/>
      <c r="P32" s="157"/>
      <c r="Q32" s="157"/>
      <c r="R32" s="157"/>
      <c r="S32" s="157"/>
      <c r="T32" s="157"/>
      <c r="U32" s="157"/>
      <c r="V32" s="157"/>
      <c r="W32" s="157"/>
      <c r="X32" s="157"/>
      <c r="Y32" s="157"/>
      <c r="Z32" s="157"/>
      <c r="AA32" s="157">
        <f t="shared" si="1"/>
        <v>0</v>
      </c>
      <c r="AB32" s="158"/>
      <c r="AC32" s="884"/>
      <c r="AD32" s="884"/>
      <c r="AE32" s="884"/>
      <c r="AF32" s="884"/>
      <c r="AG32" s="884"/>
      <c r="AH32" s="884"/>
      <c r="AI32" s="884"/>
      <c r="AJ32" s="884"/>
      <c r="AK32" s="884"/>
      <c r="AL32" s="884"/>
      <c r="AM32" s="884"/>
      <c r="AN32" s="884"/>
    </row>
    <row r="33" spans="1:40" s="882" customFormat="1" ht="11.25">
      <c r="A33" s="882">
        <v>1111412201</v>
      </c>
      <c r="B33" s="883" t="s">
        <v>64</v>
      </c>
      <c r="C33" s="157">
        <f>+VLOOKUP(A33,Clasificación!C:J,5,FALSE)</f>
        <v>7067000</v>
      </c>
      <c r="D33" s="157"/>
      <c r="E33" s="157"/>
      <c r="F33" s="157">
        <f>+VLOOKUP(A33,Clasificación!C:K,9,FALSE)</f>
        <v>7067000</v>
      </c>
      <c r="G33" s="157">
        <f t="shared" si="2"/>
        <v>0</v>
      </c>
      <c r="H33" s="157"/>
      <c r="I33" s="157"/>
      <c r="J33" s="157"/>
      <c r="K33" s="157"/>
      <c r="L33" s="157"/>
      <c r="M33" s="157"/>
      <c r="N33" s="157"/>
      <c r="O33" s="157"/>
      <c r="P33" s="157"/>
      <c r="Q33" s="157"/>
      <c r="R33" s="157"/>
      <c r="S33" s="157"/>
      <c r="T33" s="157"/>
      <c r="U33" s="157"/>
      <c r="V33" s="157"/>
      <c r="W33" s="157"/>
      <c r="X33" s="157"/>
      <c r="Y33" s="157"/>
      <c r="Z33" s="157"/>
      <c r="AA33" s="157">
        <f t="shared" si="1"/>
        <v>0</v>
      </c>
      <c r="AB33" s="158"/>
      <c r="AC33" s="884"/>
      <c r="AD33" s="884"/>
      <c r="AE33" s="884"/>
      <c r="AF33" s="884"/>
      <c r="AG33" s="884"/>
      <c r="AH33" s="884"/>
      <c r="AI33" s="884"/>
      <c r="AJ33" s="884"/>
      <c r="AK33" s="884"/>
      <c r="AL33" s="884"/>
      <c r="AM33" s="884"/>
      <c r="AN33" s="884"/>
    </row>
    <row r="34" spans="1:40" s="882" customFormat="1" ht="11.25">
      <c r="A34" s="882">
        <v>1111412202</v>
      </c>
      <c r="B34" s="883" t="s">
        <v>63</v>
      </c>
      <c r="C34" s="157">
        <f>+VLOOKUP(A34,Clasificación!C:J,5,FALSE)</f>
        <v>35438182</v>
      </c>
      <c r="D34" s="157"/>
      <c r="E34" s="157"/>
      <c r="F34" s="157">
        <f>+VLOOKUP(A34,Clasificación!C:K,9,FALSE)</f>
        <v>35178547</v>
      </c>
      <c r="G34" s="157">
        <f t="shared" si="2"/>
        <v>259635</v>
      </c>
      <c r="H34" s="157"/>
      <c r="I34" s="157"/>
      <c r="J34" s="157"/>
      <c r="K34" s="157"/>
      <c r="L34" s="157"/>
      <c r="M34" s="157"/>
      <c r="N34" s="157"/>
      <c r="O34" s="157"/>
      <c r="P34" s="157"/>
      <c r="Q34" s="157"/>
      <c r="R34" s="157"/>
      <c r="S34" s="157"/>
      <c r="T34" s="157"/>
      <c r="U34" s="157"/>
      <c r="V34" s="157"/>
      <c r="W34" s="157"/>
      <c r="X34" s="157"/>
      <c r="Y34" s="157"/>
      <c r="Z34" s="157"/>
      <c r="AA34" s="157">
        <f t="shared" si="1"/>
        <v>259635</v>
      </c>
      <c r="AB34" s="158"/>
      <c r="AC34" s="884"/>
      <c r="AD34" s="884"/>
      <c r="AE34" s="884"/>
      <c r="AF34" s="884"/>
      <c r="AG34" s="884"/>
      <c r="AH34" s="884"/>
      <c r="AI34" s="884"/>
      <c r="AJ34" s="884"/>
      <c r="AK34" s="884"/>
      <c r="AL34" s="884"/>
      <c r="AM34" s="884"/>
      <c r="AN34" s="884"/>
    </row>
    <row r="35" spans="1:40" s="882" customFormat="1" ht="11.25">
      <c r="A35" s="882">
        <v>11114123</v>
      </c>
      <c r="B35" s="883" t="s">
        <v>1130</v>
      </c>
      <c r="C35" s="157">
        <f>+VLOOKUP(A35,Clasificación!C:J,5,FALSE)</f>
        <v>0</v>
      </c>
      <c r="D35" s="157"/>
      <c r="E35" s="157"/>
      <c r="F35" s="157">
        <f>+VLOOKUP(A35,Clasificación!C:K,9,FALSE)</f>
        <v>0</v>
      </c>
      <c r="G35" s="157">
        <f t="shared" si="2"/>
        <v>0</v>
      </c>
      <c r="H35" s="157"/>
      <c r="I35" s="157"/>
      <c r="J35" s="157"/>
      <c r="K35" s="157"/>
      <c r="L35" s="157"/>
      <c r="M35" s="157"/>
      <c r="N35" s="157"/>
      <c r="O35" s="157"/>
      <c r="P35" s="157"/>
      <c r="Q35" s="157"/>
      <c r="R35" s="157"/>
      <c r="S35" s="157"/>
      <c r="T35" s="157"/>
      <c r="U35" s="157"/>
      <c r="V35" s="157"/>
      <c r="W35" s="157"/>
      <c r="X35" s="157"/>
      <c r="Y35" s="157"/>
      <c r="Z35" s="157"/>
      <c r="AA35" s="157">
        <f t="shared" si="1"/>
        <v>0</v>
      </c>
      <c r="AB35" s="158"/>
      <c r="AC35" s="884"/>
      <c r="AD35" s="884"/>
      <c r="AE35" s="884"/>
      <c r="AF35" s="884"/>
      <c r="AG35" s="884"/>
      <c r="AH35" s="884"/>
      <c r="AI35" s="884"/>
      <c r="AJ35" s="884"/>
      <c r="AK35" s="884"/>
      <c r="AL35" s="884"/>
      <c r="AM35" s="884"/>
      <c r="AN35" s="884"/>
    </row>
    <row r="36" spans="1:40" s="882" customFormat="1" ht="11.25">
      <c r="A36" s="882">
        <v>1111412301</v>
      </c>
      <c r="B36" s="883" t="s">
        <v>64</v>
      </c>
      <c r="C36" s="157">
        <f>+VLOOKUP(A36,Clasificación!C:J,5,FALSE)</f>
        <v>11350000</v>
      </c>
      <c r="D36" s="157"/>
      <c r="E36" s="157"/>
      <c r="F36" s="157">
        <f>+VLOOKUP(A36,Clasificación!C:K,9,FALSE)</f>
        <v>11050000</v>
      </c>
      <c r="G36" s="157">
        <f t="shared" si="2"/>
        <v>300000</v>
      </c>
      <c r="H36" s="157"/>
      <c r="I36" s="157"/>
      <c r="J36" s="157"/>
      <c r="K36" s="157"/>
      <c r="L36" s="157"/>
      <c r="M36" s="157"/>
      <c r="N36" s="157"/>
      <c r="O36" s="157"/>
      <c r="P36" s="157"/>
      <c r="Q36" s="157"/>
      <c r="R36" s="157"/>
      <c r="S36" s="157"/>
      <c r="T36" s="157"/>
      <c r="U36" s="157"/>
      <c r="V36" s="157"/>
      <c r="W36" s="157"/>
      <c r="X36" s="157"/>
      <c r="Y36" s="157"/>
      <c r="Z36" s="157"/>
      <c r="AA36" s="157">
        <f t="shared" si="1"/>
        <v>300000</v>
      </c>
      <c r="AB36" s="158"/>
      <c r="AC36" s="884"/>
      <c r="AD36" s="884"/>
      <c r="AE36" s="884"/>
      <c r="AF36" s="884"/>
      <c r="AG36" s="884"/>
      <c r="AH36" s="884"/>
      <c r="AI36" s="884"/>
      <c r="AJ36" s="884"/>
      <c r="AK36" s="884"/>
      <c r="AL36" s="884"/>
      <c r="AM36" s="884"/>
      <c r="AN36" s="884"/>
    </row>
    <row r="37" spans="1:40" s="882" customFormat="1" ht="11.25">
      <c r="A37" s="882">
        <v>1111412302</v>
      </c>
      <c r="B37" s="883" t="s">
        <v>63</v>
      </c>
      <c r="C37" s="157">
        <f>+VLOOKUP(A37,Clasificación!C:J,5,FALSE)</f>
        <v>37985302</v>
      </c>
      <c r="D37" s="157"/>
      <c r="E37" s="157"/>
      <c r="F37" s="157">
        <f>+VLOOKUP(A37,Clasificación!C:K,9,FALSE)</f>
        <v>34422757</v>
      </c>
      <c r="G37" s="157">
        <f t="shared" si="2"/>
        <v>3562545</v>
      </c>
      <c r="H37" s="157"/>
      <c r="I37" s="157"/>
      <c r="J37" s="157"/>
      <c r="K37" s="157"/>
      <c r="L37" s="157"/>
      <c r="M37" s="157"/>
      <c r="N37" s="157"/>
      <c r="O37" s="157"/>
      <c r="P37" s="157"/>
      <c r="Q37" s="157"/>
      <c r="R37" s="157"/>
      <c r="S37" s="157"/>
      <c r="T37" s="157"/>
      <c r="U37" s="157"/>
      <c r="V37" s="157"/>
      <c r="W37" s="157"/>
      <c r="X37" s="157"/>
      <c r="Y37" s="157"/>
      <c r="Z37" s="157"/>
      <c r="AA37" s="157">
        <f t="shared" si="1"/>
        <v>3562545</v>
      </c>
      <c r="AB37" s="158"/>
      <c r="AC37" s="884"/>
      <c r="AD37" s="884"/>
      <c r="AE37" s="884"/>
      <c r="AF37" s="884"/>
      <c r="AG37" s="884"/>
      <c r="AH37" s="884"/>
      <c r="AI37" s="884"/>
      <c r="AJ37" s="884"/>
      <c r="AK37" s="884"/>
      <c r="AL37" s="884"/>
      <c r="AM37" s="884"/>
      <c r="AN37" s="884"/>
    </row>
    <row r="38" spans="1:40" s="882" customFormat="1" ht="11.25">
      <c r="A38" s="882">
        <v>111142</v>
      </c>
      <c r="B38" s="883" t="s">
        <v>485</v>
      </c>
      <c r="C38" s="157">
        <f>+VLOOKUP(A38,Clasificación!C:J,5,FALSE)</f>
        <v>0</v>
      </c>
      <c r="D38" s="157"/>
      <c r="E38" s="157"/>
      <c r="F38" s="157">
        <f>+VLOOKUP(A38,Clasificación!C:K,9,FALSE)</f>
        <v>0</v>
      </c>
      <c r="G38" s="157">
        <f t="shared" si="2"/>
        <v>0</v>
      </c>
      <c r="H38" s="157"/>
      <c r="I38" s="157"/>
      <c r="J38" s="157"/>
      <c r="K38" s="157"/>
      <c r="L38" s="157"/>
      <c r="M38" s="157"/>
      <c r="N38" s="157"/>
      <c r="O38" s="157"/>
      <c r="P38" s="157"/>
      <c r="Q38" s="157"/>
      <c r="R38" s="157"/>
      <c r="S38" s="157"/>
      <c r="T38" s="157"/>
      <c r="U38" s="157"/>
      <c r="V38" s="157"/>
      <c r="W38" s="157"/>
      <c r="X38" s="157"/>
      <c r="Y38" s="157"/>
      <c r="Z38" s="157"/>
      <c r="AA38" s="157">
        <f t="shared" si="1"/>
        <v>0</v>
      </c>
      <c r="AB38" s="158"/>
      <c r="AC38" s="884"/>
      <c r="AD38" s="884"/>
      <c r="AE38" s="884"/>
      <c r="AF38" s="884"/>
      <c r="AG38" s="884"/>
      <c r="AH38" s="884"/>
      <c r="AI38" s="884"/>
      <c r="AJ38" s="884"/>
      <c r="AK38" s="884"/>
      <c r="AL38" s="884"/>
      <c r="AM38" s="884"/>
      <c r="AN38" s="884"/>
    </row>
    <row r="39" spans="1:40" s="882" customFormat="1" ht="11.25">
      <c r="A39" s="882">
        <v>1111421</v>
      </c>
      <c r="B39" s="883" t="s">
        <v>1288</v>
      </c>
      <c r="C39" s="157">
        <f>+VLOOKUP(A39,Clasificación!C:J,5,FALSE)</f>
        <v>0</v>
      </c>
      <c r="D39" s="157"/>
      <c r="E39" s="157"/>
      <c r="F39" s="157">
        <f>+VLOOKUP(A39,Clasificación!C:K,9,FALSE)</f>
        <v>0</v>
      </c>
      <c r="G39" s="157">
        <f t="shared" si="2"/>
        <v>0</v>
      </c>
      <c r="H39" s="157"/>
      <c r="I39" s="157"/>
      <c r="J39" s="157"/>
      <c r="K39" s="157"/>
      <c r="L39" s="157"/>
      <c r="M39" s="157"/>
      <c r="N39" s="157"/>
      <c r="O39" s="157"/>
      <c r="P39" s="157"/>
      <c r="Q39" s="157"/>
      <c r="R39" s="157"/>
      <c r="S39" s="157"/>
      <c r="T39" s="157"/>
      <c r="U39" s="157"/>
      <c r="V39" s="157"/>
      <c r="W39" s="157"/>
      <c r="X39" s="157"/>
      <c r="Y39" s="157"/>
      <c r="Z39" s="157"/>
      <c r="AA39" s="157">
        <f t="shared" si="1"/>
        <v>0</v>
      </c>
      <c r="AB39" s="158"/>
      <c r="AC39" s="884"/>
      <c r="AD39" s="884"/>
      <c r="AE39" s="884"/>
      <c r="AF39" s="884"/>
      <c r="AG39" s="884"/>
      <c r="AH39" s="884"/>
      <c r="AI39" s="884"/>
      <c r="AJ39" s="884"/>
      <c r="AK39" s="884"/>
      <c r="AL39" s="884"/>
      <c r="AM39" s="884"/>
      <c r="AN39" s="884"/>
    </row>
    <row r="40" spans="1:40" s="882" customFormat="1" ht="11.25">
      <c r="A40" s="882">
        <v>11114211</v>
      </c>
      <c r="B40" s="883" t="s">
        <v>360</v>
      </c>
      <c r="C40" s="157">
        <f>+VLOOKUP(A40,Clasificación!C:J,5,FALSE)</f>
        <v>0</v>
      </c>
      <c r="D40" s="157"/>
      <c r="E40" s="157"/>
      <c r="F40" s="157">
        <f>+VLOOKUP(A40,Clasificación!C:K,9,FALSE)</f>
        <v>0</v>
      </c>
      <c r="G40" s="157">
        <f t="shared" si="2"/>
        <v>0</v>
      </c>
      <c r="H40" s="157"/>
      <c r="I40" s="157"/>
      <c r="J40" s="157"/>
      <c r="K40" s="157"/>
      <c r="L40" s="157"/>
      <c r="M40" s="157"/>
      <c r="N40" s="157"/>
      <c r="O40" s="157"/>
      <c r="P40" s="157"/>
      <c r="Q40" s="157"/>
      <c r="R40" s="157"/>
      <c r="S40" s="157"/>
      <c r="T40" s="157"/>
      <c r="U40" s="157"/>
      <c r="V40" s="157"/>
      <c r="W40" s="157"/>
      <c r="X40" s="157"/>
      <c r="Y40" s="157"/>
      <c r="Z40" s="157"/>
      <c r="AA40" s="157">
        <f t="shared" si="1"/>
        <v>0</v>
      </c>
      <c r="AB40" s="158"/>
      <c r="AC40" s="884"/>
      <c r="AD40" s="884"/>
      <c r="AE40" s="884"/>
      <c r="AF40" s="884"/>
      <c r="AG40" s="884"/>
      <c r="AH40" s="884"/>
      <c r="AI40" s="884"/>
      <c r="AJ40" s="884"/>
      <c r="AK40" s="884"/>
      <c r="AL40" s="884"/>
      <c r="AM40" s="884"/>
      <c r="AN40" s="884"/>
    </row>
    <row r="41" spans="1:40" s="882" customFormat="1" ht="11.25">
      <c r="A41" s="882">
        <v>1111421101</v>
      </c>
      <c r="B41" s="883" t="s">
        <v>63</v>
      </c>
      <c r="C41" s="157">
        <f>+VLOOKUP(A41,Clasificación!C:J,5,FALSE)</f>
        <v>53488468</v>
      </c>
      <c r="D41" s="157"/>
      <c r="E41" s="157"/>
      <c r="F41" s="157">
        <f>+VLOOKUP(A41,Clasificación!C:K,9,FALSE)</f>
        <v>50676140</v>
      </c>
      <c r="G41" s="157">
        <f t="shared" si="2"/>
        <v>2812328</v>
      </c>
      <c r="H41" s="157"/>
      <c r="I41" s="157"/>
      <c r="J41" s="157"/>
      <c r="K41" s="157"/>
      <c r="L41" s="157"/>
      <c r="M41" s="157"/>
      <c r="N41" s="157"/>
      <c r="O41" s="157"/>
      <c r="P41" s="157"/>
      <c r="Q41" s="157"/>
      <c r="R41" s="157"/>
      <c r="S41" s="157"/>
      <c r="T41" s="157"/>
      <c r="U41" s="157"/>
      <c r="V41" s="157"/>
      <c r="W41" s="157"/>
      <c r="X41" s="157"/>
      <c r="Y41" s="157"/>
      <c r="Z41" s="157"/>
      <c r="AA41" s="157">
        <f t="shared" si="1"/>
        <v>2812328</v>
      </c>
      <c r="AB41" s="158"/>
      <c r="AC41" s="884"/>
      <c r="AD41" s="884"/>
      <c r="AE41" s="884"/>
      <c r="AF41" s="884"/>
      <c r="AG41" s="884"/>
      <c r="AH41" s="884"/>
      <c r="AI41" s="884"/>
      <c r="AJ41" s="884"/>
      <c r="AK41" s="884"/>
      <c r="AL41" s="884"/>
      <c r="AM41" s="884"/>
      <c r="AN41" s="884"/>
    </row>
    <row r="42" spans="1:40" s="882" customFormat="1" ht="11.25">
      <c r="A42" s="882">
        <v>112</v>
      </c>
      <c r="B42" s="883" t="s">
        <v>362</v>
      </c>
      <c r="C42" s="157">
        <f>+VLOOKUP(A42,Clasificación!C:J,5,FALSE)</f>
        <v>0</v>
      </c>
      <c r="D42" s="157"/>
      <c r="E42" s="157"/>
      <c r="F42" s="157">
        <f>+VLOOKUP(A42,Clasificación!C:K,9,FALSE)</f>
        <v>0</v>
      </c>
      <c r="G42" s="157">
        <f t="shared" si="2"/>
        <v>0</v>
      </c>
      <c r="H42" s="157"/>
      <c r="I42" s="157"/>
      <c r="J42" s="157"/>
      <c r="K42" s="157"/>
      <c r="L42" s="157"/>
      <c r="M42" s="157"/>
      <c r="N42" s="157"/>
      <c r="O42" s="157"/>
      <c r="P42" s="157"/>
      <c r="Q42" s="157"/>
      <c r="R42" s="157"/>
      <c r="S42" s="157"/>
      <c r="T42" s="157"/>
      <c r="U42" s="157"/>
      <c r="V42" s="157"/>
      <c r="W42" s="157"/>
      <c r="X42" s="157"/>
      <c r="Y42" s="157"/>
      <c r="Z42" s="157"/>
      <c r="AA42" s="157">
        <f t="shared" si="1"/>
        <v>0</v>
      </c>
      <c r="AB42" s="158"/>
      <c r="AC42" s="884"/>
      <c r="AD42" s="884"/>
      <c r="AE42" s="884"/>
      <c r="AF42" s="884"/>
      <c r="AG42" s="884"/>
      <c r="AH42" s="884"/>
      <c r="AI42" s="884"/>
      <c r="AJ42" s="884"/>
      <c r="AK42" s="884"/>
      <c r="AL42" s="884"/>
      <c r="AM42" s="884"/>
      <c r="AN42" s="884"/>
    </row>
    <row r="43" spans="1:40" s="882" customFormat="1" ht="11.25">
      <c r="A43" s="882">
        <v>11201</v>
      </c>
      <c r="B43" s="883" t="s">
        <v>234</v>
      </c>
      <c r="C43" s="157">
        <f>+VLOOKUP(A43,Clasificación!C:J,5,FALSE)</f>
        <v>0</v>
      </c>
      <c r="D43" s="157"/>
      <c r="E43" s="157"/>
      <c r="F43" s="157">
        <f>+VLOOKUP(A43,Clasificación!C:K,9,FALSE)</f>
        <v>0</v>
      </c>
      <c r="G43" s="157">
        <f t="shared" si="2"/>
        <v>0</v>
      </c>
      <c r="H43" s="157"/>
      <c r="I43" s="157"/>
      <c r="J43" s="157"/>
      <c r="K43" s="157"/>
      <c r="L43" s="157"/>
      <c r="M43" s="157"/>
      <c r="N43" s="157"/>
      <c r="O43" s="157"/>
      <c r="P43" s="157"/>
      <c r="Q43" s="157"/>
      <c r="R43" s="157"/>
      <c r="S43" s="157"/>
      <c r="T43" s="157"/>
      <c r="U43" s="157"/>
      <c r="V43" s="157"/>
      <c r="W43" s="157"/>
      <c r="X43" s="157"/>
      <c r="Y43" s="157"/>
      <c r="Z43" s="157"/>
      <c r="AA43" s="157">
        <f t="shared" si="1"/>
        <v>0</v>
      </c>
      <c r="AB43" s="158"/>
      <c r="AC43" s="884"/>
      <c r="AD43" s="884"/>
      <c r="AE43" s="884"/>
      <c r="AF43" s="884"/>
      <c r="AG43" s="884"/>
      <c r="AH43" s="884"/>
      <c r="AI43" s="884"/>
      <c r="AJ43" s="884"/>
      <c r="AK43" s="884"/>
      <c r="AL43" s="884"/>
      <c r="AM43" s="884"/>
      <c r="AN43" s="884"/>
    </row>
    <row r="44" spans="1:40" s="882" customFormat="1" ht="11.25">
      <c r="A44" s="882">
        <v>112011</v>
      </c>
      <c r="B44" s="883" t="s">
        <v>486</v>
      </c>
      <c r="C44" s="157">
        <f>+VLOOKUP(A44,Clasificación!C:J,5,FALSE)</f>
        <v>0</v>
      </c>
      <c r="D44" s="157"/>
      <c r="E44" s="157"/>
      <c r="F44" s="157">
        <f>+VLOOKUP(A44,Clasificación!C:K,9,FALSE)</f>
        <v>0</v>
      </c>
      <c r="G44" s="157">
        <f t="shared" si="2"/>
        <v>0</v>
      </c>
      <c r="H44" s="157"/>
      <c r="I44" s="157"/>
      <c r="J44" s="157"/>
      <c r="K44" s="157"/>
      <c r="L44" s="157"/>
      <c r="M44" s="157"/>
      <c r="N44" s="157"/>
      <c r="O44" s="157"/>
      <c r="P44" s="157"/>
      <c r="Q44" s="157"/>
      <c r="R44" s="157"/>
      <c r="S44" s="157"/>
      <c r="T44" s="157"/>
      <c r="U44" s="157"/>
      <c r="V44" s="157"/>
      <c r="W44" s="157"/>
      <c r="X44" s="157"/>
      <c r="Y44" s="157"/>
      <c r="Z44" s="157"/>
      <c r="AA44" s="157">
        <f t="shared" si="1"/>
        <v>0</v>
      </c>
      <c r="AB44" s="158"/>
      <c r="AC44" s="884"/>
      <c r="AD44" s="884"/>
      <c r="AE44" s="884"/>
      <c r="AF44" s="884"/>
      <c r="AG44" s="884"/>
      <c r="AH44" s="884"/>
      <c r="AI44" s="884"/>
      <c r="AJ44" s="884"/>
      <c r="AK44" s="884"/>
      <c r="AL44" s="884"/>
      <c r="AM44" s="884"/>
      <c r="AN44" s="884"/>
    </row>
    <row r="45" spans="1:40" s="882" customFormat="1" ht="11.25">
      <c r="A45" s="882">
        <v>1120111</v>
      </c>
      <c r="B45" s="883" t="s">
        <v>487</v>
      </c>
      <c r="C45" s="157">
        <f>+VLOOKUP(A45,Clasificación!C:J,5,FALSE)</f>
        <v>0</v>
      </c>
      <c r="D45" s="157"/>
      <c r="E45" s="157"/>
      <c r="F45" s="157">
        <f>+VLOOKUP(A45,Clasificación!C:K,9,FALSE)</f>
        <v>0</v>
      </c>
      <c r="G45" s="157">
        <f t="shared" si="2"/>
        <v>0</v>
      </c>
      <c r="H45" s="157"/>
      <c r="I45" s="157"/>
      <c r="J45" s="157"/>
      <c r="K45" s="157"/>
      <c r="L45" s="157"/>
      <c r="M45" s="157"/>
      <c r="N45" s="157"/>
      <c r="O45" s="157"/>
      <c r="P45" s="157"/>
      <c r="Q45" s="157"/>
      <c r="R45" s="157"/>
      <c r="S45" s="157"/>
      <c r="T45" s="157"/>
      <c r="U45" s="157"/>
      <c r="V45" s="157"/>
      <c r="W45" s="157"/>
      <c r="X45" s="157"/>
      <c r="Y45" s="157"/>
      <c r="Z45" s="157"/>
      <c r="AA45" s="157">
        <f t="shared" si="1"/>
        <v>0</v>
      </c>
      <c r="AB45" s="158"/>
      <c r="AC45" s="884"/>
      <c r="AD45" s="884"/>
      <c r="AE45" s="884"/>
      <c r="AF45" s="884"/>
      <c r="AG45" s="884"/>
      <c r="AH45" s="884"/>
      <c r="AI45" s="884"/>
      <c r="AJ45" s="884"/>
      <c r="AK45" s="884"/>
      <c r="AL45" s="884"/>
      <c r="AM45" s="884"/>
      <c r="AN45" s="884"/>
    </row>
    <row r="46" spans="1:40" s="882" customFormat="1" ht="11.25">
      <c r="A46" s="882">
        <v>11201111</v>
      </c>
      <c r="B46" s="883" t="s">
        <v>488</v>
      </c>
      <c r="C46" s="157">
        <f>+VLOOKUP(A46,Clasificación!C:J,5,FALSE)</f>
        <v>0</v>
      </c>
      <c r="D46" s="157"/>
      <c r="E46" s="157"/>
      <c r="F46" s="157">
        <f>+VLOOKUP(A46,Clasificación!C:K,9,FALSE)</f>
        <v>0</v>
      </c>
      <c r="G46" s="157">
        <f t="shared" si="2"/>
        <v>0</v>
      </c>
      <c r="H46" s="157"/>
      <c r="I46" s="157"/>
      <c r="J46" s="157"/>
      <c r="K46" s="157"/>
      <c r="L46" s="157"/>
      <c r="M46" s="157"/>
      <c r="N46" s="157"/>
      <c r="O46" s="157"/>
      <c r="P46" s="157"/>
      <c r="Q46" s="157"/>
      <c r="R46" s="157"/>
      <c r="S46" s="157"/>
      <c r="T46" s="157"/>
      <c r="U46" s="157"/>
      <c r="V46" s="157"/>
      <c r="W46" s="157"/>
      <c r="X46" s="157"/>
      <c r="Y46" s="157"/>
      <c r="Z46" s="157"/>
      <c r="AA46" s="157">
        <f t="shared" si="1"/>
        <v>0</v>
      </c>
      <c r="AB46" s="158"/>
      <c r="AC46" s="884"/>
      <c r="AD46" s="884"/>
      <c r="AE46" s="884"/>
      <c r="AF46" s="884"/>
      <c r="AG46" s="884"/>
      <c r="AH46" s="884"/>
      <c r="AI46" s="884"/>
      <c r="AJ46" s="884"/>
      <c r="AK46" s="884"/>
      <c r="AL46" s="884"/>
      <c r="AM46" s="884"/>
      <c r="AN46" s="884"/>
    </row>
    <row r="47" spans="1:40" s="882" customFormat="1" ht="11.25">
      <c r="A47" s="882">
        <v>1120111101</v>
      </c>
      <c r="B47" s="883" t="s">
        <v>489</v>
      </c>
      <c r="C47" s="157">
        <f>+VLOOKUP(A47,Clasificación!C:J,5,FALSE)</f>
        <v>0</v>
      </c>
      <c r="D47" s="157"/>
      <c r="E47" s="157"/>
      <c r="F47" s="157">
        <f>+VLOOKUP(A47,Clasificación!C:K,9,FALSE)</f>
        <v>0</v>
      </c>
      <c r="G47" s="157">
        <f t="shared" si="2"/>
        <v>0</v>
      </c>
      <c r="H47" s="157"/>
      <c r="I47" s="157"/>
      <c r="J47" s="157"/>
      <c r="K47" s="157"/>
      <c r="L47" s="157"/>
      <c r="M47" s="157"/>
      <c r="N47" s="157"/>
      <c r="O47" s="157"/>
      <c r="P47" s="157"/>
      <c r="Q47" s="157"/>
      <c r="R47" s="157"/>
      <c r="S47" s="157"/>
      <c r="T47" s="157"/>
      <c r="U47" s="157"/>
      <c r="V47" s="157"/>
      <c r="W47" s="157"/>
      <c r="X47" s="157"/>
      <c r="Y47" s="157"/>
      <c r="Z47" s="157"/>
      <c r="AA47" s="157">
        <f t="shared" si="1"/>
        <v>0</v>
      </c>
      <c r="AB47" s="158"/>
      <c r="AC47" s="884"/>
      <c r="AD47" s="884"/>
      <c r="AE47" s="884"/>
      <c r="AF47" s="884"/>
      <c r="AG47" s="884"/>
      <c r="AH47" s="884"/>
      <c r="AI47" s="884"/>
      <c r="AJ47" s="884"/>
      <c r="AK47" s="884"/>
      <c r="AL47" s="884"/>
      <c r="AM47" s="884"/>
      <c r="AN47" s="884"/>
    </row>
    <row r="48" spans="1:40" s="882" customFormat="1" ht="11.25">
      <c r="A48" s="882">
        <v>1120111102</v>
      </c>
      <c r="B48" s="883" t="s">
        <v>490</v>
      </c>
      <c r="C48" s="157">
        <f>+VLOOKUP(A48,Clasificación!C:J,5,FALSE)</f>
        <v>0</v>
      </c>
      <c r="D48" s="157"/>
      <c r="E48" s="157"/>
      <c r="F48" s="157">
        <f>+VLOOKUP(A48,Clasificación!C:K,9,FALSE)</f>
        <v>0</v>
      </c>
      <c r="G48" s="157">
        <f t="shared" si="2"/>
        <v>0</v>
      </c>
      <c r="H48" s="157"/>
      <c r="I48" s="157"/>
      <c r="J48" s="157"/>
      <c r="K48" s="157"/>
      <c r="L48" s="157"/>
      <c r="M48" s="157"/>
      <c r="N48" s="157"/>
      <c r="O48" s="157"/>
      <c r="P48" s="157"/>
      <c r="Q48" s="157"/>
      <c r="R48" s="157"/>
      <c r="S48" s="157"/>
      <c r="T48" s="157"/>
      <c r="U48" s="157"/>
      <c r="V48" s="157"/>
      <c r="W48" s="157"/>
      <c r="X48" s="157"/>
      <c r="Y48" s="157"/>
      <c r="Z48" s="157"/>
      <c r="AA48" s="157">
        <f t="shared" si="1"/>
        <v>0</v>
      </c>
      <c r="AB48" s="158"/>
      <c r="AC48" s="884"/>
      <c r="AD48" s="884"/>
      <c r="AE48" s="884"/>
      <c r="AF48" s="884"/>
      <c r="AG48" s="884"/>
      <c r="AH48" s="884"/>
      <c r="AI48" s="884"/>
      <c r="AJ48" s="884"/>
      <c r="AK48" s="884"/>
      <c r="AL48" s="884"/>
      <c r="AM48" s="884"/>
      <c r="AN48" s="884"/>
    </row>
    <row r="49" spans="1:40" s="882" customFormat="1" ht="11.25">
      <c r="A49" s="882">
        <v>11201112</v>
      </c>
      <c r="B49" s="883" t="s">
        <v>383</v>
      </c>
      <c r="C49" s="157">
        <f>+VLOOKUP(A49,Clasificación!C:J,5,FALSE)</f>
        <v>0</v>
      </c>
      <c r="D49" s="157"/>
      <c r="E49" s="157"/>
      <c r="F49" s="157">
        <f>+VLOOKUP(A49,Clasificación!C:K,9,FALSE)</f>
        <v>0</v>
      </c>
      <c r="G49" s="157">
        <f t="shared" si="2"/>
        <v>0</v>
      </c>
      <c r="H49" s="157"/>
      <c r="I49" s="157"/>
      <c r="J49" s="157"/>
      <c r="K49" s="157"/>
      <c r="L49" s="157"/>
      <c r="M49" s="157"/>
      <c r="N49" s="157"/>
      <c r="O49" s="157"/>
      <c r="P49" s="157"/>
      <c r="Q49" s="157"/>
      <c r="R49" s="157"/>
      <c r="S49" s="157"/>
      <c r="T49" s="157"/>
      <c r="U49" s="157"/>
      <c r="V49" s="157"/>
      <c r="W49" s="157"/>
      <c r="X49" s="157"/>
      <c r="Y49" s="157"/>
      <c r="Z49" s="157"/>
      <c r="AA49" s="157">
        <f t="shared" si="1"/>
        <v>0</v>
      </c>
      <c r="AB49" s="158"/>
      <c r="AC49" s="884"/>
      <c r="AD49" s="884"/>
      <c r="AE49" s="884"/>
      <c r="AF49" s="884"/>
      <c r="AG49" s="884"/>
      <c r="AH49" s="884"/>
      <c r="AI49" s="884"/>
      <c r="AJ49" s="884"/>
      <c r="AK49" s="884"/>
      <c r="AL49" s="884"/>
      <c r="AM49" s="884"/>
      <c r="AN49" s="884"/>
    </row>
    <row r="50" spans="1:40" s="882" customFormat="1" ht="11.25">
      <c r="A50" s="882">
        <v>1120111201</v>
      </c>
      <c r="B50" s="883" t="s">
        <v>491</v>
      </c>
      <c r="C50" s="157">
        <f>+VLOOKUP(A50,Clasificación!C:J,5,FALSE)</f>
        <v>0</v>
      </c>
      <c r="D50" s="157"/>
      <c r="E50" s="157"/>
      <c r="F50" s="157">
        <f>+VLOOKUP(A50,Clasificación!C:K,9,FALSE)</f>
        <v>0</v>
      </c>
      <c r="G50" s="157">
        <f t="shared" si="2"/>
        <v>0</v>
      </c>
      <c r="H50" s="157"/>
      <c r="I50" s="157"/>
      <c r="J50" s="157"/>
      <c r="K50" s="157"/>
      <c r="L50" s="157"/>
      <c r="M50" s="157"/>
      <c r="N50" s="157"/>
      <c r="O50" s="157"/>
      <c r="P50" s="157"/>
      <c r="Q50" s="157"/>
      <c r="R50" s="157"/>
      <c r="S50" s="157"/>
      <c r="T50" s="157"/>
      <c r="U50" s="157"/>
      <c r="V50" s="157"/>
      <c r="W50" s="157"/>
      <c r="X50" s="157"/>
      <c r="Y50" s="157"/>
      <c r="Z50" s="157"/>
      <c r="AA50" s="157">
        <f t="shared" si="1"/>
        <v>0</v>
      </c>
      <c r="AB50" s="158"/>
      <c r="AC50" s="884"/>
      <c r="AD50" s="884"/>
      <c r="AE50" s="884"/>
      <c r="AF50" s="884"/>
      <c r="AG50" s="884"/>
      <c r="AH50" s="884"/>
      <c r="AI50" s="884"/>
      <c r="AJ50" s="884"/>
      <c r="AK50" s="884"/>
      <c r="AL50" s="884"/>
      <c r="AM50" s="884"/>
      <c r="AN50" s="884"/>
    </row>
    <row r="51" spans="1:40" s="882" customFormat="1" ht="11.25">
      <c r="A51" s="882">
        <v>1120111202</v>
      </c>
      <c r="B51" s="883" t="s">
        <v>492</v>
      </c>
      <c r="C51" s="157">
        <f>+VLOOKUP(A51,Clasificación!C:J,5,FALSE)</f>
        <v>0</v>
      </c>
      <c r="D51" s="157"/>
      <c r="E51" s="157"/>
      <c r="F51" s="157">
        <f>+VLOOKUP(A51,Clasificación!C:K,9,FALSE)</f>
        <v>0</v>
      </c>
      <c r="G51" s="157">
        <f t="shared" si="2"/>
        <v>0</v>
      </c>
      <c r="H51" s="157"/>
      <c r="I51" s="157"/>
      <c r="J51" s="157"/>
      <c r="K51" s="157"/>
      <c r="L51" s="157"/>
      <c r="M51" s="157"/>
      <c r="N51" s="157"/>
      <c r="O51" s="157"/>
      <c r="P51" s="157"/>
      <c r="Q51" s="157"/>
      <c r="R51" s="157"/>
      <c r="S51" s="157"/>
      <c r="T51" s="157"/>
      <c r="U51" s="157"/>
      <c r="V51" s="157"/>
      <c r="W51" s="157"/>
      <c r="X51" s="157"/>
      <c r="Y51" s="157"/>
      <c r="Z51" s="157"/>
      <c r="AA51" s="157">
        <f t="shared" si="1"/>
        <v>0</v>
      </c>
      <c r="AB51" s="158"/>
      <c r="AC51" s="884"/>
      <c r="AD51" s="884"/>
      <c r="AE51" s="884"/>
      <c r="AF51" s="884"/>
      <c r="AG51" s="884"/>
      <c r="AH51" s="884"/>
      <c r="AI51" s="884"/>
      <c r="AJ51" s="884"/>
      <c r="AK51" s="884"/>
      <c r="AL51" s="884"/>
      <c r="AM51" s="884"/>
      <c r="AN51" s="884"/>
    </row>
    <row r="52" spans="1:40" s="882" customFormat="1" ht="11.25">
      <c r="A52" s="882">
        <v>1120112</v>
      </c>
      <c r="B52" s="883" t="s">
        <v>493</v>
      </c>
      <c r="C52" s="157">
        <f>+VLOOKUP(A52,Clasificación!C:J,5,FALSE)</f>
        <v>0</v>
      </c>
      <c r="D52" s="157"/>
      <c r="E52" s="157"/>
      <c r="F52" s="157">
        <f>+VLOOKUP(A52,Clasificación!C:K,9,FALSE)</f>
        <v>0</v>
      </c>
      <c r="G52" s="157">
        <f t="shared" si="2"/>
        <v>0</v>
      </c>
      <c r="H52" s="157"/>
      <c r="I52" s="157"/>
      <c r="J52" s="157"/>
      <c r="K52" s="157"/>
      <c r="L52" s="157"/>
      <c r="M52" s="157"/>
      <c r="N52" s="157"/>
      <c r="O52" s="157"/>
      <c r="P52" s="157"/>
      <c r="Q52" s="157"/>
      <c r="R52" s="157"/>
      <c r="S52" s="157"/>
      <c r="T52" s="157"/>
      <c r="U52" s="157"/>
      <c r="V52" s="157"/>
      <c r="W52" s="157"/>
      <c r="X52" s="157"/>
      <c r="Y52" s="157"/>
      <c r="Z52" s="157"/>
      <c r="AA52" s="157">
        <f t="shared" si="1"/>
        <v>0</v>
      </c>
      <c r="AB52" s="158"/>
      <c r="AC52" s="884"/>
      <c r="AD52" s="884"/>
      <c r="AE52" s="884"/>
      <c r="AF52" s="884"/>
      <c r="AG52" s="884"/>
      <c r="AH52" s="884"/>
      <c r="AI52" s="884"/>
      <c r="AJ52" s="884"/>
      <c r="AK52" s="884"/>
      <c r="AL52" s="884"/>
      <c r="AM52" s="884"/>
      <c r="AN52" s="884"/>
    </row>
    <row r="53" spans="1:40" s="882" customFormat="1" ht="11.25">
      <c r="A53" s="882">
        <v>11201121</v>
      </c>
      <c r="B53" s="883" t="s">
        <v>488</v>
      </c>
      <c r="C53" s="157">
        <f>+VLOOKUP(A53,Clasificación!C:J,5,FALSE)</f>
        <v>0</v>
      </c>
      <c r="D53" s="157"/>
      <c r="E53" s="157"/>
      <c r="F53" s="157">
        <f>+VLOOKUP(A53,Clasificación!C:K,9,FALSE)</f>
        <v>0</v>
      </c>
      <c r="G53" s="157">
        <f t="shared" si="2"/>
        <v>0</v>
      </c>
      <c r="H53" s="157"/>
      <c r="I53" s="157"/>
      <c r="J53" s="157"/>
      <c r="K53" s="157"/>
      <c r="L53" s="157"/>
      <c r="M53" s="157"/>
      <c r="N53" s="157"/>
      <c r="O53" s="157"/>
      <c r="P53" s="157"/>
      <c r="Q53" s="157"/>
      <c r="R53" s="157"/>
      <c r="S53" s="157"/>
      <c r="T53" s="157"/>
      <c r="U53" s="157"/>
      <c r="V53" s="157"/>
      <c r="W53" s="157"/>
      <c r="X53" s="157"/>
      <c r="Y53" s="157"/>
      <c r="Z53" s="157"/>
      <c r="AA53" s="157">
        <f t="shared" si="1"/>
        <v>0</v>
      </c>
      <c r="AB53" s="158"/>
      <c r="AC53" s="884"/>
      <c r="AD53" s="884"/>
      <c r="AE53" s="884"/>
      <c r="AF53" s="884"/>
      <c r="AG53" s="884"/>
      <c r="AH53" s="884"/>
      <c r="AI53" s="884"/>
      <c r="AJ53" s="884"/>
      <c r="AK53" s="884"/>
      <c r="AL53" s="884"/>
      <c r="AM53" s="884"/>
      <c r="AN53" s="884"/>
    </row>
    <row r="54" spans="1:40" s="882" customFormat="1" ht="11.25">
      <c r="A54" s="882">
        <v>1120112101</v>
      </c>
      <c r="B54" s="883" t="s">
        <v>489</v>
      </c>
      <c r="C54" s="157">
        <f>+VLOOKUP(A54,Clasificación!C:J,5,FALSE)</f>
        <v>0</v>
      </c>
      <c r="D54" s="157"/>
      <c r="E54" s="157"/>
      <c r="F54" s="157">
        <f>+VLOOKUP(A54,Clasificación!C:K,9,FALSE)</f>
        <v>167700000</v>
      </c>
      <c r="G54" s="157">
        <f t="shared" si="2"/>
        <v>-167700000</v>
      </c>
      <c r="H54" s="157">
        <f>-G54</f>
        <v>167700000</v>
      </c>
      <c r="I54" s="157"/>
      <c r="J54" s="157"/>
      <c r="K54" s="157"/>
      <c r="L54" s="157"/>
      <c r="M54" s="157"/>
      <c r="N54" s="157"/>
      <c r="O54" s="157"/>
      <c r="P54" s="157"/>
      <c r="Q54" s="157"/>
      <c r="R54" s="157"/>
      <c r="S54" s="157"/>
      <c r="T54" s="157"/>
      <c r="U54" s="157"/>
      <c r="V54" s="157"/>
      <c r="W54" s="157"/>
      <c r="X54" s="157"/>
      <c r="Y54" s="157"/>
      <c r="Z54" s="157"/>
      <c r="AA54" s="157">
        <f t="shared" si="1"/>
        <v>0</v>
      </c>
      <c r="AB54" s="158"/>
      <c r="AC54" s="884"/>
      <c r="AD54" s="884"/>
      <c r="AE54" s="884"/>
      <c r="AF54" s="884"/>
      <c r="AG54" s="884"/>
      <c r="AH54" s="884"/>
      <c r="AI54" s="884"/>
      <c r="AJ54" s="884"/>
      <c r="AK54" s="884"/>
      <c r="AL54" s="884"/>
      <c r="AM54" s="884"/>
      <c r="AN54" s="884"/>
    </row>
    <row r="55" spans="1:40" s="882" customFormat="1" ht="11.25">
      <c r="A55" s="882">
        <v>1120112102</v>
      </c>
      <c r="B55" s="883" t="s">
        <v>490</v>
      </c>
      <c r="C55" s="157">
        <f>+VLOOKUP(A55,Clasificación!C:J,5,FALSE)</f>
        <v>134555941</v>
      </c>
      <c r="D55" s="157"/>
      <c r="E55" s="157"/>
      <c r="F55" s="157">
        <f>+VLOOKUP(A55,Clasificación!C:K,9,FALSE)</f>
        <v>455049417</v>
      </c>
      <c r="G55" s="157">
        <f t="shared" si="2"/>
        <v>-320493476</v>
      </c>
      <c r="H55" s="157">
        <f>-G55</f>
        <v>320493476</v>
      </c>
      <c r="I55" s="157"/>
      <c r="J55" s="157"/>
      <c r="K55" s="157"/>
      <c r="L55" s="157"/>
      <c r="M55" s="157"/>
      <c r="N55" s="157"/>
      <c r="O55" s="157"/>
      <c r="P55" s="157"/>
      <c r="Q55" s="157"/>
      <c r="R55" s="157"/>
      <c r="S55" s="157"/>
      <c r="T55" s="157"/>
      <c r="U55" s="157"/>
      <c r="V55" s="157"/>
      <c r="W55" s="157"/>
      <c r="X55" s="157"/>
      <c r="Y55" s="157"/>
      <c r="Z55" s="157"/>
      <c r="AA55" s="157">
        <f t="shared" si="1"/>
        <v>0</v>
      </c>
      <c r="AB55" s="158"/>
      <c r="AC55" s="884"/>
      <c r="AD55" s="884"/>
      <c r="AE55" s="884"/>
      <c r="AF55" s="884"/>
      <c r="AG55" s="884"/>
      <c r="AH55" s="884"/>
      <c r="AI55" s="884"/>
      <c r="AJ55" s="884"/>
      <c r="AK55" s="884"/>
      <c r="AL55" s="884"/>
      <c r="AM55" s="884"/>
      <c r="AN55" s="884"/>
    </row>
    <row r="56" spans="1:40" s="882" customFormat="1" ht="11.25">
      <c r="A56" s="882">
        <v>11201122</v>
      </c>
      <c r="B56" s="883" t="s">
        <v>383</v>
      </c>
      <c r="C56" s="157">
        <f>+VLOOKUP(A56,Clasificación!C:J,5,FALSE)</f>
        <v>0</v>
      </c>
      <c r="D56" s="157"/>
      <c r="E56" s="157"/>
      <c r="F56" s="157">
        <f>+VLOOKUP(A56,Clasificación!C:K,9,FALSE)</f>
        <v>0</v>
      </c>
      <c r="G56" s="157">
        <f t="shared" si="2"/>
        <v>0</v>
      </c>
      <c r="H56" s="157"/>
      <c r="I56" s="157"/>
      <c r="J56" s="157"/>
      <c r="K56" s="157"/>
      <c r="L56" s="157"/>
      <c r="M56" s="157"/>
      <c r="N56" s="157"/>
      <c r="O56" s="157"/>
      <c r="P56" s="157"/>
      <c r="Q56" s="157"/>
      <c r="R56" s="157"/>
      <c r="S56" s="157"/>
      <c r="T56" s="157"/>
      <c r="U56" s="157"/>
      <c r="V56" s="157"/>
      <c r="W56" s="157"/>
      <c r="X56" s="157"/>
      <c r="Y56" s="157"/>
      <c r="Z56" s="157"/>
      <c r="AA56" s="157">
        <f t="shared" si="1"/>
        <v>0</v>
      </c>
      <c r="AB56" s="158"/>
      <c r="AC56" s="884"/>
      <c r="AD56" s="884"/>
      <c r="AE56" s="884"/>
      <c r="AF56" s="884"/>
      <c r="AG56" s="884"/>
      <c r="AH56" s="884"/>
      <c r="AI56" s="884"/>
      <c r="AJ56" s="884"/>
      <c r="AK56" s="884"/>
      <c r="AL56" s="884"/>
      <c r="AM56" s="884"/>
      <c r="AN56" s="884"/>
    </row>
    <row r="57" spans="1:40" s="882" customFormat="1" ht="11.25">
      <c r="A57" s="882">
        <v>1120112201</v>
      </c>
      <c r="B57" s="883" t="s">
        <v>491</v>
      </c>
      <c r="C57" s="157">
        <f>+VLOOKUP(A57,Clasificación!C:J,5,FALSE)</f>
        <v>0</v>
      </c>
      <c r="D57" s="157"/>
      <c r="E57" s="157"/>
      <c r="F57" s="157">
        <f>+VLOOKUP(A57,Clasificación!C:K,9,FALSE)</f>
        <v>0</v>
      </c>
      <c r="G57" s="157">
        <f t="shared" si="2"/>
        <v>0</v>
      </c>
      <c r="H57" s="157"/>
      <c r="I57" s="157"/>
      <c r="J57" s="157"/>
      <c r="K57" s="157"/>
      <c r="L57" s="157"/>
      <c r="M57" s="157"/>
      <c r="N57" s="157"/>
      <c r="O57" s="157"/>
      <c r="P57" s="157"/>
      <c r="Q57" s="157"/>
      <c r="R57" s="157"/>
      <c r="S57" s="157"/>
      <c r="T57" s="157"/>
      <c r="U57" s="157"/>
      <c r="V57" s="157"/>
      <c r="W57" s="157"/>
      <c r="X57" s="157"/>
      <c r="Y57" s="157"/>
      <c r="Z57" s="157"/>
      <c r="AA57" s="157">
        <f t="shared" si="1"/>
        <v>0</v>
      </c>
      <c r="AB57" s="158"/>
      <c r="AC57" s="884"/>
      <c r="AD57" s="884"/>
      <c r="AE57" s="884"/>
      <c r="AF57" s="884"/>
      <c r="AG57" s="884"/>
      <c r="AH57" s="884"/>
      <c r="AI57" s="884"/>
      <c r="AJ57" s="884"/>
      <c r="AK57" s="884"/>
      <c r="AL57" s="884"/>
      <c r="AM57" s="884"/>
      <c r="AN57" s="884"/>
    </row>
    <row r="58" spans="1:40" s="882" customFormat="1" ht="11.25">
      <c r="A58" s="882">
        <v>1120112202</v>
      </c>
      <c r="B58" s="883" t="s">
        <v>492</v>
      </c>
      <c r="C58" s="157">
        <f>+VLOOKUP(A58,Clasificación!C:J,5,FALSE)</f>
        <v>0</v>
      </c>
      <c r="D58" s="157"/>
      <c r="E58" s="157"/>
      <c r="F58" s="157">
        <f>+VLOOKUP(A58,Clasificación!C:K,9,FALSE)</f>
        <v>0</v>
      </c>
      <c r="G58" s="157">
        <f t="shared" si="2"/>
        <v>0</v>
      </c>
      <c r="H58" s="157"/>
      <c r="I58" s="157"/>
      <c r="J58" s="157"/>
      <c r="K58" s="157"/>
      <c r="L58" s="157"/>
      <c r="M58" s="157"/>
      <c r="N58" s="157"/>
      <c r="O58" s="157"/>
      <c r="P58" s="157"/>
      <c r="Q58" s="157"/>
      <c r="R58" s="157"/>
      <c r="S58" s="157"/>
      <c r="T58" s="157"/>
      <c r="U58" s="157"/>
      <c r="V58" s="157"/>
      <c r="W58" s="157"/>
      <c r="X58" s="157"/>
      <c r="Y58" s="157"/>
      <c r="Z58" s="157"/>
      <c r="AA58" s="157">
        <f t="shared" si="1"/>
        <v>0</v>
      </c>
      <c r="AB58" s="158"/>
      <c r="AC58" s="884"/>
      <c r="AD58" s="884"/>
      <c r="AE58" s="884"/>
      <c r="AF58" s="884"/>
      <c r="AG58" s="884"/>
      <c r="AH58" s="884"/>
      <c r="AI58" s="884"/>
      <c r="AJ58" s="884"/>
      <c r="AK58" s="884"/>
      <c r="AL58" s="884"/>
      <c r="AM58" s="884"/>
      <c r="AN58" s="884"/>
    </row>
    <row r="59" spans="1:40" s="882" customFormat="1" ht="11.25">
      <c r="A59" s="882">
        <v>112012</v>
      </c>
      <c r="B59" s="883" t="s">
        <v>494</v>
      </c>
      <c r="C59" s="157">
        <f>+VLOOKUP(A59,Clasificación!C:J,5,FALSE)</f>
        <v>0</v>
      </c>
      <c r="D59" s="157"/>
      <c r="E59" s="157"/>
      <c r="F59" s="157">
        <f>+VLOOKUP(A59,Clasificación!C:K,9,FALSE)</f>
        <v>0</v>
      </c>
      <c r="G59" s="157">
        <f t="shared" si="2"/>
        <v>0</v>
      </c>
      <c r="H59" s="157"/>
      <c r="I59" s="157"/>
      <c r="J59" s="157"/>
      <c r="K59" s="157"/>
      <c r="L59" s="157"/>
      <c r="M59" s="157"/>
      <c r="N59" s="157"/>
      <c r="O59" s="157"/>
      <c r="P59" s="157"/>
      <c r="Q59" s="157"/>
      <c r="R59" s="157"/>
      <c r="S59" s="157"/>
      <c r="T59" s="157"/>
      <c r="U59" s="157"/>
      <c r="V59" s="157"/>
      <c r="W59" s="157"/>
      <c r="X59" s="157"/>
      <c r="Y59" s="157"/>
      <c r="Z59" s="157"/>
      <c r="AA59" s="157">
        <f t="shared" si="1"/>
        <v>0</v>
      </c>
      <c r="AB59" s="158"/>
      <c r="AC59" s="884"/>
      <c r="AD59" s="884"/>
      <c r="AE59" s="884"/>
      <c r="AF59" s="884"/>
      <c r="AG59" s="884"/>
      <c r="AH59" s="884"/>
      <c r="AI59" s="884"/>
      <c r="AJ59" s="884"/>
      <c r="AK59" s="884"/>
      <c r="AL59" s="884"/>
      <c r="AM59" s="884"/>
      <c r="AN59" s="884"/>
    </row>
    <row r="60" spans="1:40" s="882" customFormat="1" ht="11.25">
      <c r="A60" s="882">
        <v>1120121</v>
      </c>
      <c r="B60" s="883" t="s">
        <v>487</v>
      </c>
      <c r="C60" s="157">
        <f>+VLOOKUP(A60,Clasificación!C:J,5,FALSE)</f>
        <v>0</v>
      </c>
      <c r="D60" s="157"/>
      <c r="E60" s="157"/>
      <c r="F60" s="157">
        <f>+VLOOKUP(A60,Clasificación!C:K,9,FALSE)</f>
        <v>0</v>
      </c>
      <c r="G60" s="157">
        <f t="shared" si="2"/>
        <v>0</v>
      </c>
      <c r="H60" s="157"/>
      <c r="I60" s="157"/>
      <c r="J60" s="157"/>
      <c r="K60" s="157"/>
      <c r="L60" s="157"/>
      <c r="M60" s="157"/>
      <c r="N60" s="157"/>
      <c r="O60" s="157"/>
      <c r="P60" s="157"/>
      <c r="Q60" s="157"/>
      <c r="R60" s="157"/>
      <c r="S60" s="157"/>
      <c r="T60" s="157"/>
      <c r="U60" s="157"/>
      <c r="V60" s="157"/>
      <c r="W60" s="157"/>
      <c r="X60" s="157"/>
      <c r="Y60" s="157"/>
      <c r="Z60" s="157"/>
      <c r="AA60" s="157">
        <f t="shared" si="1"/>
        <v>0</v>
      </c>
      <c r="AB60" s="158"/>
      <c r="AC60" s="884"/>
      <c r="AD60" s="884"/>
      <c r="AE60" s="884"/>
      <c r="AF60" s="884"/>
      <c r="AG60" s="884"/>
      <c r="AH60" s="884"/>
      <c r="AI60" s="884"/>
      <c r="AJ60" s="884"/>
      <c r="AK60" s="884"/>
      <c r="AL60" s="884"/>
      <c r="AM60" s="884"/>
      <c r="AN60" s="884"/>
    </row>
    <row r="61" spans="1:40" s="882" customFormat="1" ht="11.25">
      <c r="A61" s="882">
        <v>11201211</v>
      </c>
      <c r="B61" s="883" t="s">
        <v>488</v>
      </c>
      <c r="C61" s="157">
        <f>+VLOOKUP(A61,Clasificación!C:J,5,FALSE)</f>
        <v>0</v>
      </c>
      <c r="D61" s="157"/>
      <c r="E61" s="157"/>
      <c r="F61" s="157">
        <f>+VLOOKUP(A61,Clasificación!C:K,9,FALSE)</f>
        <v>0</v>
      </c>
      <c r="G61" s="157">
        <f t="shared" si="2"/>
        <v>0</v>
      </c>
      <c r="H61" s="157"/>
      <c r="I61" s="157"/>
      <c r="J61" s="157"/>
      <c r="K61" s="157"/>
      <c r="L61" s="157"/>
      <c r="M61" s="157"/>
      <c r="N61" s="157"/>
      <c r="O61" s="157"/>
      <c r="P61" s="157"/>
      <c r="Q61" s="157"/>
      <c r="R61" s="157"/>
      <c r="S61" s="157"/>
      <c r="T61" s="157"/>
      <c r="U61" s="157"/>
      <c r="V61" s="157"/>
      <c r="W61" s="157"/>
      <c r="X61" s="157"/>
      <c r="Y61" s="157"/>
      <c r="Z61" s="157"/>
      <c r="AA61" s="157">
        <f t="shared" si="1"/>
        <v>0</v>
      </c>
      <c r="AB61" s="158"/>
      <c r="AC61" s="884"/>
      <c r="AD61" s="884"/>
      <c r="AE61" s="884"/>
      <c r="AF61" s="884"/>
      <c r="AG61" s="884"/>
      <c r="AH61" s="884"/>
      <c r="AI61" s="884"/>
      <c r="AJ61" s="884"/>
      <c r="AK61" s="884"/>
      <c r="AL61" s="884"/>
      <c r="AM61" s="884"/>
      <c r="AN61" s="884"/>
    </row>
    <row r="62" spans="1:40" s="882" customFormat="1" ht="11.25">
      <c r="A62" s="882">
        <v>1120121101</v>
      </c>
      <c r="B62" s="883" t="s">
        <v>489</v>
      </c>
      <c r="C62" s="157">
        <f>+VLOOKUP(A62,Clasificación!C:J,5,FALSE)</f>
        <v>0</v>
      </c>
      <c r="D62" s="157"/>
      <c r="E62" s="157"/>
      <c r="F62" s="157">
        <f>+VLOOKUP(A62,Clasificación!C:K,9,FALSE)</f>
        <v>0</v>
      </c>
      <c r="G62" s="157">
        <f t="shared" si="2"/>
        <v>0</v>
      </c>
      <c r="H62" s="157"/>
      <c r="I62" s="157"/>
      <c r="J62" s="157"/>
      <c r="K62" s="157"/>
      <c r="L62" s="157"/>
      <c r="M62" s="157"/>
      <c r="N62" s="157"/>
      <c r="O62" s="157"/>
      <c r="P62" s="157"/>
      <c r="Q62" s="157"/>
      <c r="R62" s="157"/>
      <c r="S62" s="157"/>
      <c r="T62" s="157"/>
      <c r="U62" s="157"/>
      <c r="V62" s="157"/>
      <c r="W62" s="157"/>
      <c r="X62" s="157"/>
      <c r="Y62" s="157"/>
      <c r="Z62" s="157"/>
      <c r="AA62" s="157">
        <f t="shared" si="1"/>
        <v>0</v>
      </c>
      <c r="AB62" s="158"/>
      <c r="AC62" s="884"/>
      <c r="AD62" s="884"/>
      <c r="AE62" s="884"/>
      <c r="AF62" s="884"/>
      <c r="AG62" s="884"/>
      <c r="AH62" s="884"/>
      <c r="AI62" s="884"/>
      <c r="AJ62" s="884"/>
      <c r="AK62" s="884"/>
      <c r="AL62" s="884"/>
      <c r="AM62" s="884"/>
      <c r="AN62" s="884"/>
    </row>
    <row r="63" spans="1:40" s="882" customFormat="1" ht="11.25">
      <c r="A63" s="882">
        <v>1120121102</v>
      </c>
      <c r="B63" s="883" t="s">
        <v>490</v>
      </c>
      <c r="C63" s="157">
        <f>+VLOOKUP(A63,Clasificación!C:J,5,FALSE)</f>
        <v>0</v>
      </c>
      <c r="D63" s="157"/>
      <c r="E63" s="157"/>
      <c r="F63" s="157">
        <f>+VLOOKUP(A63,Clasificación!C:K,9,FALSE)</f>
        <v>0</v>
      </c>
      <c r="G63" s="157">
        <f t="shared" si="2"/>
        <v>0</v>
      </c>
      <c r="H63" s="157"/>
      <c r="I63" s="157"/>
      <c r="J63" s="157"/>
      <c r="K63" s="157"/>
      <c r="L63" s="157"/>
      <c r="M63" s="157"/>
      <c r="N63" s="157"/>
      <c r="O63" s="157"/>
      <c r="P63" s="157"/>
      <c r="Q63" s="157"/>
      <c r="R63" s="157"/>
      <c r="S63" s="157"/>
      <c r="T63" s="157"/>
      <c r="U63" s="157"/>
      <c r="V63" s="157"/>
      <c r="W63" s="157"/>
      <c r="X63" s="157"/>
      <c r="Y63" s="157"/>
      <c r="Z63" s="157"/>
      <c r="AA63" s="157">
        <f t="shared" si="1"/>
        <v>0</v>
      </c>
      <c r="AB63" s="158"/>
      <c r="AC63" s="884"/>
      <c r="AD63" s="884"/>
      <c r="AE63" s="884"/>
      <c r="AF63" s="884"/>
      <c r="AG63" s="884"/>
      <c r="AH63" s="884"/>
      <c r="AI63" s="884"/>
      <c r="AJ63" s="884"/>
      <c r="AK63" s="884"/>
      <c r="AL63" s="884"/>
      <c r="AM63" s="884"/>
      <c r="AN63" s="884"/>
    </row>
    <row r="64" spans="1:40" s="882" customFormat="1" ht="11.25">
      <c r="A64" s="882">
        <v>11201212</v>
      </c>
      <c r="B64" s="883" t="s">
        <v>383</v>
      </c>
      <c r="C64" s="157">
        <f>+VLOOKUP(A64,Clasificación!C:J,5,FALSE)</f>
        <v>0</v>
      </c>
      <c r="D64" s="157"/>
      <c r="E64" s="157"/>
      <c r="F64" s="157">
        <f>+VLOOKUP(A64,Clasificación!C:K,9,FALSE)</f>
        <v>0</v>
      </c>
      <c r="G64" s="157">
        <f t="shared" si="2"/>
        <v>0</v>
      </c>
      <c r="H64" s="157"/>
      <c r="I64" s="157"/>
      <c r="J64" s="157"/>
      <c r="K64" s="157"/>
      <c r="L64" s="157"/>
      <c r="M64" s="157"/>
      <c r="N64" s="157"/>
      <c r="O64" s="157"/>
      <c r="P64" s="157"/>
      <c r="Q64" s="157"/>
      <c r="R64" s="157"/>
      <c r="S64" s="157"/>
      <c r="T64" s="157"/>
      <c r="U64" s="157"/>
      <c r="V64" s="157"/>
      <c r="W64" s="157"/>
      <c r="X64" s="157"/>
      <c r="Y64" s="157"/>
      <c r="Z64" s="157"/>
      <c r="AA64" s="157">
        <f t="shared" si="1"/>
        <v>0</v>
      </c>
      <c r="AB64" s="158"/>
      <c r="AC64" s="884"/>
      <c r="AD64" s="884"/>
      <c r="AE64" s="884"/>
      <c r="AF64" s="884"/>
      <c r="AG64" s="884"/>
      <c r="AH64" s="884"/>
      <c r="AI64" s="884"/>
      <c r="AJ64" s="884"/>
      <c r="AK64" s="884"/>
      <c r="AL64" s="884"/>
      <c r="AM64" s="884"/>
      <c r="AN64" s="884"/>
    </row>
    <row r="65" spans="1:40" s="882" customFormat="1" ht="11.25">
      <c r="A65" s="882">
        <v>1120121201</v>
      </c>
      <c r="B65" s="883" t="s">
        <v>491</v>
      </c>
      <c r="C65" s="157">
        <f>+VLOOKUP(A65,Clasificación!C:J,5,FALSE)</f>
        <v>0</v>
      </c>
      <c r="D65" s="157"/>
      <c r="E65" s="157"/>
      <c r="F65" s="157">
        <f>+VLOOKUP(A65,Clasificación!C:K,9,FALSE)</f>
        <v>0</v>
      </c>
      <c r="G65" s="157">
        <f t="shared" si="2"/>
        <v>0</v>
      </c>
      <c r="H65" s="157"/>
      <c r="I65" s="157"/>
      <c r="J65" s="157"/>
      <c r="K65" s="157"/>
      <c r="L65" s="157"/>
      <c r="M65" s="157"/>
      <c r="N65" s="157"/>
      <c r="O65" s="157"/>
      <c r="P65" s="157"/>
      <c r="Q65" s="157"/>
      <c r="R65" s="157"/>
      <c r="S65" s="157"/>
      <c r="T65" s="157"/>
      <c r="U65" s="157"/>
      <c r="V65" s="157"/>
      <c r="W65" s="157"/>
      <c r="X65" s="157"/>
      <c r="Y65" s="157"/>
      <c r="Z65" s="157"/>
      <c r="AA65" s="157">
        <f t="shared" si="1"/>
        <v>0</v>
      </c>
      <c r="AB65" s="158"/>
      <c r="AC65" s="884"/>
      <c r="AD65" s="884"/>
      <c r="AE65" s="884"/>
      <c r="AF65" s="884"/>
      <c r="AG65" s="884"/>
      <c r="AH65" s="884"/>
      <c r="AI65" s="884"/>
      <c r="AJ65" s="884"/>
      <c r="AK65" s="884"/>
      <c r="AL65" s="884"/>
      <c r="AM65" s="884"/>
      <c r="AN65" s="884"/>
    </row>
    <row r="66" spans="1:40" s="882" customFormat="1" ht="11.25">
      <c r="A66" s="882">
        <v>1120121202</v>
      </c>
      <c r="B66" s="883" t="s">
        <v>492</v>
      </c>
      <c r="C66" s="157">
        <f>+VLOOKUP(A66,Clasificación!C:J,5,FALSE)</f>
        <v>0</v>
      </c>
      <c r="D66" s="157"/>
      <c r="E66" s="157"/>
      <c r="F66" s="157">
        <f>+VLOOKUP(A66,Clasificación!C:K,9,FALSE)</f>
        <v>0</v>
      </c>
      <c r="G66" s="157">
        <f t="shared" si="2"/>
        <v>0</v>
      </c>
      <c r="H66" s="157"/>
      <c r="I66" s="157"/>
      <c r="J66" s="157"/>
      <c r="K66" s="157"/>
      <c r="L66" s="157"/>
      <c r="M66" s="157"/>
      <c r="N66" s="157"/>
      <c r="O66" s="157"/>
      <c r="P66" s="157"/>
      <c r="Q66" s="157"/>
      <c r="R66" s="157"/>
      <c r="S66" s="157"/>
      <c r="T66" s="157"/>
      <c r="U66" s="157"/>
      <c r="V66" s="157"/>
      <c r="W66" s="157"/>
      <c r="X66" s="157"/>
      <c r="Y66" s="157"/>
      <c r="Z66" s="157"/>
      <c r="AA66" s="157">
        <f t="shared" si="1"/>
        <v>0</v>
      </c>
      <c r="AB66" s="158"/>
      <c r="AC66" s="884"/>
      <c r="AD66" s="884"/>
      <c r="AE66" s="884"/>
      <c r="AF66" s="884"/>
      <c r="AG66" s="884"/>
      <c r="AH66" s="884"/>
      <c r="AI66" s="884"/>
      <c r="AJ66" s="884"/>
      <c r="AK66" s="884"/>
      <c r="AL66" s="884"/>
      <c r="AM66" s="884"/>
      <c r="AN66" s="884"/>
    </row>
    <row r="67" spans="1:40" s="882" customFormat="1" ht="11.25">
      <c r="A67" s="882">
        <v>11202</v>
      </c>
      <c r="B67" s="883" t="s">
        <v>236</v>
      </c>
      <c r="C67" s="157">
        <f>+VLOOKUP(A67,Clasificación!C:J,5,FALSE)</f>
        <v>0</v>
      </c>
      <c r="D67" s="157"/>
      <c r="E67" s="157"/>
      <c r="F67" s="157">
        <f>+VLOOKUP(A67,Clasificación!C:K,9,FALSE)</f>
        <v>0</v>
      </c>
      <c r="G67" s="157">
        <f t="shared" si="2"/>
        <v>0</v>
      </c>
      <c r="H67" s="157"/>
      <c r="I67" s="157"/>
      <c r="J67" s="157"/>
      <c r="K67" s="157"/>
      <c r="L67" s="157"/>
      <c r="M67" s="157"/>
      <c r="N67" s="157"/>
      <c r="O67" s="157"/>
      <c r="P67" s="157"/>
      <c r="Q67" s="157"/>
      <c r="R67" s="157"/>
      <c r="S67" s="157"/>
      <c r="T67" s="157"/>
      <c r="U67" s="157"/>
      <c r="V67" s="157"/>
      <c r="W67" s="157"/>
      <c r="X67" s="157"/>
      <c r="Y67" s="157"/>
      <c r="Z67" s="157"/>
      <c r="AA67" s="157">
        <f t="shared" si="1"/>
        <v>0</v>
      </c>
      <c r="AB67" s="158"/>
      <c r="AC67" s="884"/>
      <c r="AD67" s="884"/>
      <c r="AE67" s="884"/>
      <c r="AF67" s="884"/>
      <c r="AG67" s="884"/>
      <c r="AH67" s="884"/>
      <c r="AI67" s="884"/>
      <c r="AJ67" s="884"/>
      <c r="AK67" s="884"/>
      <c r="AL67" s="884"/>
      <c r="AM67" s="884"/>
      <c r="AN67" s="884"/>
    </row>
    <row r="68" spans="1:40" s="882" customFormat="1" ht="11.25">
      <c r="A68" s="882">
        <v>112021</v>
      </c>
      <c r="B68" s="883" t="s">
        <v>236</v>
      </c>
      <c r="C68" s="157">
        <f>+VLOOKUP(A68,Clasificación!C:J,5,FALSE)</f>
        <v>0</v>
      </c>
      <c r="D68" s="157"/>
      <c r="E68" s="157"/>
      <c r="F68" s="157">
        <f>+VLOOKUP(A68,Clasificación!C:K,9,FALSE)</f>
        <v>0</v>
      </c>
      <c r="G68" s="157">
        <f t="shared" si="2"/>
        <v>0</v>
      </c>
      <c r="H68" s="157"/>
      <c r="I68" s="157"/>
      <c r="J68" s="157"/>
      <c r="K68" s="157"/>
      <c r="L68" s="157"/>
      <c r="M68" s="157"/>
      <c r="N68" s="157"/>
      <c r="O68" s="157"/>
      <c r="P68" s="157"/>
      <c r="Q68" s="157"/>
      <c r="R68" s="157"/>
      <c r="S68" s="157"/>
      <c r="T68" s="157"/>
      <c r="U68" s="157"/>
      <c r="V68" s="157"/>
      <c r="W68" s="157"/>
      <c r="X68" s="157"/>
      <c r="Y68" s="157"/>
      <c r="Z68" s="157"/>
      <c r="AA68" s="157">
        <f t="shared" si="1"/>
        <v>0</v>
      </c>
      <c r="AB68" s="158"/>
      <c r="AC68" s="884"/>
      <c r="AD68" s="884"/>
      <c r="AE68" s="884"/>
      <c r="AF68" s="884"/>
      <c r="AG68" s="884"/>
      <c r="AH68" s="884"/>
      <c r="AI68" s="884"/>
      <c r="AJ68" s="884"/>
      <c r="AK68" s="884"/>
      <c r="AL68" s="884"/>
      <c r="AM68" s="884"/>
      <c r="AN68" s="884"/>
    </row>
    <row r="69" spans="1:40" s="882" customFormat="1" ht="11.25">
      <c r="A69" s="882">
        <v>1120211</v>
      </c>
      <c r="B69" s="883" t="s">
        <v>236</v>
      </c>
      <c r="C69" s="157">
        <f>+VLOOKUP(A69,Clasificación!C:J,5,FALSE)</f>
        <v>0</v>
      </c>
      <c r="D69" s="157"/>
      <c r="E69" s="157"/>
      <c r="F69" s="157">
        <f>+VLOOKUP(A69,Clasificación!C:K,9,FALSE)</f>
        <v>0</v>
      </c>
      <c r="G69" s="157">
        <f t="shared" si="2"/>
        <v>0</v>
      </c>
      <c r="H69" s="157"/>
      <c r="I69" s="157"/>
      <c r="J69" s="157"/>
      <c r="K69" s="157"/>
      <c r="L69" s="157"/>
      <c r="M69" s="157"/>
      <c r="N69" s="157"/>
      <c r="O69" s="157"/>
      <c r="P69" s="157"/>
      <c r="Q69" s="157"/>
      <c r="R69" s="157"/>
      <c r="S69" s="157"/>
      <c r="T69" s="157"/>
      <c r="U69" s="157"/>
      <c r="V69" s="157"/>
      <c r="W69" s="157"/>
      <c r="X69" s="157"/>
      <c r="Y69" s="157"/>
      <c r="Z69" s="157"/>
      <c r="AA69" s="157">
        <f t="shared" si="1"/>
        <v>0</v>
      </c>
      <c r="AB69" s="158"/>
      <c r="AC69" s="884"/>
      <c r="AD69" s="884"/>
      <c r="AE69" s="884"/>
      <c r="AF69" s="884"/>
      <c r="AG69" s="884"/>
      <c r="AH69" s="884"/>
      <c r="AI69" s="884"/>
      <c r="AJ69" s="884"/>
      <c r="AK69" s="884"/>
      <c r="AL69" s="884"/>
      <c r="AM69" s="884"/>
      <c r="AN69" s="884"/>
    </row>
    <row r="70" spans="1:40" s="882" customFormat="1" ht="11.25">
      <c r="A70" s="882">
        <v>11202111</v>
      </c>
      <c r="B70" s="883" t="s">
        <v>495</v>
      </c>
      <c r="C70" s="157">
        <f>+VLOOKUP(A70,Clasificación!C:J,5,FALSE)</f>
        <v>0</v>
      </c>
      <c r="D70" s="157"/>
      <c r="E70" s="157"/>
      <c r="F70" s="157">
        <f>+VLOOKUP(A70,Clasificación!C:K,9,FALSE)</f>
        <v>0</v>
      </c>
      <c r="G70" s="157">
        <f t="shared" si="2"/>
        <v>0</v>
      </c>
      <c r="H70" s="157"/>
      <c r="I70" s="157"/>
      <c r="J70" s="157"/>
      <c r="K70" s="157"/>
      <c r="L70" s="157"/>
      <c r="M70" s="157"/>
      <c r="N70" s="157"/>
      <c r="O70" s="157"/>
      <c r="P70" s="157"/>
      <c r="Q70" s="157"/>
      <c r="R70" s="157"/>
      <c r="S70" s="157"/>
      <c r="T70" s="157"/>
      <c r="U70" s="157"/>
      <c r="V70" s="157"/>
      <c r="W70" s="157"/>
      <c r="X70" s="157"/>
      <c r="Y70" s="157"/>
      <c r="Z70" s="157"/>
      <c r="AA70" s="157">
        <f t="shared" ref="AA70:AA133" si="3">SUM(G70:Z70)</f>
        <v>0</v>
      </c>
      <c r="AB70" s="158"/>
      <c r="AC70" s="884"/>
      <c r="AD70" s="884"/>
      <c r="AE70" s="884"/>
      <c r="AF70" s="884"/>
      <c r="AG70" s="884"/>
      <c r="AH70" s="884"/>
      <c r="AI70" s="884"/>
      <c r="AJ70" s="884"/>
      <c r="AK70" s="884"/>
      <c r="AL70" s="884"/>
      <c r="AM70" s="884"/>
      <c r="AN70" s="884"/>
    </row>
    <row r="71" spans="1:40" s="882" customFormat="1" ht="11.25">
      <c r="A71" s="882">
        <v>1120211101</v>
      </c>
      <c r="B71" s="883" t="s">
        <v>496</v>
      </c>
      <c r="C71" s="157">
        <f>+VLOOKUP(A71,Clasificación!C:J,5,FALSE)</f>
        <v>0</v>
      </c>
      <c r="D71" s="157"/>
      <c r="E71" s="157"/>
      <c r="F71" s="157">
        <f>+VLOOKUP(A71,Clasificación!C:K,9,FALSE)</f>
        <v>0</v>
      </c>
      <c r="G71" s="157">
        <f t="shared" ref="G71:G134" si="4">C71+D71-E71-F71</f>
        <v>0</v>
      </c>
      <c r="H71" s="157"/>
      <c r="I71" s="157"/>
      <c r="J71" s="157"/>
      <c r="K71" s="157"/>
      <c r="L71" s="157"/>
      <c r="M71" s="157"/>
      <c r="N71" s="157"/>
      <c r="O71" s="157"/>
      <c r="P71" s="157"/>
      <c r="Q71" s="157"/>
      <c r="R71" s="157"/>
      <c r="S71" s="157"/>
      <c r="T71" s="157"/>
      <c r="U71" s="157"/>
      <c r="V71" s="157"/>
      <c r="W71" s="157"/>
      <c r="X71" s="157"/>
      <c r="Y71" s="157"/>
      <c r="Z71" s="157"/>
      <c r="AA71" s="157">
        <f t="shared" si="3"/>
        <v>0</v>
      </c>
      <c r="AB71" s="158"/>
      <c r="AC71" s="884"/>
      <c r="AD71" s="884"/>
      <c r="AE71" s="884"/>
      <c r="AF71" s="884"/>
      <c r="AG71" s="884"/>
      <c r="AH71" s="884"/>
      <c r="AI71" s="884"/>
      <c r="AJ71" s="884"/>
      <c r="AK71" s="884"/>
      <c r="AL71" s="884"/>
      <c r="AM71" s="884"/>
      <c r="AN71" s="884"/>
    </row>
    <row r="72" spans="1:40" s="882" customFormat="1" ht="11.25">
      <c r="A72" s="882">
        <v>1120211102</v>
      </c>
      <c r="B72" s="883" t="s">
        <v>497</v>
      </c>
      <c r="C72" s="157">
        <f>+VLOOKUP(A72,Clasificación!C:J,5,FALSE)</f>
        <v>0</v>
      </c>
      <c r="D72" s="157"/>
      <c r="E72" s="157"/>
      <c r="F72" s="157">
        <f>+VLOOKUP(A72,Clasificación!C:K,9,FALSE)</f>
        <v>0</v>
      </c>
      <c r="G72" s="157">
        <f t="shared" si="4"/>
        <v>0</v>
      </c>
      <c r="H72" s="157"/>
      <c r="I72" s="157"/>
      <c r="J72" s="157"/>
      <c r="K72" s="157"/>
      <c r="L72" s="157"/>
      <c r="M72" s="157"/>
      <c r="N72" s="157"/>
      <c r="O72" s="157"/>
      <c r="P72" s="157"/>
      <c r="Q72" s="157"/>
      <c r="R72" s="157"/>
      <c r="S72" s="157"/>
      <c r="T72" s="157"/>
      <c r="U72" s="157"/>
      <c r="V72" s="157"/>
      <c r="W72" s="157"/>
      <c r="X72" s="157"/>
      <c r="Y72" s="157"/>
      <c r="Z72" s="157"/>
      <c r="AA72" s="157">
        <f t="shared" si="3"/>
        <v>0</v>
      </c>
      <c r="AB72" s="158"/>
      <c r="AC72" s="884"/>
      <c r="AD72" s="884"/>
      <c r="AE72" s="884"/>
      <c r="AF72" s="884"/>
      <c r="AG72" s="884"/>
      <c r="AH72" s="884"/>
      <c r="AI72" s="884"/>
      <c r="AJ72" s="884"/>
      <c r="AK72" s="884"/>
      <c r="AL72" s="884"/>
      <c r="AM72" s="884"/>
      <c r="AN72" s="884"/>
    </row>
    <row r="73" spans="1:40" s="882" customFormat="1" ht="11.25">
      <c r="A73" s="882">
        <v>1120211103</v>
      </c>
      <c r="B73" s="883" t="s">
        <v>116</v>
      </c>
      <c r="C73" s="157">
        <f>+VLOOKUP(A73,Clasificación!C:J,5,FALSE)</f>
        <v>0</v>
      </c>
      <c r="D73" s="157"/>
      <c r="E73" s="157"/>
      <c r="F73" s="157">
        <f>+VLOOKUP(A73,Clasificación!C:K,9,FALSE)</f>
        <v>0</v>
      </c>
      <c r="G73" s="157">
        <f t="shared" si="4"/>
        <v>0</v>
      </c>
      <c r="H73" s="157"/>
      <c r="I73" s="157"/>
      <c r="J73" s="157"/>
      <c r="K73" s="157"/>
      <c r="L73" s="157"/>
      <c r="M73" s="157"/>
      <c r="N73" s="157"/>
      <c r="O73" s="157"/>
      <c r="P73" s="157"/>
      <c r="Q73" s="157"/>
      <c r="R73" s="157"/>
      <c r="S73" s="157"/>
      <c r="T73" s="157"/>
      <c r="U73" s="157"/>
      <c r="V73" s="157"/>
      <c r="W73" s="157"/>
      <c r="X73" s="157"/>
      <c r="Y73" s="157"/>
      <c r="Z73" s="157"/>
      <c r="AA73" s="157">
        <f t="shared" si="3"/>
        <v>0</v>
      </c>
      <c r="AB73" s="158"/>
      <c r="AC73" s="884"/>
      <c r="AD73" s="884"/>
      <c r="AE73" s="884"/>
      <c r="AF73" s="884"/>
      <c r="AG73" s="884"/>
      <c r="AH73" s="884"/>
      <c r="AI73" s="884"/>
      <c r="AJ73" s="884"/>
      <c r="AK73" s="884"/>
      <c r="AL73" s="884"/>
      <c r="AM73" s="884"/>
      <c r="AN73" s="884"/>
    </row>
    <row r="74" spans="1:40" s="882" customFormat="1" ht="11.25">
      <c r="A74" s="882">
        <v>1120211104</v>
      </c>
      <c r="B74" s="883" t="s">
        <v>498</v>
      </c>
      <c r="C74" s="157">
        <f>+VLOOKUP(A74,Clasificación!C:J,5,FALSE)</f>
        <v>0</v>
      </c>
      <c r="D74" s="157"/>
      <c r="E74" s="157"/>
      <c r="F74" s="157">
        <f>+VLOOKUP(A74,Clasificación!C:K,9,FALSE)</f>
        <v>0</v>
      </c>
      <c r="G74" s="157">
        <f t="shared" si="4"/>
        <v>0</v>
      </c>
      <c r="H74" s="157"/>
      <c r="I74" s="157"/>
      <c r="J74" s="157"/>
      <c r="K74" s="157"/>
      <c r="L74" s="157"/>
      <c r="M74" s="157"/>
      <c r="N74" s="157"/>
      <c r="O74" s="157"/>
      <c r="P74" s="157"/>
      <c r="Q74" s="157"/>
      <c r="R74" s="157"/>
      <c r="S74" s="157"/>
      <c r="T74" s="157"/>
      <c r="U74" s="157"/>
      <c r="V74" s="157"/>
      <c r="W74" s="157"/>
      <c r="X74" s="157"/>
      <c r="Y74" s="157"/>
      <c r="Z74" s="157"/>
      <c r="AA74" s="157">
        <f t="shared" si="3"/>
        <v>0</v>
      </c>
      <c r="AB74" s="158"/>
      <c r="AC74" s="884"/>
      <c r="AD74" s="884"/>
      <c r="AE74" s="884"/>
      <c r="AF74" s="884"/>
      <c r="AG74" s="884"/>
      <c r="AH74" s="884"/>
      <c r="AI74" s="884"/>
      <c r="AJ74" s="884"/>
      <c r="AK74" s="884"/>
      <c r="AL74" s="884"/>
      <c r="AM74" s="884"/>
      <c r="AN74" s="884"/>
    </row>
    <row r="75" spans="1:40" s="882" customFormat="1" ht="11.25">
      <c r="A75" s="882">
        <v>11202112</v>
      </c>
      <c r="B75" s="883" t="s">
        <v>499</v>
      </c>
      <c r="C75" s="157">
        <f>+VLOOKUP(A75,Clasificación!C:J,5,FALSE)</f>
        <v>0</v>
      </c>
      <c r="D75" s="157"/>
      <c r="E75" s="157"/>
      <c r="F75" s="157">
        <f>+VLOOKUP(A75,Clasificación!C:K,9,FALSE)</f>
        <v>0</v>
      </c>
      <c r="G75" s="157">
        <f t="shared" si="4"/>
        <v>0</v>
      </c>
      <c r="H75" s="157"/>
      <c r="I75" s="157"/>
      <c r="J75" s="157"/>
      <c r="K75" s="157"/>
      <c r="L75" s="157"/>
      <c r="M75" s="157"/>
      <c r="N75" s="157"/>
      <c r="O75" s="157"/>
      <c r="P75" s="157"/>
      <c r="Q75" s="157"/>
      <c r="R75" s="157"/>
      <c r="S75" s="157"/>
      <c r="T75" s="157"/>
      <c r="U75" s="157"/>
      <c r="V75" s="157"/>
      <c r="W75" s="157"/>
      <c r="X75" s="157"/>
      <c r="Y75" s="157"/>
      <c r="Z75" s="157"/>
      <c r="AA75" s="157">
        <f t="shared" si="3"/>
        <v>0</v>
      </c>
      <c r="AB75" s="158"/>
      <c r="AC75" s="884"/>
      <c r="AD75" s="884"/>
      <c r="AE75" s="884"/>
      <c r="AF75" s="884"/>
      <c r="AG75" s="884"/>
      <c r="AH75" s="884"/>
      <c r="AI75" s="884"/>
      <c r="AJ75" s="884"/>
      <c r="AK75" s="884"/>
      <c r="AL75" s="884"/>
      <c r="AM75" s="884"/>
      <c r="AN75" s="884"/>
    </row>
    <row r="76" spans="1:40" s="882" customFormat="1" ht="11.25">
      <c r="A76" s="882">
        <v>1120211201</v>
      </c>
      <c r="B76" s="883" t="s">
        <v>500</v>
      </c>
      <c r="C76" s="157">
        <f>+VLOOKUP(A76,Clasificación!C:J,5,FALSE)</f>
        <v>0</v>
      </c>
      <c r="D76" s="157"/>
      <c r="E76" s="157"/>
      <c r="F76" s="157">
        <f>+VLOOKUP(A76,Clasificación!C:K,9,FALSE)</f>
        <v>0</v>
      </c>
      <c r="G76" s="157">
        <f t="shared" si="4"/>
        <v>0</v>
      </c>
      <c r="H76" s="157"/>
      <c r="I76" s="157"/>
      <c r="J76" s="157"/>
      <c r="K76" s="157"/>
      <c r="L76" s="157"/>
      <c r="M76" s="157"/>
      <c r="N76" s="157"/>
      <c r="O76" s="157"/>
      <c r="P76" s="157"/>
      <c r="Q76" s="157"/>
      <c r="R76" s="157"/>
      <c r="S76" s="157"/>
      <c r="T76" s="157"/>
      <c r="U76" s="157"/>
      <c r="V76" s="157"/>
      <c r="W76" s="157"/>
      <c r="X76" s="157"/>
      <c r="Y76" s="157"/>
      <c r="Z76" s="157"/>
      <c r="AA76" s="157">
        <f t="shared" si="3"/>
        <v>0</v>
      </c>
      <c r="AB76" s="158"/>
      <c r="AC76" s="884"/>
      <c r="AD76" s="884"/>
      <c r="AE76" s="884"/>
      <c r="AF76" s="884"/>
      <c r="AG76" s="884"/>
      <c r="AH76" s="884"/>
      <c r="AI76" s="884"/>
      <c r="AJ76" s="884"/>
      <c r="AK76" s="884"/>
      <c r="AL76" s="884"/>
      <c r="AM76" s="884"/>
      <c r="AN76" s="884"/>
    </row>
    <row r="77" spans="1:40" s="882" customFormat="1" ht="11.25">
      <c r="A77" s="882">
        <v>1120211202</v>
      </c>
      <c r="B77" s="883" t="s">
        <v>501</v>
      </c>
      <c r="C77" s="157">
        <f>+VLOOKUP(A77,Clasificación!C:J,5,FALSE)</f>
        <v>0</v>
      </c>
      <c r="D77" s="157"/>
      <c r="E77" s="157"/>
      <c r="F77" s="157">
        <f>+VLOOKUP(A77,Clasificación!C:K,9,FALSE)</f>
        <v>0</v>
      </c>
      <c r="G77" s="157">
        <f t="shared" si="4"/>
        <v>0</v>
      </c>
      <c r="H77" s="157"/>
      <c r="I77" s="157"/>
      <c r="J77" s="157"/>
      <c r="K77" s="157"/>
      <c r="L77" s="157"/>
      <c r="M77" s="157"/>
      <c r="N77" s="157"/>
      <c r="O77" s="157"/>
      <c r="P77" s="157"/>
      <c r="Q77" s="157"/>
      <c r="R77" s="157"/>
      <c r="S77" s="157"/>
      <c r="T77" s="157"/>
      <c r="U77" s="157"/>
      <c r="V77" s="157"/>
      <c r="W77" s="157"/>
      <c r="X77" s="157"/>
      <c r="Y77" s="157"/>
      <c r="Z77" s="157"/>
      <c r="AA77" s="157">
        <f t="shared" si="3"/>
        <v>0</v>
      </c>
      <c r="AB77" s="158"/>
      <c r="AC77" s="884"/>
      <c r="AD77" s="884"/>
      <c r="AE77" s="884"/>
      <c r="AF77" s="884"/>
      <c r="AG77" s="884"/>
      <c r="AH77" s="884"/>
      <c r="AI77" s="884"/>
      <c r="AJ77" s="884"/>
      <c r="AK77" s="884"/>
      <c r="AL77" s="884"/>
      <c r="AM77" s="884"/>
      <c r="AN77" s="884"/>
    </row>
    <row r="78" spans="1:40" s="882" customFormat="1" ht="11.25">
      <c r="A78" s="882">
        <v>11202113</v>
      </c>
      <c r="B78" s="883" t="s">
        <v>126</v>
      </c>
      <c r="C78" s="157">
        <f>+VLOOKUP(A78,Clasificación!C:J,5,FALSE)</f>
        <v>0</v>
      </c>
      <c r="D78" s="157"/>
      <c r="E78" s="157"/>
      <c r="F78" s="157">
        <f>+VLOOKUP(A78,Clasificación!C:K,9,FALSE)</f>
        <v>0</v>
      </c>
      <c r="G78" s="157">
        <f t="shared" si="4"/>
        <v>0</v>
      </c>
      <c r="H78" s="157"/>
      <c r="I78" s="157"/>
      <c r="J78" s="157"/>
      <c r="K78" s="157"/>
      <c r="L78" s="157"/>
      <c r="M78" s="157"/>
      <c r="N78" s="157"/>
      <c r="O78" s="157"/>
      <c r="P78" s="157"/>
      <c r="Q78" s="157"/>
      <c r="R78" s="157"/>
      <c r="S78" s="157"/>
      <c r="T78" s="157"/>
      <c r="U78" s="157"/>
      <c r="V78" s="157"/>
      <c r="W78" s="157"/>
      <c r="X78" s="157"/>
      <c r="Y78" s="157"/>
      <c r="Z78" s="157"/>
      <c r="AA78" s="157">
        <f t="shared" si="3"/>
        <v>0</v>
      </c>
      <c r="AB78" s="158"/>
      <c r="AC78" s="884"/>
      <c r="AD78" s="884"/>
      <c r="AE78" s="884"/>
      <c r="AF78" s="884"/>
      <c r="AG78" s="884"/>
      <c r="AH78" s="884"/>
      <c r="AI78" s="884"/>
      <c r="AJ78" s="884"/>
      <c r="AK78" s="884"/>
      <c r="AL78" s="884"/>
      <c r="AM78" s="884"/>
      <c r="AN78" s="884"/>
    </row>
    <row r="79" spans="1:40" s="882" customFormat="1" ht="11.25">
      <c r="A79" s="882">
        <v>1120211301</v>
      </c>
      <c r="B79" s="883" t="s">
        <v>502</v>
      </c>
      <c r="C79" s="157">
        <f>+VLOOKUP(A79,Clasificación!C:J,5,FALSE)</f>
        <v>0</v>
      </c>
      <c r="D79" s="157"/>
      <c r="E79" s="157"/>
      <c r="F79" s="157">
        <f>+VLOOKUP(A79,Clasificación!C:K,9,FALSE)</f>
        <v>0</v>
      </c>
      <c r="G79" s="157">
        <f t="shared" si="4"/>
        <v>0</v>
      </c>
      <c r="H79" s="157"/>
      <c r="I79" s="157"/>
      <c r="J79" s="157"/>
      <c r="K79" s="157"/>
      <c r="L79" s="157"/>
      <c r="M79" s="157"/>
      <c r="N79" s="157"/>
      <c r="O79" s="157"/>
      <c r="P79" s="157"/>
      <c r="Q79" s="157"/>
      <c r="R79" s="157"/>
      <c r="S79" s="157"/>
      <c r="T79" s="157"/>
      <c r="U79" s="157"/>
      <c r="V79" s="157"/>
      <c r="W79" s="157"/>
      <c r="X79" s="157"/>
      <c r="Y79" s="157"/>
      <c r="Z79" s="157"/>
      <c r="AA79" s="157">
        <f t="shared" si="3"/>
        <v>0</v>
      </c>
      <c r="AB79" s="158"/>
      <c r="AC79" s="884"/>
      <c r="AD79" s="884"/>
      <c r="AE79" s="884"/>
      <c r="AF79" s="884"/>
      <c r="AG79" s="884"/>
      <c r="AH79" s="884"/>
      <c r="AI79" s="884"/>
      <c r="AJ79" s="884"/>
      <c r="AK79" s="884"/>
      <c r="AL79" s="884"/>
      <c r="AM79" s="884"/>
      <c r="AN79" s="884"/>
    </row>
    <row r="80" spans="1:40" s="882" customFormat="1" ht="11.25">
      <c r="A80" s="882">
        <v>1120211302</v>
      </c>
      <c r="B80" s="883" t="s">
        <v>503</v>
      </c>
      <c r="C80" s="157">
        <f>+VLOOKUP(A80,Clasificación!C:J,5,FALSE)</f>
        <v>0</v>
      </c>
      <c r="D80" s="157"/>
      <c r="E80" s="157"/>
      <c r="F80" s="157">
        <f>+VLOOKUP(A80,Clasificación!C:K,9,FALSE)</f>
        <v>0</v>
      </c>
      <c r="G80" s="157">
        <f t="shared" si="4"/>
        <v>0</v>
      </c>
      <c r="H80" s="157"/>
      <c r="I80" s="157"/>
      <c r="J80" s="157"/>
      <c r="K80" s="157"/>
      <c r="L80" s="157"/>
      <c r="M80" s="157"/>
      <c r="N80" s="157"/>
      <c r="O80" s="157"/>
      <c r="P80" s="157"/>
      <c r="Q80" s="157"/>
      <c r="R80" s="157"/>
      <c r="S80" s="157"/>
      <c r="T80" s="157"/>
      <c r="U80" s="157"/>
      <c r="V80" s="157"/>
      <c r="W80" s="157"/>
      <c r="X80" s="157"/>
      <c r="Y80" s="157"/>
      <c r="Z80" s="157"/>
      <c r="AA80" s="157">
        <f t="shared" si="3"/>
        <v>0</v>
      </c>
      <c r="AB80" s="158"/>
      <c r="AC80" s="884"/>
      <c r="AD80" s="884"/>
      <c r="AE80" s="884"/>
      <c r="AF80" s="884"/>
      <c r="AG80" s="884"/>
      <c r="AH80" s="884"/>
      <c r="AI80" s="884"/>
      <c r="AJ80" s="884"/>
      <c r="AK80" s="884"/>
      <c r="AL80" s="884"/>
      <c r="AM80" s="884"/>
      <c r="AN80" s="884"/>
    </row>
    <row r="81" spans="1:40" s="882" customFormat="1" ht="11.25">
      <c r="A81" s="882">
        <v>11202114</v>
      </c>
      <c r="B81" s="883" t="s">
        <v>504</v>
      </c>
      <c r="C81" s="157">
        <f>+VLOOKUP(A81,Clasificación!C:J,5,FALSE)</f>
        <v>0</v>
      </c>
      <c r="D81" s="157"/>
      <c r="E81" s="157"/>
      <c r="F81" s="157">
        <f>+VLOOKUP(A81,Clasificación!C:K,9,FALSE)</f>
        <v>0</v>
      </c>
      <c r="G81" s="157">
        <f t="shared" si="4"/>
        <v>0</v>
      </c>
      <c r="H81" s="157"/>
      <c r="I81" s="157"/>
      <c r="J81" s="157"/>
      <c r="K81" s="157"/>
      <c r="L81" s="157"/>
      <c r="M81" s="157"/>
      <c r="N81" s="157"/>
      <c r="O81" s="157"/>
      <c r="P81" s="157"/>
      <c r="Q81" s="157"/>
      <c r="R81" s="157"/>
      <c r="S81" s="157"/>
      <c r="T81" s="157"/>
      <c r="U81" s="157"/>
      <c r="V81" s="157"/>
      <c r="W81" s="157"/>
      <c r="X81" s="157"/>
      <c r="Y81" s="157"/>
      <c r="Z81" s="157"/>
      <c r="AA81" s="157">
        <f t="shared" si="3"/>
        <v>0</v>
      </c>
      <c r="AB81" s="158"/>
      <c r="AC81" s="884"/>
      <c r="AD81" s="884"/>
      <c r="AE81" s="884"/>
      <c r="AF81" s="884"/>
      <c r="AG81" s="884"/>
      <c r="AH81" s="884"/>
      <c r="AI81" s="884"/>
      <c r="AJ81" s="884"/>
      <c r="AK81" s="884"/>
      <c r="AL81" s="884"/>
      <c r="AM81" s="884"/>
      <c r="AN81" s="884"/>
    </row>
    <row r="82" spans="1:40" s="882" customFormat="1" ht="11.25">
      <c r="A82" s="882">
        <v>1120211401</v>
      </c>
      <c r="B82" s="883" t="s">
        <v>505</v>
      </c>
      <c r="C82" s="157">
        <f>+VLOOKUP(A82,Clasificación!C:J,5,FALSE)</f>
        <v>0</v>
      </c>
      <c r="D82" s="157"/>
      <c r="E82" s="157"/>
      <c r="F82" s="157">
        <f>+VLOOKUP(A82,Clasificación!C:K,9,FALSE)</f>
        <v>0</v>
      </c>
      <c r="G82" s="157">
        <f t="shared" si="4"/>
        <v>0</v>
      </c>
      <c r="H82" s="157"/>
      <c r="I82" s="157"/>
      <c r="J82" s="157"/>
      <c r="K82" s="157"/>
      <c r="L82" s="157"/>
      <c r="M82" s="157"/>
      <c r="N82" s="157"/>
      <c r="O82" s="157"/>
      <c r="P82" s="157"/>
      <c r="Q82" s="157"/>
      <c r="R82" s="157"/>
      <c r="S82" s="157"/>
      <c r="T82" s="157"/>
      <c r="U82" s="157"/>
      <c r="V82" s="157"/>
      <c r="W82" s="157"/>
      <c r="X82" s="157"/>
      <c r="Y82" s="157"/>
      <c r="Z82" s="157"/>
      <c r="AA82" s="157">
        <f t="shared" si="3"/>
        <v>0</v>
      </c>
      <c r="AB82" s="158"/>
      <c r="AC82" s="884"/>
      <c r="AD82" s="884"/>
      <c r="AE82" s="884"/>
      <c r="AF82" s="884"/>
      <c r="AG82" s="884"/>
      <c r="AH82" s="884"/>
      <c r="AI82" s="884"/>
      <c r="AJ82" s="884"/>
      <c r="AK82" s="884"/>
      <c r="AL82" s="884"/>
      <c r="AM82" s="884"/>
      <c r="AN82" s="884"/>
    </row>
    <row r="83" spans="1:40" s="882" customFormat="1" ht="11.25">
      <c r="A83" s="882">
        <v>1120211402</v>
      </c>
      <c r="B83" s="883" t="s">
        <v>377</v>
      </c>
      <c r="C83" s="157">
        <f>+VLOOKUP(A83,Clasificación!C:J,5,FALSE)</f>
        <v>0</v>
      </c>
      <c r="D83" s="157"/>
      <c r="E83" s="157"/>
      <c r="F83" s="157">
        <f>+VLOOKUP(A83,Clasificación!C:K,9,FALSE)</f>
        <v>0</v>
      </c>
      <c r="G83" s="157">
        <f t="shared" si="4"/>
        <v>0</v>
      </c>
      <c r="H83" s="157"/>
      <c r="I83" s="157"/>
      <c r="J83" s="157"/>
      <c r="K83" s="157"/>
      <c r="L83" s="157"/>
      <c r="M83" s="157"/>
      <c r="N83" s="157"/>
      <c r="O83" s="157"/>
      <c r="P83" s="157"/>
      <c r="Q83" s="157"/>
      <c r="R83" s="157"/>
      <c r="S83" s="157"/>
      <c r="T83" s="157"/>
      <c r="U83" s="157"/>
      <c r="V83" s="157"/>
      <c r="W83" s="157"/>
      <c r="X83" s="157"/>
      <c r="Y83" s="157"/>
      <c r="Z83" s="157"/>
      <c r="AA83" s="157">
        <f t="shared" si="3"/>
        <v>0</v>
      </c>
      <c r="AB83" s="158"/>
      <c r="AC83" s="884"/>
      <c r="AD83" s="884"/>
      <c r="AE83" s="884"/>
      <c r="AF83" s="884"/>
      <c r="AG83" s="884"/>
      <c r="AH83" s="884"/>
      <c r="AI83" s="884"/>
      <c r="AJ83" s="884"/>
      <c r="AK83" s="884"/>
      <c r="AL83" s="884"/>
      <c r="AM83" s="884"/>
      <c r="AN83" s="884"/>
    </row>
    <row r="84" spans="1:40" s="882" customFormat="1" ht="11.25">
      <c r="A84" s="882">
        <v>11203</v>
      </c>
      <c r="B84" s="883" t="s">
        <v>506</v>
      </c>
      <c r="C84" s="157">
        <f>+VLOOKUP(A84,Clasificación!C:J,5,FALSE)</f>
        <v>0</v>
      </c>
      <c r="D84" s="157"/>
      <c r="E84" s="157"/>
      <c r="F84" s="157">
        <f>+VLOOKUP(A84,Clasificación!C:K,9,FALSE)</f>
        <v>0</v>
      </c>
      <c r="G84" s="157">
        <f t="shared" si="4"/>
        <v>0</v>
      </c>
      <c r="H84" s="157"/>
      <c r="I84" s="157"/>
      <c r="J84" s="157"/>
      <c r="K84" s="157"/>
      <c r="L84" s="157"/>
      <c r="M84" s="157"/>
      <c r="N84" s="157"/>
      <c r="O84" s="157"/>
      <c r="P84" s="157"/>
      <c r="Q84" s="157"/>
      <c r="R84" s="157"/>
      <c r="S84" s="157"/>
      <c r="T84" s="157"/>
      <c r="U84" s="157"/>
      <c r="V84" s="157"/>
      <c r="W84" s="157"/>
      <c r="X84" s="157"/>
      <c r="Y84" s="157"/>
      <c r="Z84" s="157"/>
      <c r="AA84" s="157">
        <f t="shared" si="3"/>
        <v>0</v>
      </c>
      <c r="AB84" s="158"/>
      <c r="AC84" s="884"/>
      <c r="AD84" s="884"/>
      <c r="AE84" s="884"/>
      <c r="AF84" s="884"/>
      <c r="AG84" s="884"/>
      <c r="AH84" s="884"/>
      <c r="AI84" s="884"/>
      <c r="AJ84" s="884"/>
      <c r="AK84" s="884"/>
      <c r="AL84" s="884"/>
      <c r="AM84" s="884"/>
      <c r="AN84" s="884"/>
    </row>
    <row r="85" spans="1:40" s="882" customFormat="1" ht="11.25">
      <c r="A85" s="882">
        <v>112031</v>
      </c>
      <c r="B85" s="883" t="s">
        <v>506</v>
      </c>
      <c r="C85" s="157">
        <f>+VLOOKUP(A85,Clasificación!C:J,5,FALSE)</f>
        <v>0</v>
      </c>
      <c r="D85" s="157"/>
      <c r="E85" s="157"/>
      <c r="F85" s="157">
        <f>+VLOOKUP(A85,Clasificación!C:K,9,FALSE)</f>
        <v>0</v>
      </c>
      <c r="G85" s="157">
        <f t="shared" si="4"/>
        <v>0</v>
      </c>
      <c r="H85" s="157"/>
      <c r="I85" s="157"/>
      <c r="J85" s="157"/>
      <c r="K85" s="157"/>
      <c r="L85" s="157"/>
      <c r="M85" s="157"/>
      <c r="N85" s="157"/>
      <c r="O85" s="157"/>
      <c r="P85" s="157"/>
      <c r="Q85" s="157"/>
      <c r="R85" s="157"/>
      <c r="S85" s="157"/>
      <c r="T85" s="157"/>
      <c r="U85" s="157"/>
      <c r="V85" s="157"/>
      <c r="W85" s="157"/>
      <c r="X85" s="157"/>
      <c r="Y85" s="157"/>
      <c r="Z85" s="157"/>
      <c r="AA85" s="157">
        <f t="shared" si="3"/>
        <v>0</v>
      </c>
      <c r="AB85" s="158"/>
      <c r="AC85" s="884"/>
      <c r="AD85" s="884"/>
      <c r="AE85" s="884"/>
      <c r="AF85" s="884"/>
      <c r="AG85" s="884"/>
      <c r="AH85" s="884"/>
      <c r="AI85" s="884"/>
      <c r="AJ85" s="884"/>
      <c r="AK85" s="884"/>
      <c r="AL85" s="884"/>
      <c r="AM85" s="884"/>
      <c r="AN85" s="884"/>
    </row>
    <row r="86" spans="1:40" s="882" customFormat="1" ht="11.25">
      <c r="A86" s="882">
        <v>1120311</v>
      </c>
      <c r="B86" s="883" t="s">
        <v>507</v>
      </c>
      <c r="C86" s="157">
        <f>+VLOOKUP(A86,Clasificación!C:J,5,FALSE)</f>
        <v>0</v>
      </c>
      <c r="D86" s="157"/>
      <c r="E86" s="157"/>
      <c r="F86" s="157">
        <f>+VLOOKUP(A86,Clasificación!C:K,9,FALSE)</f>
        <v>0</v>
      </c>
      <c r="G86" s="157">
        <f t="shared" si="4"/>
        <v>0</v>
      </c>
      <c r="H86" s="157"/>
      <c r="I86" s="157"/>
      <c r="J86" s="157"/>
      <c r="K86" s="157"/>
      <c r="L86" s="157"/>
      <c r="M86" s="157"/>
      <c r="N86" s="157"/>
      <c r="O86" s="157"/>
      <c r="P86" s="157"/>
      <c r="Q86" s="157"/>
      <c r="R86" s="157"/>
      <c r="S86" s="157"/>
      <c r="T86" s="157"/>
      <c r="U86" s="157"/>
      <c r="V86" s="157"/>
      <c r="W86" s="157"/>
      <c r="X86" s="157"/>
      <c r="Y86" s="157"/>
      <c r="Z86" s="157"/>
      <c r="AA86" s="157">
        <f t="shared" si="3"/>
        <v>0</v>
      </c>
      <c r="AB86" s="158"/>
      <c r="AC86" s="884"/>
      <c r="AD86" s="884"/>
      <c r="AE86" s="884"/>
      <c r="AF86" s="884"/>
      <c r="AG86" s="884"/>
      <c r="AH86" s="884"/>
      <c r="AI86" s="884"/>
      <c r="AJ86" s="884"/>
      <c r="AK86" s="884"/>
      <c r="AL86" s="884"/>
      <c r="AM86" s="884"/>
      <c r="AN86" s="884"/>
    </row>
    <row r="87" spans="1:40" s="882" customFormat="1" ht="11.25">
      <c r="A87" s="882">
        <v>11203111</v>
      </c>
      <c r="B87" s="883" t="s">
        <v>508</v>
      </c>
      <c r="C87" s="157">
        <f>+VLOOKUP(A87,Clasificación!C:J,5,FALSE)</f>
        <v>0</v>
      </c>
      <c r="D87" s="157"/>
      <c r="E87" s="157"/>
      <c r="F87" s="157">
        <f>+VLOOKUP(A87,Clasificación!C:K,9,FALSE)</f>
        <v>0</v>
      </c>
      <c r="G87" s="157">
        <f t="shared" si="4"/>
        <v>0</v>
      </c>
      <c r="H87" s="157"/>
      <c r="I87" s="157"/>
      <c r="J87" s="157"/>
      <c r="K87" s="157"/>
      <c r="L87" s="157"/>
      <c r="M87" s="157"/>
      <c r="N87" s="157"/>
      <c r="O87" s="157"/>
      <c r="P87" s="157"/>
      <c r="Q87" s="157"/>
      <c r="R87" s="157"/>
      <c r="S87" s="157"/>
      <c r="T87" s="157"/>
      <c r="U87" s="157"/>
      <c r="V87" s="157"/>
      <c r="W87" s="157"/>
      <c r="X87" s="157"/>
      <c r="Y87" s="157"/>
      <c r="Z87" s="157"/>
      <c r="AA87" s="157">
        <f t="shared" si="3"/>
        <v>0</v>
      </c>
      <c r="AB87" s="158"/>
      <c r="AC87" s="884"/>
      <c r="AD87" s="884"/>
      <c r="AE87" s="884"/>
      <c r="AF87" s="884"/>
      <c r="AG87" s="884"/>
      <c r="AH87" s="884"/>
      <c r="AI87" s="884"/>
      <c r="AJ87" s="884"/>
      <c r="AK87" s="884"/>
      <c r="AL87" s="884"/>
      <c r="AM87" s="884"/>
      <c r="AN87" s="884"/>
    </row>
    <row r="88" spans="1:40" s="882" customFormat="1" ht="11.25">
      <c r="A88" s="882">
        <v>1120311101</v>
      </c>
      <c r="B88" s="883" t="s">
        <v>508</v>
      </c>
      <c r="C88" s="157">
        <f>+VLOOKUP(A88,Clasificación!C:J,5,FALSE)</f>
        <v>1870000</v>
      </c>
      <c r="D88" s="157"/>
      <c r="E88" s="157"/>
      <c r="F88" s="157">
        <f>+VLOOKUP(A88,Clasificación!C:K,9,FALSE)</f>
        <v>0</v>
      </c>
      <c r="G88" s="157">
        <f t="shared" si="4"/>
        <v>1870000</v>
      </c>
      <c r="H88" s="157">
        <f>-G88</f>
        <v>-1870000</v>
      </c>
      <c r="I88" s="157"/>
      <c r="J88" s="157"/>
      <c r="K88" s="157"/>
      <c r="L88" s="157"/>
      <c r="M88" s="157"/>
      <c r="N88" s="157"/>
      <c r="O88" s="157"/>
      <c r="P88" s="157"/>
      <c r="Q88" s="157"/>
      <c r="R88" s="157"/>
      <c r="S88" s="157"/>
      <c r="T88" s="157"/>
      <c r="U88" s="157"/>
      <c r="V88" s="157"/>
      <c r="W88" s="157"/>
      <c r="X88" s="157"/>
      <c r="Y88" s="157"/>
      <c r="Z88" s="157"/>
      <c r="AA88" s="157">
        <f t="shared" si="3"/>
        <v>0</v>
      </c>
      <c r="AB88" s="158"/>
      <c r="AC88" s="884"/>
      <c r="AD88" s="884"/>
      <c r="AE88" s="884"/>
      <c r="AF88" s="884"/>
      <c r="AG88" s="884"/>
      <c r="AH88" s="884"/>
      <c r="AI88" s="884"/>
      <c r="AJ88" s="884"/>
      <c r="AK88" s="884"/>
      <c r="AL88" s="884"/>
      <c r="AM88" s="884"/>
      <c r="AN88" s="884"/>
    </row>
    <row r="89" spans="1:40" s="882" customFormat="1" ht="11.25">
      <c r="A89" s="882">
        <v>1120311102</v>
      </c>
      <c r="B89" s="883" t="s">
        <v>508</v>
      </c>
      <c r="C89" s="157">
        <f>+VLOOKUP(A89,Clasificación!C:J,5,FALSE)</f>
        <v>4301725</v>
      </c>
      <c r="D89" s="157"/>
      <c r="E89" s="157"/>
      <c r="F89" s="157">
        <f>+VLOOKUP(A89,Clasificación!C:K,9,FALSE)</f>
        <v>0</v>
      </c>
      <c r="G89" s="157">
        <f t="shared" si="4"/>
        <v>4301725</v>
      </c>
      <c r="H89" s="157">
        <f>-G89</f>
        <v>-4301725</v>
      </c>
      <c r="I89" s="157"/>
      <c r="J89" s="157"/>
      <c r="K89" s="157"/>
      <c r="L89" s="157"/>
      <c r="M89" s="157"/>
      <c r="N89" s="157"/>
      <c r="O89" s="157"/>
      <c r="P89" s="157"/>
      <c r="Q89" s="157"/>
      <c r="R89" s="157"/>
      <c r="S89" s="157"/>
      <c r="T89" s="157"/>
      <c r="U89" s="157"/>
      <c r="V89" s="157"/>
      <c r="W89" s="157"/>
      <c r="X89" s="157"/>
      <c r="Y89" s="157"/>
      <c r="Z89" s="157"/>
      <c r="AA89" s="157">
        <f t="shared" si="3"/>
        <v>0</v>
      </c>
      <c r="AB89" s="158"/>
      <c r="AC89" s="884"/>
      <c r="AD89" s="884"/>
      <c r="AE89" s="884"/>
      <c r="AF89" s="884"/>
      <c r="AG89" s="884"/>
      <c r="AH89" s="884"/>
      <c r="AI89" s="884"/>
      <c r="AJ89" s="884"/>
      <c r="AK89" s="884"/>
      <c r="AL89" s="884"/>
      <c r="AM89" s="884"/>
      <c r="AN89" s="884"/>
    </row>
    <row r="90" spans="1:40" s="882" customFormat="1" ht="11.25">
      <c r="A90" s="882">
        <v>1120311103</v>
      </c>
      <c r="B90" s="883" t="s">
        <v>1511</v>
      </c>
      <c r="C90" s="157">
        <f>+VLOOKUP(A90,Clasificación!C:J,5,FALSE)</f>
        <v>3979652</v>
      </c>
      <c r="D90" s="157"/>
      <c r="E90" s="157"/>
      <c r="F90" s="157">
        <f>+VLOOKUP(A90,Clasificación!C:K,9,FALSE)</f>
        <v>0</v>
      </c>
      <c r="G90" s="157">
        <f t="shared" si="4"/>
        <v>3979652</v>
      </c>
      <c r="H90" s="157">
        <f>-G90</f>
        <v>-3979652</v>
      </c>
      <c r="I90" s="157"/>
      <c r="J90" s="157"/>
      <c r="K90" s="157"/>
      <c r="L90" s="157"/>
      <c r="M90" s="157"/>
      <c r="N90" s="157"/>
      <c r="O90" s="157"/>
      <c r="P90" s="157"/>
      <c r="Q90" s="157"/>
      <c r="R90" s="157"/>
      <c r="S90" s="157"/>
      <c r="T90" s="157"/>
      <c r="U90" s="157"/>
      <c r="V90" s="157"/>
      <c r="W90" s="157"/>
      <c r="X90" s="157"/>
      <c r="Y90" s="157"/>
      <c r="Z90" s="157"/>
      <c r="AA90" s="157">
        <f t="shared" si="3"/>
        <v>0</v>
      </c>
      <c r="AB90" s="158"/>
      <c r="AC90" s="884"/>
      <c r="AD90" s="884"/>
      <c r="AE90" s="884"/>
      <c r="AF90" s="884"/>
      <c r="AG90" s="884"/>
      <c r="AH90" s="884"/>
      <c r="AI90" s="884"/>
      <c r="AJ90" s="884"/>
      <c r="AK90" s="884"/>
      <c r="AL90" s="884"/>
      <c r="AM90" s="884"/>
      <c r="AN90" s="884"/>
    </row>
    <row r="91" spans="1:40" s="882" customFormat="1" ht="11.25">
      <c r="A91" s="882">
        <v>1120311105</v>
      </c>
      <c r="B91" s="883" t="s">
        <v>1512</v>
      </c>
      <c r="C91" s="157">
        <f>+VLOOKUP(A91,Clasificación!C:J,5,FALSE)</f>
        <v>7417804</v>
      </c>
      <c r="D91" s="157"/>
      <c r="E91" s="157"/>
      <c r="F91" s="157">
        <f>+VLOOKUP(A91,Clasificación!C:K,9,FALSE)</f>
        <v>0</v>
      </c>
      <c r="G91" s="157">
        <f t="shared" si="4"/>
        <v>7417804</v>
      </c>
      <c r="H91" s="157">
        <f>-G91</f>
        <v>-7417804</v>
      </c>
      <c r="I91" s="157"/>
      <c r="J91" s="157"/>
      <c r="K91" s="157"/>
      <c r="L91" s="157"/>
      <c r="M91" s="157"/>
      <c r="N91" s="157"/>
      <c r="O91" s="157"/>
      <c r="P91" s="157"/>
      <c r="Q91" s="157"/>
      <c r="R91" s="157"/>
      <c r="S91" s="157"/>
      <c r="T91" s="157"/>
      <c r="U91" s="157"/>
      <c r="V91" s="157"/>
      <c r="W91" s="157"/>
      <c r="X91" s="157"/>
      <c r="Y91" s="157"/>
      <c r="Z91" s="157"/>
      <c r="AA91" s="157">
        <f t="shared" si="3"/>
        <v>0</v>
      </c>
      <c r="AB91" s="158"/>
      <c r="AC91" s="884"/>
      <c r="AD91" s="884"/>
      <c r="AE91" s="884"/>
      <c r="AF91" s="884"/>
      <c r="AG91" s="884"/>
      <c r="AH91" s="884"/>
      <c r="AI91" s="884"/>
      <c r="AJ91" s="884"/>
      <c r="AK91" s="884"/>
      <c r="AL91" s="884"/>
      <c r="AM91" s="884"/>
      <c r="AN91" s="884"/>
    </row>
    <row r="92" spans="1:40" s="882" customFormat="1" ht="11.25">
      <c r="A92" s="882">
        <v>11203112</v>
      </c>
      <c r="B92" s="883" t="s">
        <v>509</v>
      </c>
      <c r="C92" s="157">
        <f>+VLOOKUP(A92,Clasificación!C:J,5,FALSE)</f>
        <v>0</v>
      </c>
      <c r="D92" s="157"/>
      <c r="E92" s="157"/>
      <c r="F92" s="157">
        <f>+VLOOKUP(A92,Clasificación!C:K,9,FALSE)</f>
        <v>0</v>
      </c>
      <c r="G92" s="157">
        <f t="shared" si="4"/>
        <v>0</v>
      </c>
      <c r="H92" s="157"/>
      <c r="I92" s="157"/>
      <c r="J92" s="157"/>
      <c r="K92" s="157"/>
      <c r="L92" s="157"/>
      <c r="M92" s="157"/>
      <c r="N92" s="157"/>
      <c r="O92" s="157"/>
      <c r="P92" s="157"/>
      <c r="Q92" s="157"/>
      <c r="R92" s="157"/>
      <c r="S92" s="157"/>
      <c r="T92" s="157"/>
      <c r="U92" s="157"/>
      <c r="V92" s="157"/>
      <c r="W92" s="157"/>
      <c r="X92" s="157"/>
      <c r="Y92" s="157"/>
      <c r="Z92" s="157"/>
      <c r="AA92" s="157">
        <f t="shared" si="3"/>
        <v>0</v>
      </c>
      <c r="AB92" s="158"/>
      <c r="AC92" s="884"/>
      <c r="AD92" s="884"/>
      <c r="AE92" s="884"/>
      <c r="AF92" s="884"/>
      <c r="AG92" s="884"/>
      <c r="AH92" s="884"/>
      <c r="AI92" s="884"/>
      <c r="AJ92" s="884"/>
      <c r="AK92" s="884"/>
      <c r="AL92" s="884"/>
      <c r="AM92" s="884"/>
      <c r="AN92" s="884"/>
    </row>
    <row r="93" spans="1:40" s="882" customFormat="1" ht="11.25">
      <c r="A93" s="882">
        <v>1120311201</v>
      </c>
      <c r="B93" s="883" t="s">
        <v>114</v>
      </c>
      <c r="C93" s="157">
        <f>+VLOOKUP(A93,Clasificación!C:J,5,FALSE)</f>
        <v>0</v>
      </c>
      <c r="D93" s="157"/>
      <c r="E93" s="157"/>
      <c r="F93" s="157">
        <f>+VLOOKUP(A93,Clasificación!C:K,9,FALSE)</f>
        <v>0</v>
      </c>
      <c r="G93" s="157">
        <f t="shared" si="4"/>
        <v>0</v>
      </c>
      <c r="H93" s="157"/>
      <c r="I93" s="157"/>
      <c r="J93" s="157"/>
      <c r="K93" s="157"/>
      <c r="L93" s="157"/>
      <c r="M93" s="157"/>
      <c r="N93" s="157"/>
      <c r="O93" s="157"/>
      <c r="P93" s="157"/>
      <c r="Q93" s="157"/>
      <c r="R93" s="157"/>
      <c r="S93" s="157"/>
      <c r="T93" s="157"/>
      <c r="U93" s="157"/>
      <c r="V93" s="157"/>
      <c r="W93" s="157"/>
      <c r="X93" s="157"/>
      <c r="Y93" s="157"/>
      <c r="Z93" s="157"/>
      <c r="AA93" s="157">
        <f t="shared" si="3"/>
        <v>0</v>
      </c>
      <c r="AB93" s="158"/>
      <c r="AC93" s="884"/>
      <c r="AD93" s="884"/>
      <c r="AE93" s="884"/>
      <c r="AF93" s="884"/>
      <c r="AG93" s="884"/>
      <c r="AH93" s="884"/>
      <c r="AI93" s="884"/>
      <c r="AJ93" s="884"/>
      <c r="AK93" s="884"/>
      <c r="AL93" s="884"/>
      <c r="AM93" s="884"/>
      <c r="AN93" s="884"/>
    </row>
    <row r="94" spans="1:40" s="882" customFormat="1" ht="11.25">
      <c r="A94" s="882">
        <v>1120311202</v>
      </c>
      <c r="B94" s="883" t="s">
        <v>510</v>
      </c>
      <c r="C94" s="157">
        <f>+VLOOKUP(A94,Clasificación!C:J,5,FALSE)</f>
        <v>0</v>
      </c>
      <c r="D94" s="157"/>
      <c r="E94" s="157"/>
      <c r="F94" s="157">
        <f>+VLOOKUP(A94,Clasificación!C:K,9,FALSE)</f>
        <v>0</v>
      </c>
      <c r="G94" s="157">
        <f t="shared" si="4"/>
        <v>0</v>
      </c>
      <c r="H94" s="157"/>
      <c r="I94" s="157"/>
      <c r="J94" s="157"/>
      <c r="K94" s="157"/>
      <c r="L94" s="157"/>
      <c r="M94" s="157"/>
      <c r="N94" s="157"/>
      <c r="O94" s="157"/>
      <c r="P94" s="157"/>
      <c r="Q94" s="157"/>
      <c r="R94" s="157"/>
      <c r="S94" s="157"/>
      <c r="T94" s="157"/>
      <c r="U94" s="157"/>
      <c r="V94" s="157"/>
      <c r="W94" s="157"/>
      <c r="X94" s="157"/>
      <c r="Y94" s="157"/>
      <c r="Z94" s="157"/>
      <c r="AA94" s="157">
        <f t="shared" si="3"/>
        <v>0</v>
      </c>
      <c r="AB94" s="158"/>
      <c r="AC94" s="884"/>
      <c r="AD94" s="884"/>
      <c r="AE94" s="884"/>
      <c r="AF94" s="884"/>
      <c r="AG94" s="884"/>
      <c r="AH94" s="884"/>
      <c r="AI94" s="884"/>
      <c r="AJ94" s="884"/>
      <c r="AK94" s="884"/>
      <c r="AL94" s="884"/>
      <c r="AM94" s="884"/>
      <c r="AN94" s="884"/>
    </row>
    <row r="95" spans="1:40" s="882" customFormat="1" ht="11.25">
      <c r="A95" s="882">
        <v>1120312</v>
      </c>
      <c r="B95" s="883" t="s">
        <v>118</v>
      </c>
      <c r="C95" s="157">
        <f>+VLOOKUP(A95,Clasificación!C:J,5,FALSE)</f>
        <v>0</v>
      </c>
      <c r="D95" s="157"/>
      <c r="E95" s="157"/>
      <c r="F95" s="157">
        <f>+VLOOKUP(A95,Clasificación!C:K,9,FALSE)</f>
        <v>0</v>
      </c>
      <c r="G95" s="157">
        <f t="shared" si="4"/>
        <v>0</v>
      </c>
      <c r="H95" s="157"/>
      <c r="I95" s="157"/>
      <c r="J95" s="157"/>
      <c r="K95" s="157"/>
      <c r="L95" s="157"/>
      <c r="M95" s="157"/>
      <c r="N95" s="157"/>
      <c r="O95" s="157"/>
      <c r="P95" s="157"/>
      <c r="Q95" s="157"/>
      <c r="R95" s="157"/>
      <c r="S95" s="157"/>
      <c r="T95" s="157"/>
      <c r="U95" s="157"/>
      <c r="V95" s="157"/>
      <c r="W95" s="157"/>
      <c r="X95" s="157"/>
      <c r="Y95" s="157"/>
      <c r="Z95" s="157"/>
      <c r="AA95" s="157">
        <f t="shared" si="3"/>
        <v>0</v>
      </c>
      <c r="AB95" s="158"/>
      <c r="AC95" s="884"/>
      <c r="AD95" s="884"/>
      <c r="AE95" s="884"/>
      <c r="AF95" s="884"/>
      <c r="AG95" s="884"/>
      <c r="AH95" s="884"/>
      <c r="AI95" s="884"/>
      <c r="AJ95" s="884"/>
      <c r="AK95" s="884"/>
      <c r="AL95" s="884"/>
      <c r="AM95" s="884"/>
      <c r="AN95" s="884"/>
    </row>
    <row r="96" spans="1:40" s="882" customFormat="1" ht="11.25">
      <c r="A96" s="882">
        <v>11203121</v>
      </c>
      <c r="B96" s="883" t="s">
        <v>118</v>
      </c>
      <c r="C96" s="157">
        <f>+VLOOKUP(A96,Clasificación!C:J,5,FALSE)</f>
        <v>0</v>
      </c>
      <c r="D96" s="157"/>
      <c r="E96" s="157"/>
      <c r="F96" s="157">
        <f>+VLOOKUP(A96,Clasificación!C:K,9,FALSE)</f>
        <v>0</v>
      </c>
      <c r="G96" s="157">
        <f t="shared" si="4"/>
        <v>0</v>
      </c>
      <c r="H96" s="157"/>
      <c r="I96" s="157"/>
      <c r="J96" s="157"/>
      <c r="K96" s="157"/>
      <c r="L96" s="157"/>
      <c r="M96" s="157"/>
      <c r="N96" s="157"/>
      <c r="O96" s="157"/>
      <c r="P96" s="157"/>
      <c r="Q96" s="157"/>
      <c r="R96" s="157"/>
      <c r="S96" s="157"/>
      <c r="T96" s="157"/>
      <c r="U96" s="157"/>
      <c r="V96" s="157"/>
      <c r="W96" s="157"/>
      <c r="X96" s="157"/>
      <c r="Y96" s="157"/>
      <c r="Z96" s="157"/>
      <c r="AA96" s="157">
        <f t="shared" si="3"/>
        <v>0</v>
      </c>
      <c r="AB96" s="158"/>
      <c r="AC96" s="884"/>
      <c r="AD96" s="884"/>
      <c r="AE96" s="884"/>
      <c r="AF96" s="884"/>
      <c r="AG96" s="884"/>
      <c r="AH96" s="884"/>
      <c r="AI96" s="884"/>
      <c r="AJ96" s="884"/>
      <c r="AK96" s="884"/>
      <c r="AL96" s="884"/>
      <c r="AM96" s="884"/>
      <c r="AN96" s="884"/>
    </row>
    <row r="97" spans="1:40" s="882" customFormat="1" ht="11.25">
      <c r="A97" s="882">
        <v>1120312101</v>
      </c>
      <c r="B97" s="883" t="s">
        <v>511</v>
      </c>
      <c r="C97" s="157">
        <f>+VLOOKUP(A97,Clasificación!C:J,5,FALSE)</f>
        <v>0</v>
      </c>
      <c r="D97" s="157"/>
      <c r="E97" s="157"/>
      <c r="F97" s="157">
        <f>+VLOOKUP(A97,Clasificación!C:K,9,FALSE)</f>
        <v>0</v>
      </c>
      <c r="G97" s="157">
        <f t="shared" si="4"/>
        <v>0</v>
      </c>
      <c r="H97" s="157"/>
      <c r="I97" s="157"/>
      <c r="J97" s="157"/>
      <c r="K97" s="157"/>
      <c r="L97" s="157"/>
      <c r="M97" s="157"/>
      <c r="N97" s="157"/>
      <c r="O97" s="157"/>
      <c r="P97" s="157"/>
      <c r="Q97" s="157"/>
      <c r="R97" s="157"/>
      <c r="S97" s="157"/>
      <c r="T97" s="157"/>
      <c r="U97" s="157"/>
      <c r="V97" s="157"/>
      <c r="W97" s="157"/>
      <c r="X97" s="157"/>
      <c r="Y97" s="157"/>
      <c r="Z97" s="157"/>
      <c r="AA97" s="157">
        <f t="shared" si="3"/>
        <v>0</v>
      </c>
      <c r="AB97" s="158"/>
      <c r="AC97" s="884"/>
      <c r="AD97" s="884"/>
      <c r="AE97" s="884"/>
      <c r="AF97" s="884"/>
      <c r="AG97" s="884"/>
      <c r="AH97" s="884"/>
      <c r="AI97" s="884"/>
      <c r="AJ97" s="884"/>
      <c r="AK97" s="884"/>
      <c r="AL97" s="884"/>
      <c r="AM97" s="884"/>
      <c r="AN97" s="884"/>
    </row>
    <row r="98" spans="1:40" s="882" customFormat="1" ht="11.25">
      <c r="A98" s="882">
        <v>1120312102</v>
      </c>
      <c r="B98" s="883" t="s">
        <v>512</v>
      </c>
      <c r="C98" s="157">
        <f>+VLOOKUP(A98,Clasificación!C:J,5,FALSE)</f>
        <v>0</v>
      </c>
      <c r="D98" s="157"/>
      <c r="E98" s="157"/>
      <c r="F98" s="157">
        <f>+VLOOKUP(A98,Clasificación!C:K,9,FALSE)</f>
        <v>0</v>
      </c>
      <c r="G98" s="157">
        <f t="shared" si="4"/>
        <v>0</v>
      </c>
      <c r="H98" s="157"/>
      <c r="I98" s="157"/>
      <c r="J98" s="157"/>
      <c r="K98" s="157"/>
      <c r="L98" s="157"/>
      <c r="M98" s="157"/>
      <c r="N98" s="157"/>
      <c r="O98" s="157"/>
      <c r="P98" s="157"/>
      <c r="Q98" s="157"/>
      <c r="R98" s="157"/>
      <c r="S98" s="157"/>
      <c r="T98" s="157"/>
      <c r="U98" s="157"/>
      <c r="V98" s="157"/>
      <c r="W98" s="157"/>
      <c r="X98" s="157"/>
      <c r="Y98" s="157"/>
      <c r="Z98" s="157"/>
      <c r="AA98" s="157">
        <f t="shared" si="3"/>
        <v>0</v>
      </c>
      <c r="AB98" s="158"/>
      <c r="AC98" s="884"/>
      <c r="AD98" s="884"/>
      <c r="AE98" s="884"/>
      <c r="AF98" s="884"/>
      <c r="AG98" s="884"/>
      <c r="AH98" s="884"/>
      <c r="AI98" s="884"/>
      <c r="AJ98" s="884"/>
      <c r="AK98" s="884"/>
      <c r="AL98" s="884"/>
      <c r="AM98" s="884"/>
      <c r="AN98" s="884"/>
    </row>
    <row r="99" spans="1:40" s="882" customFormat="1" ht="11.25">
      <c r="A99" s="882">
        <v>11204</v>
      </c>
      <c r="B99" s="883" t="s">
        <v>513</v>
      </c>
      <c r="C99" s="157">
        <f>+VLOOKUP(A99,Clasificación!C:J,5,FALSE)</f>
        <v>0</v>
      </c>
      <c r="D99" s="157"/>
      <c r="E99" s="157"/>
      <c r="F99" s="157">
        <f>+VLOOKUP(A99,Clasificación!C:K,9,FALSE)</f>
        <v>0</v>
      </c>
      <c r="G99" s="157">
        <f t="shared" si="4"/>
        <v>0</v>
      </c>
      <c r="H99" s="157"/>
      <c r="I99" s="157"/>
      <c r="J99" s="157"/>
      <c r="K99" s="157"/>
      <c r="L99" s="157"/>
      <c r="M99" s="157"/>
      <c r="N99" s="157"/>
      <c r="O99" s="157"/>
      <c r="P99" s="157"/>
      <c r="Q99" s="157"/>
      <c r="R99" s="157"/>
      <c r="S99" s="157"/>
      <c r="T99" s="157"/>
      <c r="U99" s="157"/>
      <c r="V99" s="157"/>
      <c r="W99" s="157"/>
      <c r="X99" s="157"/>
      <c r="Y99" s="157"/>
      <c r="Z99" s="157"/>
      <c r="AA99" s="157">
        <f t="shared" si="3"/>
        <v>0</v>
      </c>
      <c r="AB99" s="158"/>
      <c r="AC99" s="884"/>
      <c r="AD99" s="884"/>
      <c r="AE99" s="884"/>
      <c r="AF99" s="884"/>
      <c r="AG99" s="884"/>
      <c r="AH99" s="884"/>
      <c r="AI99" s="884"/>
      <c r="AJ99" s="884"/>
      <c r="AK99" s="884"/>
      <c r="AL99" s="884"/>
      <c r="AM99" s="884"/>
      <c r="AN99" s="884"/>
    </row>
    <row r="100" spans="1:40" s="882" customFormat="1" ht="11.25">
      <c r="A100" s="882">
        <v>11210</v>
      </c>
      <c r="B100" s="883" t="s">
        <v>514</v>
      </c>
      <c r="C100" s="157">
        <f>+VLOOKUP(A100,Clasificación!C:J,5,FALSE)</f>
        <v>0</v>
      </c>
      <c r="D100" s="157"/>
      <c r="E100" s="157"/>
      <c r="F100" s="157">
        <f>+VLOOKUP(A100,Clasificación!C:K,9,FALSE)</f>
        <v>0</v>
      </c>
      <c r="G100" s="157">
        <f t="shared" si="4"/>
        <v>0</v>
      </c>
      <c r="H100" s="157"/>
      <c r="I100" s="157"/>
      <c r="J100" s="157"/>
      <c r="K100" s="157"/>
      <c r="L100" s="157"/>
      <c r="M100" s="157"/>
      <c r="N100" s="157"/>
      <c r="O100" s="157"/>
      <c r="P100" s="157"/>
      <c r="Q100" s="157"/>
      <c r="R100" s="157"/>
      <c r="S100" s="157"/>
      <c r="T100" s="157"/>
      <c r="U100" s="157"/>
      <c r="V100" s="157"/>
      <c r="W100" s="157"/>
      <c r="X100" s="157"/>
      <c r="Y100" s="157"/>
      <c r="Z100" s="157"/>
      <c r="AA100" s="157">
        <f t="shared" si="3"/>
        <v>0</v>
      </c>
      <c r="AB100" s="158"/>
      <c r="AC100" s="884"/>
      <c r="AD100" s="884"/>
      <c r="AE100" s="884"/>
      <c r="AF100" s="884"/>
      <c r="AG100" s="884"/>
      <c r="AH100" s="884"/>
      <c r="AI100" s="884"/>
      <c r="AJ100" s="884"/>
      <c r="AK100" s="884"/>
      <c r="AL100" s="884"/>
      <c r="AM100" s="884"/>
      <c r="AN100" s="884"/>
    </row>
    <row r="101" spans="1:40" s="882" customFormat="1" ht="11.25">
      <c r="A101" s="882">
        <v>112101</v>
      </c>
      <c r="B101" s="883" t="s">
        <v>514</v>
      </c>
      <c r="C101" s="157">
        <f>+VLOOKUP(A101,Clasificación!C:J,5,FALSE)</f>
        <v>0</v>
      </c>
      <c r="D101" s="157"/>
      <c r="E101" s="157"/>
      <c r="F101" s="157">
        <f>+VLOOKUP(A101,Clasificación!C:K,9,FALSE)</f>
        <v>0</v>
      </c>
      <c r="G101" s="157">
        <f t="shared" si="4"/>
        <v>0</v>
      </c>
      <c r="H101" s="157"/>
      <c r="I101" s="157"/>
      <c r="J101" s="157"/>
      <c r="K101" s="157"/>
      <c r="L101" s="157"/>
      <c r="M101" s="157"/>
      <c r="N101" s="157"/>
      <c r="O101" s="157"/>
      <c r="P101" s="157"/>
      <c r="Q101" s="157"/>
      <c r="R101" s="157"/>
      <c r="S101" s="157"/>
      <c r="T101" s="157"/>
      <c r="U101" s="157"/>
      <c r="V101" s="157"/>
      <c r="W101" s="157"/>
      <c r="X101" s="157"/>
      <c r="Y101" s="157"/>
      <c r="Z101" s="157"/>
      <c r="AA101" s="157">
        <f t="shared" si="3"/>
        <v>0</v>
      </c>
      <c r="AB101" s="158"/>
      <c r="AC101" s="884"/>
      <c r="AD101" s="884"/>
      <c r="AE101" s="884"/>
      <c r="AF101" s="884"/>
      <c r="AG101" s="884"/>
      <c r="AH101" s="884"/>
      <c r="AI101" s="884"/>
      <c r="AJ101" s="884"/>
      <c r="AK101" s="884"/>
      <c r="AL101" s="884"/>
      <c r="AM101" s="884"/>
      <c r="AN101" s="884"/>
    </row>
    <row r="102" spans="1:40" s="882" customFormat="1" ht="11.25">
      <c r="A102" s="882">
        <v>1121011</v>
      </c>
      <c r="B102" s="883" t="s">
        <v>514</v>
      </c>
      <c r="C102" s="157">
        <f>+VLOOKUP(A102,Clasificación!C:J,5,FALSE)</f>
        <v>0</v>
      </c>
      <c r="D102" s="157"/>
      <c r="E102" s="157"/>
      <c r="F102" s="157">
        <f>+VLOOKUP(A102,Clasificación!C:K,9,FALSE)</f>
        <v>0</v>
      </c>
      <c r="G102" s="157">
        <f t="shared" si="4"/>
        <v>0</v>
      </c>
      <c r="H102" s="157"/>
      <c r="I102" s="157"/>
      <c r="J102" s="157"/>
      <c r="K102" s="157"/>
      <c r="L102" s="157"/>
      <c r="M102" s="157"/>
      <c r="N102" s="157"/>
      <c r="O102" s="157"/>
      <c r="P102" s="157"/>
      <c r="Q102" s="157"/>
      <c r="R102" s="157"/>
      <c r="S102" s="157"/>
      <c r="T102" s="157"/>
      <c r="U102" s="157"/>
      <c r="V102" s="157"/>
      <c r="W102" s="157"/>
      <c r="X102" s="157"/>
      <c r="Y102" s="157"/>
      <c r="Z102" s="157"/>
      <c r="AA102" s="157">
        <f t="shared" si="3"/>
        <v>0</v>
      </c>
      <c r="AB102" s="158"/>
      <c r="AC102" s="884"/>
      <c r="AD102" s="884"/>
      <c r="AE102" s="884"/>
      <c r="AF102" s="884"/>
      <c r="AG102" s="884"/>
      <c r="AH102" s="884"/>
      <c r="AI102" s="884"/>
      <c r="AJ102" s="884"/>
      <c r="AK102" s="884"/>
      <c r="AL102" s="884"/>
      <c r="AM102" s="884"/>
      <c r="AN102" s="884"/>
    </row>
    <row r="103" spans="1:40" s="882" customFormat="1" ht="11.25">
      <c r="A103" s="882">
        <v>11210111</v>
      </c>
      <c r="B103" s="883" t="s">
        <v>515</v>
      </c>
      <c r="C103" s="157">
        <f>+VLOOKUP(A103,Clasificación!C:J,5,FALSE)</f>
        <v>0</v>
      </c>
      <c r="D103" s="157"/>
      <c r="E103" s="157"/>
      <c r="F103" s="157">
        <f>+VLOOKUP(A103,Clasificación!C:K,9,FALSE)</f>
        <v>0</v>
      </c>
      <c r="G103" s="157">
        <f t="shared" si="4"/>
        <v>0</v>
      </c>
      <c r="H103" s="157"/>
      <c r="I103" s="157"/>
      <c r="J103" s="157"/>
      <c r="K103" s="157"/>
      <c r="L103" s="157"/>
      <c r="M103" s="157"/>
      <c r="N103" s="157"/>
      <c r="O103" s="157"/>
      <c r="P103" s="157"/>
      <c r="Q103" s="157"/>
      <c r="R103" s="157"/>
      <c r="S103" s="157"/>
      <c r="T103" s="157"/>
      <c r="U103" s="157"/>
      <c r="V103" s="157"/>
      <c r="W103" s="157"/>
      <c r="X103" s="157"/>
      <c r="Y103" s="157"/>
      <c r="Z103" s="157"/>
      <c r="AA103" s="157">
        <f t="shared" si="3"/>
        <v>0</v>
      </c>
      <c r="AB103" s="158"/>
      <c r="AC103" s="884"/>
      <c r="AD103" s="884"/>
      <c r="AE103" s="884"/>
      <c r="AF103" s="884"/>
      <c r="AG103" s="884"/>
      <c r="AH103" s="884"/>
      <c r="AI103" s="884"/>
      <c r="AJ103" s="884"/>
      <c r="AK103" s="884"/>
      <c r="AL103" s="884"/>
      <c r="AM103" s="884"/>
      <c r="AN103" s="884"/>
    </row>
    <row r="104" spans="1:40" s="882" customFormat="1" ht="11.25">
      <c r="A104" s="882">
        <v>1121011101</v>
      </c>
      <c r="B104" s="883" t="s">
        <v>516</v>
      </c>
      <c r="C104" s="157">
        <f>+VLOOKUP(A104,Clasificación!C:J,5,FALSE)</f>
        <v>0</v>
      </c>
      <c r="D104" s="157"/>
      <c r="E104" s="157"/>
      <c r="F104" s="157">
        <f>+VLOOKUP(A104,Clasificación!C:K,9,FALSE)</f>
        <v>0</v>
      </c>
      <c r="G104" s="157">
        <f t="shared" si="4"/>
        <v>0</v>
      </c>
      <c r="H104" s="157"/>
      <c r="I104" s="157"/>
      <c r="J104" s="157"/>
      <c r="K104" s="157"/>
      <c r="L104" s="157"/>
      <c r="M104" s="157"/>
      <c r="N104" s="157"/>
      <c r="O104" s="157"/>
      <c r="P104" s="157"/>
      <c r="Q104" s="157"/>
      <c r="R104" s="157"/>
      <c r="S104" s="157"/>
      <c r="T104" s="157"/>
      <c r="U104" s="157"/>
      <c r="V104" s="157"/>
      <c r="W104" s="157"/>
      <c r="X104" s="157"/>
      <c r="Y104" s="157"/>
      <c r="Z104" s="157"/>
      <c r="AA104" s="157">
        <f t="shared" si="3"/>
        <v>0</v>
      </c>
      <c r="AB104" s="158"/>
      <c r="AC104" s="884"/>
      <c r="AD104" s="884"/>
      <c r="AE104" s="884"/>
      <c r="AF104" s="884"/>
      <c r="AG104" s="884"/>
      <c r="AH104" s="884"/>
      <c r="AI104" s="884"/>
      <c r="AJ104" s="884"/>
      <c r="AK104" s="884"/>
      <c r="AL104" s="884"/>
      <c r="AM104" s="884"/>
      <c r="AN104" s="884"/>
    </row>
    <row r="105" spans="1:40" s="882" customFormat="1" ht="11.25">
      <c r="A105" s="882">
        <v>1121011102</v>
      </c>
      <c r="B105" s="883" t="s">
        <v>115</v>
      </c>
      <c r="C105" s="157">
        <f>+VLOOKUP(A105,Clasificación!C:J,5,FALSE)</f>
        <v>0</v>
      </c>
      <c r="D105" s="157"/>
      <c r="E105" s="157"/>
      <c r="F105" s="157">
        <f>+VLOOKUP(A105,Clasificación!C:K,9,FALSE)</f>
        <v>0</v>
      </c>
      <c r="G105" s="157">
        <f t="shared" si="4"/>
        <v>0</v>
      </c>
      <c r="H105" s="157"/>
      <c r="I105" s="157"/>
      <c r="J105" s="157"/>
      <c r="K105" s="157"/>
      <c r="L105" s="157"/>
      <c r="M105" s="157"/>
      <c r="N105" s="157"/>
      <c r="O105" s="157"/>
      <c r="P105" s="157"/>
      <c r="Q105" s="157"/>
      <c r="R105" s="157"/>
      <c r="S105" s="157"/>
      <c r="T105" s="157"/>
      <c r="U105" s="157"/>
      <c r="V105" s="157"/>
      <c r="W105" s="157"/>
      <c r="X105" s="157"/>
      <c r="Y105" s="157"/>
      <c r="Z105" s="157"/>
      <c r="AA105" s="157">
        <f t="shared" si="3"/>
        <v>0</v>
      </c>
      <c r="AB105" s="158"/>
      <c r="AC105" s="884"/>
      <c r="AD105" s="884"/>
      <c r="AE105" s="884"/>
      <c r="AF105" s="884"/>
      <c r="AG105" s="884"/>
      <c r="AH105" s="884"/>
      <c r="AI105" s="884"/>
      <c r="AJ105" s="884"/>
      <c r="AK105" s="884"/>
      <c r="AL105" s="884"/>
      <c r="AM105" s="884"/>
      <c r="AN105" s="884"/>
    </row>
    <row r="106" spans="1:40" s="882" customFormat="1" ht="11.25">
      <c r="A106" s="882">
        <v>1121011103</v>
      </c>
      <c r="B106" s="883" t="s">
        <v>517</v>
      </c>
      <c r="C106" s="157">
        <f>+VLOOKUP(A106,Clasificación!C:J,5,FALSE)</f>
        <v>0</v>
      </c>
      <c r="D106" s="157"/>
      <c r="E106" s="157"/>
      <c r="F106" s="157">
        <f>+VLOOKUP(A106,Clasificación!C:K,9,FALSE)</f>
        <v>0</v>
      </c>
      <c r="G106" s="157">
        <f t="shared" si="4"/>
        <v>0</v>
      </c>
      <c r="H106" s="157"/>
      <c r="I106" s="157"/>
      <c r="J106" s="157"/>
      <c r="K106" s="157"/>
      <c r="L106" s="157"/>
      <c r="M106" s="157"/>
      <c r="N106" s="157"/>
      <c r="O106" s="157"/>
      <c r="P106" s="157"/>
      <c r="Q106" s="157"/>
      <c r="R106" s="157"/>
      <c r="S106" s="157"/>
      <c r="T106" s="157"/>
      <c r="U106" s="157"/>
      <c r="V106" s="157"/>
      <c r="W106" s="157"/>
      <c r="X106" s="157"/>
      <c r="Y106" s="157"/>
      <c r="Z106" s="157"/>
      <c r="AA106" s="157">
        <f t="shared" si="3"/>
        <v>0</v>
      </c>
      <c r="AB106" s="158"/>
      <c r="AC106" s="884"/>
      <c r="AD106" s="884"/>
      <c r="AE106" s="884"/>
      <c r="AF106" s="884"/>
      <c r="AG106" s="884"/>
      <c r="AH106" s="884"/>
      <c r="AI106" s="884"/>
      <c r="AJ106" s="884"/>
      <c r="AK106" s="884"/>
      <c r="AL106" s="884"/>
      <c r="AM106" s="884"/>
      <c r="AN106" s="884"/>
    </row>
    <row r="107" spans="1:40" s="882" customFormat="1" ht="11.25">
      <c r="A107" s="882">
        <v>11211</v>
      </c>
      <c r="B107" s="883" t="s">
        <v>363</v>
      </c>
      <c r="C107" s="157">
        <f>+VLOOKUP(A107,Clasificación!C:J,5,FALSE)</f>
        <v>0</v>
      </c>
      <c r="D107" s="157"/>
      <c r="E107" s="157"/>
      <c r="F107" s="157">
        <f>+VLOOKUP(A107,Clasificación!C:K,9,FALSE)</f>
        <v>0</v>
      </c>
      <c r="G107" s="157">
        <f t="shared" si="4"/>
        <v>0</v>
      </c>
      <c r="H107" s="157"/>
      <c r="I107" s="157"/>
      <c r="J107" s="157"/>
      <c r="K107" s="157"/>
      <c r="L107" s="157"/>
      <c r="M107" s="157"/>
      <c r="N107" s="157"/>
      <c r="O107" s="157"/>
      <c r="P107" s="157"/>
      <c r="Q107" s="157"/>
      <c r="R107" s="157"/>
      <c r="S107" s="157"/>
      <c r="T107" s="157"/>
      <c r="U107" s="157"/>
      <c r="V107" s="157"/>
      <c r="W107" s="157"/>
      <c r="X107" s="157"/>
      <c r="Y107" s="157"/>
      <c r="Z107" s="157"/>
      <c r="AA107" s="157">
        <f t="shared" si="3"/>
        <v>0</v>
      </c>
      <c r="AB107" s="158"/>
      <c r="AC107" s="884"/>
      <c r="AD107" s="884"/>
      <c r="AE107" s="884"/>
      <c r="AF107" s="884"/>
      <c r="AG107" s="884"/>
      <c r="AH107" s="884"/>
      <c r="AI107" s="884"/>
      <c r="AJ107" s="884"/>
      <c r="AK107" s="884"/>
      <c r="AL107" s="884"/>
      <c r="AM107" s="884"/>
      <c r="AN107" s="884"/>
    </row>
    <row r="108" spans="1:40" s="882" customFormat="1" ht="11.25">
      <c r="A108" s="882">
        <v>112111</v>
      </c>
      <c r="B108" s="883" t="s">
        <v>363</v>
      </c>
      <c r="C108" s="157">
        <f>+VLOOKUP(A108,Clasificación!C:J,5,FALSE)</f>
        <v>0</v>
      </c>
      <c r="D108" s="157"/>
      <c r="E108" s="157"/>
      <c r="F108" s="157">
        <f>+VLOOKUP(A108,Clasificación!C:K,9,FALSE)</f>
        <v>0</v>
      </c>
      <c r="G108" s="157">
        <f t="shared" si="4"/>
        <v>0</v>
      </c>
      <c r="H108" s="157"/>
      <c r="I108" s="157"/>
      <c r="J108" s="157"/>
      <c r="K108" s="157"/>
      <c r="L108" s="157"/>
      <c r="M108" s="157"/>
      <c r="N108" s="157"/>
      <c r="O108" s="157"/>
      <c r="P108" s="157"/>
      <c r="Q108" s="157"/>
      <c r="R108" s="157"/>
      <c r="S108" s="157"/>
      <c r="T108" s="157"/>
      <c r="U108" s="157"/>
      <c r="V108" s="157"/>
      <c r="W108" s="157"/>
      <c r="X108" s="157"/>
      <c r="Y108" s="157"/>
      <c r="Z108" s="157"/>
      <c r="AA108" s="157">
        <f t="shared" si="3"/>
        <v>0</v>
      </c>
      <c r="AB108" s="158"/>
      <c r="AC108" s="884"/>
      <c r="AD108" s="884"/>
      <c r="AE108" s="884"/>
      <c r="AF108" s="884"/>
      <c r="AG108" s="884"/>
      <c r="AH108" s="884"/>
      <c r="AI108" s="884"/>
      <c r="AJ108" s="884"/>
      <c r="AK108" s="884"/>
      <c r="AL108" s="884"/>
      <c r="AM108" s="884"/>
      <c r="AN108" s="884"/>
    </row>
    <row r="109" spans="1:40" s="882" customFormat="1" ht="11.25">
      <c r="A109" s="882">
        <v>1121111</v>
      </c>
      <c r="B109" s="883" t="s">
        <v>363</v>
      </c>
      <c r="C109" s="157">
        <f>+VLOOKUP(A109,Clasificación!C:J,5,FALSE)</f>
        <v>0</v>
      </c>
      <c r="D109" s="157"/>
      <c r="E109" s="157"/>
      <c r="F109" s="157">
        <f>+VLOOKUP(A109,Clasificación!C:K,9,FALSE)</f>
        <v>0</v>
      </c>
      <c r="G109" s="157">
        <f t="shared" si="4"/>
        <v>0</v>
      </c>
      <c r="H109" s="157"/>
      <c r="I109" s="157"/>
      <c r="J109" s="157"/>
      <c r="K109" s="157"/>
      <c r="L109" s="157"/>
      <c r="M109" s="157"/>
      <c r="N109" s="157"/>
      <c r="O109" s="157"/>
      <c r="P109" s="157"/>
      <c r="Q109" s="157"/>
      <c r="R109" s="157"/>
      <c r="S109" s="157"/>
      <c r="T109" s="157"/>
      <c r="U109" s="157"/>
      <c r="V109" s="157"/>
      <c r="W109" s="157"/>
      <c r="X109" s="157"/>
      <c r="Y109" s="157"/>
      <c r="Z109" s="157"/>
      <c r="AA109" s="157">
        <f t="shared" si="3"/>
        <v>0</v>
      </c>
      <c r="AB109" s="158"/>
      <c r="AC109" s="884"/>
      <c r="AD109" s="884"/>
      <c r="AE109" s="884"/>
      <c r="AF109" s="884"/>
      <c r="AG109" s="884"/>
      <c r="AH109" s="884"/>
      <c r="AI109" s="884"/>
      <c r="AJ109" s="884"/>
      <c r="AK109" s="884"/>
      <c r="AL109" s="884"/>
      <c r="AM109" s="884"/>
      <c r="AN109" s="884"/>
    </row>
    <row r="110" spans="1:40" s="882" customFormat="1" ht="11.25">
      <c r="A110" s="882">
        <v>11211111</v>
      </c>
      <c r="B110" s="883" t="s">
        <v>363</v>
      </c>
      <c r="C110" s="157">
        <f>+VLOOKUP(A110,Clasificación!C:J,5,FALSE)</f>
        <v>0</v>
      </c>
      <c r="D110" s="157"/>
      <c r="E110" s="157"/>
      <c r="F110" s="157">
        <f>+VLOOKUP(A110,Clasificación!C:K,9,FALSE)</f>
        <v>0</v>
      </c>
      <c r="G110" s="157">
        <f t="shared" si="4"/>
        <v>0</v>
      </c>
      <c r="H110" s="157"/>
      <c r="I110" s="157"/>
      <c r="J110" s="157"/>
      <c r="K110" s="157"/>
      <c r="L110" s="157"/>
      <c r="M110" s="157"/>
      <c r="N110" s="157"/>
      <c r="O110" s="157"/>
      <c r="P110" s="157"/>
      <c r="Q110" s="157"/>
      <c r="R110" s="157"/>
      <c r="S110" s="157"/>
      <c r="T110" s="157"/>
      <c r="U110" s="157"/>
      <c r="V110" s="157"/>
      <c r="W110" s="157"/>
      <c r="X110" s="157"/>
      <c r="Y110" s="157"/>
      <c r="Z110" s="157"/>
      <c r="AA110" s="157">
        <f t="shared" si="3"/>
        <v>0</v>
      </c>
      <c r="AB110" s="158"/>
      <c r="AC110" s="884"/>
      <c r="AD110" s="884"/>
      <c r="AE110" s="884"/>
      <c r="AF110" s="884"/>
      <c r="AG110" s="884"/>
      <c r="AH110" s="884"/>
      <c r="AI110" s="884"/>
      <c r="AJ110" s="884"/>
      <c r="AK110" s="884"/>
      <c r="AL110" s="884"/>
      <c r="AM110" s="884"/>
      <c r="AN110" s="884"/>
    </row>
    <row r="111" spans="1:40" s="882" customFormat="1" ht="11.25">
      <c r="A111" s="882">
        <v>1121111101</v>
      </c>
      <c r="B111" s="883" t="s">
        <v>299</v>
      </c>
      <c r="C111" s="157">
        <f>+VLOOKUP(A111,Clasificación!C:J,5,FALSE)</f>
        <v>5577480</v>
      </c>
      <c r="D111" s="157"/>
      <c r="E111" s="157"/>
      <c r="F111" s="157">
        <f>+VLOOKUP(A111,Clasificación!C:K,9,FALSE)</f>
        <v>5577480</v>
      </c>
      <c r="G111" s="157">
        <f t="shared" si="4"/>
        <v>0</v>
      </c>
      <c r="H111" s="157"/>
      <c r="I111" s="157"/>
      <c r="J111" s="157"/>
      <c r="K111" s="157"/>
      <c r="L111" s="157"/>
      <c r="M111" s="157"/>
      <c r="N111" s="157"/>
      <c r="O111" s="157"/>
      <c r="P111" s="157"/>
      <c r="Q111" s="157"/>
      <c r="R111" s="157"/>
      <c r="S111" s="157"/>
      <c r="T111" s="157"/>
      <c r="U111" s="157"/>
      <c r="V111" s="157"/>
      <c r="W111" s="157"/>
      <c r="X111" s="157"/>
      <c r="Y111" s="157"/>
      <c r="Z111" s="157"/>
      <c r="AA111" s="157">
        <f t="shared" si="3"/>
        <v>0</v>
      </c>
      <c r="AB111" s="158"/>
      <c r="AC111" s="884"/>
      <c r="AD111" s="884"/>
      <c r="AE111" s="884"/>
      <c r="AF111" s="884"/>
      <c r="AG111" s="884"/>
      <c r="AH111" s="884"/>
      <c r="AI111" s="884"/>
      <c r="AJ111" s="884"/>
      <c r="AK111" s="884"/>
      <c r="AL111" s="884"/>
      <c r="AM111" s="884"/>
      <c r="AN111" s="884"/>
    </row>
    <row r="112" spans="1:40" s="882" customFormat="1" ht="11.25">
      <c r="A112" s="882">
        <v>1121111102</v>
      </c>
      <c r="B112" s="883" t="s">
        <v>300</v>
      </c>
      <c r="C112" s="157">
        <f>+VLOOKUP(A112,Clasificación!C:J,5,FALSE)</f>
        <v>8140723</v>
      </c>
      <c r="D112" s="157"/>
      <c r="E112" s="157"/>
      <c r="F112" s="157">
        <f>+VLOOKUP(A112,Clasificación!C:K,9,FALSE)</f>
        <v>12367076</v>
      </c>
      <c r="G112" s="157">
        <f t="shared" si="4"/>
        <v>-4226353</v>
      </c>
      <c r="H112" s="157"/>
      <c r="I112" s="157"/>
      <c r="J112" s="157">
        <f>-G112</f>
        <v>4226353</v>
      </c>
      <c r="K112" s="157"/>
      <c r="L112" s="157"/>
      <c r="M112" s="157"/>
      <c r="N112" s="157"/>
      <c r="O112" s="157"/>
      <c r="P112" s="157"/>
      <c r="Q112" s="157"/>
      <c r="R112" s="157"/>
      <c r="S112" s="157"/>
      <c r="T112" s="157"/>
      <c r="U112" s="157"/>
      <c r="V112" s="157"/>
      <c r="W112" s="157"/>
      <c r="X112" s="157"/>
      <c r="Y112" s="157"/>
      <c r="Z112" s="157"/>
      <c r="AA112" s="157">
        <f t="shared" si="3"/>
        <v>0</v>
      </c>
      <c r="AB112" s="158"/>
      <c r="AC112" s="884"/>
      <c r="AD112" s="884"/>
      <c r="AE112" s="884"/>
      <c r="AF112" s="884"/>
      <c r="AG112" s="884"/>
      <c r="AH112" s="884"/>
      <c r="AI112" s="884"/>
      <c r="AJ112" s="884"/>
      <c r="AK112" s="884"/>
      <c r="AL112" s="884"/>
      <c r="AM112" s="884"/>
      <c r="AN112" s="884"/>
    </row>
    <row r="113" spans="1:40" s="882" customFormat="1" ht="11.25">
      <c r="A113" s="882">
        <v>1121111103</v>
      </c>
      <c r="B113" s="883" t="s">
        <v>518</v>
      </c>
      <c r="C113" s="157">
        <f>+VLOOKUP(A113,Clasificación!C:J,5,FALSE)</f>
        <v>0</v>
      </c>
      <c r="D113" s="157"/>
      <c r="E113" s="157"/>
      <c r="F113" s="157">
        <f>+VLOOKUP(A113,Clasificación!C:K,9,FALSE)</f>
        <v>0</v>
      </c>
      <c r="G113" s="157">
        <f t="shared" si="4"/>
        <v>0</v>
      </c>
      <c r="H113" s="157"/>
      <c r="I113" s="157"/>
      <c r="J113" s="157"/>
      <c r="K113" s="157"/>
      <c r="L113" s="157"/>
      <c r="M113" s="157"/>
      <c r="N113" s="157"/>
      <c r="O113" s="157"/>
      <c r="P113" s="157"/>
      <c r="Q113" s="157"/>
      <c r="R113" s="157"/>
      <c r="S113" s="157"/>
      <c r="T113" s="157"/>
      <c r="U113" s="157"/>
      <c r="V113" s="157"/>
      <c r="W113" s="157"/>
      <c r="X113" s="157"/>
      <c r="Y113" s="157"/>
      <c r="Z113" s="157"/>
      <c r="AA113" s="157">
        <f t="shared" si="3"/>
        <v>0</v>
      </c>
      <c r="AB113" s="158"/>
      <c r="AC113" s="884"/>
      <c r="AD113" s="884"/>
      <c r="AE113" s="884"/>
      <c r="AF113" s="884"/>
      <c r="AG113" s="884"/>
      <c r="AH113" s="884"/>
      <c r="AI113" s="884"/>
      <c r="AJ113" s="884"/>
      <c r="AK113" s="884"/>
      <c r="AL113" s="884"/>
      <c r="AM113" s="884"/>
      <c r="AN113" s="884"/>
    </row>
    <row r="114" spans="1:40" s="882" customFormat="1" ht="11.25">
      <c r="A114" s="882">
        <v>1121111104</v>
      </c>
      <c r="B114" s="883" t="s">
        <v>119</v>
      </c>
      <c r="C114" s="157">
        <f>+VLOOKUP(A114,Clasificación!C:J,5,FALSE)</f>
        <v>4720970</v>
      </c>
      <c r="D114" s="157"/>
      <c r="E114" s="157"/>
      <c r="F114" s="157">
        <f>+VLOOKUP(A114,Clasificación!C:K,9,FALSE)</f>
        <v>0</v>
      </c>
      <c r="G114" s="157">
        <f t="shared" si="4"/>
        <v>4720970</v>
      </c>
      <c r="H114" s="157"/>
      <c r="I114" s="157"/>
      <c r="J114" s="157">
        <f>-G114</f>
        <v>-4720970</v>
      </c>
      <c r="K114" s="157"/>
      <c r="L114" s="157"/>
      <c r="M114" s="157"/>
      <c r="N114" s="157"/>
      <c r="O114" s="157"/>
      <c r="P114" s="157"/>
      <c r="Q114" s="157"/>
      <c r="R114" s="157"/>
      <c r="S114" s="157"/>
      <c r="T114" s="157"/>
      <c r="U114" s="157"/>
      <c r="V114" s="157"/>
      <c r="W114" s="157"/>
      <c r="X114" s="157"/>
      <c r="Y114" s="157"/>
      <c r="Z114" s="157"/>
      <c r="AA114" s="157">
        <f t="shared" si="3"/>
        <v>0</v>
      </c>
      <c r="AB114" s="158"/>
      <c r="AC114" s="884"/>
      <c r="AD114" s="884"/>
      <c r="AE114" s="884"/>
      <c r="AF114" s="884"/>
      <c r="AG114" s="884"/>
      <c r="AH114" s="884"/>
      <c r="AI114" s="884"/>
      <c r="AJ114" s="884"/>
      <c r="AK114" s="884"/>
      <c r="AL114" s="884"/>
      <c r="AM114" s="884"/>
      <c r="AN114" s="884"/>
    </row>
    <row r="115" spans="1:40" s="882" customFormat="1" ht="11.25">
      <c r="A115" s="882">
        <v>1121111105</v>
      </c>
      <c r="B115" s="883" t="s">
        <v>519</v>
      </c>
      <c r="C115" s="157">
        <f>+VLOOKUP(A115,Clasificación!C:J,5,FALSE)</f>
        <v>1112549</v>
      </c>
      <c r="D115" s="157"/>
      <c r="E115" s="157"/>
      <c r="F115" s="157">
        <f>+VLOOKUP(A115,Clasificación!C:K,9,FALSE)</f>
        <v>1112549</v>
      </c>
      <c r="G115" s="157">
        <f t="shared" si="4"/>
        <v>0</v>
      </c>
      <c r="H115" s="157"/>
      <c r="I115" s="157"/>
      <c r="J115" s="157"/>
      <c r="K115" s="157"/>
      <c r="L115" s="157"/>
      <c r="M115" s="157"/>
      <c r="N115" s="157"/>
      <c r="O115" s="157"/>
      <c r="P115" s="157"/>
      <c r="Q115" s="157"/>
      <c r="R115" s="157"/>
      <c r="S115" s="157"/>
      <c r="T115" s="157"/>
      <c r="U115" s="157"/>
      <c r="V115" s="157"/>
      <c r="W115" s="157"/>
      <c r="X115" s="157"/>
      <c r="Y115" s="157"/>
      <c r="Z115" s="157"/>
      <c r="AA115" s="157">
        <f t="shared" si="3"/>
        <v>0</v>
      </c>
      <c r="AB115" s="158"/>
      <c r="AC115" s="884"/>
      <c r="AD115" s="884"/>
      <c r="AE115" s="884"/>
      <c r="AF115" s="884"/>
      <c r="AG115" s="884"/>
      <c r="AH115" s="884"/>
      <c r="AI115" s="884"/>
      <c r="AJ115" s="884"/>
      <c r="AK115" s="884"/>
      <c r="AL115" s="884"/>
      <c r="AM115" s="884"/>
      <c r="AN115" s="884"/>
    </row>
    <row r="116" spans="1:40" s="882" customFormat="1" ht="11.25">
      <c r="A116" s="882">
        <v>1121111106</v>
      </c>
      <c r="B116" s="883" t="s">
        <v>520</v>
      </c>
      <c r="C116" s="157">
        <f>+VLOOKUP(A116,Clasificación!C:J,5,FALSE)</f>
        <v>0</v>
      </c>
      <c r="D116" s="157"/>
      <c r="E116" s="157"/>
      <c r="F116" s="157">
        <f>+VLOOKUP(A116,Clasificación!C:K,9,FALSE)</f>
        <v>0</v>
      </c>
      <c r="G116" s="157">
        <f t="shared" si="4"/>
        <v>0</v>
      </c>
      <c r="H116" s="157"/>
      <c r="I116" s="157"/>
      <c r="J116" s="157"/>
      <c r="K116" s="157"/>
      <c r="L116" s="157"/>
      <c r="M116" s="157"/>
      <c r="N116" s="157"/>
      <c r="O116" s="157"/>
      <c r="P116" s="157"/>
      <c r="Q116" s="157"/>
      <c r="R116" s="157"/>
      <c r="S116" s="157"/>
      <c r="T116" s="157"/>
      <c r="U116" s="157"/>
      <c r="V116" s="157"/>
      <c r="W116" s="157"/>
      <c r="X116" s="157"/>
      <c r="Y116" s="157"/>
      <c r="Z116" s="157"/>
      <c r="AA116" s="157">
        <f t="shared" si="3"/>
        <v>0</v>
      </c>
      <c r="AB116" s="158"/>
      <c r="AC116" s="884"/>
      <c r="AD116" s="884"/>
      <c r="AE116" s="884"/>
      <c r="AF116" s="884"/>
      <c r="AG116" s="884"/>
      <c r="AH116" s="884"/>
      <c r="AI116" s="884"/>
      <c r="AJ116" s="884"/>
      <c r="AK116" s="884"/>
      <c r="AL116" s="884"/>
      <c r="AM116" s="884"/>
      <c r="AN116" s="884"/>
    </row>
    <row r="117" spans="1:40" s="882" customFormat="1" ht="11.25">
      <c r="A117" s="882">
        <v>11212</v>
      </c>
      <c r="B117" s="883" t="s">
        <v>364</v>
      </c>
      <c r="C117" s="157">
        <f>+VLOOKUP(A117,Clasificación!C:J,5,FALSE)</f>
        <v>0</v>
      </c>
      <c r="D117" s="157"/>
      <c r="E117" s="157"/>
      <c r="F117" s="157">
        <f>+VLOOKUP(A117,Clasificación!C:K,9,FALSE)</f>
        <v>0</v>
      </c>
      <c r="G117" s="157">
        <f t="shared" si="4"/>
        <v>0</v>
      </c>
      <c r="H117" s="157"/>
      <c r="I117" s="157"/>
      <c r="J117" s="157"/>
      <c r="K117" s="157"/>
      <c r="L117" s="157"/>
      <c r="M117" s="157"/>
      <c r="N117" s="157"/>
      <c r="O117" s="157"/>
      <c r="P117" s="157"/>
      <c r="Q117" s="157"/>
      <c r="R117" s="157"/>
      <c r="S117" s="157"/>
      <c r="T117" s="157"/>
      <c r="U117" s="157"/>
      <c r="V117" s="157"/>
      <c r="W117" s="157"/>
      <c r="X117" s="157"/>
      <c r="Y117" s="157"/>
      <c r="Z117" s="157"/>
      <c r="AA117" s="157">
        <f t="shared" si="3"/>
        <v>0</v>
      </c>
      <c r="AB117" s="158"/>
      <c r="AC117" s="884"/>
      <c r="AD117" s="884"/>
      <c r="AE117" s="884"/>
      <c r="AF117" s="884"/>
      <c r="AG117" s="884"/>
      <c r="AH117" s="884"/>
      <c r="AI117" s="884"/>
      <c r="AJ117" s="884"/>
      <c r="AK117" s="884"/>
      <c r="AL117" s="884"/>
      <c r="AM117" s="884"/>
      <c r="AN117" s="884"/>
    </row>
    <row r="118" spans="1:40" s="882" customFormat="1" ht="11.25">
      <c r="A118" s="882">
        <v>112121</v>
      </c>
      <c r="B118" s="883" t="s">
        <v>364</v>
      </c>
      <c r="C118" s="157">
        <f>+VLOOKUP(A118,Clasificación!C:J,5,FALSE)</f>
        <v>0</v>
      </c>
      <c r="D118" s="157"/>
      <c r="E118" s="157"/>
      <c r="F118" s="157">
        <f>+VLOOKUP(A118,Clasificación!C:K,9,FALSE)</f>
        <v>0</v>
      </c>
      <c r="G118" s="157">
        <f t="shared" si="4"/>
        <v>0</v>
      </c>
      <c r="H118" s="157"/>
      <c r="I118" s="157"/>
      <c r="J118" s="157"/>
      <c r="K118" s="157"/>
      <c r="L118" s="157"/>
      <c r="M118" s="157"/>
      <c r="N118" s="157"/>
      <c r="O118" s="157"/>
      <c r="P118" s="157"/>
      <c r="Q118" s="157"/>
      <c r="R118" s="157"/>
      <c r="S118" s="157"/>
      <c r="T118" s="157"/>
      <c r="U118" s="157"/>
      <c r="V118" s="157"/>
      <c r="W118" s="157"/>
      <c r="X118" s="157"/>
      <c r="Y118" s="157"/>
      <c r="Z118" s="157"/>
      <c r="AA118" s="157">
        <f t="shared" si="3"/>
        <v>0</v>
      </c>
      <c r="AB118" s="158"/>
      <c r="AC118" s="884"/>
      <c r="AD118" s="884"/>
      <c r="AE118" s="884"/>
      <c r="AF118" s="884"/>
      <c r="AG118" s="884"/>
      <c r="AH118" s="884"/>
      <c r="AI118" s="884"/>
      <c r="AJ118" s="884"/>
      <c r="AK118" s="884"/>
      <c r="AL118" s="884"/>
      <c r="AM118" s="884"/>
      <c r="AN118" s="884"/>
    </row>
    <row r="119" spans="1:40" s="882" customFormat="1" ht="11.25">
      <c r="A119" s="882">
        <v>1121211</v>
      </c>
      <c r="B119" s="883" t="s">
        <v>364</v>
      </c>
      <c r="C119" s="157">
        <f>+VLOOKUP(A119,Clasificación!C:J,5,FALSE)</f>
        <v>0</v>
      </c>
      <c r="D119" s="157"/>
      <c r="E119" s="157"/>
      <c r="F119" s="157">
        <f>+VLOOKUP(A119,Clasificación!C:K,9,FALSE)</f>
        <v>0</v>
      </c>
      <c r="G119" s="157">
        <f t="shared" si="4"/>
        <v>0</v>
      </c>
      <c r="H119" s="157"/>
      <c r="I119" s="157"/>
      <c r="J119" s="157"/>
      <c r="K119" s="157"/>
      <c r="L119" s="157"/>
      <c r="M119" s="157"/>
      <c r="N119" s="157"/>
      <c r="O119" s="157"/>
      <c r="P119" s="157"/>
      <c r="Q119" s="157"/>
      <c r="R119" s="157"/>
      <c r="S119" s="157"/>
      <c r="T119" s="157"/>
      <c r="U119" s="157"/>
      <c r="V119" s="157"/>
      <c r="W119" s="157"/>
      <c r="X119" s="157"/>
      <c r="Y119" s="157"/>
      <c r="Z119" s="157"/>
      <c r="AA119" s="157">
        <f t="shared" si="3"/>
        <v>0</v>
      </c>
      <c r="AB119" s="158"/>
      <c r="AC119" s="884"/>
      <c r="AD119" s="884"/>
      <c r="AE119" s="884"/>
      <c r="AF119" s="884"/>
      <c r="AG119" s="884"/>
      <c r="AH119" s="884"/>
      <c r="AI119" s="884"/>
      <c r="AJ119" s="884"/>
      <c r="AK119" s="884"/>
      <c r="AL119" s="884"/>
      <c r="AM119" s="884"/>
      <c r="AN119" s="884"/>
    </row>
    <row r="120" spans="1:40" s="882" customFormat="1" ht="11.25">
      <c r="A120" s="882">
        <v>11212111</v>
      </c>
      <c r="B120" s="883" t="s">
        <v>365</v>
      </c>
      <c r="C120" s="157">
        <f>+VLOOKUP(A120,Clasificación!C:J,5,FALSE)</f>
        <v>0</v>
      </c>
      <c r="D120" s="157"/>
      <c r="E120" s="157"/>
      <c r="F120" s="157">
        <f>+VLOOKUP(A120,Clasificación!C:K,9,FALSE)</f>
        <v>0</v>
      </c>
      <c r="G120" s="157">
        <f t="shared" si="4"/>
        <v>0</v>
      </c>
      <c r="H120" s="157"/>
      <c r="I120" s="157"/>
      <c r="J120" s="157"/>
      <c r="K120" s="157"/>
      <c r="L120" s="157"/>
      <c r="M120" s="157"/>
      <c r="N120" s="157"/>
      <c r="O120" s="157"/>
      <c r="P120" s="157"/>
      <c r="Q120" s="157"/>
      <c r="R120" s="157"/>
      <c r="S120" s="157"/>
      <c r="T120" s="157"/>
      <c r="U120" s="157"/>
      <c r="V120" s="157"/>
      <c r="W120" s="157"/>
      <c r="X120" s="157"/>
      <c r="Y120" s="157"/>
      <c r="Z120" s="157"/>
      <c r="AA120" s="157">
        <f t="shared" si="3"/>
        <v>0</v>
      </c>
      <c r="AB120" s="158"/>
      <c r="AC120" s="884"/>
      <c r="AD120" s="884"/>
      <c r="AE120" s="884"/>
      <c r="AF120" s="884"/>
      <c r="AG120" s="884"/>
      <c r="AH120" s="884"/>
      <c r="AI120" s="884"/>
      <c r="AJ120" s="884"/>
      <c r="AK120" s="884"/>
      <c r="AL120" s="884"/>
      <c r="AM120" s="884"/>
      <c r="AN120" s="884"/>
    </row>
    <row r="121" spans="1:40" s="882" customFormat="1" ht="11.25">
      <c r="A121" s="882">
        <v>1121211101</v>
      </c>
      <c r="B121" s="883" t="s">
        <v>301</v>
      </c>
      <c r="C121" s="157">
        <f>+VLOOKUP(A121,Clasificación!C:J,5,FALSE)</f>
        <v>0</v>
      </c>
      <c r="D121" s="157"/>
      <c r="E121" s="157"/>
      <c r="F121" s="157">
        <f>+VLOOKUP(A121,Clasificación!C:K,9,FALSE)</f>
        <v>0</v>
      </c>
      <c r="G121" s="157">
        <f t="shared" si="4"/>
        <v>0</v>
      </c>
      <c r="H121" s="157"/>
      <c r="I121" s="157"/>
      <c r="J121" s="157"/>
      <c r="K121" s="157"/>
      <c r="L121" s="157"/>
      <c r="M121" s="157"/>
      <c r="N121" s="157"/>
      <c r="O121" s="157"/>
      <c r="P121" s="157"/>
      <c r="Q121" s="157"/>
      <c r="R121" s="157"/>
      <c r="S121" s="157"/>
      <c r="T121" s="157"/>
      <c r="U121" s="157"/>
      <c r="V121" s="157"/>
      <c r="W121" s="157"/>
      <c r="X121" s="157"/>
      <c r="Y121" s="157"/>
      <c r="Z121" s="157"/>
      <c r="AA121" s="157">
        <f t="shared" si="3"/>
        <v>0</v>
      </c>
      <c r="AB121" s="158"/>
      <c r="AC121" s="884"/>
      <c r="AD121" s="884"/>
      <c r="AE121" s="884"/>
      <c r="AF121" s="884"/>
      <c r="AG121" s="884"/>
      <c r="AH121" s="884"/>
      <c r="AI121" s="884"/>
      <c r="AJ121" s="884"/>
      <c r="AK121" s="884"/>
      <c r="AL121" s="884"/>
      <c r="AM121" s="884"/>
      <c r="AN121" s="884"/>
    </row>
    <row r="122" spans="1:40" s="882" customFormat="1" ht="11.25">
      <c r="A122" s="882">
        <v>1121211102</v>
      </c>
      <c r="B122" s="883" t="s">
        <v>521</v>
      </c>
      <c r="C122" s="157">
        <f>+VLOOKUP(A122,Clasificación!C:J,5,FALSE)</f>
        <v>0</v>
      </c>
      <c r="D122" s="157"/>
      <c r="E122" s="157"/>
      <c r="F122" s="157">
        <f>+VLOOKUP(A122,Clasificación!C:K,9,FALSE)</f>
        <v>0</v>
      </c>
      <c r="G122" s="157">
        <f t="shared" si="4"/>
        <v>0</v>
      </c>
      <c r="H122" s="157"/>
      <c r="I122" s="157"/>
      <c r="J122" s="157"/>
      <c r="K122" s="157"/>
      <c r="L122" s="157"/>
      <c r="M122" s="157"/>
      <c r="N122" s="157"/>
      <c r="O122" s="157"/>
      <c r="P122" s="157"/>
      <c r="Q122" s="157"/>
      <c r="R122" s="157"/>
      <c r="S122" s="157"/>
      <c r="T122" s="157"/>
      <c r="U122" s="157"/>
      <c r="V122" s="157"/>
      <c r="W122" s="157"/>
      <c r="X122" s="157"/>
      <c r="Y122" s="157"/>
      <c r="Z122" s="157"/>
      <c r="AA122" s="157">
        <f t="shared" si="3"/>
        <v>0</v>
      </c>
      <c r="AB122" s="158"/>
      <c r="AC122" s="884"/>
      <c r="AD122" s="884"/>
      <c r="AE122" s="884"/>
      <c r="AF122" s="884"/>
      <c r="AG122" s="884"/>
      <c r="AH122" s="884"/>
      <c r="AI122" s="884"/>
      <c r="AJ122" s="884"/>
      <c r="AK122" s="884"/>
      <c r="AL122" s="884"/>
      <c r="AM122" s="884"/>
      <c r="AN122" s="884"/>
    </row>
    <row r="123" spans="1:40" s="882" customFormat="1" ht="11.25">
      <c r="A123" s="882">
        <v>11212112</v>
      </c>
      <c r="B123" s="883" t="s">
        <v>522</v>
      </c>
      <c r="C123" s="157">
        <f>+VLOOKUP(A123,Clasificación!C:J,5,FALSE)</f>
        <v>0</v>
      </c>
      <c r="D123" s="157"/>
      <c r="E123" s="157"/>
      <c r="F123" s="157">
        <f>+VLOOKUP(A123,Clasificación!C:K,9,FALSE)</f>
        <v>0</v>
      </c>
      <c r="G123" s="157">
        <f t="shared" si="4"/>
        <v>0</v>
      </c>
      <c r="H123" s="157"/>
      <c r="I123" s="157"/>
      <c r="J123" s="157"/>
      <c r="K123" s="157"/>
      <c r="L123" s="157"/>
      <c r="M123" s="157"/>
      <c r="N123" s="157"/>
      <c r="O123" s="157"/>
      <c r="P123" s="157"/>
      <c r="Q123" s="157"/>
      <c r="R123" s="157"/>
      <c r="S123" s="157"/>
      <c r="T123" s="157"/>
      <c r="U123" s="157"/>
      <c r="V123" s="157"/>
      <c r="W123" s="157"/>
      <c r="X123" s="157"/>
      <c r="Y123" s="157"/>
      <c r="Z123" s="157"/>
      <c r="AA123" s="157">
        <f t="shared" si="3"/>
        <v>0</v>
      </c>
      <c r="AB123" s="158"/>
      <c r="AC123" s="884"/>
      <c r="AD123" s="884"/>
      <c r="AE123" s="884"/>
      <c r="AF123" s="884"/>
      <c r="AG123" s="884"/>
      <c r="AH123" s="884"/>
      <c r="AI123" s="884"/>
      <c r="AJ123" s="884"/>
      <c r="AK123" s="884"/>
      <c r="AL123" s="884"/>
      <c r="AM123" s="884"/>
      <c r="AN123" s="884"/>
    </row>
    <row r="124" spans="1:40" s="882" customFormat="1" ht="11.25">
      <c r="A124" s="882">
        <v>1121211201</v>
      </c>
      <c r="B124" s="883" t="s">
        <v>523</v>
      </c>
      <c r="C124" s="157">
        <f>+VLOOKUP(A124,Clasificación!C:J,5,FALSE)</f>
        <v>0</v>
      </c>
      <c r="D124" s="157"/>
      <c r="E124" s="157"/>
      <c r="F124" s="157">
        <f>+VLOOKUP(A124,Clasificación!C:K,9,FALSE)</f>
        <v>0</v>
      </c>
      <c r="G124" s="157">
        <f t="shared" si="4"/>
        <v>0</v>
      </c>
      <c r="H124" s="157"/>
      <c r="I124" s="157"/>
      <c r="J124" s="157"/>
      <c r="K124" s="157"/>
      <c r="L124" s="157"/>
      <c r="M124" s="157"/>
      <c r="N124" s="157"/>
      <c r="O124" s="157"/>
      <c r="P124" s="157"/>
      <c r="Q124" s="157"/>
      <c r="R124" s="157"/>
      <c r="S124" s="157"/>
      <c r="T124" s="157"/>
      <c r="U124" s="157"/>
      <c r="V124" s="157"/>
      <c r="W124" s="157"/>
      <c r="X124" s="157"/>
      <c r="Y124" s="157"/>
      <c r="Z124" s="157"/>
      <c r="AA124" s="157">
        <f t="shared" si="3"/>
        <v>0</v>
      </c>
      <c r="AB124" s="158"/>
      <c r="AC124" s="884"/>
      <c r="AD124" s="884"/>
      <c r="AE124" s="884"/>
      <c r="AF124" s="884"/>
      <c r="AG124" s="884"/>
      <c r="AH124" s="884"/>
      <c r="AI124" s="884"/>
      <c r="AJ124" s="884"/>
      <c r="AK124" s="884"/>
      <c r="AL124" s="884"/>
      <c r="AM124" s="884"/>
      <c r="AN124" s="884"/>
    </row>
    <row r="125" spans="1:40" s="882" customFormat="1" ht="11.25">
      <c r="A125" s="882">
        <v>1121211202</v>
      </c>
      <c r="B125" s="883" t="s">
        <v>524</v>
      </c>
      <c r="C125" s="157">
        <f>+VLOOKUP(A125,Clasificación!C:J,5,FALSE)</f>
        <v>0</v>
      </c>
      <c r="D125" s="157"/>
      <c r="E125" s="157"/>
      <c r="F125" s="157">
        <f>+VLOOKUP(A125,Clasificación!C:K,9,FALSE)</f>
        <v>0</v>
      </c>
      <c r="G125" s="157">
        <f t="shared" si="4"/>
        <v>0</v>
      </c>
      <c r="H125" s="157"/>
      <c r="I125" s="157"/>
      <c r="J125" s="157"/>
      <c r="K125" s="157"/>
      <c r="L125" s="157"/>
      <c r="M125" s="157"/>
      <c r="N125" s="157"/>
      <c r="O125" s="157"/>
      <c r="P125" s="157"/>
      <c r="Q125" s="157"/>
      <c r="R125" s="157"/>
      <c r="S125" s="157"/>
      <c r="T125" s="157"/>
      <c r="U125" s="157"/>
      <c r="V125" s="157"/>
      <c r="W125" s="157"/>
      <c r="X125" s="157"/>
      <c r="Y125" s="157"/>
      <c r="Z125" s="157"/>
      <c r="AA125" s="157">
        <f t="shared" si="3"/>
        <v>0</v>
      </c>
      <c r="AB125" s="158"/>
      <c r="AC125" s="884"/>
      <c r="AD125" s="884"/>
      <c r="AE125" s="884"/>
      <c r="AF125" s="884"/>
      <c r="AG125" s="884"/>
      <c r="AH125" s="884"/>
      <c r="AI125" s="884"/>
      <c r="AJ125" s="884"/>
      <c r="AK125" s="884"/>
      <c r="AL125" s="884"/>
      <c r="AM125" s="884"/>
      <c r="AN125" s="884"/>
    </row>
    <row r="126" spans="1:40" s="882" customFormat="1" ht="11.25">
      <c r="A126" s="882">
        <v>11250</v>
      </c>
      <c r="B126" s="883" t="s">
        <v>525</v>
      </c>
      <c r="C126" s="157">
        <f>+VLOOKUP(A126,Clasificación!C:J,5,FALSE)</f>
        <v>0</v>
      </c>
      <c r="D126" s="157"/>
      <c r="E126" s="157"/>
      <c r="F126" s="157">
        <f>+VLOOKUP(A126,Clasificación!C:K,9,FALSE)</f>
        <v>0</v>
      </c>
      <c r="G126" s="157">
        <f t="shared" si="4"/>
        <v>0</v>
      </c>
      <c r="H126" s="157"/>
      <c r="I126" s="157"/>
      <c r="J126" s="157"/>
      <c r="K126" s="157"/>
      <c r="L126" s="157"/>
      <c r="M126" s="157"/>
      <c r="N126" s="157"/>
      <c r="O126" s="157"/>
      <c r="P126" s="157"/>
      <c r="Q126" s="157"/>
      <c r="R126" s="157"/>
      <c r="S126" s="157"/>
      <c r="T126" s="157"/>
      <c r="U126" s="157"/>
      <c r="V126" s="157"/>
      <c r="W126" s="157"/>
      <c r="X126" s="157"/>
      <c r="Y126" s="157"/>
      <c r="Z126" s="157"/>
      <c r="AA126" s="157">
        <f t="shared" si="3"/>
        <v>0</v>
      </c>
      <c r="AB126" s="158"/>
      <c r="AC126" s="884"/>
      <c r="AD126" s="884"/>
      <c r="AE126" s="884"/>
      <c r="AF126" s="884"/>
      <c r="AG126" s="884"/>
      <c r="AH126" s="884"/>
      <c r="AI126" s="884"/>
      <c r="AJ126" s="884"/>
      <c r="AK126" s="884"/>
      <c r="AL126" s="884"/>
      <c r="AM126" s="884"/>
      <c r="AN126" s="884"/>
    </row>
    <row r="127" spans="1:40" s="882" customFormat="1" ht="11.25">
      <c r="A127" s="882">
        <v>112501</v>
      </c>
      <c r="B127" s="883" t="s">
        <v>526</v>
      </c>
      <c r="C127" s="157">
        <f>+VLOOKUP(A127,Clasificación!C:J,5,FALSE)</f>
        <v>0</v>
      </c>
      <c r="D127" s="157"/>
      <c r="E127" s="157"/>
      <c r="F127" s="157">
        <f>+VLOOKUP(A127,Clasificación!C:K,9,FALSE)</f>
        <v>0</v>
      </c>
      <c r="G127" s="157">
        <f t="shared" si="4"/>
        <v>0</v>
      </c>
      <c r="H127" s="157"/>
      <c r="I127" s="157"/>
      <c r="J127" s="157"/>
      <c r="K127" s="157"/>
      <c r="L127" s="157"/>
      <c r="M127" s="157"/>
      <c r="N127" s="157"/>
      <c r="O127" s="157"/>
      <c r="P127" s="157"/>
      <c r="Q127" s="157"/>
      <c r="R127" s="157"/>
      <c r="S127" s="157"/>
      <c r="T127" s="157"/>
      <c r="U127" s="157"/>
      <c r="V127" s="157"/>
      <c r="W127" s="157"/>
      <c r="X127" s="157"/>
      <c r="Y127" s="157"/>
      <c r="Z127" s="157"/>
      <c r="AA127" s="157">
        <f t="shared" si="3"/>
        <v>0</v>
      </c>
      <c r="AB127" s="158"/>
      <c r="AC127" s="884"/>
      <c r="AD127" s="884"/>
      <c r="AE127" s="884"/>
      <c r="AF127" s="884"/>
      <c r="AG127" s="884"/>
      <c r="AH127" s="884"/>
      <c r="AI127" s="884"/>
      <c r="AJ127" s="884"/>
      <c r="AK127" s="884"/>
      <c r="AL127" s="884"/>
      <c r="AM127" s="884"/>
      <c r="AN127" s="884"/>
    </row>
    <row r="128" spans="1:40" s="882" customFormat="1" ht="11.25">
      <c r="A128" s="882">
        <v>1125011</v>
      </c>
      <c r="B128" s="883" t="s">
        <v>526</v>
      </c>
      <c r="C128" s="157">
        <f>+VLOOKUP(A128,Clasificación!C:J,5,FALSE)</f>
        <v>0</v>
      </c>
      <c r="D128" s="157"/>
      <c r="E128" s="157"/>
      <c r="F128" s="157">
        <f>+VLOOKUP(A128,Clasificación!C:K,9,FALSE)</f>
        <v>0</v>
      </c>
      <c r="G128" s="157">
        <f t="shared" si="4"/>
        <v>0</v>
      </c>
      <c r="H128" s="157"/>
      <c r="I128" s="157"/>
      <c r="J128" s="157"/>
      <c r="K128" s="157"/>
      <c r="L128" s="157"/>
      <c r="M128" s="157"/>
      <c r="N128" s="157"/>
      <c r="O128" s="157"/>
      <c r="P128" s="157"/>
      <c r="Q128" s="157"/>
      <c r="R128" s="157"/>
      <c r="S128" s="157"/>
      <c r="T128" s="157"/>
      <c r="U128" s="157"/>
      <c r="V128" s="157"/>
      <c r="W128" s="157"/>
      <c r="X128" s="157"/>
      <c r="Y128" s="157"/>
      <c r="Z128" s="157"/>
      <c r="AA128" s="157">
        <f t="shared" si="3"/>
        <v>0</v>
      </c>
      <c r="AB128" s="158"/>
      <c r="AC128" s="884"/>
      <c r="AD128" s="884"/>
      <c r="AE128" s="884"/>
      <c r="AF128" s="884"/>
      <c r="AG128" s="884"/>
      <c r="AH128" s="884"/>
      <c r="AI128" s="884"/>
      <c r="AJ128" s="884"/>
      <c r="AK128" s="884"/>
      <c r="AL128" s="884"/>
      <c r="AM128" s="884"/>
      <c r="AN128" s="884"/>
    </row>
    <row r="129" spans="1:40" s="882" customFormat="1" ht="11.25">
      <c r="A129" s="882">
        <v>11250111</v>
      </c>
      <c r="B129" s="883" t="s">
        <v>526</v>
      </c>
      <c r="C129" s="157">
        <f>+VLOOKUP(A129,Clasificación!C:J,5,FALSE)</f>
        <v>0</v>
      </c>
      <c r="D129" s="157"/>
      <c r="E129" s="157"/>
      <c r="F129" s="157">
        <f>+VLOOKUP(A129,Clasificación!C:K,9,FALSE)</f>
        <v>0</v>
      </c>
      <c r="G129" s="157">
        <f t="shared" si="4"/>
        <v>0</v>
      </c>
      <c r="H129" s="157"/>
      <c r="I129" s="157"/>
      <c r="J129" s="157"/>
      <c r="K129" s="157"/>
      <c r="L129" s="157"/>
      <c r="M129" s="157"/>
      <c r="N129" s="157"/>
      <c r="O129" s="157"/>
      <c r="P129" s="157"/>
      <c r="Q129" s="157"/>
      <c r="R129" s="157"/>
      <c r="S129" s="157"/>
      <c r="T129" s="157"/>
      <c r="U129" s="157"/>
      <c r="V129" s="157"/>
      <c r="W129" s="157"/>
      <c r="X129" s="157"/>
      <c r="Y129" s="157"/>
      <c r="Z129" s="157"/>
      <c r="AA129" s="157">
        <f t="shared" si="3"/>
        <v>0</v>
      </c>
      <c r="AB129" s="158"/>
      <c r="AC129" s="884"/>
      <c r="AD129" s="884"/>
      <c r="AE129" s="884"/>
      <c r="AF129" s="884"/>
      <c r="AG129" s="884"/>
      <c r="AH129" s="884"/>
      <c r="AI129" s="884"/>
      <c r="AJ129" s="884"/>
      <c r="AK129" s="884"/>
      <c r="AL129" s="884"/>
      <c r="AM129" s="884"/>
      <c r="AN129" s="884"/>
    </row>
    <row r="130" spans="1:40" s="882" customFormat="1" ht="11.25">
      <c r="A130" s="882">
        <v>1125011101</v>
      </c>
      <c r="B130" s="883" t="s">
        <v>527</v>
      </c>
      <c r="C130" s="157">
        <f>+VLOOKUP(A130,Clasificación!C:J,5,FALSE)</f>
        <v>0</v>
      </c>
      <c r="D130" s="157"/>
      <c r="E130" s="157"/>
      <c r="F130" s="157">
        <f>+VLOOKUP(A130,Clasificación!C:K,9,FALSE)</f>
        <v>0</v>
      </c>
      <c r="G130" s="157">
        <f t="shared" si="4"/>
        <v>0</v>
      </c>
      <c r="H130" s="157"/>
      <c r="I130" s="157"/>
      <c r="J130" s="157"/>
      <c r="K130" s="157"/>
      <c r="L130" s="157"/>
      <c r="M130" s="157"/>
      <c r="N130" s="157"/>
      <c r="O130" s="157"/>
      <c r="P130" s="157"/>
      <c r="Q130" s="157"/>
      <c r="R130" s="157"/>
      <c r="S130" s="157"/>
      <c r="T130" s="157"/>
      <c r="U130" s="157"/>
      <c r="V130" s="157"/>
      <c r="W130" s="157"/>
      <c r="X130" s="157"/>
      <c r="Y130" s="157"/>
      <c r="Z130" s="157"/>
      <c r="AA130" s="157">
        <f t="shared" si="3"/>
        <v>0</v>
      </c>
      <c r="AB130" s="158"/>
      <c r="AC130" s="884"/>
      <c r="AD130" s="884"/>
      <c r="AE130" s="884"/>
      <c r="AF130" s="884"/>
      <c r="AG130" s="884"/>
      <c r="AH130" s="884"/>
      <c r="AI130" s="884"/>
      <c r="AJ130" s="884"/>
      <c r="AK130" s="884"/>
      <c r="AL130" s="884"/>
      <c r="AM130" s="884"/>
      <c r="AN130" s="884"/>
    </row>
    <row r="131" spans="1:40" s="882" customFormat="1" ht="11.25">
      <c r="A131" s="882">
        <v>1125011102</v>
      </c>
      <c r="B131" s="883" t="s">
        <v>528</v>
      </c>
      <c r="C131" s="157">
        <f>+VLOOKUP(A131,Clasificación!C:J,5,FALSE)</f>
        <v>0</v>
      </c>
      <c r="D131" s="157"/>
      <c r="E131" s="157"/>
      <c r="F131" s="157">
        <f>+VLOOKUP(A131,Clasificación!C:K,9,FALSE)</f>
        <v>0</v>
      </c>
      <c r="G131" s="157">
        <f t="shared" si="4"/>
        <v>0</v>
      </c>
      <c r="H131" s="157"/>
      <c r="I131" s="157"/>
      <c r="J131" s="157"/>
      <c r="K131" s="157"/>
      <c r="L131" s="157"/>
      <c r="M131" s="157"/>
      <c r="N131" s="157"/>
      <c r="O131" s="157"/>
      <c r="P131" s="157"/>
      <c r="Q131" s="157"/>
      <c r="R131" s="157"/>
      <c r="S131" s="157"/>
      <c r="T131" s="157"/>
      <c r="U131" s="157"/>
      <c r="V131" s="157"/>
      <c r="W131" s="157"/>
      <c r="X131" s="157"/>
      <c r="Y131" s="157"/>
      <c r="Z131" s="157"/>
      <c r="AA131" s="157">
        <f t="shared" si="3"/>
        <v>0</v>
      </c>
      <c r="AB131" s="158"/>
      <c r="AC131" s="884"/>
      <c r="AD131" s="884"/>
      <c r="AE131" s="884"/>
      <c r="AF131" s="884"/>
      <c r="AG131" s="884"/>
      <c r="AH131" s="884"/>
      <c r="AI131" s="884"/>
      <c r="AJ131" s="884"/>
      <c r="AK131" s="884"/>
      <c r="AL131" s="884"/>
      <c r="AM131" s="884"/>
      <c r="AN131" s="884"/>
    </row>
    <row r="132" spans="1:40" s="882" customFormat="1" ht="11.25">
      <c r="A132" s="882">
        <v>113</v>
      </c>
      <c r="B132" s="883" t="s">
        <v>529</v>
      </c>
      <c r="C132" s="157">
        <f>+VLOOKUP(A132,Clasificación!C:J,5,FALSE)</f>
        <v>0</v>
      </c>
      <c r="D132" s="157"/>
      <c r="E132" s="157"/>
      <c r="F132" s="157">
        <f>+VLOOKUP(A132,Clasificación!C:K,9,FALSE)</f>
        <v>0</v>
      </c>
      <c r="G132" s="157">
        <f t="shared" si="4"/>
        <v>0</v>
      </c>
      <c r="H132" s="157"/>
      <c r="I132" s="157"/>
      <c r="J132" s="157"/>
      <c r="K132" s="157"/>
      <c r="L132" s="157"/>
      <c r="M132" s="157"/>
      <c r="N132" s="157"/>
      <c r="O132" s="157"/>
      <c r="P132" s="157"/>
      <c r="Q132" s="157"/>
      <c r="R132" s="157"/>
      <c r="S132" s="157"/>
      <c r="T132" s="157"/>
      <c r="U132" s="157"/>
      <c r="V132" s="157"/>
      <c r="W132" s="157"/>
      <c r="X132" s="157"/>
      <c r="Y132" s="157"/>
      <c r="Z132" s="157"/>
      <c r="AA132" s="157">
        <f t="shared" si="3"/>
        <v>0</v>
      </c>
      <c r="AB132" s="158"/>
      <c r="AC132" s="884"/>
      <c r="AD132" s="884"/>
      <c r="AE132" s="884"/>
      <c r="AF132" s="884"/>
      <c r="AG132" s="884"/>
      <c r="AH132" s="884"/>
      <c r="AI132" s="884"/>
      <c r="AJ132" s="884"/>
      <c r="AK132" s="884"/>
      <c r="AL132" s="884"/>
      <c r="AM132" s="884"/>
      <c r="AN132" s="884"/>
    </row>
    <row r="133" spans="1:40" s="882" customFormat="1" ht="11.25">
      <c r="A133" s="882">
        <v>11301</v>
      </c>
      <c r="B133" s="883" t="s">
        <v>234</v>
      </c>
      <c r="C133" s="157">
        <f>+VLOOKUP(A133,Clasificación!C:J,5,FALSE)</f>
        <v>0</v>
      </c>
      <c r="D133" s="157"/>
      <c r="E133" s="157"/>
      <c r="F133" s="157">
        <f>+VLOOKUP(A133,Clasificación!C:K,9,FALSE)</f>
        <v>0</v>
      </c>
      <c r="G133" s="157">
        <f t="shared" si="4"/>
        <v>0</v>
      </c>
      <c r="H133" s="157"/>
      <c r="I133" s="157"/>
      <c r="J133" s="157"/>
      <c r="K133" s="157"/>
      <c r="L133" s="157"/>
      <c r="M133" s="157"/>
      <c r="N133" s="157"/>
      <c r="O133" s="157"/>
      <c r="P133" s="157"/>
      <c r="Q133" s="157"/>
      <c r="R133" s="157"/>
      <c r="S133" s="157"/>
      <c r="T133" s="157"/>
      <c r="U133" s="157"/>
      <c r="V133" s="157"/>
      <c r="W133" s="157"/>
      <c r="X133" s="157"/>
      <c r="Y133" s="157"/>
      <c r="Z133" s="157"/>
      <c r="AA133" s="157">
        <f t="shared" si="3"/>
        <v>0</v>
      </c>
      <c r="AB133" s="158"/>
      <c r="AC133" s="884"/>
      <c r="AD133" s="884"/>
      <c r="AE133" s="884"/>
      <c r="AF133" s="884"/>
      <c r="AG133" s="884"/>
      <c r="AH133" s="884"/>
      <c r="AI133" s="884"/>
      <c r="AJ133" s="884"/>
      <c r="AK133" s="884"/>
      <c r="AL133" s="884"/>
      <c r="AM133" s="884"/>
      <c r="AN133" s="884"/>
    </row>
    <row r="134" spans="1:40" s="882" customFormat="1" ht="11.25">
      <c r="A134" s="882">
        <v>113011</v>
      </c>
      <c r="B134" s="883" t="s">
        <v>486</v>
      </c>
      <c r="C134" s="157">
        <f>+VLOOKUP(A134,Clasificación!C:J,5,FALSE)</f>
        <v>0</v>
      </c>
      <c r="D134" s="157"/>
      <c r="E134" s="157"/>
      <c r="F134" s="157">
        <f>+VLOOKUP(A134,Clasificación!C:K,9,FALSE)</f>
        <v>0</v>
      </c>
      <c r="G134" s="157">
        <f t="shared" si="4"/>
        <v>0</v>
      </c>
      <c r="H134" s="157"/>
      <c r="I134" s="157"/>
      <c r="J134" s="157"/>
      <c r="K134" s="157"/>
      <c r="L134" s="157"/>
      <c r="M134" s="157"/>
      <c r="N134" s="157"/>
      <c r="O134" s="157"/>
      <c r="P134" s="157"/>
      <c r="Q134" s="157"/>
      <c r="R134" s="157"/>
      <c r="S134" s="157"/>
      <c r="T134" s="157"/>
      <c r="U134" s="157"/>
      <c r="V134" s="157"/>
      <c r="W134" s="157"/>
      <c r="X134" s="157"/>
      <c r="Y134" s="157"/>
      <c r="Z134" s="157"/>
      <c r="AA134" s="157">
        <f t="shared" ref="AA134:AA197" si="5">SUM(G134:Z134)</f>
        <v>0</v>
      </c>
      <c r="AB134" s="158"/>
      <c r="AC134" s="884"/>
      <c r="AD134" s="884"/>
      <c r="AE134" s="884"/>
      <c r="AF134" s="884"/>
      <c r="AG134" s="884"/>
      <c r="AH134" s="884"/>
      <c r="AI134" s="884"/>
      <c r="AJ134" s="884"/>
      <c r="AK134" s="884"/>
      <c r="AL134" s="884"/>
      <c r="AM134" s="884"/>
      <c r="AN134" s="884"/>
    </row>
    <row r="135" spans="1:40" s="882" customFormat="1" ht="11.25">
      <c r="A135" s="882">
        <v>1130111</v>
      </c>
      <c r="B135" s="883" t="s">
        <v>234</v>
      </c>
      <c r="C135" s="157">
        <f>+VLOOKUP(A135,Clasificación!C:J,5,FALSE)</f>
        <v>0</v>
      </c>
      <c r="D135" s="157"/>
      <c r="E135" s="157"/>
      <c r="F135" s="157">
        <f>+VLOOKUP(A135,Clasificación!C:K,9,FALSE)</f>
        <v>0</v>
      </c>
      <c r="G135" s="157">
        <f t="shared" ref="G135:G198" si="6">C135+D135-E135-F135</f>
        <v>0</v>
      </c>
      <c r="H135" s="157"/>
      <c r="I135" s="157"/>
      <c r="J135" s="157"/>
      <c r="K135" s="157"/>
      <c r="L135" s="157"/>
      <c r="M135" s="157"/>
      <c r="N135" s="157"/>
      <c r="O135" s="157"/>
      <c r="P135" s="157"/>
      <c r="Q135" s="157"/>
      <c r="R135" s="157"/>
      <c r="S135" s="157"/>
      <c r="T135" s="157"/>
      <c r="U135" s="157"/>
      <c r="V135" s="157"/>
      <c r="W135" s="157"/>
      <c r="X135" s="157"/>
      <c r="Y135" s="157"/>
      <c r="Z135" s="157"/>
      <c r="AA135" s="157">
        <f t="shared" si="5"/>
        <v>0</v>
      </c>
      <c r="AB135" s="158"/>
      <c r="AC135" s="884"/>
      <c r="AD135" s="884"/>
      <c r="AE135" s="884"/>
      <c r="AF135" s="884"/>
      <c r="AG135" s="884"/>
      <c r="AH135" s="884"/>
      <c r="AI135" s="884"/>
      <c r="AJ135" s="884"/>
      <c r="AK135" s="884"/>
      <c r="AL135" s="884"/>
      <c r="AM135" s="884"/>
      <c r="AN135" s="884"/>
    </row>
    <row r="136" spans="1:40" s="882" customFormat="1" ht="11.25">
      <c r="A136" s="882">
        <v>11301111</v>
      </c>
      <c r="B136" s="883" t="s">
        <v>234</v>
      </c>
      <c r="C136" s="157">
        <f>+VLOOKUP(A136,Clasificación!C:J,5,FALSE)</f>
        <v>0</v>
      </c>
      <c r="D136" s="157"/>
      <c r="E136" s="157"/>
      <c r="F136" s="157">
        <f>+VLOOKUP(A136,Clasificación!C:K,9,FALSE)</f>
        <v>0</v>
      </c>
      <c r="G136" s="157">
        <f t="shared" si="6"/>
        <v>0</v>
      </c>
      <c r="H136" s="157"/>
      <c r="I136" s="157"/>
      <c r="J136" s="157"/>
      <c r="K136" s="157"/>
      <c r="L136" s="157"/>
      <c r="M136" s="157"/>
      <c r="N136" s="157"/>
      <c r="O136" s="157"/>
      <c r="P136" s="157"/>
      <c r="Q136" s="157"/>
      <c r="R136" s="157"/>
      <c r="S136" s="157"/>
      <c r="T136" s="157"/>
      <c r="U136" s="157"/>
      <c r="V136" s="157"/>
      <c r="W136" s="157"/>
      <c r="X136" s="157"/>
      <c r="Y136" s="157"/>
      <c r="Z136" s="157"/>
      <c r="AA136" s="157">
        <f t="shared" si="5"/>
        <v>0</v>
      </c>
      <c r="AB136" s="158"/>
      <c r="AC136" s="884"/>
      <c r="AD136" s="884"/>
      <c r="AE136" s="884"/>
      <c r="AF136" s="884"/>
      <c r="AG136" s="884"/>
      <c r="AH136" s="884"/>
      <c r="AI136" s="884"/>
      <c r="AJ136" s="884"/>
      <c r="AK136" s="884"/>
      <c r="AL136" s="884"/>
      <c r="AM136" s="884"/>
      <c r="AN136" s="884"/>
    </row>
    <row r="137" spans="1:40" s="882" customFormat="1" ht="11.25">
      <c r="A137" s="882">
        <v>1130111101</v>
      </c>
      <c r="B137" s="883" t="s">
        <v>488</v>
      </c>
      <c r="C137" s="157">
        <f>+VLOOKUP(A137,Clasificación!C:J,5,FALSE)</f>
        <v>0</v>
      </c>
      <c r="D137" s="157"/>
      <c r="E137" s="157"/>
      <c r="F137" s="157">
        <f>+VLOOKUP(A137,Clasificación!C:K,9,FALSE)</f>
        <v>0</v>
      </c>
      <c r="G137" s="157">
        <f t="shared" si="6"/>
        <v>0</v>
      </c>
      <c r="H137" s="157"/>
      <c r="I137" s="157"/>
      <c r="J137" s="157"/>
      <c r="K137" s="157"/>
      <c r="L137" s="157"/>
      <c r="M137" s="157"/>
      <c r="N137" s="157"/>
      <c r="O137" s="157"/>
      <c r="P137" s="157"/>
      <c r="Q137" s="157"/>
      <c r="R137" s="157"/>
      <c r="S137" s="157"/>
      <c r="T137" s="157"/>
      <c r="U137" s="157"/>
      <c r="V137" s="157"/>
      <c r="W137" s="157"/>
      <c r="X137" s="157"/>
      <c r="Y137" s="157"/>
      <c r="Z137" s="157"/>
      <c r="AA137" s="157">
        <f t="shared" si="5"/>
        <v>0</v>
      </c>
      <c r="AB137" s="158"/>
      <c r="AC137" s="884"/>
      <c r="AD137" s="884"/>
      <c r="AE137" s="884"/>
      <c r="AF137" s="884"/>
      <c r="AG137" s="884"/>
      <c r="AH137" s="884"/>
      <c r="AI137" s="884"/>
      <c r="AJ137" s="884"/>
      <c r="AK137" s="884"/>
      <c r="AL137" s="884"/>
      <c r="AM137" s="884"/>
      <c r="AN137" s="884"/>
    </row>
    <row r="138" spans="1:40" s="882" customFormat="1" ht="11.25">
      <c r="A138" s="882">
        <v>11302</v>
      </c>
      <c r="B138" s="883" t="s">
        <v>530</v>
      </c>
      <c r="C138" s="157">
        <f>+VLOOKUP(A138,Clasificación!C:J,5,FALSE)</f>
        <v>0</v>
      </c>
      <c r="D138" s="157"/>
      <c r="E138" s="157"/>
      <c r="F138" s="157">
        <f>+VLOOKUP(A138,Clasificación!C:K,9,FALSE)</f>
        <v>0</v>
      </c>
      <c r="G138" s="157">
        <f t="shared" si="6"/>
        <v>0</v>
      </c>
      <c r="H138" s="157"/>
      <c r="I138" s="157"/>
      <c r="J138" s="157"/>
      <c r="K138" s="157"/>
      <c r="L138" s="157"/>
      <c r="M138" s="157"/>
      <c r="N138" s="157"/>
      <c r="O138" s="157"/>
      <c r="P138" s="157"/>
      <c r="Q138" s="157"/>
      <c r="R138" s="157"/>
      <c r="S138" s="157"/>
      <c r="T138" s="157"/>
      <c r="U138" s="157"/>
      <c r="V138" s="157"/>
      <c r="W138" s="157"/>
      <c r="X138" s="157"/>
      <c r="Y138" s="157"/>
      <c r="Z138" s="157"/>
      <c r="AA138" s="157">
        <f t="shared" si="5"/>
        <v>0</v>
      </c>
      <c r="AB138" s="158"/>
      <c r="AC138" s="884"/>
      <c r="AD138" s="884"/>
      <c r="AE138" s="884"/>
      <c r="AF138" s="884"/>
      <c r="AG138" s="884"/>
      <c r="AH138" s="884"/>
      <c r="AI138" s="884"/>
      <c r="AJ138" s="884"/>
      <c r="AK138" s="884"/>
      <c r="AL138" s="884"/>
      <c r="AM138" s="884"/>
      <c r="AN138" s="884"/>
    </row>
    <row r="139" spans="1:40" s="882" customFormat="1" ht="11.25">
      <c r="A139" s="882">
        <v>113021</v>
      </c>
      <c r="B139" s="883" t="s">
        <v>531</v>
      </c>
      <c r="C139" s="157">
        <f>+VLOOKUP(A139,Clasificación!C:J,5,FALSE)</f>
        <v>0</v>
      </c>
      <c r="D139" s="157"/>
      <c r="E139" s="157"/>
      <c r="F139" s="157">
        <f>+VLOOKUP(A139,Clasificación!C:K,9,FALSE)</f>
        <v>0</v>
      </c>
      <c r="G139" s="157">
        <f t="shared" si="6"/>
        <v>0</v>
      </c>
      <c r="H139" s="157"/>
      <c r="I139" s="157"/>
      <c r="J139" s="157"/>
      <c r="K139" s="157"/>
      <c r="L139" s="157"/>
      <c r="M139" s="157"/>
      <c r="N139" s="157"/>
      <c r="O139" s="157"/>
      <c r="P139" s="157"/>
      <c r="Q139" s="157"/>
      <c r="R139" s="157"/>
      <c r="S139" s="157"/>
      <c r="T139" s="157"/>
      <c r="U139" s="157"/>
      <c r="V139" s="157"/>
      <c r="W139" s="157"/>
      <c r="X139" s="157"/>
      <c r="Y139" s="157"/>
      <c r="Z139" s="157"/>
      <c r="AA139" s="157">
        <f t="shared" si="5"/>
        <v>0</v>
      </c>
      <c r="AB139" s="158"/>
      <c r="AC139" s="884"/>
      <c r="AD139" s="884"/>
      <c r="AE139" s="884"/>
      <c r="AF139" s="884"/>
      <c r="AG139" s="884"/>
      <c r="AH139" s="884"/>
      <c r="AI139" s="884"/>
      <c r="AJ139" s="884"/>
      <c r="AK139" s="884"/>
      <c r="AL139" s="884"/>
      <c r="AM139" s="884"/>
      <c r="AN139" s="884"/>
    </row>
    <row r="140" spans="1:40" s="882" customFormat="1" ht="11.25">
      <c r="A140" s="882">
        <v>1130211</v>
      </c>
      <c r="B140" s="883" t="s">
        <v>530</v>
      </c>
      <c r="C140" s="157">
        <f>+VLOOKUP(A140,Clasificación!C:J,5,FALSE)</f>
        <v>0</v>
      </c>
      <c r="D140" s="157"/>
      <c r="E140" s="157"/>
      <c r="F140" s="157">
        <f>+VLOOKUP(A140,Clasificación!C:K,9,FALSE)</f>
        <v>0</v>
      </c>
      <c r="G140" s="157">
        <f t="shared" si="6"/>
        <v>0</v>
      </c>
      <c r="H140" s="157"/>
      <c r="I140" s="157"/>
      <c r="J140" s="157"/>
      <c r="K140" s="157"/>
      <c r="L140" s="157"/>
      <c r="M140" s="157"/>
      <c r="N140" s="157"/>
      <c r="O140" s="157"/>
      <c r="P140" s="157"/>
      <c r="Q140" s="157"/>
      <c r="R140" s="157"/>
      <c r="S140" s="157"/>
      <c r="T140" s="157"/>
      <c r="U140" s="157"/>
      <c r="V140" s="157"/>
      <c r="W140" s="157"/>
      <c r="X140" s="157"/>
      <c r="Y140" s="157"/>
      <c r="Z140" s="157"/>
      <c r="AA140" s="157">
        <f t="shared" si="5"/>
        <v>0</v>
      </c>
      <c r="AB140" s="158"/>
      <c r="AC140" s="884"/>
      <c r="AD140" s="884"/>
      <c r="AE140" s="884"/>
      <c r="AF140" s="884"/>
      <c r="AG140" s="884"/>
      <c r="AH140" s="884"/>
      <c r="AI140" s="884"/>
      <c r="AJ140" s="884"/>
      <c r="AK140" s="884"/>
      <c r="AL140" s="884"/>
      <c r="AM140" s="884"/>
      <c r="AN140" s="884"/>
    </row>
    <row r="141" spans="1:40" s="882" customFormat="1" ht="11.25">
      <c r="A141" s="882">
        <v>11302111</v>
      </c>
      <c r="B141" s="883" t="s">
        <v>495</v>
      </c>
      <c r="C141" s="157">
        <f>+VLOOKUP(A141,Clasificación!C:J,5,FALSE)</f>
        <v>0</v>
      </c>
      <c r="D141" s="157"/>
      <c r="E141" s="157"/>
      <c r="F141" s="157">
        <f>+VLOOKUP(A141,Clasificación!C:K,9,FALSE)</f>
        <v>0</v>
      </c>
      <c r="G141" s="157">
        <f t="shared" si="6"/>
        <v>0</v>
      </c>
      <c r="H141" s="157"/>
      <c r="I141" s="157"/>
      <c r="J141" s="157"/>
      <c r="K141" s="157"/>
      <c r="L141" s="157"/>
      <c r="M141" s="157"/>
      <c r="N141" s="157"/>
      <c r="O141" s="157"/>
      <c r="P141" s="157"/>
      <c r="Q141" s="157"/>
      <c r="R141" s="157"/>
      <c r="S141" s="157"/>
      <c r="T141" s="157"/>
      <c r="U141" s="157"/>
      <c r="V141" s="157"/>
      <c r="W141" s="157"/>
      <c r="X141" s="157"/>
      <c r="Y141" s="157"/>
      <c r="Z141" s="157"/>
      <c r="AA141" s="157">
        <f t="shared" si="5"/>
        <v>0</v>
      </c>
      <c r="AB141" s="158"/>
      <c r="AC141" s="884"/>
      <c r="AD141" s="884"/>
      <c r="AE141" s="884"/>
      <c r="AF141" s="884"/>
      <c r="AG141" s="884"/>
      <c r="AH141" s="884"/>
      <c r="AI141" s="884"/>
      <c r="AJ141" s="884"/>
      <c r="AK141" s="884"/>
      <c r="AL141" s="884"/>
      <c r="AM141" s="884"/>
      <c r="AN141" s="884"/>
    </row>
    <row r="142" spans="1:40" s="882" customFormat="1" ht="11.25">
      <c r="A142" s="882">
        <v>1130211101</v>
      </c>
      <c r="B142" s="883" t="s">
        <v>496</v>
      </c>
      <c r="C142" s="157">
        <f>+VLOOKUP(A142,Clasificación!C:J,5,FALSE)</f>
        <v>0</v>
      </c>
      <c r="D142" s="157"/>
      <c r="E142" s="157"/>
      <c r="F142" s="157">
        <f>+VLOOKUP(A142,Clasificación!C:K,9,FALSE)</f>
        <v>0</v>
      </c>
      <c r="G142" s="157">
        <f t="shared" si="6"/>
        <v>0</v>
      </c>
      <c r="H142" s="157"/>
      <c r="I142" s="157"/>
      <c r="J142" s="157"/>
      <c r="K142" s="157"/>
      <c r="L142" s="157"/>
      <c r="M142" s="157"/>
      <c r="N142" s="157"/>
      <c r="O142" s="157"/>
      <c r="P142" s="157"/>
      <c r="Q142" s="157"/>
      <c r="R142" s="157"/>
      <c r="S142" s="157"/>
      <c r="T142" s="157"/>
      <c r="U142" s="157"/>
      <c r="V142" s="157"/>
      <c r="W142" s="157"/>
      <c r="X142" s="157"/>
      <c r="Y142" s="157"/>
      <c r="Z142" s="157"/>
      <c r="AA142" s="157">
        <f t="shared" si="5"/>
        <v>0</v>
      </c>
      <c r="AB142" s="158"/>
      <c r="AC142" s="884"/>
      <c r="AD142" s="884"/>
      <c r="AE142" s="884"/>
      <c r="AF142" s="884"/>
      <c r="AG142" s="884"/>
      <c r="AH142" s="884"/>
      <c r="AI142" s="884"/>
      <c r="AJ142" s="884"/>
      <c r="AK142" s="884"/>
      <c r="AL142" s="884"/>
      <c r="AM142" s="884"/>
      <c r="AN142" s="884"/>
    </row>
    <row r="143" spans="1:40" s="882" customFormat="1" ht="11.25">
      <c r="A143" s="882">
        <v>1130211102</v>
      </c>
      <c r="B143" s="883" t="s">
        <v>497</v>
      </c>
      <c r="C143" s="157">
        <f>+VLOOKUP(A143,Clasificación!C:J,5,FALSE)</f>
        <v>0</v>
      </c>
      <c r="D143" s="157"/>
      <c r="E143" s="157"/>
      <c r="F143" s="157">
        <f>+VLOOKUP(A143,Clasificación!C:K,9,FALSE)</f>
        <v>0</v>
      </c>
      <c r="G143" s="157">
        <f t="shared" si="6"/>
        <v>0</v>
      </c>
      <c r="H143" s="157"/>
      <c r="I143" s="157"/>
      <c r="J143" s="157"/>
      <c r="K143" s="157"/>
      <c r="L143" s="157"/>
      <c r="M143" s="157"/>
      <c r="N143" s="157"/>
      <c r="O143" s="157"/>
      <c r="P143" s="157"/>
      <c r="Q143" s="157"/>
      <c r="R143" s="157"/>
      <c r="S143" s="157"/>
      <c r="T143" s="157"/>
      <c r="U143" s="157"/>
      <c r="V143" s="157"/>
      <c r="W143" s="157"/>
      <c r="X143" s="157"/>
      <c r="Y143" s="157"/>
      <c r="Z143" s="157"/>
      <c r="AA143" s="157">
        <f t="shared" si="5"/>
        <v>0</v>
      </c>
      <c r="AB143" s="158"/>
      <c r="AC143" s="884"/>
      <c r="AD143" s="884"/>
      <c r="AE143" s="884"/>
      <c r="AF143" s="884"/>
      <c r="AG143" s="884"/>
      <c r="AH143" s="884"/>
      <c r="AI143" s="884"/>
      <c r="AJ143" s="884"/>
      <c r="AK143" s="884"/>
      <c r="AL143" s="884"/>
      <c r="AM143" s="884"/>
      <c r="AN143" s="884"/>
    </row>
    <row r="144" spans="1:40" s="882" customFormat="1" ht="11.25">
      <c r="A144" s="882">
        <v>1130211103</v>
      </c>
      <c r="B144" s="883" t="s">
        <v>116</v>
      </c>
      <c r="C144" s="157">
        <f>+VLOOKUP(A144,Clasificación!C:J,5,FALSE)</f>
        <v>0</v>
      </c>
      <c r="D144" s="157"/>
      <c r="E144" s="157"/>
      <c r="F144" s="157">
        <f>+VLOOKUP(A144,Clasificación!C:K,9,FALSE)</f>
        <v>0</v>
      </c>
      <c r="G144" s="157">
        <f t="shared" si="6"/>
        <v>0</v>
      </c>
      <c r="H144" s="157"/>
      <c r="I144" s="157"/>
      <c r="J144" s="157"/>
      <c r="K144" s="157"/>
      <c r="L144" s="157"/>
      <c r="M144" s="157"/>
      <c r="N144" s="157"/>
      <c r="O144" s="157"/>
      <c r="P144" s="157"/>
      <c r="Q144" s="157"/>
      <c r="R144" s="157"/>
      <c r="S144" s="157"/>
      <c r="T144" s="157"/>
      <c r="U144" s="157"/>
      <c r="V144" s="157"/>
      <c r="W144" s="157"/>
      <c r="X144" s="157"/>
      <c r="Y144" s="157"/>
      <c r="Z144" s="157"/>
      <c r="AA144" s="157">
        <f t="shared" si="5"/>
        <v>0</v>
      </c>
      <c r="AB144" s="158"/>
      <c r="AC144" s="884"/>
      <c r="AD144" s="884"/>
      <c r="AE144" s="884"/>
      <c r="AF144" s="884"/>
      <c r="AG144" s="884"/>
      <c r="AH144" s="884"/>
      <c r="AI144" s="884"/>
      <c r="AJ144" s="884"/>
      <c r="AK144" s="884"/>
      <c r="AL144" s="884"/>
      <c r="AM144" s="884"/>
      <c r="AN144" s="884"/>
    </row>
    <row r="145" spans="1:40" s="882" customFormat="1" ht="11.25">
      <c r="A145" s="882">
        <v>1130211104</v>
      </c>
      <c r="B145" s="883" t="s">
        <v>498</v>
      </c>
      <c r="C145" s="157">
        <f>+VLOOKUP(A145,Clasificación!C:J,5,FALSE)</f>
        <v>0</v>
      </c>
      <c r="D145" s="157"/>
      <c r="E145" s="157"/>
      <c r="F145" s="157">
        <f>+VLOOKUP(A145,Clasificación!C:K,9,FALSE)</f>
        <v>0</v>
      </c>
      <c r="G145" s="157">
        <f t="shared" si="6"/>
        <v>0</v>
      </c>
      <c r="H145" s="157"/>
      <c r="I145" s="157"/>
      <c r="J145" s="157"/>
      <c r="K145" s="157"/>
      <c r="L145" s="157"/>
      <c r="M145" s="157"/>
      <c r="N145" s="157"/>
      <c r="O145" s="157"/>
      <c r="P145" s="157"/>
      <c r="Q145" s="157"/>
      <c r="R145" s="157"/>
      <c r="S145" s="157"/>
      <c r="T145" s="157"/>
      <c r="U145" s="157"/>
      <c r="V145" s="157"/>
      <c r="W145" s="157"/>
      <c r="X145" s="157"/>
      <c r="Y145" s="157"/>
      <c r="Z145" s="157"/>
      <c r="AA145" s="157">
        <f t="shared" si="5"/>
        <v>0</v>
      </c>
      <c r="AB145" s="158"/>
      <c r="AC145" s="884"/>
      <c r="AD145" s="884"/>
      <c r="AE145" s="884"/>
      <c r="AF145" s="884"/>
      <c r="AG145" s="884"/>
      <c r="AH145" s="884"/>
      <c r="AI145" s="884"/>
      <c r="AJ145" s="884"/>
      <c r="AK145" s="884"/>
      <c r="AL145" s="884"/>
      <c r="AM145" s="884"/>
      <c r="AN145" s="884"/>
    </row>
    <row r="146" spans="1:40" s="882" customFormat="1" ht="11.25">
      <c r="A146" s="882">
        <v>11302112</v>
      </c>
      <c r="B146" s="883" t="s">
        <v>504</v>
      </c>
      <c r="C146" s="157">
        <f>+VLOOKUP(A146,Clasificación!C:J,5,FALSE)</f>
        <v>0</v>
      </c>
      <c r="D146" s="157"/>
      <c r="E146" s="157"/>
      <c r="F146" s="157">
        <f>+VLOOKUP(A146,Clasificación!C:K,9,FALSE)</f>
        <v>0</v>
      </c>
      <c r="G146" s="157">
        <f t="shared" si="6"/>
        <v>0</v>
      </c>
      <c r="H146" s="157"/>
      <c r="I146" s="157"/>
      <c r="J146" s="157"/>
      <c r="K146" s="157"/>
      <c r="L146" s="157"/>
      <c r="M146" s="157"/>
      <c r="N146" s="157"/>
      <c r="O146" s="157"/>
      <c r="P146" s="157"/>
      <c r="Q146" s="157"/>
      <c r="R146" s="157"/>
      <c r="S146" s="157"/>
      <c r="T146" s="157"/>
      <c r="U146" s="157"/>
      <c r="V146" s="157"/>
      <c r="W146" s="157"/>
      <c r="X146" s="157"/>
      <c r="Y146" s="157"/>
      <c r="Z146" s="157"/>
      <c r="AA146" s="157">
        <f t="shared" si="5"/>
        <v>0</v>
      </c>
      <c r="AB146" s="158"/>
      <c r="AC146" s="884"/>
      <c r="AD146" s="884"/>
      <c r="AE146" s="884"/>
      <c r="AF146" s="884"/>
      <c r="AG146" s="884"/>
      <c r="AH146" s="884"/>
      <c r="AI146" s="884"/>
      <c r="AJ146" s="884"/>
      <c r="AK146" s="884"/>
      <c r="AL146" s="884"/>
      <c r="AM146" s="884"/>
      <c r="AN146" s="884"/>
    </row>
    <row r="147" spans="1:40" s="882" customFormat="1" ht="11.25">
      <c r="A147" s="882">
        <v>1130211201</v>
      </c>
      <c r="B147" s="883" t="s">
        <v>505</v>
      </c>
      <c r="C147" s="157">
        <f>+VLOOKUP(A147,Clasificación!C:J,5,FALSE)</f>
        <v>0</v>
      </c>
      <c r="D147" s="157"/>
      <c r="E147" s="157"/>
      <c r="F147" s="157">
        <f>+VLOOKUP(A147,Clasificación!C:K,9,FALSE)</f>
        <v>0</v>
      </c>
      <c r="G147" s="157">
        <f t="shared" si="6"/>
        <v>0</v>
      </c>
      <c r="H147" s="157"/>
      <c r="I147" s="157"/>
      <c r="J147" s="157"/>
      <c r="K147" s="157"/>
      <c r="L147" s="157"/>
      <c r="M147" s="157"/>
      <c r="N147" s="157"/>
      <c r="O147" s="157"/>
      <c r="P147" s="157"/>
      <c r="Q147" s="157"/>
      <c r="R147" s="157"/>
      <c r="S147" s="157"/>
      <c r="T147" s="157"/>
      <c r="U147" s="157"/>
      <c r="V147" s="157"/>
      <c r="W147" s="157"/>
      <c r="X147" s="157"/>
      <c r="Y147" s="157"/>
      <c r="Z147" s="157"/>
      <c r="AA147" s="157">
        <f t="shared" si="5"/>
        <v>0</v>
      </c>
      <c r="AB147" s="158"/>
      <c r="AC147" s="884"/>
      <c r="AD147" s="884"/>
      <c r="AE147" s="884"/>
      <c r="AF147" s="884"/>
      <c r="AG147" s="884"/>
      <c r="AH147" s="884"/>
      <c r="AI147" s="884"/>
      <c r="AJ147" s="884"/>
      <c r="AK147" s="884"/>
      <c r="AL147" s="884"/>
      <c r="AM147" s="884"/>
      <c r="AN147" s="884"/>
    </row>
    <row r="148" spans="1:40" s="882" customFormat="1" ht="11.25">
      <c r="A148" s="882">
        <v>1130211202</v>
      </c>
      <c r="B148" s="883" t="s">
        <v>377</v>
      </c>
      <c r="C148" s="157">
        <f>+VLOOKUP(A148,Clasificación!C:J,5,FALSE)</f>
        <v>0</v>
      </c>
      <c r="D148" s="157"/>
      <c r="E148" s="157"/>
      <c r="F148" s="157">
        <f>+VLOOKUP(A148,Clasificación!C:K,9,FALSE)</f>
        <v>0</v>
      </c>
      <c r="G148" s="157">
        <f t="shared" si="6"/>
        <v>0</v>
      </c>
      <c r="H148" s="157"/>
      <c r="I148" s="157"/>
      <c r="J148" s="157"/>
      <c r="K148" s="157"/>
      <c r="L148" s="157"/>
      <c r="M148" s="157"/>
      <c r="N148" s="157"/>
      <c r="O148" s="157"/>
      <c r="P148" s="157"/>
      <c r="Q148" s="157"/>
      <c r="R148" s="157"/>
      <c r="S148" s="157"/>
      <c r="T148" s="157"/>
      <c r="U148" s="157"/>
      <c r="V148" s="157"/>
      <c r="W148" s="157"/>
      <c r="X148" s="157"/>
      <c r="Y148" s="157"/>
      <c r="Z148" s="157"/>
      <c r="AA148" s="157">
        <f t="shared" si="5"/>
        <v>0</v>
      </c>
      <c r="AB148" s="158"/>
      <c r="AC148" s="884"/>
      <c r="AD148" s="884"/>
      <c r="AE148" s="884"/>
      <c r="AF148" s="884"/>
      <c r="AG148" s="884"/>
      <c r="AH148" s="884"/>
      <c r="AI148" s="884"/>
      <c r="AJ148" s="884"/>
      <c r="AK148" s="884"/>
      <c r="AL148" s="884"/>
      <c r="AM148" s="884"/>
      <c r="AN148" s="884"/>
    </row>
    <row r="149" spans="1:40" s="882" customFormat="1" ht="11.25">
      <c r="A149" s="882">
        <v>11303</v>
      </c>
      <c r="B149" s="883" t="s">
        <v>237</v>
      </c>
      <c r="C149" s="157">
        <f>+VLOOKUP(A149,Clasificación!C:J,5,FALSE)</f>
        <v>0</v>
      </c>
      <c r="D149" s="157"/>
      <c r="E149" s="157"/>
      <c r="F149" s="157">
        <f>+VLOOKUP(A149,Clasificación!C:K,9,FALSE)</f>
        <v>0</v>
      </c>
      <c r="G149" s="157">
        <f t="shared" si="6"/>
        <v>0</v>
      </c>
      <c r="H149" s="157"/>
      <c r="I149" s="157"/>
      <c r="J149" s="157"/>
      <c r="K149" s="157"/>
      <c r="L149" s="157"/>
      <c r="M149" s="157"/>
      <c r="N149" s="157"/>
      <c r="O149" s="157"/>
      <c r="P149" s="157"/>
      <c r="Q149" s="157"/>
      <c r="R149" s="157"/>
      <c r="S149" s="157"/>
      <c r="T149" s="157"/>
      <c r="U149" s="157"/>
      <c r="V149" s="157"/>
      <c r="W149" s="157"/>
      <c r="X149" s="157"/>
      <c r="Y149" s="157"/>
      <c r="Z149" s="157"/>
      <c r="AA149" s="157">
        <f t="shared" si="5"/>
        <v>0</v>
      </c>
      <c r="AB149" s="158"/>
      <c r="AC149" s="884"/>
      <c r="AD149" s="884"/>
      <c r="AE149" s="884"/>
      <c r="AF149" s="884"/>
      <c r="AG149" s="884"/>
      <c r="AH149" s="884"/>
      <c r="AI149" s="884"/>
      <c r="AJ149" s="884"/>
      <c r="AK149" s="884"/>
      <c r="AL149" s="884"/>
      <c r="AM149" s="884"/>
      <c r="AN149" s="884"/>
    </row>
    <row r="150" spans="1:40" s="882" customFormat="1" ht="11.25">
      <c r="A150" s="882">
        <v>1130301</v>
      </c>
      <c r="B150" s="883" t="s">
        <v>508</v>
      </c>
      <c r="C150" s="157">
        <f>+VLOOKUP(A150,Clasificación!C:J,5,FALSE)</f>
        <v>0</v>
      </c>
      <c r="D150" s="157"/>
      <c r="E150" s="157"/>
      <c r="F150" s="157">
        <f>+VLOOKUP(A150,Clasificación!C:K,9,FALSE)</f>
        <v>0</v>
      </c>
      <c r="G150" s="157">
        <f t="shared" si="6"/>
        <v>0</v>
      </c>
      <c r="H150" s="157"/>
      <c r="I150" s="157"/>
      <c r="J150" s="157"/>
      <c r="K150" s="157"/>
      <c r="L150" s="157"/>
      <c r="M150" s="157"/>
      <c r="N150" s="157"/>
      <c r="O150" s="157"/>
      <c r="P150" s="157"/>
      <c r="Q150" s="157"/>
      <c r="R150" s="157"/>
      <c r="S150" s="157"/>
      <c r="T150" s="157"/>
      <c r="U150" s="157"/>
      <c r="V150" s="157"/>
      <c r="W150" s="157"/>
      <c r="X150" s="157"/>
      <c r="Y150" s="157"/>
      <c r="Z150" s="157"/>
      <c r="AA150" s="157">
        <f t="shared" si="5"/>
        <v>0</v>
      </c>
      <c r="AB150" s="158"/>
      <c r="AC150" s="884"/>
      <c r="AD150" s="884"/>
      <c r="AE150" s="884"/>
      <c r="AF150" s="884"/>
      <c r="AG150" s="884"/>
      <c r="AH150" s="884"/>
      <c r="AI150" s="884"/>
      <c r="AJ150" s="884"/>
      <c r="AK150" s="884"/>
      <c r="AL150" s="884"/>
      <c r="AM150" s="884"/>
      <c r="AN150" s="884"/>
    </row>
    <row r="151" spans="1:40" s="882" customFormat="1" ht="11.25">
      <c r="A151" s="882">
        <v>11304</v>
      </c>
      <c r="B151" s="883" t="s">
        <v>513</v>
      </c>
      <c r="C151" s="157">
        <f>+VLOOKUP(A151,Clasificación!C:J,5,FALSE)</f>
        <v>0</v>
      </c>
      <c r="D151" s="157"/>
      <c r="E151" s="157"/>
      <c r="F151" s="157">
        <f>+VLOOKUP(A151,Clasificación!C:K,9,FALSE)</f>
        <v>0</v>
      </c>
      <c r="G151" s="157">
        <f t="shared" si="6"/>
        <v>0</v>
      </c>
      <c r="H151" s="157"/>
      <c r="I151" s="157"/>
      <c r="J151" s="157"/>
      <c r="K151" s="157"/>
      <c r="L151" s="157"/>
      <c r="M151" s="157"/>
      <c r="N151" s="157"/>
      <c r="O151" s="157"/>
      <c r="P151" s="157"/>
      <c r="Q151" s="157"/>
      <c r="R151" s="157"/>
      <c r="S151" s="157"/>
      <c r="T151" s="157"/>
      <c r="U151" s="157"/>
      <c r="V151" s="157"/>
      <c r="W151" s="157"/>
      <c r="X151" s="157"/>
      <c r="Y151" s="157"/>
      <c r="Z151" s="157"/>
      <c r="AA151" s="157">
        <f t="shared" si="5"/>
        <v>0</v>
      </c>
      <c r="AB151" s="158"/>
      <c r="AC151" s="884"/>
      <c r="AD151" s="884"/>
      <c r="AE151" s="884"/>
      <c r="AF151" s="884"/>
      <c r="AG151" s="884"/>
      <c r="AH151" s="884"/>
      <c r="AI151" s="884"/>
      <c r="AJ151" s="884"/>
      <c r="AK151" s="884"/>
      <c r="AL151" s="884"/>
      <c r="AM151" s="884"/>
      <c r="AN151" s="884"/>
    </row>
    <row r="152" spans="1:40" s="882" customFormat="1" ht="11.25">
      <c r="A152" s="882">
        <v>11350</v>
      </c>
      <c r="B152" s="883" t="s">
        <v>526</v>
      </c>
      <c r="C152" s="157">
        <f>+VLOOKUP(A152,Clasificación!C:J,5,FALSE)</f>
        <v>0</v>
      </c>
      <c r="D152" s="157"/>
      <c r="E152" s="157"/>
      <c r="F152" s="157">
        <f>+VLOOKUP(A152,Clasificación!C:K,9,FALSE)</f>
        <v>0</v>
      </c>
      <c r="G152" s="157">
        <f t="shared" si="6"/>
        <v>0</v>
      </c>
      <c r="H152" s="157"/>
      <c r="I152" s="157"/>
      <c r="J152" s="157"/>
      <c r="K152" s="157"/>
      <c r="L152" s="157"/>
      <c r="M152" s="157"/>
      <c r="N152" s="157"/>
      <c r="O152" s="157"/>
      <c r="P152" s="157"/>
      <c r="Q152" s="157"/>
      <c r="R152" s="157"/>
      <c r="S152" s="157"/>
      <c r="T152" s="157"/>
      <c r="U152" s="157"/>
      <c r="V152" s="157"/>
      <c r="W152" s="157"/>
      <c r="X152" s="157"/>
      <c r="Y152" s="157"/>
      <c r="Z152" s="157"/>
      <c r="AA152" s="157">
        <f t="shared" si="5"/>
        <v>0</v>
      </c>
      <c r="AB152" s="158"/>
      <c r="AC152" s="884"/>
      <c r="AD152" s="884"/>
      <c r="AE152" s="884"/>
      <c r="AF152" s="884"/>
      <c r="AG152" s="884"/>
      <c r="AH152" s="884"/>
      <c r="AI152" s="884"/>
      <c r="AJ152" s="884"/>
      <c r="AK152" s="884"/>
      <c r="AL152" s="884"/>
      <c r="AM152" s="884"/>
      <c r="AN152" s="884"/>
    </row>
    <row r="153" spans="1:40" s="882" customFormat="1" ht="11.25">
      <c r="A153" s="882">
        <v>1135001</v>
      </c>
      <c r="B153" s="883" t="s">
        <v>527</v>
      </c>
      <c r="C153" s="157">
        <f>+VLOOKUP(A153,Clasificación!C:J,5,FALSE)</f>
        <v>0</v>
      </c>
      <c r="D153" s="157"/>
      <c r="E153" s="157"/>
      <c r="F153" s="157">
        <f>+VLOOKUP(A153,Clasificación!C:K,9,FALSE)</f>
        <v>0</v>
      </c>
      <c r="G153" s="157">
        <f t="shared" si="6"/>
        <v>0</v>
      </c>
      <c r="H153" s="157"/>
      <c r="I153" s="157"/>
      <c r="J153" s="157"/>
      <c r="K153" s="157"/>
      <c r="L153" s="157"/>
      <c r="M153" s="157"/>
      <c r="N153" s="157"/>
      <c r="O153" s="157"/>
      <c r="P153" s="157"/>
      <c r="Q153" s="157"/>
      <c r="R153" s="157"/>
      <c r="S153" s="157"/>
      <c r="T153" s="157"/>
      <c r="U153" s="157"/>
      <c r="V153" s="157"/>
      <c r="W153" s="157"/>
      <c r="X153" s="157"/>
      <c r="Y153" s="157"/>
      <c r="Z153" s="157"/>
      <c r="AA153" s="157">
        <f t="shared" si="5"/>
        <v>0</v>
      </c>
      <c r="AB153" s="158"/>
      <c r="AC153" s="884"/>
      <c r="AD153" s="884"/>
      <c r="AE153" s="884"/>
      <c r="AF153" s="884"/>
      <c r="AG153" s="884"/>
      <c r="AH153" s="884"/>
      <c r="AI153" s="884"/>
      <c r="AJ153" s="884"/>
      <c r="AK153" s="884"/>
      <c r="AL153" s="884"/>
      <c r="AM153" s="884"/>
      <c r="AN153" s="884"/>
    </row>
    <row r="154" spans="1:40" s="882" customFormat="1" ht="11.25">
      <c r="A154" s="882">
        <v>1135002</v>
      </c>
      <c r="B154" s="883" t="s">
        <v>528</v>
      </c>
      <c r="C154" s="157">
        <f>+VLOOKUP(A154,Clasificación!C:J,5,FALSE)</f>
        <v>0</v>
      </c>
      <c r="D154" s="157"/>
      <c r="E154" s="157"/>
      <c r="F154" s="157">
        <f>+VLOOKUP(A154,Clasificación!C:K,9,FALSE)</f>
        <v>0</v>
      </c>
      <c r="G154" s="157">
        <f t="shared" si="6"/>
        <v>0</v>
      </c>
      <c r="H154" s="157"/>
      <c r="I154" s="157"/>
      <c r="J154" s="157"/>
      <c r="K154" s="157"/>
      <c r="L154" s="157"/>
      <c r="M154" s="157"/>
      <c r="N154" s="157"/>
      <c r="O154" s="157"/>
      <c r="P154" s="157"/>
      <c r="Q154" s="157"/>
      <c r="R154" s="157"/>
      <c r="S154" s="157"/>
      <c r="T154" s="157"/>
      <c r="U154" s="157"/>
      <c r="V154" s="157"/>
      <c r="W154" s="157"/>
      <c r="X154" s="157"/>
      <c r="Y154" s="157"/>
      <c r="Z154" s="157"/>
      <c r="AA154" s="157">
        <f t="shared" si="5"/>
        <v>0</v>
      </c>
      <c r="AB154" s="158"/>
      <c r="AC154" s="884"/>
      <c r="AD154" s="884"/>
      <c r="AE154" s="884"/>
      <c r="AF154" s="884"/>
      <c r="AG154" s="884"/>
      <c r="AH154" s="884"/>
      <c r="AI154" s="884"/>
      <c r="AJ154" s="884"/>
      <c r="AK154" s="884"/>
      <c r="AL154" s="884"/>
      <c r="AM154" s="884"/>
      <c r="AN154" s="884"/>
    </row>
    <row r="155" spans="1:40" s="882" customFormat="1" ht="11.25">
      <c r="A155" s="882">
        <v>114</v>
      </c>
      <c r="B155" s="883" t="s">
        <v>171</v>
      </c>
      <c r="C155" s="157">
        <f>+VLOOKUP(A155,Clasificación!C:J,5,FALSE)</f>
        <v>0</v>
      </c>
      <c r="D155" s="157"/>
      <c r="E155" s="157"/>
      <c r="F155" s="157">
        <f>+VLOOKUP(A155,Clasificación!C:K,9,FALSE)</f>
        <v>0</v>
      </c>
      <c r="G155" s="157">
        <f t="shared" si="6"/>
        <v>0</v>
      </c>
      <c r="H155" s="157"/>
      <c r="I155" s="157"/>
      <c r="J155" s="157"/>
      <c r="K155" s="157"/>
      <c r="L155" s="157"/>
      <c r="M155" s="157"/>
      <c r="N155" s="157"/>
      <c r="O155" s="157"/>
      <c r="P155" s="157"/>
      <c r="Q155" s="157"/>
      <c r="R155" s="157"/>
      <c r="S155" s="157"/>
      <c r="T155" s="157"/>
      <c r="U155" s="157"/>
      <c r="V155" s="157"/>
      <c r="W155" s="157"/>
      <c r="X155" s="157"/>
      <c r="Y155" s="157"/>
      <c r="Z155" s="157"/>
      <c r="AA155" s="157">
        <f t="shared" si="5"/>
        <v>0</v>
      </c>
      <c r="AB155" s="158"/>
      <c r="AC155" s="884"/>
      <c r="AD155" s="884"/>
      <c r="AE155" s="884"/>
      <c r="AF155" s="884"/>
      <c r="AG155" s="884"/>
      <c r="AH155" s="884"/>
      <c r="AI155" s="884"/>
      <c r="AJ155" s="884"/>
      <c r="AK155" s="884"/>
      <c r="AL155" s="884"/>
      <c r="AM155" s="884"/>
      <c r="AN155" s="884"/>
    </row>
    <row r="156" spans="1:40" s="882" customFormat="1" ht="11.25">
      <c r="A156" s="882">
        <v>11401</v>
      </c>
      <c r="B156" s="883" t="s">
        <v>71</v>
      </c>
      <c r="C156" s="157">
        <f>+VLOOKUP(A156,Clasificación!C:J,5,FALSE)</f>
        <v>0</v>
      </c>
      <c r="D156" s="157"/>
      <c r="E156" s="157"/>
      <c r="F156" s="157">
        <f>+VLOOKUP(A156,Clasificación!C:K,9,FALSE)</f>
        <v>0</v>
      </c>
      <c r="G156" s="157">
        <f t="shared" si="6"/>
        <v>0</v>
      </c>
      <c r="H156" s="157"/>
      <c r="I156" s="157"/>
      <c r="J156" s="157"/>
      <c r="K156" s="157"/>
      <c r="L156" s="157"/>
      <c r="M156" s="157"/>
      <c r="N156" s="157"/>
      <c r="O156" s="157"/>
      <c r="P156" s="157"/>
      <c r="Q156" s="157"/>
      <c r="R156" s="157"/>
      <c r="S156" s="157"/>
      <c r="T156" s="157"/>
      <c r="U156" s="157"/>
      <c r="V156" s="157"/>
      <c r="W156" s="157"/>
      <c r="X156" s="157"/>
      <c r="Y156" s="157"/>
      <c r="Z156" s="157"/>
      <c r="AA156" s="157">
        <f t="shared" si="5"/>
        <v>0</v>
      </c>
      <c r="AB156" s="158"/>
      <c r="AC156" s="884"/>
      <c r="AD156" s="884"/>
      <c r="AE156" s="884"/>
      <c r="AF156" s="884"/>
      <c r="AG156" s="884"/>
      <c r="AH156" s="884"/>
      <c r="AI156" s="884"/>
      <c r="AJ156" s="884"/>
      <c r="AK156" s="884"/>
      <c r="AL156" s="884"/>
      <c r="AM156" s="884"/>
      <c r="AN156" s="884"/>
    </row>
    <row r="157" spans="1:40" s="882" customFormat="1" ht="11.25">
      <c r="A157" s="882">
        <v>114011</v>
      </c>
      <c r="B157" s="883" t="s">
        <v>532</v>
      </c>
      <c r="C157" s="157">
        <f>+VLOOKUP(A157,Clasificación!C:J,5,FALSE)</f>
        <v>0</v>
      </c>
      <c r="D157" s="157"/>
      <c r="E157" s="157"/>
      <c r="F157" s="157">
        <f>+VLOOKUP(A157,Clasificación!C:K,9,FALSE)</f>
        <v>0</v>
      </c>
      <c r="G157" s="157">
        <f t="shared" si="6"/>
        <v>0</v>
      </c>
      <c r="H157" s="157"/>
      <c r="I157" s="157"/>
      <c r="J157" s="157"/>
      <c r="K157" s="157"/>
      <c r="L157" s="157"/>
      <c r="M157" s="157"/>
      <c r="N157" s="157"/>
      <c r="O157" s="157"/>
      <c r="P157" s="157"/>
      <c r="Q157" s="157"/>
      <c r="R157" s="157"/>
      <c r="S157" s="157"/>
      <c r="T157" s="157"/>
      <c r="U157" s="157"/>
      <c r="V157" s="157"/>
      <c r="W157" s="157"/>
      <c r="X157" s="157"/>
      <c r="Y157" s="157"/>
      <c r="Z157" s="157"/>
      <c r="AA157" s="157">
        <f t="shared" si="5"/>
        <v>0</v>
      </c>
      <c r="AB157" s="158"/>
      <c r="AC157" s="884"/>
      <c r="AD157" s="884"/>
      <c r="AE157" s="884"/>
      <c r="AF157" s="884"/>
      <c r="AG157" s="884"/>
      <c r="AH157" s="884"/>
      <c r="AI157" s="884"/>
      <c r="AJ157" s="884"/>
      <c r="AK157" s="884"/>
      <c r="AL157" s="884"/>
      <c r="AM157" s="884"/>
      <c r="AN157" s="884"/>
    </row>
    <row r="158" spans="1:40" s="882" customFormat="1" ht="11.25">
      <c r="A158" s="882">
        <v>1140111</v>
      </c>
      <c r="B158" s="883" t="s">
        <v>368</v>
      </c>
      <c r="C158" s="157">
        <f>+VLOOKUP(A158,Clasificación!C:J,5,FALSE)</f>
        <v>0</v>
      </c>
      <c r="D158" s="157"/>
      <c r="E158" s="157"/>
      <c r="F158" s="157">
        <f>+VLOOKUP(A158,Clasificación!C:K,9,FALSE)</f>
        <v>0</v>
      </c>
      <c r="G158" s="157">
        <f t="shared" si="6"/>
        <v>0</v>
      </c>
      <c r="H158" s="157"/>
      <c r="I158" s="157"/>
      <c r="J158" s="157"/>
      <c r="K158" s="157"/>
      <c r="L158" s="157"/>
      <c r="M158" s="157"/>
      <c r="N158" s="157"/>
      <c r="O158" s="157"/>
      <c r="P158" s="157"/>
      <c r="Q158" s="157"/>
      <c r="R158" s="157"/>
      <c r="S158" s="157"/>
      <c r="T158" s="157"/>
      <c r="U158" s="157"/>
      <c r="V158" s="157"/>
      <c r="W158" s="157"/>
      <c r="X158" s="157"/>
      <c r="Y158" s="157"/>
      <c r="Z158" s="157"/>
      <c r="AA158" s="157">
        <f t="shared" si="5"/>
        <v>0</v>
      </c>
      <c r="AB158" s="158"/>
      <c r="AC158" s="884"/>
      <c r="AD158" s="884"/>
      <c r="AE158" s="884"/>
      <c r="AF158" s="884"/>
      <c r="AG158" s="884"/>
      <c r="AH158" s="884"/>
      <c r="AI158" s="884"/>
      <c r="AJ158" s="884"/>
      <c r="AK158" s="884"/>
      <c r="AL158" s="884"/>
      <c r="AM158" s="884"/>
      <c r="AN158" s="884"/>
    </row>
    <row r="159" spans="1:40" s="882" customFormat="1" ht="11.25">
      <c r="A159" s="882">
        <v>1140112</v>
      </c>
      <c r="B159" s="883" t="s">
        <v>369</v>
      </c>
      <c r="C159" s="157">
        <f>+VLOOKUP(A159,Clasificación!C:J,5,FALSE)</f>
        <v>0</v>
      </c>
      <c r="D159" s="157"/>
      <c r="E159" s="157"/>
      <c r="F159" s="157">
        <f>+VLOOKUP(A159,Clasificación!C:K,9,FALSE)</f>
        <v>0</v>
      </c>
      <c r="G159" s="157">
        <f t="shared" si="6"/>
        <v>0</v>
      </c>
      <c r="H159" s="157"/>
      <c r="I159" s="157"/>
      <c r="J159" s="157"/>
      <c r="K159" s="157"/>
      <c r="L159" s="157"/>
      <c r="M159" s="157"/>
      <c r="N159" s="157"/>
      <c r="O159" s="157"/>
      <c r="P159" s="157"/>
      <c r="Q159" s="157"/>
      <c r="R159" s="157"/>
      <c r="S159" s="157"/>
      <c r="T159" s="157"/>
      <c r="U159" s="157"/>
      <c r="V159" s="157"/>
      <c r="W159" s="157"/>
      <c r="X159" s="157"/>
      <c r="Y159" s="157"/>
      <c r="Z159" s="157"/>
      <c r="AA159" s="157">
        <f t="shared" si="5"/>
        <v>0</v>
      </c>
      <c r="AB159" s="158"/>
      <c r="AC159" s="884"/>
      <c r="AD159" s="884"/>
      <c r="AE159" s="884"/>
      <c r="AF159" s="884"/>
      <c r="AG159" s="884"/>
      <c r="AH159" s="884"/>
      <c r="AI159" s="884"/>
      <c r="AJ159" s="884"/>
      <c r="AK159" s="884"/>
      <c r="AL159" s="884"/>
      <c r="AM159" s="884"/>
      <c r="AN159" s="884"/>
    </row>
    <row r="160" spans="1:40" s="882" customFormat="1" ht="11.25">
      <c r="A160" s="882">
        <v>1140113</v>
      </c>
      <c r="B160" s="883" t="s">
        <v>371</v>
      </c>
      <c r="C160" s="157">
        <f>+VLOOKUP(A160,Clasificación!C:J,5,FALSE)</f>
        <v>0</v>
      </c>
      <c r="D160" s="157"/>
      <c r="E160" s="157"/>
      <c r="F160" s="157">
        <f>+VLOOKUP(A160,Clasificación!C:K,9,FALSE)</f>
        <v>0</v>
      </c>
      <c r="G160" s="157">
        <f t="shared" si="6"/>
        <v>0</v>
      </c>
      <c r="H160" s="157"/>
      <c r="I160" s="157"/>
      <c r="J160" s="157"/>
      <c r="K160" s="157"/>
      <c r="L160" s="157"/>
      <c r="M160" s="157"/>
      <c r="N160" s="157"/>
      <c r="O160" s="157"/>
      <c r="P160" s="157"/>
      <c r="Q160" s="157"/>
      <c r="R160" s="157"/>
      <c r="S160" s="157"/>
      <c r="T160" s="157"/>
      <c r="U160" s="157"/>
      <c r="V160" s="157"/>
      <c r="W160" s="157"/>
      <c r="X160" s="157"/>
      <c r="Y160" s="157"/>
      <c r="Z160" s="157"/>
      <c r="AA160" s="157">
        <f t="shared" si="5"/>
        <v>0</v>
      </c>
      <c r="AB160" s="158"/>
      <c r="AC160" s="884"/>
      <c r="AD160" s="884"/>
      <c r="AE160" s="884"/>
      <c r="AF160" s="884"/>
      <c r="AG160" s="884"/>
      <c r="AH160" s="884"/>
      <c r="AI160" s="884"/>
      <c r="AJ160" s="884"/>
      <c r="AK160" s="884"/>
      <c r="AL160" s="884"/>
      <c r="AM160" s="884"/>
      <c r="AN160" s="884"/>
    </row>
    <row r="161" spans="1:40" s="882" customFormat="1" ht="11.25">
      <c r="A161" s="882">
        <v>1140114</v>
      </c>
      <c r="B161" s="883" t="s">
        <v>533</v>
      </c>
      <c r="C161" s="157">
        <f>+VLOOKUP(A161,Clasificación!C:J,5,FALSE)</f>
        <v>0</v>
      </c>
      <c r="D161" s="157"/>
      <c r="E161" s="157"/>
      <c r="F161" s="157">
        <f>+VLOOKUP(A161,Clasificación!C:K,9,FALSE)</f>
        <v>0</v>
      </c>
      <c r="G161" s="157">
        <f t="shared" si="6"/>
        <v>0</v>
      </c>
      <c r="H161" s="157"/>
      <c r="I161" s="157"/>
      <c r="J161" s="157"/>
      <c r="K161" s="157"/>
      <c r="L161" s="157"/>
      <c r="M161" s="157"/>
      <c r="N161" s="157"/>
      <c r="O161" s="157"/>
      <c r="P161" s="157"/>
      <c r="Q161" s="157"/>
      <c r="R161" s="157"/>
      <c r="S161" s="157"/>
      <c r="T161" s="157"/>
      <c r="U161" s="157"/>
      <c r="V161" s="157"/>
      <c r="W161" s="157"/>
      <c r="X161" s="157"/>
      <c r="Y161" s="157"/>
      <c r="Z161" s="157"/>
      <c r="AA161" s="157">
        <f t="shared" si="5"/>
        <v>0</v>
      </c>
      <c r="AB161" s="158"/>
      <c r="AC161" s="884"/>
      <c r="AD161" s="884"/>
      <c r="AE161" s="884"/>
      <c r="AF161" s="884"/>
      <c r="AG161" s="884"/>
      <c r="AH161" s="884"/>
      <c r="AI161" s="884"/>
      <c r="AJ161" s="884"/>
      <c r="AK161" s="884"/>
      <c r="AL161" s="884"/>
      <c r="AM161" s="884"/>
      <c r="AN161" s="884"/>
    </row>
    <row r="162" spans="1:40" s="882" customFormat="1" ht="11.25">
      <c r="A162" s="882">
        <v>1140115</v>
      </c>
      <c r="B162" s="883" t="s">
        <v>534</v>
      </c>
      <c r="C162" s="157">
        <f>+VLOOKUP(A162,Clasificación!C:J,5,FALSE)</f>
        <v>0</v>
      </c>
      <c r="D162" s="157"/>
      <c r="E162" s="157"/>
      <c r="F162" s="157">
        <f>+VLOOKUP(A162,Clasificación!C:K,9,FALSE)</f>
        <v>0</v>
      </c>
      <c r="G162" s="157">
        <f t="shared" si="6"/>
        <v>0</v>
      </c>
      <c r="H162" s="157"/>
      <c r="I162" s="157"/>
      <c r="J162" s="157"/>
      <c r="K162" s="157"/>
      <c r="L162" s="157"/>
      <c r="M162" s="157"/>
      <c r="N162" s="157"/>
      <c r="O162" s="157"/>
      <c r="P162" s="157"/>
      <c r="Q162" s="157"/>
      <c r="R162" s="157"/>
      <c r="S162" s="157"/>
      <c r="T162" s="157"/>
      <c r="U162" s="157"/>
      <c r="V162" s="157"/>
      <c r="W162" s="157"/>
      <c r="X162" s="157"/>
      <c r="Y162" s="157"/>
      <c r="Z162" s="157"/>
      <c r="AA162" s="157">
        <f t="shared" si="5"/>
        <v>0</v>
      </c>
      <c r="AB162" s="158"/>
      <c r="AC162" s="884"/>
      <c r="AD162" s="884"/>
      <c r="AE162" s="884"/>
      <c r="AF162" s="884"/>
      <c r="AG162" s="884"/>
      <c r="AH162" s="884"/>
      <c r="AI162" s="884"/>
      <c r="AJ162" s="884"/>
      <c r="AK162" s="884"/>
      <c r="AL162" s="884"/>
      <c r="AM162" s="884"/>
      <c r="AN162" s="884"/>
    </row>
    <row r="163" spans="1:40" s="882" customFormat="1" ht="11.25">
      <c r="A163" s="882">
        <v>1140116</v>
      </c>
      <c r="B163" s="883" t="s">
        <v>535</v>
      </c>
      <c r="C163" s="157">
        <f>+VLOOKUP(A163,Clasificación!C:J,5,FALSE)</f>
        <v>0</v>
      </c>
      <c r="D163" s="157"/>
      <c r="E163" s="157"/>
      <c r="F163" s="157">
        <f>+VLOOKUP(A163,Clasificación!C:K,9,FALSE)</f>
        <v>0</v>
      </c>
      <c r="G163" s="157">
        <f t="shared" si="6"/>
        <v>0</v>
      </c>
      <c r="H163" s="157"/>
      <c r="I163" s="157"/>
      <c r="J163" s="157"/>
      <c r="K163" s="157"/>
      <c r="L163" s="157"/>
      <c r="M163" s="157"/>
      <c r="N163" s="157"/>
      <c r="O163" s="157"/>
      <c r="P163" s="157"/>
      <c r="Q163" s="157"/>
      <c r="R163" s="157"/>
      <c r="S163" s="157"/>
      <c r="T163" s="157"/>
      <c r="U163" s="157"/>
      <c r="V163" s="157"/>
      <c r="W163" s="157"/>
      <c r="X163" s="157"/>
      <c r="Y163" s="157"/>
      <c r="Z163" s="157"/>
      <c r="AA163" s="157">
        <f t="shared" si="5"/>
        <v>0</v>
      </c>
      <c r="AB163" s="158"/>
      <c r="AC163" s="884"/>
      <c r="AD163" s="884"/>
      <c r="AE163" s="884"/>
      <c r="AF163" s="884"/>
      <c r="AG163" s="884"/>
      <c r="AH163" s="884"/>
      <c r="AI163" s="884"/>
      <c r="AJ163" s="884"/>
      <c r="AK163" s="884"/>
      <c r="AL163" s="884"/>
      <c r="AM163" s="884"/>
      <c r="AN163" s="884"/>
    </row>
    <row r="164" spans="1:40" s="882" customFormat="1" ht="11.25">
      <c r="A164" s="882">
        <v>114012</v>
      </c>
      <c r="B164" s="883" t="s">
        <v>536</v>
      </c>
      <c r="C164" s="157">
        <f>+VLOOKUP(A164,Clasificación!C:J,5,FALSE)</f>
        <v>0</v>
      </c>
      <c r="D164" s="157"/>
      <c r="E164" s="157"/>
      <c r="F164" s="157">
        <f>+VLOOKUP(A164,Clasificación!C:K,9,FALSE)</f>
        <v>0</v>
      </c>
      <c r="G164" s="157">
        <f t="shared" si="6"/>
        <v>0</v>
      </c>
      <c r="H164" s="157"/>
      <c r="I164" s="157"/>
      <c r="J164" s="157"/>
      <c r="K164" s="157"/>
      <c r="L164" s="157"/>
      <c r="M164" s="157"/>
      <c r="N164" s="157"/>
      <c r="O164" s="157"/>
      <c r="P164" s="157"/>
      <c r="Q164" s="157"/>
      <c r="R164" s="157"/>
      <c r="S164" s="157"/>
      <c r="T164" s="157"/>
      <c r="U164" s="157"/>
      <c r="V164" s="157"/>
      <c r="W164" s="157"/>
      <c r="X164" s="157"/>
      <c r="Y164" s="157"/>
      <c r="Z164" s="157"/>
      <c r="AA164" s="157">
        <f t="shared" si="5"/>
        <v>0</v>
      </c>
      <c r="AB164" s="158"/>
      <c r="AC164" s="884"/>
      <c r="AD164" s="884"/>
      <c r="AE164" s="884"/>
      <c r="AF164" s="884"/>
      <c r="AG164" s="884"/>
      <c r="AH164" s="884"/>
      <c r="AI164" s="884"/>
      <c r="AJ164" s="884"/>
      <c r="AK164" s="884"/>
      <c r="AL164" s="884"/>
      <c r="AM164" s="884"/>
      <c r="AN164" s="884"/>
    </row>
    <row r="165" spans="1:40" s="882" customFormat="1" ht="11.25">
      <c r="A165" s="882">
        <v>1140121</v>
      </c>
      <c r="B165" s="883" t="s">
        <v>368</v>
      </c>
      <c r="C165" s="157">
        <f>+VLOOKUP(A165,Clasificación!C:J,5,FALSE)</f>
        <v>0</v>
      </c>
      <c r="D165" s="157"/>
      <c r="E165" s="157"/>
      <c r="F165" s="157">
        <f>+VLOOKUP(A165,Clasificación!C:K,9,FALSE)</f>
        <v>0</v>
      </c>
      <c r="G165" s="157">
        <f t="shared" si="6"/>
        <v>0</v>
      </c>
      <c r="H165" s="157"/>
      <c r="I165" s="157"/>
      <c r="J165" s="157"/>
      <c r="K165" s="157"/>
      <c r="L165" s="157"/>
      <c r="M165" s="157"/>
      <c r="N165" s="157"/>
      <c r="O165" s="157"/>
      <c r="P165" s="157"/>
      <c r="Q165" s="157"/>
      <c r="R165" s="157"/>
      <c r="S165" s="157"/>
      <c r="T165" s="157"/>
      <c r="U165" s="157"/>
      <c r="V165" s="157"/>
      <c r="W165" s="157"/>
      <c r="X165" s="157"/>
      <c r="Y165" s="157"/>
      <c r="Z165" s="157"/>
      <c r="AA165" s="157">
        <f t="shared" si="5"/>
        <v>0</v>
      </c>
      <c r="AB165" s="158"/>
      <c r="AC165" s="884"/>
      <c r="AD165" s="884"/>
      <c r="AE165" s="884"/>
      <c r="AF165" s="884"/>
      <c r="AG165" s="884"/>
      <c r="AH165" s="884"/>
      <c r="AI165" s="884"/>
      <c r="AJ165" s="884"/>
      <c r="AK165" s="884"/>
      <c r="AL165" s="884"/>
      <c r="AM165" s="884"/>
      <c r="AN165" s="884"/>
    </row>
    <row r="166" spans="1:40" s="882" customFormat="1" ht="11.25">
      <c r="A166" s="882">
        <v>1140122</v>
      </c>
      <c r="B166" s="883" t="s">
        <v>369</v>
      </c>
      <c r="C166" s="157">
        <f>+VLOOKUP(A166,Clasificación!C:J,5,FALSE)</f>
        <v>0</v>
      </c>
      <c r="D166" s="157"/>
      <c r="E166" s="157"/>
      <c r="F166" s="157">
        <f>+VLOOKUP(A166,Clasificación!C:K,9,FALSE)</f>
        <v>0</v>
      </c>
      <c r="G166" s="157">
        <f t="shared" si="6"/>
        <v>0</v>
      </c>
      <c r="H166" s="157"/>
      <c r="I166" s="157"/>
      <c r="J166" s="157"/>
      <c r="K166" s="157"/>
      <c r="L166" s="157"/>
      <c r="M166" s="157"/>
      <c r="N166" s="157"/>
      <c r="O166" s="157"/>
      <c r="P166" s="157"/>
      <c r="Q166" s="157"/>
      <c r="R166" s="157"/>
      <c r="S166" s="157"/>
      <c r="T166" s="157"/>
      <c r="U166" s="157"/>
      <c r="V166" s="157"/>
      <c r="W166" s="157"/>
      <c r="X166" s="157"/>
      <c r="Y166" s="157"/>
      <c r="Z166" s="157"/>
      <c r="AA166" s="157">
        <f t="shared" si="5"/>
        <v>0</v>
      </c>
      <c r="AB166" s="158"/>
      <c r="AC166" s="884"/>
      <c r="AD166" s="884"/>
      <c r="AE166" s="884"/>
      <c r="AF166" s="884"/>
      <c r="AG166" s="884"/>
      <c r="AH166" s="884"/>
      <c r="AI166" s="884"/>
      <c r="AJ166" s="884"/>
      <c r="AK166" s="884"/>
      <c r="AL166" s="884"/>
      <c r="AM166" s="884"/>
      <c r="AN166" s="884"/>
    </row>
    <row r="167" spans="1:40" s="882" customFormat="1" ht="11.25">
      <c r="A167" s="882">
        <v>1140123</v>
      </c>
      <c r="B167" s="883" t="s">
        <v>371</v>
      </c>
      <c r="C167" s="157">
        <f>+VLOOKUP(A167,Clasificación!C:J,5,FALSE)</f>
        <v>0</v>
      </c>
      <c r="D167" s="157"/>
      <c r="E167" s="157"/>
      <c r="F167" s="157">
        <f>+VLOOKUP(A167,Clasificación!C:K,9,FALSE)</f>
        <v>0</v>
      </c>
      <c r="G167" s="157">
        <f t="shared" si="6"/>
        <v>0</v>
      </c>
      <c r="H167" s="157"/>
      <c r="I167" s="157"/>
      <c r="J167" s="157"/>
      <c r="K167" s="157"/>
      <c r="L167" s="157"/>
      <c r="M167" s="157"/>
      <c r="N167" s="157"/>
      <c r="O167" s="157"/>
      <c r="P167" s="157"/>
      <c r="Q167" s="157"/>
      <c r="R167" s="157"/>
      <c r="S167" s="157"/>
      <c r="T167" s="157"/>
      <c r="U167" s="157"/>
      <c r="V167" s="157"/>
      <c r="W167" s="157"/>
      <c r="X167" s="157"/>
      <c r="Y167" s="157"/>
      <c r="Z167" s="157"/>
      <c r="AA167" s="157">
        <f t="shared" si="5"/>
        <v>0</v>
      </c>
      <c r="AB167" s="158"/>
      <c r="AC167" s="884"/>
      <c r="AD167" s="884"/>
      <c r="AE167" s="884"/>
      <c r="AF167" s="884"/>
      <c r="AG167" s="884"/>
      <c r="AH167" s="884"/>
      <c r="AI167" s="884"/>
      <c r="AJ167" s="884"/>
      <c r="AK167" s="884"/>
      <c r="AL167" s="884"/>
      <c r="AM167" s="884"/>
      <c r="AN167" s="884"/>
    </row>
    <row r="168" spans="1:40" s="882" customFormat="1" ht="11.25">
      <c r="A168" s="882">
        <v>1140124</v>
      </c>
      <c r="B168" s="883" t="s">
        <v>533</v>
      </c>
      <c r="C168" s="157">
        <f>+VLOOKUP(A168,Clasificación!C:J,5,FALSE)</f>
        <v>0</v>
      </c>
      <c r="D168" s="157"/>
      <c r="E168" s="157"/>
      <c r="F168" s="157">
        <f>+VLOOKUP(A168,Clasificación!C:K,9,FALSE)</f>
        <v>0</v>
      </c>
      <c r="G168" s="157">
        <f t="shared" si="6"/>
        <v>0</v>
      </c>
      <c r="H168" s="157"/>
      <c r="I168" s="157"/>
      <c r="J168" s="157"/>
      <c r="K168" s="157"/>
      <c r="L168" s="157"/>
      <c r="M168" s="157"/>
      <c r="N168" s="157"/>
      <c r="O168" s="157"/>
      <c r="P168" s="157"/>
      <c r="Q168" s="157"/>
      <c r="R168" s="157"/>
      <c r="S168" s="157"/>
      <c r="T168" s="157"/>
      <c r="U168" s="157"/>
      <c r="V168" s="157"/>
      <c r="W168" s="157"/>
      <c r="X168" s="157"/>
      <c r="Y168" s="157"/>
      <c r="Z168" s="157"/>
      <c r="AA168" s="157">
        <f t="shared" si="5"/>
        <v>0</v>
      </c>
      <c r="AB168" s="158"/>
      <c r="AC168" s="884"/>
      <c r="AD168" s="884"/>
      <c r="AE168" s="884"/>
      <c r="AF168" s="884"/>
      <c r="AG168" s="884"/>
      <c r="AH168" s="884"/>
      <c r="AI168" s="884"/>
      <c r="AJ168" s="884"/>
      <c r="AK168" s="884"/>
      <c r="AL168" s="884"/>
      <c r="AM168" s="884"/>
      <c r="AN168" s="884"/>
    </row>
    <row r="169" spans="1:40" s="882" customFormat="1" ht="11.25">
      <c r="A169" s="882">
        <v>1140125</v>
      </c>
      <c r="B169" s="883" t="s">
        <v>534</v>
      </c>
      <c r="C169" s="157">
        <f>+VLOOKUP(A169,Clasificación!C:J,5,FALSE)</f>
        <v>0</v>
      </c>
      <c r="D169" s="157"/>
      <c r="E169" s="157"/>
      <c r="F169" s="157">
        <f>+VLOOKUP(A169,Clasificación!C:K,9,FALSE)</f>
        <v>0</v>
      </c>
      <c r="G169" s="157">
        <f t="shared" si="6"/>
        <v>0</v>
      </c>
      <c r="H169" s="157"/>
      <c r="I169" s="157"/>
      <c r="J169" s="157"/>
      <c r="K169" s="157"/>
      <c r="L169" s="157"/>
      <c r="M169" s="157"/>
      <c r="N169" s="157"/>
      <c r="O169" s="157"/>
      <c r="P169" s="157"/>
      <c r="Q169" s="157"/>
      <c r="R169" s="157"/>
      <c r="S169" s="157"/>
      <c r="T169" s="157"/>
      <c r="U169" s="157"/>
      <c r="V169" s="157"/>
      <c r="W169" s="157"/>
      <c r="X169" s="157"/>
      <c r="Y169" s="157"/>
      <c r="Z169" s="157"/>
      <c r="AA169" s="157">
        <f t="shared" si="5"/>
        <v>0</v>
      </c>
      <c r="AB169" s="158"/>
      <c r="AC169" s="884"/>
      <c r="AD169" s="884"/>
      <c r="AE169" s="884"/>
      <c r="AF169" s="884"/>
      <c r="AG169" s="884"/>
      <c r="AH169" s="884"/>
      <c r="AI169" s="884"/>
      <c r="AJ169" s="884"/>
      <c r="AK169" s="884"/>
      <c r="AL169" s="884"/>
      <c r="AM169" s="884"/>
      <c r="AN169" s="884"/>
    </row>
    <row r="170" spans="1:40" s="882" customFormat="1" ht="11.25">
      <c r="A170" s="882">
        <v>1140126</v>
      </c>
      <c r="B170" s="883" t="s">
        <v>535</v>
      </c>
      <c r="C170" s="157">
        <f>+VLOOKUP(A170,Clasificación!C:J,5,FALSE)</f>
        <v>0</v>
      </c>
      <c r="D170" s="157"/>
      <c r="E170" s="157"/>
      <c r="F170" s="157">
        <f>+VLOOKUP(A170,Clasificación!C:K,9,FALSE)</f>
        <v>0</v>
      </c>
      <c r="G170" s="157">
        <f t="shared" si="6"/>
        <v>0</v>
      </c>
      <c r="H170" s="157"/>
      <c r="I170" s="157"/>
      <c r="J170" s="157"/>
      <c r="K170" s="157"/>
      <c r="L170" s="157"/>
      <c r="M170" s="157"/>
      <c r="N170" s="157"/>
      <c r="O170" s="157"/>
      <c r="P170" s="157"/>
      <c r="Q170" s="157"/>
      <c r="R170" s="157"/>
      <c r="S170" s="157"/>
      <c r="T170" s="157"/>
      <c r="U170" s="157"/>
      <c r="V170" s="157"/>
      <c r="W170" s="157"/>
      <c r="X170" s="157"/>
      <c r="Y170" s="157"/>
      <c r="Z170" s="157"/>
      <c r="AA170" s="157">
        <f t="shared" si="5"/>
        <v>0</v>
      </c>
      <c r="AB170" s="158"/>
      <c r="AC170" s="884"/>
      <c r="AD170" s="884"/>
      <c r="AE170" s="884"/>
      <c r="AF170" s="884"/>
      <c r="AG170" s="884"/>
      <c r="AH170" s="884"/>
      <c r="AI170" s="884"/>
      <c r="AJ170" s="884"/>
      <c r="AK170" s="884"/>
      <c r="AL170" s="884"/>
      <c r="AM170" s="884"/>
      <c r="AN170" s="884"/>
    </row>
    <row r="171" spans="1:40" s="882" customFormat="1" ht="11.25">
      <c r="A171" s="882">
        <v>11402</v>
      </c>
      <c r="B171" s="883" t="s">
        <v>366</v>
      </c>
      <c r="C171" s="157">
        <f>+VLOOKUP(A171,Clasificación!C:J,5,FALSE)</f>
        <v>0</v>
      </c>
      <c r="D171" s="157"/>
      <c r="E171" s="157"/>
      <c r="F171" s="157">
        <f>+VLOOKUP(A171,Clasificación!C:K,9,FALSE)</f>
        <v>0</v>
      </c>
      <c r="G171" s="157">
        <f t="shared" si="6"/>
        <v>0</v>
      </c>
      <c r="H171" s="157"/>
      <c r="I171" s="157"/>
      <c r="J171" s="157"/>
      <c r="K171" s="157"/>
      <c r="L171" s="157"/>
      <c r="M171" s="157"/>
      <c r="N171" s="157"/>
      <c r="O171" s="157"/>
      <c r="P171" s="157"/>
      <c r="Q171" s="157"/>
      <c r="R171" s="157"/>
      <c r="S171" s="157"/>
      <c r="T171" s="157"/>
      <c r="U171" s="157"/>
      <c r="V171" s="157"/>
      <c r="W171" s="157"/>
      <c r="X171" s="157"/>
      <c r="Y171" s="157"/>
      <c r="Z171" s="157"/>
      <c r="AA171" s="157">
        <f t="shared" si="5"/>
        <v>0</v>
      </c>
      <c r="AB171" s="158"/>
      <c r="AC171" s="884"/>
      <c r="AD171" s="884"/>
      <c r="AE171" s="884"/>
      <c r="AF171" s="884"/>
      <c r="AG171" s="884"/>
      <c r="AH171" s="884"/>
      <c r="AI171" s="884"/>
      <c r="AJ171" s="884"/>
      <c r="AK171" s="884"/>
      <c r="AL171" s="884"/>
      <c r="AM171" s="884"/>
      <c r="AN171" s="884"/>
    </row>
    <row r="172" spans="1:40" s="882" customFormat="1" ht="11.25">
      <c r="A172" s="882">
        <v>114021</v>
      </c>
      <c r="B172" s="883" t="s">
        <v>367</v>
      </c>
      <c r="C172" s="157">
        <f>+VLOOKUP(A172,Clasificación!C:J,5,FALSE)</f>
        <v>0</v>
      </c>
      <c r="D172" s="157"/>
      <c r="E172" s="157"/>
      <c r="F172" s="157">
        <f>+VLOOKUP(A172,Clasificación!C:K,9,FALSE)</f>
        <v>0</v>
      </c>
      <c r="G172" s="157">
        <f t="shared" si="6"/>
        <v>0</v>
      </c>
      <c r="H172" s="157"/>
      <c r="I172" s="157"/>
      <c r="J172" s="157"/>
      <c r="K172" s="157"/>
      <c r="L172" s="157"/>
      <c r="M172" s="157"/>
      <c r="N172" s="157"/>
      <c r="O172" s="157"/>
      <c r="P172" s="157"/>
      <c r="Q172" s="157"/>
      <c r="R172" s="157"/>
      <c r="S172" s="157"/>
      <c r="T172" s="157"/>
      <c r="U172" s="157"/>
      <c r="V172" s="157"/>
      <c r="W172" s="157"/>
      <c r="X172" s="157"/>
      <c r="Y172" s="157"/>
      <c r="Z172" s="157"/>
      <c r="AA172" s="157">
        <f t="shared" si="5"/>
        <v>0</v>
      </c>
      <c r="AB172" s="158"/>
      <c r="AC172" s="884"/>
      <c r="AD172" s="884"/>
      <c r="AE172" s="884"/>
      <c r="AF172" s="884"/>
      <c r="AG172" s="884"/>
      <c r="AH172" s="884"/>
      <c r="AI172" s="884"/>
      <c r="AJ172" s="884"/>
      <c r="AK172" s="884"/>
      <c r="AL172" s="884"/>
      <c r="AM172" s="884"/>
      <c r="AN172" s="884"/>
    </row>
    <row r="173" spans="1:40" s="882" customFormat="1" ht="11.25">
      <c r="A173" s="882">
        <v>1140211</v>
      </c>
      <c r="B173" s="883" t="s">
        <v>537</v>
      </c>
      <c r="C173" s="157">
        <f>+VLOOKUP(A173,Clasificación!C:J,5,FALSE)</f>
        <v>0</v>
      </c>
      <c r="D173" s="157"/>
      <c r="E173" s="157"/>
      <c r="F173" s="157">
        <f>+VLOOKUP(A173,Clasificación!C:K,9,FALSE)</f>
        <v>0</v>
      </c>
      <c r="G173" s="157">
        <f t="shared" si="6"/>
        <v>0</v>
      </c>
      <c r="H173" s="157"/>
      <c r="I173" s="157"/>
      <c r="J173" s="157"/>
      <c r="K173" s="157"/>
      <c r="L173" s="157"/>
      <c r="M173" s="157"/>
      <c r="N173" s="157"/>
      <c r="O173" s="157"/>
      <c r="P173" s="157"/>
      <c r="Q173" s="157"/>
      <c r="R173" s="157"/>
      <c r="S173" s="157"/>
      <c r="T173" s="157"/>
      <c r="U173" s="157"/>
      <c r="V173" s="157"/>
      <c r="W173" s="157"/>
      <c r="X173" s="157"/>
      <c r="Y173" s="157"/>
      <c r="Z173" s="157"/>
      <c r="AA173" s="157">
        <f t="shared" si="5"/>
        <v>0</v>
      </c>
      <c r="AB173" s="158"/>
      <c r="AC173" s="884"/>
      <c r="AD173" s="884"/>
      <c r="AE173" s="884"/>
      <c r="AF173" s="884"/>
      <c r="AG173" s="884"/>
      <c r="AH173" s="884"/>
      <c r="AI173" s="884"/>
      <c r="AJ173" s="884"/>
      <c r="AK173" s="884"/>
      <c r="AL173" s="884"/>
      <c r="AM173" s="884"/>
      <c r="AN173" s="884"/>
    </row>
    <row r="174" spans="1:40" s="882" customFormat="1" ht="11.25">
      <c r="A174" s="882">
        <v>11402111</v>
      </c>
      <c r="B174" s="883" t="s">
        <v>538</v>
      </c>
      <c r="C174" s="157">
        <f>+VLOOKUP(A174,Clasificación!C:J,5,FALSE)</f>
        <v>0</v>
      </c>
      <c r="D174" s="157"/>
      <c r="E174" s="157"/>
      <c r="F174" s="157">
        <f>+VLOOKUP(A174,Clasificación!C:K,9,FALSE)</f>
        <v>0</v>
      </c>
      <c r="G174" s="157">
        <f t="shared" si="6"/>
        <v>0</v>
      </c>
      <c r="H174" s="157"/>
      <c r="I174" s="157"/>
      <c r="J174" s="157"/>
      <c r="K174" s="157"/>
      <c r="L174" s="157"/>
      <c r="M174" s="157"/>
      <c r="N174" s="157"/>
      <c r="O174" s="157"/>
      <c r="P174" s="157"/>
      <c r="Q174" s="157"/>
      <c r="R174" s="157"/>
      <c r="S174" s="157"/>
      <c r="T174" s="157"/>
      <c r="U174" s="157"/>
      <c r="V174" s="157"/>
      <c r="W174" s="157"/>
      <c r="X174" s="157"/>
      <c r="Y174" s="157"/>
      <c r="Z174" s="157"/>
      <c r="AA174" s="157">
        <f t="shared" si="5"/>
        <v>0</v>
      </c>
      <c r="AB174" s="158"/>
      <c r="AC174" s="884"/>
      <c r="AD174" s="884"/>
      <c r="AE174" s="884"/>
      <c r="AF174" s="884"/>
      <c r="AG174" s="884"/>
      <c r="AH174" s="884"/>
      <c r="AI174" s="884"/>
      <c r="AJ174" s="884"/>
      <c r="AK174" s="884"/>
      <c r="AL174" s="884"/>
      <c r="AM174" s="884"/>
      <c r="AN174" s="884"/>
    </row>
    <row r="175" spans="1:40" s="882" customFormat="1" ht="11.25">
      <c r="A175" s="882">
        <v>1140211101</v>
      </c>
      <c r="B175" s="883" t="s">
        <v>321</v>
      </c>
      <c r="C175" s="157">
        <f>+VLOOKUP(A175,Clasificación!C:J,5,FALSE)</f>
        <v>1524000000</v>
      </c>
      <c r="D175" s="157"/>
      <c r="E175" s="157"/>
      <c r="F175" s="157">
        <f>+VLOOKUP(A175,Clasificación!C:K,9,FALSE)</f>
        <v>7002000000</v>
      </c>
      <c r="G175" s="157">
        <f t="shared" si="6"/>
        <v>-5478000000</v>
      </c>
      <c r="H175" s="157"/>
      <c r="I175" s="157"/>
      <c r="J175" s="157"/>
      <c r="K175" s="157"/>
      <c r="L175" s="157"/>
      <c r="M175" s="157"/>
      <c r="N175" s="157"/>
      <c r="O175" s="157"/>
      <c r="P175" s="157"/>
      <c r="Q175" s="157"/>
      <c r="R175" s="157"/>
      <c r="S175" s="157">
        <f>-G175</f>
        <v>5478000000</v>
      </c>
      <c r="T175" s="157"/>
      <c r="U175" s="157"/>
      <c r="V175" s="157"/>
      <c r="W175" s="157"/>
      <c r="X175" s="157"/>
      <c r="Y175" s="157"/>
      <c r="Z175" s="157"/>
      <c r="AA175" s="157">
        <f t="shared" si="5"/>
        <v>0</v>
      </c>
      <c r="AB175" s="158"/>
      <c r="AC175" s="884"/>
      <c r="AD175" s="884"/>
      <c r="AE175" s="884"/>
      <c r="AF175" s="884"/>
      <c r="AG175" s="884"/>
      <c r="AH175" s="884"/>
      <c r="AI175" s="884"/>
      <c r="AJ175" s="884"/>
      <c r="AK175" s="884"/>
      <c r="AL175" s="884"/>
      <c r="AM175" s="884"/>
      <c r="AN175" s="884"/>
    </row>
    <row r="176" spans="1:40" s="882" customFormat="1" ht="11.25">
      <c r="A176" s="882">
        <v>1140211102</v>
      </c>
      <c r="B176" s="883" t="s">
        <v>539</v>
      </c>
      <c r="C176" s="157">
        <f>+VLOOKUP(A176,Clasificación!C:J,5,FALSE)</f>
        <v>0</v>
      </c>
      <c r="D176" s="157"/>
      <c r="E176" s="157"/>
      <c r="F176" s="157">
        <f>+VLOOKUP(A176,Clasificación!C:K,9,FALSE)</f>
        <v>0</v>
      </c>
      <c r="G176" s="157">
        <f t="shared" si="6"/>
        <v>0</v>
      </c>
      <c r="H176" s="157"/>
      <c r="I176" s="157"/>
      <c r="J176" s="157"/>
      <c r="K176" s="157"/>
      <c r="L176" s="157"/>
      <c r="M176" s="157"/>
      <c r="N176" s="157"/>
      <c r="O176" s="157"/>
      <c r="P176" s="157"/>
      <c r="Q176" s="157"/>
      <c r="R176" s="157"/>
      <c r="S176" s="157"/>
      <c r="T176" s="157"/>
      <c r="U176" s="157"/>
      <c r="V176" s="157"/>
      <c r="W176" s="157"/>
      <c r="X176" s="157"/>
      <c r="Y176" s="157"/>
      <c r="Z176" s="157"/>
      <c r="AA176" s="157">
        <f t="shared" si="5"/>
        <v>0</v>
      </c>
      <c r="AB176" s="158"/>
      <c r="AC176" s="884"/>
      <c r="AD176" s="884"/>
      <c r="AE176" s="884"/>
      <c r="AF176" s="884"/>
      <c r="AG176" s="884"/>
      <c r="AH176" s="884"/>
      <c r="AI176" s="884"/>
      <c r="AJ176" s="884"/>
      <c r="AK176" s="884"/>
      <c r="AL176" s="884"/>
      <c r="AM176" s="884"/>
      <c r="AN176" s="884"/>
    </row>
    <row r="177" spans="1:40" s="882" customFormat="1" ht="11.25">
      <c r="A177" s="882">
        <v>1140212</v>
      </c>
      <c r="B177" s="883" t="s">
        <v>368</v>
      </c>
      <c r="C177" s="157">
        <f>+VLOOKUP(A177,Clasificación!C:J,5,FALSE)</f>
        <v>0</v>
      </c>
      <c r="D177" s="157"/>
      <c r="E177" s="157"/>
      <c r="F177" s="157">
        <f>+VLOOKUP(A177,Clasificación!C:K,9,FALSE)</f>
        <v>0</v>
      </c>
      <c r="G177" s="157">
        <f t="shared" si="6"/>
        <v>0</v>
      </c>
      <c r="H177" s="157"/>
      <c r="I177" s="157"/>
      <c r="J177" s="157"/>
      <c r="K177" s="157"/>
      <c r="L177" s="157"/>
      <c r="M177" s="157"/>
      <c r="N177" s="157"/>
      <c r="O177" s="157"/>
      <c r="P177" s="157"/>
      <c r="Q177" s="157"/>
      <c r="R177" s="157"/>
      <c r="S177" s="157"/>
      <c r="T177" s="157"/>
      <c r="U177" s="157"/>
      <c r="V177" s="157"/>
      <c r="W177" s="157"/>
      <c r="X177" s="157"/>
      <c r="Y177" s="157"/>
      <c r="Z177" s="157"/>
      <c r="AA177" s="157">
        <f t="shared" si="5"/>
        <v>0</v>
      </c>
      <c r="AB177" s="158"/>
      <c r="AC177" s="884"/>
      <c r="AD177" s="884"/>
      <c r="AE177" s="884"/>
      <c r="AF177" s="884"/>
      <c r="AG177" s="884"/>
      <c r="AH177" s="884"/>
      <c r="AI177" s="884"/>
      <c r="AJ177" s="884"/>
      <c r="AK177" s="884"/>
      <c r="AL177" s="884"/>
      <c r="AM177" s="884"/>
      <c r="AN177" s="884"/>
    </row>
    <row r="178" spans="1:40" s="882" customFormat="1" ht="11.25">
      <c r="A178" s="882">
        <v>11402121</v>
      </c>
      <c r="B178" s="883" t="s">
        <v>540</v>
      </c>
      <c r="C178" s="157">
        <f>+VLOOKUP(A178,Clasificación!C:J,5,FALSE)</f>
        <v>0</v>
      </c>
      <c r="D178" s="157"/>
      <c r="E178" s="157"/>
      <c r="F178" s="157">
        <f>+VLOOKUP(A178,Clasificación!C:K,9,FALSE)</f>
        <v>0</v>
      </c>
      <c r="G178" s="157">
        <f t="shared" si="6"/>
        <v>0</v>
      </c>
      <c r="H178" s="157"/>
      <c r="I178" s="157"/>
      <c r="J178" s="157"/>
      <c r="K178" s="157"/>
      <c r="L178" s="157"/>
      <c r="M178" s="157"/>
      <c r="N178" s="157"/>
      <c r="O178" s="157"/>
      <c r="P178" s="157"/>
      <c r="Q178" s="157"/>
      <c r="R178" s="157"/>
      <c r="S178" s="157"/>
      <c r="T178" s="157"/>
      <c r="U178" s="157"/>
      <c r="V178" s="157"/>
      <c r="W178" s="157"/>
      <c r="X178" s="157"/>
      <c r="Y178" s="157"/>
      <c r="Z178" s="157"/>
      <c r="AA178" s="157">
        <f t="shared" si="5"/>
        <v>0</v>
      </c>
      <c r="AB178" s="158"/>
      <c r="AC178" s="884"/>
      <c r="AD178" s="884"/>
      <c r="AE178" s="884"/>
      <c r="AF178" s="884"/>
      <c r="AG178" s="884"/>
      <c r="AH178" s="884"/>
      <c r="AI178" s="884"/>
      <c r="AJ178" s="884"/>
      <c r="AK178" s="884"/>
      <c r="AL178" s="884"/>
      <c r="AM178" s="884"/>
      <c r="AN178" s="884"/>
    </row>
    <row r="179" spans="1:40" s="882" customFormat="1" ht="11.25">
      <c r="A179" s="882">
        <v>1140212101</v>
      </c>
      <c r="B179" s="883" t="s">
        <v>541</v>
      </c>
      <c r="C179" s="157">
        <f>+VLOOKUP(A179,Clasificación!C:J,5,FALSE)</f>
        <v>0</v>
      </c>
      <c r="D179" s="157"/>
      <c r="E179" s="157"/>
      <c r="F179" s="157">
        <f>+VLOOKUP(A179,Clasificación!C:K,9,FALSE)</f>
        <v>0</v>
      </c>
      <c r="G179" s="157">
        <f t="shared" si="6"/>
        <v>0</v>
      </c>
      <c r="H179" s="157"/>
      <c r="I179" s="157"/>
      <c r="J179" s="157"/>
      <c r="K179" s="157"/>
      <c r="L179" s="157"/>
      <c r="M179" s="157"/>
      <c r="N179" s="157"/>
      <c r="O179" s="157"/>
      <c r="P179" s="157"/>
      <c r="Q179" s="157"/>
      <c r="R179" s="157"/>
      <c r="S179" s="157"/>
      <c r="T179" s="157"/>
      <c r="U179" s="157"/>
      <c r="V179" s="157"/>
      <c r="W179" s="157"/>
      <c r="X179" s="157"/>
      <c r="Y179" s="157"/>
      <c r="Z179" s="157"/>
      <c r="AA179" s="157">
        <f t="shared" si="5"/>
        <v>0</v>
      </c>
      <c r="AB179" s="158"/>
      <c r="AC179" s="884"/>
      <c r="AD179" s="884"/>
      <c r="AE179" s="884"/>
      <c r="AF179" s="884"/>
      <c r="AG179" s="884"/>
      <c r="AH179" s="884"/>
      <c r="AI179" s="884"/>
      <c r="AJ179" s="884"/>
      <c r="AK179" s="884"/>
      <c r="AL179" s="884"/>
      <c r="AM179" s="884"/>
      <c r="AN179" s="884"/>
    </row>
    <row r="180" spans="1:40" s="882" customFormat="1" ht="11.25">
      <c r="A180" s="882">
        <v>1140212102</v>
      </c>
      <c r="B180" s="883" t="s">
        <v>542</v>
      </c>
      <c r="C180" s="157">
        <f>+VLOOKUP(A180,Clasificación!C:J,5,FALSE)</f>
        <v>103822800</v>
      </c>
      <c r="D180" s="157"/>
      <c r="E180" s="157"/>
      <c r="F180" s="157">
        <f>+VLOOKUP(A180,Clasificación!C:K,9,FALSE)</f>
        <v>0</v>
      </c>
      <c r="G180" s="157">
        <f t="shared" si="6"/>
        <v>103822800</v>
      </c>
      <c r="H180" s="157"/>
      <c r="I180" s="157"/>
      <c r="J180" s="157"/>
      <c r="K180" s="157"/>
      <c r="L180" s="157"/>
      <c r="M180" s="157"/>
      <c r="N180" s="157"/>
      <c r="O180" s="157"/>
      <c r="P180" s="157"/>
      <c r="Q180" s="157"/>
      <c r="R180" s="157"/>
      <c r="S180" s="157">
        <f>-G180</f>
        <v>-103822800</v>
      </c>
      <c r="T180" s="157"/>
      <c r="U180" s="157"/>
      <c r="V180" s="157"/>
      <c r="W180" s="157"/>
      <c r="X180" s="157"/>
      <c r="Y180" s="157"/>
      <c r="Z180" s="157"/>
      <c r="AA180" s="157">
        <f t="shared" si="5"/>
        <v>0</v>
      </c>
      <c r="AB180" s="158"/>
      <c r="AC180" s="884"/>
      <c r="AD180" s="884"/>
      <c r="AE180" s="884"/>
      <c r="AF180" s="884"/>
      <c r="AG180" s="884"/>
      <c r="AH180" s="884"/>
      <c r="AI180" s="884"/>
      <c r="AJ180" s="884"/>
      <c r="AK180" s="884"/>
      <c r="AL180" s="884"/>
      <c r="AM180" s="884"/>
      <c r="AN180" s="884"/>
    </row>
    <row r="181" spans="1:40" s="882" customFormat="1" ht="11.25">
      <c r="A181" s="882">
        <v>11402122</v>
      </c>
      <c r="B181" s="883" t="s">
        <v>543</v>
      </c>
      <c r="C181" s="157">
        <f>+VLOOKUP(A181,Clasificación!C:J,5,FALSE)</f>
        <v>0</v>
      </c>
      <c r="D181" s="157"/>
      <c r="E181" s="157"/>
      <c r="F181" s="157">
        <f>+VLOOKUP(A181,Clasificación!C:K,9,FALSE)</f>
        <v>0</v>
      </c>
      <c r="G181" s="157">
        <f t="shared" si="6"/>
        <v>0</v>
      </c>
      <c r="H181" s="157"/>
      <c r="I181" s="157"/>
      <c r="J181" s="157"/>
      <c r="K181" s="157"/>
      <c r="L181" s="157"/>
      <c r="M181" s="157"/>
      <c r="N181" s="157"/>
      <c r="O181" s="157"/>
      <c r="P181" s="157"/>
      <c r="Q181" s="157"/>
      <c r="R181" s="157"/>
      <c r="S181" s="157"/>
      <c r="T181" s="157"/>
      <c r="U181" s="157"/>
      <c r="V181" s="157"/>
      <c r="W181" s="157"/>
      <c r="X181" s="157"/>
      <c r="Y181" s="157"/>
      <c r="Z181" s="157"/>
      <c r="AA181" s="157">
        <f t="shared" si="5"/>
        <v>0</v>
      </c>
      <c r="AB181" s="158"/>
      <c r="AC181" s="884"/>
      <c r="AD181" s="884"/>
      <c r="AE181" s="884"/>
      <c r="AF181" s="884"/>
      <c r="AG181" s="884"/>
      <c r="AH181" s="884"/>
      <c r="AI181" s="884"/>
      <c r="AJ181" s="884"/>
      <c r="AK181" s="884"/>
      <c r="AL181" s="884"/>
      <c r="AM181" s="884"/>
      <c r="AN181" s="884"/>
    </row>
    <row r="182" spans="1:40" s="882" customFormat="1" ht="11.25">
      <c r="A182" s="882">
        <v>1140212201</v>
      </c>
      <c r="B182" s="883" t="s">
        <v>544</v>
      </c>
      <c r="C182" s="157">
        <f>+VLOOKUP(A182,Clasificación!C:J,5,FALSE)</f>
        <v>0</v>
      </c>
      <c r="D182" s="157"/>
      <c r="E182" s="157"/>
      <c r="F182" s="157">
        <f>+VLOOKUP(A182,Clasificación!C:K,9,FALSE)</f>
        <v>0</v>
      </c>
      <c r="G182" s="157">
        <f t="shared" si="6"/>
        <v>0</v>
      </c>
      <c r="H182" s="157"/>
      <c r="I182" s="157"/>
      <c r="J182" s="157"/>
      <c r="K182" s="157"/>
      <c r="L182" s="157"/>
      <c r="M182" s="157"/>
      <c r="N182" s="157"/>
      <c r="O182" s="157"/>
      <c r="P182" s="157"/>
      <c r="Q182" s="157"/>
      <c r="R182" s="157"/>
      <c r="S182" s="157"/>
      <c r="T182" s="157"/>
      <c r="U182" s="157"/>
      <c r="V182" s="157"/>
      <c r="W182" s="157"/>
      <c r="X182" s="157"/>
      <c r="Y182" s="157"/>
      <c r="Z182" s="157"/>
      <c r="AA182" s="157">
        <f t="shared" si="5"/>
        <v>0</v>
      </c>
      <c r="AB182" s="158"/>
      <c r="AC182" s="884"/>
      <c r="AD182" s="884"/>
      <c r="AE182" s="884"/>
      <c r="AF182" s="884"/>
      <c r="AG182" s="884"/>
      <c r="AH182" s="884"/>
      <c r="AI182" s="884"/>
      <c r="AJ182" s="884"/>
      <c r="AK182" s="884"/>
      <c r="AL182" s="884"/>
      <c r="AM182" s="884"/>
      <c r="AN182" s="884"/>
    </row>
    <row r="183" spans="1:40" s="882" customFormat="1" ht="11.25">
      <c r="A183" s="882">
        <v>1140212202</v>
      </c>
      <c r="B183" s="883" t="s">
        <v>545</v>
      </c>
      <c r="C183" s="157">
        <f>+VLOOKUP(A183,Clasificación!C:J,5,FALSE)</f>
        <v>124587360</v>
      </c>
      <c r="D183" s="157"/>
      <c r="E183" s="157"/>
      <c r="F183" s="157">
        <f>+VLOOKUP(A183,Clasificación!C:K,9,FALSE)</f>
        <v>0</v>
      </c>
      <c r="G183" s="157">
        <f t="shared" si="6"/>
        <v>124587360</v>
      </c>
      <c r="H183" s="157"/>
      <c r="I183" s="157"/>
      <c r="J183" s="157"/>
      <c r="K183" s="157"/>
      <c r="L183" s="157"/>
      <c r="M183" s="157"/>
      <c r="N183" s="157"/>
      <c r="O183" s="157"/>
      <c r="P183" s="157"/>
      <c r="Q183" s="157"/>
      <c r="R183" s="157"/>
      <c r="S183" s="157">
        <f>-G183</f>
        <v>-124587360</v>
      </c>
      <c r="T183" s="157"/>
      <c r="U183" s="157"/>
      <c r="V183" s="157"/>
      <c r="W183" s="157"/>
      <c r="X183" s="157"/>
      <c r="Y183" s="157"/>
      <c r="Z183" s="157"/>
      <c r="AA183" s="157">
        <f t="shared" si="5"/>
        <v>0</v>
      </c>
      <c r="AB183" s="158"/>
      <c r="AC183" s="884"/>
      <c r="AD183" s="884"/>
      <c r="AE183" s="884"/>
      <c r="AF183" s="884"/>
      <c r="AG183" s="884"/>
      <c r="AH183" s="884"/>
      <c r="AI183" s="884"/>
      <c r="AJ183" s="884"/>
      <c r="AK183" s="884"/>
      <c r="AL183" s="884"/>
      <c r="AM183" s="884"/>
      <c r="AN183" s="884"/>
    </row>
    <row r="184" spans="1:40" s="882" customFormat="1" ht="11.25">
      <c r="A184" s="882">
        <v>11402123</v>
      </c>
      <c r="B184" s="883" t="s">
        <v>61</v>
      </c>
      <c r="C184" s="157">
        <f>+VLOOKUP(A184,Clasificación!C:J,5,FALSE)</f>
        <v>0</v>
      </c>
      <c r="D184" s="157"/>
      <c r="E184" s="157"/>
      <c r="F184" s="157">
        <f>+VLOOKUP(A184,Clasificación!C:K,9,FALSE)</f>
        <v>0</v>
      </c>
      <c r="G184" s="157">
        <f t="shared" si="6"/>
        <v>0</v>
      </c>
      <c r="H184" s="157"/>
      <c r="I184" s="157"/>
      <c r="J184" s="157"/>
      <c r="K184" s="157"/>
      <c r="L184" s="157"/>
      <c r="M184" s="157"/>
      <c r="N184" s="157"/>
      <c r="O184" s="157"/>
      <c r="P184" s="157"/>
      <c r="Q184" s="157"/>
      <c r="R184" s="157"/>
      <c r="S184" s="157"/>
      <c r="T184" s="157"/>
      <c r="U184" s="157"/>
      <c r="V184" s="157"/>
      <c r="W184" s="157"/>
      <c r="X184" s="157"/>
      <c r="Y184" s="157"/>
      <c r="Z184" s="157"/>
      <c r="AA184" s="157">
        <f t="shared" si="5"/>
        <v>0</v>
      </c>
      <c r="AB184" s="158"/>
      <c r="AC184" s="884"/>
      <c r="AD184" s="884"/>
      <c r="AE184" s="884"/>
      <c r="AF184" s="884"/>
      <c r="AG184" s="884"/>
      <c r="AH184" s="884"/>
      <c r="AI184" s="884"/>
      <c r="AJ184" s="884"/>
      <c r="AK184" s="884"/>
      <c r="AL184" s="884"/>
      <c r="AM184" s="884"/>
      <c r="AN184" s="884"/>
    </row>
    <row r="185" spans="1:40" s="882" customFormat="1" ht="11.25">
      <c r="A185" s="882">
        <v>1140212301</v>
      </c>
      <c r="B185" s="883" t="s">
        <v>302</v>
      </c>
      <c r="C185" s="157">
        <f>+VLOOKUP(A185,Clasificación!C:J,5,FALSE)</f>
        <v>1565000000</v>
      </c>
      <c r="D185" s="157"/>
      <c r="E185" s="157"/>
      <c r="F185" s="157">
        <f>+VLOOKUP(A185,Clasificación!C:K,9,FALSE)</f>
        <v>4031299544</v>
      </c>
      <c r="G185" s="157">
        <f t="shared" si="6"/>
        <v>-2466299544</v>
      </c>
      <c r="H185" s="157"/>
      <c r="I185" s="157"/>
      <c r="J185" s="157"/>
      <c r="K185" s="157"/>
      <c r="L185" s="157"/>
      <c r="M185" s="157"/>
      <c r="N185" s="157"/>
      <c r="O185" s="157"/>
      <c r="P185" s="157"/>
      <c r="Q185" s="157"/>
      <c r="R185" s="157"/>
      <c r="S185" s="157">
        <f>-G185</f>
        <v>2466299544</v>
      </c>
      <c r="T185" s="157"/>
      <c r="U185" s="157"/>
      <c r="V185" s="157"/>
      <c r="W185" s="157"/>
      <c r="X185" s="157"/>
      <c r="Y185" s="157"/>
      <c r="Z185" s="157"/>
      <c r="AA185" s="157">
        <f t="shared" si="5"/>
        <v>0</v>
      </c>
      <c r="AB185" s="158"/>
      <c r="AC185" s="884"/>
      <c r="AD185" s="884"/>
      <c r="AE185" s="884"/>
      <c r="AF185" s="884"/>
      <c r="AG185" s="884"/>
      <c r="AH185" s="884"/>
      <c r="AI185" s="884"/>
      <c r="AJ185" s="884"/>
      <c r="AK185" s="884"/>
      <c r="AL185" s="884"/>
      <c r="AM185" s="884"/>
      <c r="AN185" s="884"/>
    </row>
    <row r="186" spans="1:40" s="882" customFormat="1" ht="11.25">
      <c r="A186" s="882">
        <v>1140212302</v>
      </c>
      <c r="B186" s="883" t="s">
        <v>303</v>
      </c>
      <c r="C186" s="157">
        <f>+VLOOKUP(A186,Clasificación!C:J,5,FALSE)</f>
        <v>2076456000</v>
      </c>
      <c r="D186" s="157"/>
      <c r="E186" s="157"/>
      <c r="F186" s="157">
        <f>+VLOOKUP(A186,Clasificación!C:K,9,FALSE)</f>
        <v>2404783500</v>
      </c>
      <c r="G186" s="157">
        <f t="shared" si="6"/>
        <v>-328327500</v>
      </c>
      <c r="H186" s="157"/>
      <c r="I186" s="157"/>
      <c r="J186" s="157"/>
      <c r="K186" s="157"/>
      <c r="L186" s="157"/>
      <c r="M186" s="157"/>
      <c r="N186" s="157"/>
      <c r="O186" s="157"/>
      <c r="P186" s="157"/>
      <c r="Q186" s="157"/>
      <c r="R186" s="157"/>
      <c r="S186" s="157">
        <f>-G186</f>
        <v>328327500</v>
      </c>
      <c r="T186" s="157"/>
      <c r="U186" s="157"/>
      <c r="V186" s="157"/>
      <c r="W186" s="157"/>
      <c r="X186" s="157"/>
      <c r="Y186" s="157"/>
      <c r="Z186" s="157"/>
      <c r="AA186" s="157">
        <f t="shared" si="5"/>
        <v>0</v>
      </c>
      <c r="AB186" s="158"/>
      <c r="AC186" s="884"/>
      <c r="AD186" s="884"/>
      <c r="AE186" s="884"/>
      <c r="AF186" s="884"/>
      <c r="AG186" s="884"/>
      <c r="AH186" s="884"/>
      <c r="AI186" s="884"/>
      <c r="AJ186" s="884"/>
      <c r="AK186" s="884"/>
      <c r="AL186" s="884"/>
      <c r="AM186" s="884"/>
      <c r="AN186" s="884"/>
    </row>
    <row r="187" spans="1:40" s="882" customFormat="1" ht="11.25">
      <c r="A187" s="882">
        <v>1140213</v>
      </c>
      <c r="B187" s="883" t="s">
        <v>369</v>
      </c>
      <c r="C187" s="157">
        <f>+VLOOKUP(A187,Clasificación!C:J,5,FALSE)</f>
        <v>0</v>
      </c>
      <c r="D187" s="157"/>
      <c r="E187" s="157"/>
      <c r="F187" s="157">
        <f>+VLOOKUP(A187,Clasificación!C:K,9,FALSE)</f>
        <v>0</v>
      </c>
      <c r="G187" s="157">
        <f t="shared" si="6"/>
        <v>0</v>
      </c>
      <c r="H187" s="157"/>
      <c r="I187" s="157"/>
      <c r="J187" s="157"/>
      <c r="K187" s="157"/>
      <c r="L187" s="157"/>
      <c r="M187" s="157"/>
      <c r="N187" s="157"/>
      <c r="O187" s="157"/>
      <c r="P187" s="157"/>
      <c r="Q187" s="157"/>
      <c r="R187" s="157"/>
      <c r="S187" s="157"/>
      <c r="T187" s="157"/>
      <c r="U187" s="157"/>
      <c r="V187" s="157"/>
      <c r="W187" s="157"/>
      <c r="X187" s="157"/>
      <c r="Y187" s="157"/>
      <c r="Z187" s="157"/>
      <c r="AA187" s="157">
        <f t="shared" si="5"/>
        <v>0</v>
      </c>
      <c r="AB187" s="158"/>
      <c r="AC187" s="884"/>
      <c r="AD187" s="884"/>
      <c r="AE187" s="884"/>
      <c r="AF187" s="884"/>
      <c r="AG187" s="884"/>
      <c r="AH187" s="884"/>
      <c r="AI187" s="884"/>
      <c r="AJ187" s="884"/>
      <c r="AK187" s="884"/>
      <c r="AL187" s="884"/>
      <c r="AM187" s="884"/>
      <c r="AN187" s="884"/>
    </row>
    <row r="188" spans="1:40" s="882" customFormat="1" ht="11.25">
      <c r="A188" s="882">
        <v>11402131</v>
      </c>
      <c r="B188" s="883" t="s">
        <v>370</v>
      </c>
      <c r="C188" s="157">
        <f>+VLOOKUP(A188,Clasificación!C:J,5,FALSE)</f>
        <v>0</v>
      </c>
      <c r="D188" s="157"/>
      <c r="E188" s="157"/>
      <c r="F188" s="157">
        <f>+VLOOKUP(A188,Clasificación!C:K,9,FALSE)</f>
        <v>0</v>
      </c>
      <c r="G188" s="157">
        <f t="shared" si="6"/>
        <v>0</v>
      </c>
      <c r="H188" s="157"/>
      <c r="I188" s="157"/>
      <c r="J188" s="157"/>
      <c r="K188" s="157"/>
      <c r="L188" s="157"/>
      <c r="M188" s="157"/>
      <c r="N188" s="157"/>
      <c r="O188" s="157"/>
      <c r="P188" s="157"/>
      <c r="Q188" s="157"/>
      <c r="R188" s="157"/>
      <c r="S188" s="157"/>
      <c r="T188" s="157"/>
      <c r="U188" s="157"/>
      <c r="V188" s="157"/>
      <c r="W188" s="157"/>
      <c r="X188" s="157"/>
      <c r="Y188" s="157"/>
      <c r="Z188" s="157"/>
      <c r="AA188" s="157">
        <f t="shared" si="5"/>
        <v>0</v>
      </c>
      <c r="AB188" s="158"/>
      <c r="AC188" s="884"/>
      <c r="AD188" s="884"/>
      <c r="AE188" s="884"/>
      <c r="AF188" s="884"/>
      <c r="AG188" s="884"/>
      <c r="AH188" s="884"/>
      <c r="AI188" s="884"/>
      <c r="AJ188" s="884"/>
      <c r="AK188" s="884"/>
      <c r="AL188" s="884"/>
      <c r="AM188" s="884"/>
      <c r="AN188" s="884"/>
    </row>
    <row r="189" spans="1:40" s="882" customFormat="1" ht="11.25">
      <c r="A189" s="882">
        <v>1140213101</v>
      </c>
      <c r="B189" s="883" t="s">
        <v>304</v>
      </c>
      <c r="C189" s="157">
        <f>+VLOOKUP(A189,Clasificación!C:J,5,FALSE)</f>
        <v>4875705396</v>
      </c>
      <c r="D189" s="157"/>
      <c r="E189" s="157"/>
      <c r="F189" s="157">
        <f>+VLOOKUP(A189,Clasificación!C:K,9,FALSE)</f>
        <v>5168000000</v>
      </c>
      <c r="G189" s="157">
        <f t="shared" si="6"/>
        <v>-292294604</v>
      </c>
      <c r="H189" s="157"/>
      <c r="I189" s="157"/>
      <c r="J189" s="157"/>
      <c r="K189" s="157"/>
      <c r="L189" s="157"/>
      <c r="M189" s="157"/>
      <c r="N189" s="157"/>
      <c r="O189" s="157"/>
      <c r="P189" s="157"/>
      <c r="Q189" s="157"/>
      <c r="R189" s="157"/>
      <c r="S189" s="157">
        <f>-G189</f>
        <v>292294604</v>
      </c>
      <c r="T189" s="157"/>
      <c r="U189" s="157"/>
      <c r="V189" s="157"/>
      <c r="W189" s="157"/>
      <c r="X189" s="157"/>
      <c r="Y189" s="157"/>
      <c r="Z189" s="157"/>
      <c r="AA189" s="157">
        <f t="shared" si="5"/>
        <v>0</v>
      </c>
      <c r="AB189" s="158"/>
      <c r="AC189" s="884"/>
      <c r="AD189" s="884"/>
      <c r="AE189" s="884"/>
      <c r="AF189" s="884"/>
      <c r="AG189" s="884"/>
      <c r="AH189" s="884"/>
      <c r="AI189" s="884"/>
      <c r="AJ189" s="884"/>
      <c r="AK189" s="884"/>
      <c r="AL189" s="884"/>
      <c r="AM189" s="884"/>
      <c r="AN189" s="884"/>
    </row>
    <row r="190" spans="1:40" s="882" customFormat="1" ht="11.25">
      <c r="A190" s="882">
        <v>1140213102</v>
      </c>
      <c r="B190" s="883" t="s">
        <v>305</v>
      </c>
      <c r="C190" s="157">
        <f>+VLOOKUP(A190,Clasificación!C:J,5,FALSE)</f>
        <v>4720476640</v>
      </c>
      <c r="D190" s="157"/>
      <c r="E190" s="157"/>
      <c r="F190" s="157">
        <f>+VLOOKUP(A190,Clasificación!C:K,9,FALSE)</f>
        <v>7764015300</v>
      </c>
      <c r="G190" s="157">
        <f t="shared" si="6"/>
        <v>-3043538660</v>
      </c>
      <c r="H190" s="157"/>
      <c r="I190" s="157"/>
      <c r="J190" s="157"/>
      <c r="K190" s="157"/>
      <c r="L190" s="157"/>
      <c r="M190" s="157"/>
      <c r="N190" s="157"/>
      <c r="O190" s="157"/>
      <c r="P190" s="157"/>
      <c r="Q190" s="157"/>
      <c r="R190" s="157"/>
      <c r="S190" s="157">
        <f>-G190</f>
        <v>3043538660</v>
      </c>
      <c r="T190" s="157"/>
      <c r="U190" s="157"/>
      <c r="V190" s="157"/>
      <c r="W190" s="157"/>
      <c r="X190" s="157"/>
      <c r="Y190" s="157"/>
      <c r="Z190" s="157"/>
      <c r="AA190" s="157">
        <f t="shared" si="5"/>
        <v>0</v>
      </c>
      <c r="AB190" s="158"/>
      <c r="AC190" s="884"/>
      <c r="AD190" s="884"/>
      <c r="AE190" s="884"/>
      <c r="AF190" s="884"/>
      <c r="AG190" s="884"/>
      <c r="AH190" s="884"/>
      <c r="AI190" s="884"/>
      <c r="AJ190" s="884"/>
      <c r="AK190" s="884"/>
      <c r="AL190" s="884"/>
      <c r="AM190" s="884"/>
      <c r="AN190" s="884"/>
    </row>
    <row r="191" spans="1:40" s="882" customFormat="1" ht="11.25">
      <c r="A191" s="882">
        <v>11402132</v>
      </c>
      <c r="B191" s="883" t="s">
        <v>546</v>
      </c>
      <c r="C191" s="157">
        <f>+VLOOKUP(A191,Clasificación!C:J,5,FALSE)</f>
        <v>0</v>
      </c>
      <c r="D191" s="157"/>
      <c r="E191" s="157"/>
      <c r="F191" s="157">
        <f>+VLOOKUP(A191,Clasificación!C:K,9,FALSE)</f>
        <v>0</v>
      </c>
      <c r="G191" s="157">
        <f t="shared" si="6"/>
        <v>0</v>
      </c>
      <c r="H191" s="157"/>
      <c r="I191" s="157"/>
      <c r="J191" s="157"/>
      <c r="K191" s="157"/>
      <c r="L191" s="157"/>
      <c r="M191" s="157"/>
      <c r="N191" s="157"/>
      <c r="O191" s="157"/>
      <c r="P191" s="157"/>
      <c r="Q191" s="157"/>
      <c r="R191" s="157"/>
      <c r="S191" s="157"/>
      <c r="T191" s="157"/>
      <c r="U191" s="157"/>
      <c r="V191" s="157"/>
      <c r="W191" s="157"/>
      <c r="X191" s="157"/>
      <c r="Y191" s="157"/>
      <c r="Z191" s="157"/>
      <c r="AA191" s="157">
        <f t="shared" si="5"/>
        <v>0</v>
      </c>
      <c r="AB191" s="158"/>
      <c r="AC191" s="884"/>
      <c r="AD191" s="884"/>
      <c r="AE191" s="884"/>
      <c r="AF191" s="884"/>
      <c r="AG191" s="884"/>
      <c r="AH191" s="884"/>
      <c r="AI191" s="884"/>
      <c r="AJ191" s="884"/>
      <c r="AK191" s="884"/>
      <c r="AL191" s="884"/>
      <c r="AM191" s="884"/>
      <c r="AN191" s="884"/>
    </row>
    <row r="192" spans="1:40" s="882" customFormat="1" ht="11.25">
      <c r="A192" s="882">
        <v>1140213201</v>
      </c>
      <c r="B192" s="883" t="s">
        <v>547</v>
      </c>
      <c r="C192" s="157">
        <f>+VLOOKUP(A192,Clasificación!C:J,5,FALSE)</f>
        <v>0</v>
      </c>
      <c r="D192" s="157"/>
      <c r="E192" s="157"/>
      <c r="F192" s="157">
        <f>+VLOOKUP(A192,Clasificación!C:K,9,FALSE)</f>
        <v>0</v>
      </c>
      <c r="G192" s="157">
        <f t="shared" si="6"/>
        <v>0</v>
      </c>
      <c r="H192" s="157"/>
      <c r="I192" s="157"/>
      <c r="J192" s="157"/>
      <c r="K192" s="157"/>
      <c r="L192" s="157"/>
      <c r="M192" s="157"/>
      <c r="N192" s="157"/>
      <c r="O192" s="157"/>
      <c r="P192" s="157"/>
      <c r="Q192" s="157"/>
      <c r="R192" s="157"/>
      <c r="S192" s="157"/>
      <c r="T192" s="157"/>
      <c r="U192" s="157"/>
      <c r="V192" s="157"/>
      <c r="W192" s="157"/>
      <c r="X192" s="157"/>
      <c r="Y192" s="157"/>
      <c r="Z192" s="157"/>
      <c r="AA192" s="157">
        <f t="shared" si="5"/>
        <v>0</v>
      </c>
      <c r="AB192" s="158"/>
      <c r="AC192" s="884"/>
      <c r="AD192" s="884"/>
      <c r="AE192" s="884"/>
      <c r="AF192" s="884"/>
      <c r="AG192" s="884"/>
      <c r="AH192" s="884"/>
      <c r="AI192" s="884"/>
      <c r="AJ192" s="884"/>
      <c r="AK192" s="884"/>
      <c r="AL192" s="884"/>
      <c r="AM192" s="884"/>
      <c r="AN192" s="884"/>
    </row>
    <row r="193" spans="1:40" s="882" customFormat="1" ht="11.25">
      <c r="A193" s="882">
        <v>1140213202</v>
      </c>
      <c r="B193" s="883" t="s">
        <v>548</v>
      </c>
      <c r="C193" s="157">
        <f>+VLOOKUP(A193,Clasificación!C:J,5,FALSE)</f>
        <v>0</v>
      </c>
      <c r="D193" s="157"/>
      <c r="E193" s="157"/>
      <c r="F193" s="157">
        <f>+VLOOKUP(A193,Clasificación!C:K,9,FALSE)</f>
        <v>0</v>
      </c>
      <c r="G193" s="157">
        <f t="shared" si="6"/>
        <v>0</v>
      </c>
      <c r="H193" s="157"/>
      <c r="I193" s="157"/>
      <c r="J193" s="157"/>
      <c r="K193" s="157"/>
      <c r="L193" s="157"/>
      <c r="M193" s="157"/>
      <c r="N193" s="157"/>
      <c r="O193" s="157"/>
      <c r="P193" s="157"/>
      <c r="Q193" s="157"/>
      <c r="R193" s="157"/>
      <c r="S193" s="157"/>
      <c r="T193" s="157"/>
      <c r="U193" s="157"/>
      <c r="V193" s="157"/>
      <c r="W193" s="157"/>
      <c r="X193" s="157"/>
      <c r="Y193" s="157"/>
      <c r="Z193" s="157"/>
      <c r="AA193" s="157">
        <f t="shared" si="5"/>
        <v>0</v>
      </c>
      <c r="AB193" s="158"/>
      <c r="AC193" s="884"/>
      <c r="AD193" s="884"/>
      <c r="AE193" s="884"/>
      <c r="AF193" s="884"/>
      <c r="AG193" s="884"/>
      <c r="AH193" s="884"/>
      <c r="AI193" s="884"/>
      <c r="AJ193" s="884"/>
      <c r="AK193" s="884"/>
      <c r="AL193" s="884"/>
      <c r="AM193" s="884"/>
      <c r="AN193" s="884"/>
    </row>
    <row r="194" spans="1:40" s="882" customFormat="1" ht="11.25">
      <c r="A194" s="882">
        <v>11402133</v>
      </c>
      <c r="B194" s="883" t="s">
        <v>549</v>
      </c>
      <c r="C194" s="157">
        <f>+VLOOKUP(A194,Clasificación!C:J,5,FALSE)</f>
        <v>0</v>
      </c>
      <c r="D194" s="157"/>
      <c r="E194" s="157"/>
      <c r="F194" s="157">
        <f>+VLOOKUP(A194,Clasificación!C:K,9,FALSE)</f>
        <v>0</v>
      </c>
      <c r="G194" s="157">
        <f t="shared" si="6"/>
        <v>0</v>
      </c>
      <c r="H194" s="157"/>
      <c r="I194" s="157"/>
      <c r="J194" s="157"/>
      <c r="K194" s="157"/>
      <c r="L194" s="157"/>
      <c r="M194" s="157"/>
      <c r="N194" s="157"/>
      <c r="O194" s="157"/>
      <c r="P194" s="157"/>
      <c r="Q194" s="157"/>
      <c r="R194" s="157"/>
      <c r="S194" s="157"/>
      <c r="T194" s="157"/>
      <c r="U194" s="157"/>
      <c r="V194" s="157"/>
      <c r="W194" s="157"/>
      <c r="X194" s="157"/>
      <c r="Y194" s="157"/>
      <c r="Z194" s="157"/>
      <c r="AA194" s="157">
        <f t="shared" si="5"/>
        <v>0</v>
      </c>
      <c r="AB194" s="158"/>
      <c r="AC194" s="884"/>
      <c r="AD194" s="884"/>
      <c r="AE194" s="884"/>
      <c r="AF194" s="884"/>
      <c r="AG194" s="884"/>
      <c r="AH194" s="884"/>
      <c r="AI194" s="884"/>
      <c r="AJ194" s="884"/>
      <c r="AK194" s="884"/>
      <c r="AL194" s="884"/>
      <c r="AM194" s="884"/>
      <c r="AN194" s="884"/>
    </row>
    <row r="195" spans="1:40" s="882" customFormat="1" ht="11.25">
      <c r="A195" s="882">
        <v>1140213301</v>
      </c>
      <c r="B195" s="883" t="s">
        <v>550</v>
      </c>
      <c r="C195" s="157">
        <f>+VLOOKUP(A195,Clasificación!C:J,5,FALSE)</f>
        <v>0</v>
      </c>
      <c r="D195" s="157"/>
      <c r="E195" s="157"/>
      <c r="F195" s="157">
        <f>+VLOOKUP(A195,Clasificación!C:K,9,FALSE)</f>
        <v>0</v>
      </c>
      <c r="G195" s="157">
        <f t="shared" si="6"/>
        <v>0</v>
      </c>
      <c r="H195" s="157"/>
      <c r="I195" s="157"/>
      <c r="J195" s="157"/>
      <c r="K195" s="157"/>
      <c r="L195" s="157"/>
      <c r="M195" s="157"/>
      <c r="N195" s="157"/>
      <c r="O195" s="157"/>
      <c r="P195" s="157"/>
      <c r="Q195" s="157"/>
      <c r="R195" s="157"/>
      <c r="S195" s="157"/>
      <c r="T195" s="157"/>
      <c r="U195" s="157"/>
      <c r="V195" s="157"/>
      <c r="W195" s="157"/>
      <c r="X195" s="157"/>
      <c r="Y195" s="157"/>
      <c r="Z195" s="157"/>
      <c r="AA195" s="157">
        <f t="shared" si="5"/>
        <v>0</v>
      </c>
      <c r="AB195" s="158"/>
      <c r="AC195" s="884"/>
      <c r="AD195" s="884"/>
      <c r="AE195" s="884"/>
      <c r="AF195" s="884"/>
      <c r="AG195" s="884"/>
      <c r="AH195" s="884"/>
      <c r="AI195" s="884"/>
      <c r="AJ195" s="884"/>
      <c r="AK195" s="884"/>
      <c r="AL195" s="884"/>
      <c r="AM195" s="884"/>
      <c r="AN195" s="884"/>
    </row>
    <row r="196" spans="1:40" s="882" customFormat="1" ht="11.25">
      <c r="A196" s="882">
        <v>1140213302</v>
      </c>
      <c r="B196" s="883" t="s">
        <v>551</v>
      </c>
      <c r="C196" s="157">
        <f>+VLOOKUP(A196,Clasificación!C:J,5,FALSE)</f>
        <v>0</v>
      </c>
      <c r="D196" s="157"/>
      <c r="E196" s="157"/>
      <c r="F196" s="157">
        <f>+VLOOKUP(A196,Clasificación!C:K,9,FALSE)</f>
        <v>0</v>
      </c>
      <c r="G196" s="157">
        <f t="shared" si="6"/>
        <v>0</v>
      </c>
      <c r="H196" s="157"/>
      <c r="I196" s="157"/>
      <c r="J196" s="157"/>
      <c r="K196" s="157"/>
      <c r="L196" s="157"/>
      <c r="M196" s="157"/>
      <c r="N196" s="157"/>
      <c r="O196" s="157"/>
      <c r="P196" s="157"/>
      <c r="Q196" s="157"/>
      <c r="R196" s="157"/>
      <c r="S196" s="157"/>
      <c r="T196" s="157"/>
      <c r="U196" s="157"/>
      <c r="V196" s="157"/>
      <c r="W196" s="157"/>
      <c r="X196" s="157"/>
      <c r="Y196" s="157"/>
      <c r="Z196" s="157"/>
      <c r="AA196" s="157">
        <f t="shared" si="5"/>
        <v>0</v>
      </c>
      <c r="AB196" s="158"/>
      <c r="AC196" s="884"/>
      <c r="AD196" s="884"/>
      <c r="AE196" s="884"/>
      <c r="AF196" s="884"/>
      <c r="AG196" s="884"/>
      <c r="AH196" s="884"/>
      <c r="AI196" s="884"/>
      <c r="AJ196" s="884"/>
      <c r="AK196" s="884"/>
      <c r="AL196" s="884"/>
      <c r="AM196" s="884"/>
      <c r="AN196" s="884"/>
    </row>
    <row r="197" spans="1:40" s="882" customFormat="1" ht="11.25">
      <c r="A197" s="882">
        <v>1140214</v>
      </c>
      <c r="B197" s="883" t="s">
        <v>371</v>
      </c>
      <c r="C197" s="157">
        <f>+VLOOKUP(A197,Clasificación!C:J,5,FALSE)</f>
        <v>0</v>
      </c>
      <c r="D197" s="157"/>
      <c r="E197" s="157"/>
      <c r="F197" s="157">
        <f>+VLOOKUP(A197,Clasificación!C:K,9,FALSE)</f>
        <v>0</v>
      </c>
      <c r="G197" s="157">
        <f t="shared" si="6"/>
        <v>0</v>
      </c>
      <c r="H197" s="157"/>
      <c r="I197" s="157"/>
      <c r="J197" s="157"/>
      <c r="K197" s="157"/>
      <c r="L197" s="157"/>
      <c r="M197" s="157"/>
      <c r="N197" s="157"/>
      <c r="O197" s="157"/>
      <c r="P197" s="157"/>
      <c r="Q197" s="157"/>
      <c r="R197" s="157"/>
      <c r="S197" s="157"/>
      <c r="T197" s="157"/>
      <c r="U197" s="157"/>
      <c r="V197" s="157"/>
      <c r="W197" s="157"/>
      <c r="X197" s="157"/>
      <c r="Y197" s="157"/>
      <c r="Z197" s="157"/>
      <c r="AA197" s="157">
        <f t="shared" si="5"/>
        <v>0</v>
      </c>
      <c r="AB197" s="158"/>
      <c r="AC197" s="884"/>
      <c r="AD197" s="884"/>
      <c r="AE197" s="884"/>
      <c r="AF197" s="884"/>
      <c r="AG197" s="884"/>
      <c r="AH197" s="884"/>
      <c r="AI197" s="884"/>
      <c r="AJ197" s="884"/>
      <c r="AK197" s="884"/>
      <c r="AL197" s="884"/>
      <c r="AM197" s="884"/>
      <c r="AN197" s="884"/>
    </row>
    <row r="198" spans="1:40" s="882" customFormat="1" ht="11.25">
      <c r="A198" s="882">
        <v>11402141</v>
      </c>
      <c r="B198" s="883" t="s">
        <v>540</v>
      </c>
      <c r="C198" s="157">
        <f>+VLOOKUP(A198,Clasificación!C:J,5,FALSE)</f>
        <v>0</v>
      </c>
      <c r="D198" s="157"/>
      <c r="E198" s="157"/>
      <c r="F198" s="157">
        <f>+VLOOKUP(A198,Clasificación!C:K,9,FALSE)</f>
        <v>0</v>
      </c>
      <c r="G198" s="157">
        <f t="shared" si="6"/>
        <v>0</v>
      </c>
      <c r="H198" s="157"/>
      <c r="I198" s="157"/>
      <c r="J198" s="157"/>
      <c r="K198" s="157"/>
      <c r="L198" s="157"/>
      <c r="M198" s="157"/>
      <c r="N198" s="157"/>
      <c r="O198" s="157"/>
      <c r="P198" s="157"/>
      <c r="Q198" s="157"/>
      <c r="R198" s="157"/>
      <c r="S198" s="157"/>
      <c r="T198" s="157"/>
      <c r="U198" s="157"/>
      <c r="V198" s="157"/>
      <c r="W198" s="157"/>
      <c r="X198" s="157"/>
      <c r="Y198" s="157"/>
      <c r="Z198" s="157"/>
      <c r="AA198" s="157">
        <f t="shared" ref="AA198:AA261" si="7">SUM(G198:Z198)</f>
        <v>0</v>
      </c>
      <c r="AB198" s="158"/>
      <c r="AC198" s="884"/>
      <c r="AD198" s="884"/>
      <c r="AE198" s="884"/>
      <c r="AF198" s="884"/>
      <c r="AG198" s="884"/>
      <c r="AH198" s="884"/>
      <c r="AI198" s="884"/>
      <c r="AJ198" s="884"/>
      <c r="AK198" s="884"/>
      <c r="AL198" s="884"/>
      <c r="AM198" s="884"/>
      <c r="AN198" s="884"/>
    </row>
    <row r="199" spans="1:40" s="882" customFormat="1" ht="11.25">
      <c r="A199" s="882">
        <v>1140214101</v>
      </c>
      <c r="B199" s="883" t="s">
        <v>552</v>
      </c>
      <c r="C199" s="157">
        <f>+VLOOKUP(A199,Clasificación!C:J,5,FALSE)</f>
        <v>2149000000</v>
      </c>
      <c r="D199" s="157"/>
      <c r="E199" s="157"/>
      <c r="F199" s="157">
        <f>+VLOOKUP(A199,Clasificación!C:K,9,FALSE)</f>
        <v>1500000000</v>
      </c>
      <c r="G199" s="157">
        <f t="shared" ref="G199:G262" si="8">C199+D199-E199-F199</f>
        <v>649000000</v>
      </c>
      <c r="H199" s="157"/>
      <c r="I199" s="157"/>
      <c r="J199" s="157"/>
      <c r="K199" s="157"/>
      <c r="L199" s="157"/>
      <c r="M199" s="157"/>
      <c r="N199" s="157"/>
      <c r="O199" s="157"/>
      <c r="P199" s="157"/>
      <c r="Q199" s="157"/>
      <c r="R199" s="157"/>
      <c r="S199" s="157">
        <f>-G199</f>
        <v>-649000000</v>
      </c>
      <c r="T199" s="157"/>
      <c r="U199" s="157"/>
      <c r="V199" s="157"/>
      <c r="W199" s="157"/>
      <c r="X199" s="157"/>
      <c r="Y199" s="157"/>
      <c r="Z199" s="157"/>
      <c r="AA199" s="157">
        <f t="shared" si="7"/>
        <v>0</v>
      </c>
      <c r="AB199" s="158"/>
      <c r="AC199" s="884"/>
      <c r="AD199" s="884"/>
      <c r="AE199" s="884"/>
      <c r="AF199" s="884"/>
      <c r="AG199" s="884"/>
      <c r="AH199" s="884"/>
      <c r="AI199" s="884"/>
      <c r="AJ199" s="884"/>
      <c r="AK199" s="884"/>
      <c r="AL199" s="884"/>
      <c r="AM199" s="884"/>
      <c r="AN199" s="884"/>
    </row>
    <row r="200" spans="1:40" s="882" customFormat="1" ht="11.25">
      <c r="A200" s="882">
        <v>1140214102</v>
      </c>
      <c r="B200" s="883" t="s">
        <v>553</v>
      </c>
      <c r="C200" s="157">
        <f>+VLOOKUP(A200,Clasificación!C:J,5,FALSE)</f>
        <v>0</v>
      </c>
      <c r="D200" s="157"/>
      <c r="E200" s="157"/>
      <c r="F200" s="157">
        <f>+VLOOKUP(A200,Clasificación!C:K,9,FALSE)</f>
        <v>0</v>
      </c>
      <c r="G200" s="157">
        <f t="shared" si="8"/>
        <v>0</v>
      </c>
      <c r="H200" s="157"/>
      <c r="I200" s="157"/>
      <c r="J200" s="157"/>
      <c r="K200" s="157"/>
      <c r="L200" s="157"/>
      <c r="M200" s="157"/>
      <c r="N200" s="157"/>
      <c r="O200" s="157"/>
      <c r="P200" s="157"/>
      <c r="Q200" s="157"/>
      <c r="R200" s="157"/>
      <c r="S200" s="157"/>
      <c r="T200" s="157"/>
      <c r="U200" s="157"/>
      <c r="V200" s="157"/>
      <c r="W200" s="157"/>
      <c r="X200" s="157"/>
      <c r="Y200" s="157"/>
      <c r="Z200" s="157"/>
      <c r="AA200" s="157">
        <f t="shared" si="7"/>
        <v>0</v>
      </c>
      <c r="AB200" s="158"/>
      <c r="AC200" s="884"/>
      <c r="AD200" s="884"/>
      <c r="AE200" s="884"/>
      <c r="AF200" s="884"/>
      <c r="AG200" s="884"/>
      <c r="AH200" s="884"/>
      <c r="AI200" s="884"/>
      <c r="AJ200" s="884"/>
      <c r="AK200" s="884"/>
      <c r="AL200" s="884"/>
      <c r="AM200" s="884"/>
      <c r="AN200" s="884"/>
    </row>
    <row r="201" spans="1:40" s="882" customFormat="1" ht="11.25">
      <c r="A201" s="882">
        <v>11402142</v>
      </c>
      <c r="B201" s="883" t="s">
        <v>543</v>
      </c>
      <c r="C201" s="157">
        <f>+VLOOKUP(A201,Clasificación!C:J,5,FALSE)</f>
        <v>0</v>
      </c>
      <c r="D201" s="157"/>
      <c r="E201" s="157"/>
      <c r="F201" s="157">
        <f>+VLOOKUP(A201,Clasificación!C:K,9,FALSE)</f>
        <v>0</v>
      </c>
      <c r="G201" s="157">
        <f t="shared" si="8"/>
        <v>0</v>
      </c>
      <c r="H201" s="157"/>
      <c r="I201" s="157"/>
      <c r="J201" s="157"/>
      <c r="K201" s="157"/>
      <c r="L201" s="157"/>
      <c r="M201" s="157"/>
      <c r="N201" s="157"/>
      <c r="O201" s="157"/>
      <c r="P201" s="157"/>
      <c r="Q201" s="157"/>
      <c r="R201" s="157"/>
      <c r="S201" s="157"/>
      <c r="T201" s="157"/>
      <c r="U201" s="157"/>
      <c r="V201" s="157"/>
      <c r="W201" s="157"/>
      <c r="X201" s="157"/>
      <c r="Y201" s="157"/>
      <c r="Z201" s="157"/>
      <c r="AA201" s="157">
        <f t="shared" si="7"/>
        <v>0</v>
      </c>
      <c r="AB201" s="158"/>
      <c r="AC201" s="884"/>
      <c r="AD201" s="884"/>
      <c r="AE201" s="884"/>
      <c r="AF201" s="884"/>
      <c r="AG201" s="884"/>
      <c r="AH201" s="884"/>
      <c r="AI201" s="884"/>
      <c r="AJ201" s="884"/>
      <c r="AK201" s="884"/>
      <c r="AL201" s="884"/>
      <c r="AM201" s="884"/>
      <c r="AN201" s="884"/>
    </row>
    <row r="202" spans="1:40" s="882" customFormat="1" ht="11.25">
      <c r="A202" s="882">
        <v>1140214201</v>
      </c>
      <c r="B202" s="883" t="s">
        <v>554</v>
      </c>
      <c r="C202" s="157">
        <f>+VLOOKUP(A202,Clasificación!C:J,5,FALSE)</f>
        <v>0</v>
      </c>
      <c r="D202" s="157"/>
      <c r="E202" s="157"/>
      <c r="F202" s="157">
        <f>+VLOOKUP(A202,Clasificación!C:K,9,FALSE)</f>
        <v>0</v>
      </c>
      <c r="G202" s="157">
        <f t="shared" si="8"/>
        <v>0</v>
      </c>
      <c r="H202" s="157"/>
      <c r="I202" s="157"/>
      <c r="J202" s="157"/>
      <c r="K202" s="157"/>
      <c r="L202" s="157"/>
      <c r="M202" s="157"/>
      <c r="N202" s="157"/>
      <c r="O202" s="157"/>
      <c r="P202" s="157"/>
      <c r="Q202" s="157"/>
      <c r="R202" s="157"/>
      <c r="S202" s="157"/>
      <c r="T202" s="157"/>
      <c r="U202" s="157"/>
      <c r="V202" s="157"/>
      <c r="W202" s="157"/>
      <c r="X202" s="157"/>
      <c r="Y202" s="157"/>
      <c r="Z202" s="157"/>
      <c r="AA202" s="157">
        <f t="shared" si="7"/>
        <v>0</v>
      </c>
      <c r="AB202" s="158"/>
      <c r="AC202" s="884"/>
      <c r="AD202" s="884"/>
      <c r="AE202" s="884"/>
      <c r="AF202" s="884"/>
      <c r="AG202" s="884"/>
      <c r="AH202" s="884"/>
      <c r="AI202" s="884"/>
      <c r="AJ202" s="884"/>
      <c r="AK202" s="884"/>
      <c r="AL202" s="884"/>
      <c r="AM202" s="884"/>
      <c r="AN202" s="884"/>
    </row>
    <row r="203" spans="1:40" s="882" customFormat="1" ht="11.25">
      <c r="A203" s="882">
        <v>1140214202</v>
      </c>
      <c r="B203" s="883" t="s">
        <v>555</v>
      </c>
      <c r="C203" s="157">
        <f>+VLOOKUP(A203,Clasificación!C:J,5,FALSE)</f>
        <v>0</v>
      </c>
      <c r="D203" s="157"/>
      <c r="E203" s="157"/>
      <c r="F203" s="157">
        <f>+VLOOKUP(A203,Clasificación!C:K,9,FALSE)</f>
        <v>0</v>
      </c>
      <c r="G203" s="157">
        <f t="shared" si="8"/>
        <v>0</v>
      </c>
      <c r="H203" s="157"/>
      <c r="I203" s="157"/>
      <c r="J203" s="157"/>
      <c r="K203" s="157"/>
      <c r="L203" s="157"/>
      <c r="M203" s="157"/>
      <c r="N203" s="157"/>
      <c r="O203" s="157"/>
      <c r="P203" s="157"/>
      <c r="Q203" s="157"/>
      <c r="R203" s="157"/>
      <c r="S203" s="157"/>
      <c r="T203" s="157"/>
      <c r="U203" s="157"/>
      <c r="V203" s="157"/>
      <c r="W203" s="157"/>
      <c r="X203" s="157"/>
      <c r="Y203" s="157"/>
      <c r="Z203" s="157"/>
      <c r="AA203" s="157">
        <f t="shared" si="7"/>
        <v>0</v>
      </c>
      <c r="AB203" s="158"/>
      <c r="AC203" s="884"/>
      <c r="AD203" s="884"/>
      <c r="AE203" s="884"/>
      <c r="AF203" s="884"/>
      <c r="AG203" s="884"/>
      <c r="AH203" s="884"/>
      <c r="AI203" s="884"/>
      <c r="AJ203" s="884"/>
      <c r="AK203" s="884"/>
      <c r="AL203" s="884"/>
      <c r="AM203" s="884"/>
      <c r="AN203" s="884"/>
    </row>
    <row r="204" spans="1:40" s="882" customFormat="1" ht="11.25">
      <c r="A204" s="882">
        <v>11402143</v>
      </c>
      <c r="B204" s="883" t="s">
        <v>61</v>
      </c>
      <c r="C204" s="157">
        <f>+VLOOKUP(A204,Clasificación!C:J,5,FALSE)</f>
        <v>0</v>
      </c>
      <c r="D204" s="157"/>
      <c r="E204" s="157"/>
      <c r="F204" s="157">
        <f>+VLOOKUP(A204,Clasificación!C:K,9,FALSE)</f>
        <v>0</v>
      </c>
      <c r="G204" s="157">
        <f t="shared" si="8"/>
        <v>0</v>
      </c>
      <c r="H204" s="157"/>
      <c r="I204" s="157"/>
      <c r="J204" s="157"/>
      <c r="K204" s="157"/>
      <c r="L204" s="157"/>
      <c r="M204" s="157"/>
      <c r="N204" s="157"/>
      <c r="O204" s="157"/>
      <c r="P204" s="157"/>
      <c r="Q204" s="157"/>
      <c r="R204" s="157"/>
      <c r="S204" s="157"/>
      <c r="T204" s="157"/>
      <c r="U204" s="157"/>
      <c r="V204" s="157"/>
      <c r="W204" s="157"/>
      <c r="X204" s="157"/>
      <c r="Y204" s="157"/>
      <c r="Z204" s="157"/>
      <c r="AA204" s="157">
        <f t="shared" si="7"/>
        <v>0</v>
      </c>
      <c r="AB204" s="158"/>
      <c r="AC204" s="884"/>
      <c r="AD204" s="884"/>
      <c r="AE204" s="884"/>
      <c r="AF204" s="884"/>
      <c r="AG204" s="884"/>
      <c r="AH204" s="884"/>
      <c r="AI204" s="884"/>
      <c r="AJ204" s="884"/>
      <c r="AK204" s="884"/>
      <c r="AL204" s="884"/>
      <c r="AM204" s="884"/>
      <c r="AN204" s="884"/>
    </row>
    <row r="205" spans="1:40" s="882" customFormat="1" ht="11.25">
      <c r="A205" s="882">
        <v>1140214301</v>
      </c>
      <c r="B205" s="883" t="s">
        <v>556</v>
      </c>
      <c r="C205" s="157">
        <f>+VLOOKUP(A205,Clasificación!C:J,5,FALSE)</f>
        <v>0</v>
      </c>
      <c r="D205" s="157"/>
      <c r="E205" s="157"/>
      <c r="F205" s="157">
        <f>+VLOOKUP(A205,Clasificación!C:K,9,FALSE)</f>
        <v>214200000</v>
      </c>
      <c r="G205" s="157">
        <f t="shared" si="8"/>
        <v>-214200000</v>
      </c>
      <c r="H205" s="157"/>
      <c r="I205" s="157"/>
      <c r="J205" s="157"/>
      <c r="K205" s="157"/>
      <c r="L205" s="157"/>
      <c r="M205" s="157"/>
      <c r="N205" s="157"/>
      <c r="O205" s="157"/>
      <c r="P205" s="157"/>
      <c r="Q205" s="157"/>
      <c r="R205" s="157"/>
      <c r="S205" s="157">
        <f>-G205</f>
        <v>214200000</v>
      </c>
      <c r="T205" s="157"/>
      <c r="U205" s="157"/>
      <c r="V205" s="157"/>
      <c r="W205" s="157"/>
      <c r="X205" s="157"/>
      <c r="Y205" s="157"/>
      <c r="Z205" s="157"/>
      <c r="AA205" s="157">
        <f t="shared" si="7"/>
        <v>0</v>
      </c>
      <c r="AB205" s="158"/>
      <c r="AC205" s="884"/>
      <c r="AD205" s="884"/>
      <c r="AE205" s="884"/>
      <c r="AF205" s="884"/>
      <c r="AG205" s="884"/>
      <c r="AH205" s="884"/>
      <c r="AI205" s="884"/>
      <c r="AJ205" s="884"/>
      <c r="AK205" s="884"/>
      <c r="AL205" s="884"/>
      <c r="AM205" s="884"/>
      <c r="AN205" s="884"/>
    </row>
    <row r="206" spans="1:40" s="882" customFormat="1" ht="11.25">
      <c r="A206" s="882">
        <v>1140214302</v>
      </c>
      <c r="B206" s="883" t="s">
        <v>306</v>
      </c>
      <c r="C206" s="157">
        <f>+VLOOKUP(A206,Clasificación!C:J,5,FALSE)</f>
        <v>0</v>
      </c>
      <c r="D206" s="157"/>
      <c r="E206" s="157"/>
      <c r="F206" s="157">
        <f>+VLOOKUP(A206,Clasificación!C:K,9,FALSE)</f>
        <v>0</v>
      </c>
      <c r="G206" s="157">
        <f t="shared" si="8"/>
        <v>0</v>
      </c>
      <c r="H206" s="157"/>
      <c r="I206" s="157"/>
      <c r="J206" s="157"/>
      <c r="K206" s="157"/>
      <c r="L206" s="157"/>
      <c r="M206" s="157"/>
      <c r="N206" s="157"/>
      <c r="O206" s="157"/>
      <c r="P206" s="157"/>
      <c r="Q206" s="157"/>
      <c r="R206" s="157"/>
      <c r="S206" s="157"/>
      <c r="T206" s="157"/>
      <c r="U206" s="157"/>
      <c r="V206" s="157"/>
      <c r="W206" s="157"/>
      <c r="X206" s="157"/>
      <c r="Y206" s="157"/>
      <c r="Z206" s="157"/>
      <c r="AA206" s="157">
        <f t="shared" si="7"/>
        <v>0</v>
      </c>
      <c r="AB206" s="158"/>
      <c r="AC206" s="884"/>
      <c r="AD206" s="884"/>
      <c r="AE206" s="884"/>
      <c r="AF206" s="884"/>
      <c r="AG206" s="884"/>
      <c r="AH206" s="884"/>
      <c r="AI206" s="884"/>
      <c r="AJ206" s="884"/>
      <c r="AK206" s="884"/>
      <c r="AL206" s="884"/>
      <c r="AM206" s="884"/>
      <c r="AN206" s="884"/>
    </row>
    <row r="207" spans="1:40" s="882" customFormat="1" ht="11.25">
      <c r="A207" s="882">
        <v>11402144</v>
      </c>
      <c r="B207" s="883" t="s">
        <v>370</v>
      </c>
      <c r="C207" s="157">
        <f>+VLOOKUP(A207,Clasificación!C:J,5,FALSE)</f>
        <v>0</v>
      </c>
      <c r="D207" s="157"/>
      <c r="E207" s="157"/>
      <c r="F207" s="157">
        <f>+VLOOKUP(A207,Clasificación!C:K,9,FALSE)</f>
        <v>0</v>
      </c>
      <c r="G207" s="157">
        <f t="shared" si="8"/>
        <v>0</v>
      </c>
      <c r="H207" s="157"/>
      <c r="I207" s="157"/>
      <c r="J207" s="157"/>
      <c r="K207" s="157"/>
      <c r="L207" s="157"/>
      <c r="M207" s="157"/>
      <c r="N207" s="157"/>
      <c r="O207" s="157"/>
      <c r="P207" s="157"/>
      <c r="Q207" s="157"/>
      <c r="R207" s="157"/>
      <c r="S207" s="157"/>
      <c r="T207" s="157"/>
      <c r="U207" s="157"/>
      <c r="V207" s="157"/>
      <c r="W207" s="157"/>
      <c r="X207" s="157"/>
      <c r="Y207" s="157"/>
      <c r="Z207" s="157"/>
      <c r="AA207" s="157">
        <f t="shared" si="7"/>
        <v>0</v>
      </c>
      <c r="AB207" s="158"/>
      <c r="AC207" s="884"/>
      <c r="AD207" s="884"/>
      <c r="AE207" s="884"/>
      <c r="AF207" s="884"/>
      <c r="AG207" s="884"/>
      <c r="AH207" s="884"/>
      <c r="AI207" s="884"/>
      <c r="AJ207" s="884"/>
      <c r="AK207" s="884"/>
      <c r="AL207" s="884"/>
      <c r="AM207" s="884"/>
      <c r="AN207" s="884"/>
    </row>
    <row r="208" spans="1:40" s="882" customFormat="1" ht="11.25">
      <c r="A208" s="882">
        <v>1140214401</v>
      </c>
      <c r="B208" s="883" t="s">
        <v>304</v>
      </c>
      <c r="C208" s="157">
        <f>+VLOOKUP(A208,Clasificación!C:J,5,FALSE)</f>
        <v>0</v>
      </c>
      <c r="D208" s="157"/>
      <c r="E208" s="157"/>
      <c r="F208" s="157">
        <f>+VLOOKUP(A208,Clasificación!C:K,9,FALSE)</f>
        <v>0</v>
      </c>
      <c r="G208" s="157">
        <f t="shared" si="8"/>
        <v>0</v>
      </c>
      <c r="H208" s="157"/>
      <c r="I208" s="157"/>
      <c r="J208" s="157"/>
      <c r="K208" s="157"/>
      <c r="L208" s="157"/>
      <c r="M208" s="157"/>
      <c r="N208" s="157"/>
      <c r="O208" s="157"/>
      <c r="P208" s="157"/>
      <c r="Q208" s="157"/>
      <c r="R208" s="157"/>
      <c r="S208" s="157"/>
      <c r="T208" s="157"/>
      <c r="U208" s="157"/>
      <c r="V208" s="157"/>
      <c r="W208" s="157"/>
      <c r="X208" s="157"/>
      <c r="Y208" s="157"/>
      <c r="Z208" s="157"/>
      <c r="AA208" s="157">
        <f t="shared" si="7"/>
        <v>0</v>
      </c>
      <c r="AB208" s="158"/>
      <c r="AC208" s="884"/>
      <c r="AD208" s="884"/>
      <c r="AE208" s="884"/>
      <c r="AF208" s="884"/>
      <c r="AG208" s="884"/>
      <c r="AH208" s="884"/>
      <c r="AI208" s="884"/>
      <c r="AJ208" s="884"/>
      <c r="AK208" s="884"/>
      <c r="AL208" s="884"/>
      <c r="AM208" s="884"/>
      <c r="AN208" s="884"/>
    </row>
    <row r="209" spans="1:40" s="882" customFormat="1" ht="11.25">
      <c r="A209" s="882">
        <v>1140214402</v>
      </c>
      <c r="B209" s="883" t="s">
        <v>305</v>
      </c>
      <c r="C209" s="157">
        <f>+VLOOKUP(A209,Clasificación!C:J,5,FALSE)</f>
        <v>0</v>
      </c>
      <c r="D209" s="157"/>
      <c r="E209" s="157"/>
      <c r="F209" s="157">
        <f>+VLOOKUP(A209,Clasificación!C:K,9,FALSE)</f>
        <v>0</v>
      </c>
      <c r="G209" s="157">
        <f t="shared" si="8"/>
        <v>0</v>
      </c>
      <c r="H209" s="157"/>
      <c r="I209" s="157"/>
      <c r="J209" s="157"/>
      <c r="K209" s="157"/>
      <c r="L209" s="157"/>
      <c r="M209" s="157"/>
      <c r="N209" s="157"/>
      <c r="O209" s="157"/>
      <c r="P209" s="157"/>
      <c r="Q209" s="157"/>
      <c r="R209" s="157"/>
      <c r="S209" s="157"/>
      <c r="T209" s="157"/>
      <c r="U209" s="157"/>
      <c r="V209" s="157"/>
      <c r="W209" s="157"/>
      <c r="X209" s="157"/>
      <c r="Y209" s="157"/>
      <c r="Z209" s="157"/>
      <c r="AA209" s="157">
        <f t="shared" si="7"/>
        <v>0</v>
      </c>
      <c r="AB209" s="158"/>
      <c r="AC209" s="884"/>
      <c r="AD209" s="884"/>
      <c r="AE209" s="884"/>
      <c r="AF209" s="884"/>
      <c r="AG209" s="884"/>
      <c r="AH209" s="884"/>
      <c r="AI209" s="884"/>
      <c r="AJ209" s="884"/>
      <c r="AK209" s="884"/>
      <c r="AL209" s="884"/>
      <c r="AM209" s="884"/>
      <c r="AN209" s="884"/>
    </row>
    <row r="210" spans="1:40" s="882" customFormat="1" ht="11.25">
      <c r="A210" s="882">
        <v>11402145</v>
      </c>
      <c r="B210" s="883" t="s">
        <v>546</v>
      </c>
      <c r="C210" s="157">
        <f>+VLOOKUP(A210,Clasificación!C:J,5,FALSE)</f>
        <v>0</v>
      </c>
      <c r="D210" s="157"/>
      <c r="E210" s="157"/>
      <c r="F210" s="157">
        <f>+VLOOKUP(A210,Clasificación!C:K,9,FALSE)</f>
        <v>0</v>
      </c>
      <c r="G210" s="157">
        <f t="shared" si="8"/>
        <v>0</v>
      </c>
      <c r="H210" s="157"/>
      <c r="I210" s="157"/>
      <c r="J210" s="157"/>
      <c r="K210" s="157"/>
      <c r="L210" s="157"/>
      <c r="M210" s="157"/>
      <c r="N210" s="157"/>
      <c r="O210" s="157"/>
      <c r="P210" s="157"/>
      <c r="Q210" s="157"/>
      <c r="R210" s="157"/>
      <c r="S210" s="157"/>
      <c r="T210" s="157"/>
      <c r="U210" s="157"/>
      <c r="V210" s="157"/>
      <c r="W210" s="157"/>
      <c r="X210" s="157"/>
      <c r="Y210" s="157"/>
      <c r="Z210" s="157"/>
      <c r="AA210" s="157">
        <f t="shared" si="7"/>
        <v>0</v>
      </c>
      <c r="AB210" s="158"/>
      <c r="AC210" s="884"/>
      <c r="AD210" s="884"/>
      <c r="AE210" s="884"/>
      <c r="AF210" s="884"/>
      <c r="AG210" s="884"/>
      <c r="AH210" s="884"/>
      <c r="AI210" s="884"/>
      <c r="AJ210" s="884"/>
      <c r="AK210" s="884"/>
      <c r="AL210" s="884"/>
      <c r="AM210" s="884"/>
      <c r="AN210" s="884"/>
    </row>
    <row r="211" spans="1:40" s="882" customFormat="1" ht="11.25">
      <c r="A211" s="882">
        <v>1140214501</v>
      </c>
      <c r="B211" s="883" t="s">
        <v>547</v>
      </c>
      <c r="C211" s="157">
        <f>+VLOOKUP(A211,Clasificación!C:J,5,FALSE)</f>
        <v>0</v>
      </c>
      <c r="D211" s="157"/>
      <c r="E211" s="157"/>
      <c r="F211" s="157">
        <f>+VLOOKUP(A211,Clasificación!C:K,9,FALSE)</f>
        <v>0</v>
      </c>
      <c r="G211" s="157">
        <f t="shared" si="8"/>
        <v>0</v>
      </c>
      <c r="H211" s="157"/>
      <c r="I211" s="157"/>
      <c r="J211" s="157"/>
      <c r="K211" s="157"/>
      <c r="L211" s="157"/>
      <c r="M211" s="157"/>
      <c r="N211" s="157"/>
      <c r="O211" s="157"/>
      <c r="P211" s="157"/>
      <c r="Q211" s="157"/>
      <c r="R211" s="157"/>
      <c r="S211" s="157"/>
      <c r="T211" s="157"/>
      <c r="U211" s="157"/>
      <c r="V211" s="157"/>
      <c r="W211" s="157"/>
      <c r="X211" s="157"/>
      <c r="Y211" s="157"/>
      <c r="Z211" s="157"/>
      <c r="AA211" s="157">
        <f t="shared" si="7"/>
        <v>0</v>
      </c>
      <c r="AB211" s="158"/>
      <c r="AC211" s="884"/>
      <c r="AD211" s="884"/>
      <c r="AE211" s="884"/>
      <c r="AF211" s="884"/>
      <c r="AG211" s="884"/>
      <c r="AH211" s="884"/>
      <c r="AI211" s="884"/>
      <c r="AJ211" s="884"/>
      <c r="AK211" s="884"/>
      <c r="AL211" s="884"/>
      <c r="AM211" s="884"/>
      <c r="AN211" s="884"/>
    </row>
    <row r="212" spans="1:40" s="882" customFormat="1" ht="11.25">
      <c r="A212" s="882">
        <v>1140214502</v>
      </c>
      <c r="B212" s="883" t="s">
        <v>548</v>
      </c>
      <c r="C212" s="157">
        <f>+VLOOKUP(A212,Clasificación!C:J,5,FALSE)</f>
        <v>0</v>
      </c>
      <c r="D212" s="157"/>
      <c r="E212" s="157"/>
      <c r="F212" s="157">
        <f>+VLOOKUP(A212,Clasificación!C:K,9,FALSE)</f>
        <v>0</v>
      </c>
      <c r="G212" s="157">
        <f t="shared" si="8"/>
        <v>0</v>
      </c>
      <c r="H212" s="157"/>
      <c r="I212" s="157"/>
      <c r="J212" s="157"/>
      <c r="K212" s="157"/>
      <c r="L212" s="157"/>
      <c r="M212" s="157"/>
      <c r="N212" s="157"/>
      <c r="O212" s="157"/>
      <c r="P212" s="157"/>
      <c r="Q212" s="157"/>
      <c r="R212" s="157"/>
      <c r="S212" s="157"/>
      <c r="T212" s="157"/>
      <c r="U212" s="157"/>
      <c r="V212" s="157"/>
      <c r="W212" s="157"/>
      <c r="X212" s="157"/>
      <c r="Y212" s="157"/>
      <c r="Z212" s="157"/>
      <c r="AA212" s="157">
        <f t="shared" si="7"/>
        <v>0</v>
      </c>
      <c r="AB212" s="158"/>
      <c r="AC212" s="884"/>
      <c r="AD212" s="884"/>
      <c r="AE212" s="884"/>
      <c r="AF212" s="884"/>
      <c r="AG212" s="884"/>
      <c r="AH212" s="884"/>
      <c r="AI212" s="884"/>
      <c r="AJ212" s="884"/>
      <c r="AK212" s="884"/>
      <c r="AL212" s="884"/>
      <c r="AM212" s="884"/>
      <c r="AN212" s="884"/>
    </row>
    <row r="213" spans="1:40" s="882" customFormat="1" ht="11.25">
      <c r="A213" s="882">
        <v>11402146</v>
      </c>
      <c r="B213" s="883" t="s">
        <v>549</v>
      </c>
      <c r="C213" s="157">
        <f>+VLOOKUP(A213,Clasificación!C:J,5,FALSE)</f>
        <v>0</v>
      </c>
      <c r="D213" s="157"/>
      <c r="E213" s="157"/>
      <c r="F213" s="157">
        <f>+VLOOKUP(A213,Clasificación!C:K,9,FALSE)</f>
        <v>0</v>
      </c>
      <c r="G213" s="157">
        <f t="shared" si="8"/>
        <v>0</v>
      </c>
      <c r="H213" s="157"/>
      <c r="I213" s="157"/>
      <c r="J213" s="157"/>
      <c r="K213" s="157"/>
      <c r="L213" s="157"/>
      <c r="M213" s="157"/>
      <c r="N213" s="157"/>
      <c r="O213" s="157"/>
      <c r="P213" s="157"/>
      <c r="Q213" s="157"/>
      <c r="R213" s="157"/>
      <c r="S213" s="157"/>
      <c r="T213" s="157"/>
      <c r="U213" s="157"/>
      <c r="V213" s="157"/>
      <c r="W213" s="157"/>
      <c r="X213" s="157"/>
      <c r="Y213" s="157"/>
      <c r="Z213" s="157"/>
      <c r="AA213" s="157">
        <f t="shared" si="7"/>
        <v>0</v>
      </c>
      <c r="AB213" s="158"/>
      <c r="AC213" s="884"/>
      <c r="AD213" s="884"/>
      <c r="AE213" s="884"/>
      <c r="AF213" s="884"/>
      <c r="AG213" s="884"/>
      <c r="AH213" s="884"/>
      <c r="AI213" s="884"/>
      <c r="AJ213" s="884"/>
      <c r="AK213" s="884"/>
      <c r="AL213" s="884"/>
      <c r="AM213" s="884"/>
      <c r="AN213" s="884"/>
    </row>
    <row r="214" spans="1:40" s="882" customFormat="1" ht="11.25">
      <c r="A214" s="882">
        <v>1140214601</v>
      </c>
      <c r="B214" s="883" t="s">
        <v>550</v>
      </c>
      <c r="C214" s="157">
        <f>+VLOOKUP(A214,Clasificación!C:J,5,FALSE)</f>
        <v>0</v>
      </c>
      <c r="D214" s="157"/>
      <c r="E214" s="157"/>
      <c r="F214" s="157">
        <f>+VLOOKUP(A214,Clasificación!C:K,9,FALSE)</f>
        <v>0</v>
      </c>
      <c r="G214" s="157">
        <f t="shared" si="8"/>
        <v>0</v>
      </c>
      <c r="H214" s="157"/>
      <c r="I214" s="157"/>
      <c r="J214" s="157"/>
      <c r="K214" s="157"/>
      <c r="L214" s="157"/>
      <c r="M214" s="157"/>
      <c r="N214" s="157"/>
      <c r="O214" s="157"/>
      <c r="P214" s="157"/>
      <c r="Q214" s="157"/>
      <c r="R214" s="157"/>
      <c r="S214" s="157"/>
      <c r="T214" s="157"/>
      <c r="U214" s="157"/>
      <c r="V214" s="157"/>
      <c r="W214" s="157"/>
      <c r="X214" s="157"/>
      <c r="Y214" s="157"/>
      <c r="Z214" s="157"/>
      <c r="AA214" s="157">
        <f t="shared" si="7"/>
        <v>0</v>
      </c>
      <c r="AB214" s="158"/>
      <c r="AC214" s="884"/>
      <c r="AD214" s="884"/>
      <c r="AE214" s="884"/>
      <c r="AF214" s="884"/>
      <c r="AG214" s="884"/>
      <c r="AH214" s="884"/>
      <c r="AI214" s="884"/>
      <c r="AJ214" s="884"/>
      <c r="AK214" s="884"/>
      <c r="AL214" s="884"/>
      <c r="AM214" s="884"/>
      <c r="AN214" s="884"/>
    </row>
    <row r="215" spans="1:40" s="882" customFormat="1" ht="11.25">
      <c r="A215" s="882">
        <v>1140214602</v>
      </c>
      <c r="B215" s="883" t="s">
        <v>551</v>
      </c>
      <c r="C215" s="157">
        <f>+VLOOKUP(A215,Clasificación!C:J,5,FALSE)</f>
        <v>0</v>
      </c>
      <c r="D215" s="157"/>
      <c r="E215" s="157"/>
      <c r="F215" s="157">
        <f>+VLOOKUP(A215,Clasificación!C:K,9,FALSE)</f>
        <v>0</v>
      </c>
      <c r="G215" s="157">
        <f t="shared" si="8"/>
        <v>0</v>
      </c>
      <c r="H215" s="157"/>
      <c r="I215" s="157"/>
      <c r="J215" s="157"/>
      <c r="K215" s="157"/>
      <c r="L215" s="157"/>
      <c r="M215" s="157"/>
      <c r="N215" s="157"/>
      <c r="O215" s="157"/>
      <c r="P215" s="157"/>
      <c r="Q215" s="157"/>
      <c r="R215" s="157"/>
      <c r="S215" s="157"/>
      <c r="T215" s="157"/>
      <c r="U215" s="157"/>
      <c r="V215" s="157"/>
      <c r="W215" s="157"/>
      <c r="X215" s="157"/>
      <c r="Y215" s="157"/>
      <c r="Z215" s="157"/>
      <c r="AA215" s="157">
        <f t="shared" si="7"/>
        <v>0</v>
      </c>
      <c r="AB215" s="158"/>
      <c r="AC215" s="884"/>
      <c r="AD215" s="884"/>
      <c r="AE215" s="884"/>
      <c r="AF215" s="884"/>
      <c r="AG215" s="884"/>
      <c r="AH215" s="884"/>
      <c r="AI215" s="884"/>
      <c r="AJ215" s="884"/>
      <c r="AK215" s="884"/>
      <c r="AL215" s="884"/>
      <c r="AM215" s="884"/>
      <c r="AN215" s="884"/>
    </row>
    <row r="216" spans="1:40" s="882" customFormat="1" ht="11.25">
      <c r="A216" s="882">
        <v>1140215</v>
      </c>
      <c r="B216" s="883" t="s">
        <v>557</v>
      </c>
      <c r="C216" s="157">
        <f>+VLOOKUP(A216,Clasificación!C:J,5,FALSE)</f>
        <v>0</v>
      </c>
      <c r="D216" s="157"/>
      <c r="E216" s="157"/>
      <c r="F216" s="157">
        <f>+VLOOKUP(A216,Clasificación!C:K,9,FALSE)</f>
        <v>0</v>
      </c>
      <c r="G216" s="157">
        <f t="shared" si="8"/>
        <v>0</v>
      </c>
      <c r="H216" s="157"/>
      <c r="I216" s="157"/>
      <c r="J216" s="157"/>
      <c r="K216" s="157"/>
      <c r="L216" s="157"/>
      <c r="M216" s="157"/>
      <c r="N216" s="157"/>
      <c r="O216" s="157"/>
      <c r="P216" s="157"/>
      <c r="Q216" s="157"/>
      <c r="R216" s="157"/>
      <c r="S216" s="157"/>
      <c r="T216" s="157"/>
      <c r="U216" s="157"/>
      <c r="V216" s="157"/>
      <c r="W216" s="157"/>
      <c r="X216" s="157"/>
      <c r="Y216" s="157"/>
      <c r="Z216" s="157"/>
      <c r="AA216" s="157">
        <f t="shared" si="7"/>
        <v>0</v>
      </c>
      <c r="AB216" s="158"/>
      <c r="AC216" s="884"/>
      <c r="AD216" s="884"/>
      <c r="AE216" s="884"/>
      <c r="AF216" s="884"/>
      <c r="AG216" s="884"/>
      <c r="AH216" s="884"/>
      <c r="AI216" s="884"/>
      <c r="AJ216" s="884"/>
      <c r="AK216" s="884"/>
      <c r="AL216" s="884"/>
      <c r="AM216" s="884"/>
      <c r="AN216" s="884"/>
    </row>
    <row r="217" spans="1:40" s="882" customFormat="1" ht="11.25">
      <c r="A217" s="882">
        <v>11402151</v>
      </c>
      <c r="B217" s="883" t="s">
        <v>558</v>
      </c>
      <c r="C217" s="157">
        <f>+VLOOKUP(A217,Clasificación!C:J,5,FALSE)</f>
        <v>0</v>
      </c>
      <c r="D217" s="157"/>
      <c r="E217" s="157"/>
      <c r="F217" s="157">
        <f>+VLOOKUP(A217,Clasificación!C:K,9,FALSE)</f>
        <v>0</v>
      </c>
      <c r="G217" s="157">
        <f t="shared" si="8"/>
        <v>0</v>
      </c>
      <c r="H217" s="157"/>
      <c r="I217" s="157"/>
      <c r="J217" s="157"/>
      <c r="K217" s="157"/>
      <c r="L217" s="157"/>
      <c r="M217" s="157"/>
      <c r="N217" s="157"/>
      <c r="O217" s="157"/>
      <c r="P217" s="157"/>
      <c r="Q217" s="157"/>
      <c r="R217" s="157"/>
      <c r="S217" s="157"/>
      <c r="T217" s="157"/>
      <c r="U217" s="157"/>
      <c r="V217" s="157"/>
      <c r="W217" s="157"/>
      <c r="X217" s="157"/>
      <c r="Y217" s="157"/>
      <c r="Z217" s="157"/>
      <c r="AA217" s="157">
        <f t="shared" si="7"/>
        <v>0</v>
      </c>
      <c r="AB217" s="158"/>
      <c r="AC217" s="884"/>
      <c r="AD217" s="884"/>
      <c r="AE217" s="884"/>
      <c r="AF217" s="884"/>
      <c r="AG217" s="884"/>
      <c r="AH217" s="884"/>
      <c r="AI217" s="884"/>
      <c r="AJ217" s="884"/>
      <c r="AK217" s="884"/>
      <c r="AL217" s="884"/>
      <c r="AM217" s="884"/>
      <c r="AN217" s="884"/>
    </row>
    <row r="218" spans="1:40" s="882" customFormat="1" ht="11.25">
      <c r="A218" s="882">
        <v>1140215101</v>
      </c>
      <c r="B218" s="883" t="s">
        <v>559</v>
      </c>
      <c r="C218" s="157">
        <f>+VLOOKUP(A218,Clasificación!C:J,5,FALSE)</f>
        <v>0</v>
      </c>
      <c r="D218" s="157"/>
      <c r="E218" s="157"/>
      <c r="F218" s="157">
        <f>+VLOOKUP(A218,Clasificación!C:K,9,FALSE)</f>
        <v>0</v>
      </c>
      <c r="G218" s="157">
        <f t="shared" si="8"/>
        <v>0</v>
      </c>
      <c r="H218" s="157"/>
      <c r="I218" s="157"/>
      <c r="J218" s="157"/>
      <c r="K218" s="157"/>
      <c r="L218" s="157"/>
      <c r="M218" s="157"/>
      <c r="N218" s="157"/>
      <c r="O218" s="157"/>
      <c r="P218" s="157"/>
      <c r="Q218" s="157"/>
      <c r="R218" s="157"/>
      <c r="S218" s="157"/>
      <c r="T218" s="157"/>
      <c r="U218" s="157"/>
      <c r="V218" s="157"/>
      <c r="W218" s="157"/>
      <c r="X218" s="157"/>
      <c r="Y218" s="157"/>
      <c r="Z218" s="157"/>
      <c r="AA218" s="157">
        <f t="shared" si="7"/>
        <v>0</v>
      </c>
      <c r="AB218" s="158"/>
      <c r="AC218" s="884"/>
      <c r="AD218" s="884"/>
      <c r="AE218" s="884"/>
      <c r="AF218" s="884"/>
      <c r="AG218" s="884"/>
      <c r="AH218" s="884"/>
      <c r="AI218" s="884"/>
      <c r="AJ218" s="884"/>
      <c r="AK218" s="884"/>
      <c r="AL218" s="884"/>
      <c r="AM218" s="884"/>
      <c r="AN218" s="884"/>
    </row>
    <row r="219" spans="1:40" s="882" customFormat="1" ht="11.25">
      <c r="A219" s="882">
        <v>1140215102</v>
      </c>
      <c r="B219" s="883" t="s">
        <v>560</v>
      </c>
      <c r="C219" s="157">
        <f>+VLOOKUP(A219,Clasificación!C:J,5,FALSE)</f>
        <v>0</v>
      </c>
      <c r="D219" s="157"/>
      <c r="E219" s="157"/>
      <c r="F219" s="157">
        <f>+VLOOKUP(A219,Clasificación!C:K,9,FALSE)</f>
        <v>0</v>
      </c>
      <c r="G219" s="157">
        <f t="shared" si="8"/>
        <v>0</v>
      </c>
      <c r="H219" s="157"/>
      <c r="I219" s="157"/>
      <c r="J219" s="157"/>
      <c r="K219" s="157"/>
      <c r="L219" s="157"/>
      <c r="M219" s="157"/>
      <c r="N219" s="157"/>
      <c r="O219" s="157"/>
      <c r="P219" s="157"/>
      <c r="Q219" s="157"/>
      <c r="R219" s="157"/>
      <c r="S219" s="157"/>
      <c r="T219" s="157"/>
      <c r="U219" s="157"/>
      <c r="V219" s="157"/>
      <c r="W219" s="157"/>
      <c r="X219" s="157"/>
      <c r="Y219" s="157"/>
      <c r="Z219" s="157"/>
      <c r="AA219" s="157">
        <f t="shared" si="7"/>
        <v>0</v>
      </c>
      <c r="AB219" s="158"/>
      <c r="AC219" s="884"/>
      <c r="AD219" s="884"/>
      <c r="AE219" s="884"/>
      <c r="AF219" s="884"/>
      <c r="AG219" s="884"/>
      <c r="AH219" s="884"/>
      <c r="AI219" s="884"/>
      <c r="AJ219" s="884"/>
      <c r="AK219" s="884"/>
      <c r="AL219" s="884"/>
      <c r="AM219" s="884"/>
      <c r="AN219" s="884"/>
    </row>
    <row r="220" spans="1:40" s="882" customFormat="1" ht="11.25">
      <c r="A220" s="882">
        <v>11402152</v>
      </c>
      <c r="B220" s="883" t="s">
        <v>533</v>
      </c>
      <c r="C220" s="157">
        <f>+VLOOKUP(A220,Clasificación!C:J,5,FALSE)</f>
        <v>0</v>
      </c>
      <c r="D220" s="157"/>
      <c r="E220" s="157"/>
      <c r="F220" s="157">
        <f>+VLOOKUP(A220,Clasificación!C:K,9,FALSE)</f>
        <v>0</v>
      </c>
      <c r="G220" s="157">
        <f t="shared" si="8"/>
        <v>0</v>
      </c>
      <c r="H220" s="157"/>
      <c r="I220" s="157"/>
      <c r="J220" s="157"/>
      <c r="K220" s="157"/>
      <c r="L220" s="157"/>
      <c r="M220" s="157"/>
      <c r="N220" s="157"/>
      <c r="O220" s="157"/>
      <c r="P220" s="157"/>
      <c r="Q220" s="157"/>
      <c r="R220" s="157"/>
      <c r="S220" s="157"/>
      <c r="T220" s="157"/>
      <c r="U220" s="157"/>
      <c r="V220" s="157"/>
      <c r="W220" s="157"/>
      <c r="X220" s="157"/>
      <c r="Y220" s="157"/>
      <c r="Z220" s="157"/>
      <c r="AA220" s="157">
        <f t="shared" si="7"/>
        <v>0</v>
      </c>
      <c r="AB220" s="158"/>
      <c r="AC220" s="884"/>
      <c r="AD220" s="884"/>
      <c r="AE220" s="884"/>
      <c r="AF220" s="884"/>
      <c r="AG220" s="884"/>
      <c r="AH220" s="884"/>
      <c r="AI220" s="884"/>
      <c r="AJ220" s="884"/>
      <c r="AK220" s="884"/>
      <c r="AL220" s="884"/>
      <c r="AM220" s="884"/>
      <c r="AN220" s="884"/>
    </row>
    <row r="221" spans="1:40" s="882" customFormat="1" ht="11.25">
      <c r="A221" s="882">
        <v>1140215201</v>
      </c>
      <c r="B221" s="883" t="s">
        <v>561</v>
      </c>
      <c r="C221" s="157">
        <f>+VLOOKUP(A221,Clasificación!C:J,5,FALSE)</f>
        <v>0</v>
      </c>
      <c r="D221" s="157"/>
      <c r="E221" s="157"/>
      <c r="F221" s="157">
        <f>+VLOOKUP(A221,Clasificación!C:K,9,FALSE)</f>
        <v>0</v>
      </c>
      <c r="G221" s="157">
        <f t="shared" si="8"/>
        <v>0</v>
      </c>
      <c r="H221" s="157"/>
      <c r="I221" s="157"/>
      <c r="J221" s="157"/>
      <c r="K221" s="157"/>
      <c r="L221" s="157"/>
      <c r="M221" s="157"/>
      <c r="N221" s="157"/>
      <c r="O221" s="157"/>
      <c r="P221" s="157"/>
      <c r="Q221" s="157"/>
      <c r="R221" s="157"/>
      <c r="S221" s="157"/>
      <c r="T221" s="157"/>
      <c r="U221" s="157"/>
      <c r="V221" s="157"/>
      <c r="W221" s="157"/>
      <c r="X221" s="157"/>
      <c r="Y221" s="157"/>
      <c r="Z221" s="157"/>
      <c r="AA221" s="157">
        <f t="shared" si="7"/>
        <v>0</v>
      </c>
      <c r="AB221" s="158"/>
      <c r="AC221" s="884"/>
      <c r="AD221" s="884"/>
      <c r="AE221" s="884"/>
      <c r="AF221" s="884"/>
      <c r="AG221" s="884"/>
      <c r="AH221" s="884"/>
      <c r="AI221" s="884"/>
      <c r="AJ221" s="884"/>
      <c r="AK221" s="884"/>
      <c r="AL221" s="884"/>
      <c r="AM221" s="884"/>
      <c r="AN221" s="884"/>
    </row>
    <row r="222" spans="1:40" s="882" customFormat="1" ht="11.25">
      <c r="A222" s="882">
        <v>1140215202</v>
      </c>
      <c r="B222" s="883" t="s">
        <v>562</v>
      </c>
      <c r="C222" s="157">
        <f>+VLOOKUP(A222,Clasificación!C:J,5,FALSE)</f>
        <v>0</v>
      </c>
      <c r="D222" s="157"/>
      <c r="E222" s="157"/>
      <c r="F222" s="157">
        <f>+VLOOKUP(A222,Clasificación!C:K,9,FALSE)</f>
        <v>0</v>
      </c>
      <c r="G222" s="157">
        <f t="shared" si="8"/>
        <v>0</v>
      </c>
      <c r="H222" s="157"/>
      <c r="I222" s="157"/>
      <c r="J222" s="157"/>
      <c r="K222" s="157"/>
      <c r="L222" s="157"/>
      <c r="M222" s="157"/>
      <c r="N222" s="157"/>
      <c r="O222" s="157"/>
      <c r="P222" s="157"/>
      <c r="Q222" s="157"/>
      <c r="R222" s="157"/>
      <c r="S222" s="157"/>
      <c r="T222" s="157"/>
      <c r="U222" s="157"/>
      <c r="V222" s="157"/>
      <c r="W222" s="157"/>
      <c r="X222" s="157"/>
      <c r="Y222" s="157"/>
      <c r="Z222" s="157"/>
      <c r="AA222" s="157">
        <f t="shared" si="7"/>
        <v>0</v>
      </c>
      <c r="AB222" s="158"/>
      <c r="AC222" s="884"/>
      <c r="AD222" s="884"/>
      <c r="AE222" s="884"/>
      <c r="AF222" s="884"/>
      <c r="AG222" s="884"/>
      <c r="AH222" s="884"/>
      <c r="AI222" s="884"/>
      <c r="AJ222" s="884"/>
      <c r="AK222" s="884"/>
      <c r="AL222" s="884"/>
      <c r="AM222" s="884"/>
      <c r="AN222" s="884"/>
    </row>
    <row r="223" spans="1:40" s="882" customFormat="1" ht="11.25">
      <c r="A223" s="882">
        <v>1140219</v>
      </c>
      <c r="B223" s="883" t="s">
        <v>372</v>
      </c>
      <c r="C223" s="157">
        <f>+VLOOKUP(A223,Clasificación!C:J,5,FALSE)</f>
        <v>0</v>
      </c>
      <c r="D223" s="157"/>
      <c r="E223" s="157"/>
      <c r="F223" s="157">
        <f>+VLOOKUP(A223,Clasificación!C:K,9,FALSE)</f>
        <v>0</v>
      </c>
      <c r="G223" s="157">
        <f t="shared" si="8"/>
        <v>0</v>
      </c>
      <c r="H223" s="157"/>
      <c r="I223" s="157"/>
      <c r="J223" s="157"/>
      <c r="K223" s="157"/>
      <c r="L223" s="157"/>
      <c r="M223" s="157"/>
      <c r="N223" s="157"/>
      <c r="O223" s="157"/>
      <c r="P223" s="157"/>
      <c r="Q223" s="157"/>
      <c r="R223" s="157"/>
      <c r="S223" s="157"/>
      <c r="T223" s="157"/>
      <c r="U223" s="157"/>
      <c r="V223" s="157"/>
      <c r="W223" s="157"/>
      <c r="X223" s="157"/>
      <c r="Y223" s="157"/>
      <c r="Z223" s="157"/>
      <c r="AA223" s="157">
        <f t="shared" si="7"/>
        <v>0</v>
      </c>
      <c r="AB223" s="158"/>
      <c r="AC223" s="884"/>
      <c r="AD223" s="884"/>
      <c r="AE223" s="884"/>
      <c r="AF223" s="884"/>
      <c r="AG223" s="884"/>
      <c r="AH223" s="884"/>
      <c r="AI223" s="884"/>
      <c r="AJ223" s="884"/>
      <c r="AK223" s="884"/>
      <c r="AL223" s="884"/>
      <c r="AM223" s="884"/>
      <c r="AN223" s="884"/>
    </row>
    <row r="224" spans="1:40" s="882" customFormat="1" ht="11.25">
      <c r="A224" s="882">
        <v>11402191</v>
      </c>
      <c r="B224" s="883" t="s">
        <v>373</v>
      </c>
      <c r="C224" s="157">
        <f>+VLOOKUP(A224,Clasificación!C:J,5,FALSE)</f>
        <v>0</v>
      </c>
      <c r="D224" s="157"/>
      <c r="E224" s="157"/>
      <c r="F224" s="157">
        <f>+VLOOKUP(A224,Clasificación!C:K,9,FALSE)</f>
        <v>0</v>
      </c>
      <c r="G224" s="157">
        <f t="shared" si="8"/>
        <v>0</v>
      </c>
      <c r="H224" s="157"/>
      <c r="I224" s="157"/>
      <c r="J224" s="157"/>
      <c r="K224" s="157"/>
      <c r="L224" s="157"/>
      <c r="M224" s="157"/>
      <c r="N224" s="157"/>
      <c r="O224" s="157"/>
      <c r="P224" s="157"/>
      <c r="Q224" s="157"/>
      <c r="R224" s="157"/>
      <c r="S224" s="157"/>
      <c r="T224" s="157"/>
      <c r="U224" s="157"/>
      <c r="V224" s="157"/>
      <c r="W224" s="157"/>
      <c r="X224" s="157"/>
      <c r="Y224" s="157"/>
      <c r="Z224" s="157"/>
      <c r="AA224" s="157">
        <f t="shared" si="7"/>
        <v>0</v>
      </c>
      <c r="AB224" s="158"/>
      <c r="AC224" s="884"/>
      <c r="AD224" s="884"/>
      <c r="AE224" s="884"/>
      <c r="AF224" s="884"/>
      <c r="AG224" s="884"/>
      <c r="AH224" s="884"/>
      <c r="AI224" s="884"/>
      <c r="AJ224" s="884"/>
      <c r="AK224" s="884"/>
      <c r="AL224" s="884"/>
      <c r="AM224" s="884"/>
      <c r="AN224" s="884"/>
    </row>
    <row r="225" spans="1:40" s="882" customFormat="1" ht="11.25">
      <c r="A225" s="882">
        <v>1140219101</v>
      </c>
      <c r="B225" s="883" t="s">
        <v>563</v>
      </c>
      <c r="C225" s="157">
        <f>+VLOOKUP(A225,Clasificación!C:J,5,FALSE)</f>
        <v>0</v>
      </c>
      <c r="D225" s="157"/>
      <c r="E225" s="157"/>
      <c r="F225" s="157">
        <f>+VLOOKUP(A225,Clasificación!C:K,9,FALSE)</f>
        <v>0</v>
      </c>
      <c r="G225" s="157">
        <f t="shared" si="8"/>
        <v>0</v>
      </c>
      <c r="H225" s="157"/>
      <c r="I225" s="157"/>
      <c r="J225" s="157"/>
      <c r="K225" s="157"/>
      <c r="L225" s="157"/>
      <c r="M225" s="157"/>
      <c r="N225" s="157"/>
      <c r="O225" s="157"/>
      <c r="P225" s="157"/>
      <c r="Q225" s="157"/>
      <c r="R225" s="157"/>
      <c r="S225" s="157"/>
      <c r="T225" s="157"/>
      <c r="U225" s="157"/>
      <c r="V225" s="157"/>
      <c r="W225" s="157"/>
      <c r="X225" s="157"/>
      <c r="Y225" s="157"/>
      <c r="Z225" s="157"/>
      <c r="AA225" s="157">
        <f t="shared" si="7"/>
        <v>0</v>
      </c>
      <c r="AB225" s="158"/>
      <c r="AC225" s="884"/>
      <c r="AD225" s="884"/>
      <c r="AE225" s="884"/>
      <c r="AF225" s="884"/>
      <c r="AG225" s="884"/>
      <c r="AH225" s="884"/>
      <c r="AI225" s="884"/>
      <c r="AJ225" s="884"/>
      <c r="AK225" s="884"/>
      <c r="AL225" s="884"/>
      <c r="AM225" s="884"/>
      <c r="AN225" s="884"/>
    </row>
    <row r="226" spans="1:40" s="882" customFormat="1" ht="11.25">
      <c r="A226" s="882">
        <v>1140219102</v>
      </c>
      <c r="B226" s="883" t="s">
        <v>564</v>
      </c>
      <c r="C226" s="157">
        <f>+VLOOKUP(A226,Clasificación!C:J,5,FALSE)</f>
        <v>0</v>
      </c>
      <c r="D226" s="157"/>
      <c r="E226" s="157"/>
      <c r="F226" s="157">
        <f>+VLOOKUP(A226,Clasificación!C:K,9,FALSE)</f>
        <v>0</v>
      </c>
      <c r="G226" s="157">
        <f t="shared" si="8"/>
        <v>0</v>
      </c>
      <c r="H226" s="157"/>
      <c r="I226" s="157"/>
      <c r="J226" s="157"/>
      <c r="K226" s="157"/>
      <c r="L226" s="157"/>
      <c r="M226" s="157"/>
      <c r="N226" s="157"/>
      <c r="O226" s="157"/>
      <c r="P226" s="157"/>
      <c r="Q226" s="157"/>
      <c r="R226" s="157"/>
      <c r="S226" s="157"/>
      <c r="T226" s="157"/>
      <c r="U226" s="157"/>
      <c r="V226" s="157"/>
      <c r="W226" s="157"/>
      <c r="X226" s="157"/>
      <c r="Y226" s="157"/>
      <c r="Z226" s="157"/>
      <c r="AA226" s="157">
        <f t="shared" si="7"/>
        <v>0</v>
      </c>
      <c r="AB226" s="158"/>
      <c r="AC226" s="884"/>
      <c r="AD226" s="884"/>
      <c r="AE226" s="884"/>
      <c r="AF226" s="884"/>
      <c r="AG226" s="884"/>
      <c r="AH226" s="884"/>
      <c r="AI226" s="884"/>
      <c r="AJ226" s="884"/>
      <c r="AK226" s="884"/>
      <c r="AL226" s="884"/>
      <c r="AM226" s="884"/>
      <c r="AN226" s="884"/>
    </row>
    <row r="227" spans="1:40" s="882" customFormat="1" ht="11.25">
      <c r="A227" s="882">
        <v>1140219103</v>
      </c>
      <c r="B227" s="883" t="s">
        <v>565</v>
      </c>
      <c r="C227" s="157">
        <f>+VLOOKUP(A227,Clasificación!C:J,5,FALSE)</f>
        <v>0</v>
      </c>
      <c r="D227" s="157"/>
      <c r="E227" s="157"/>
      <c r="F227" s="157">
        <f>+VLOOKUP(A227,Clasificación!C:K,9,FALSE)</f>
        <v>0</v>
      </c>
      <c r="G227" s="157">
        <f t="shared" si="8"/>
        <v>0</v>
      </c>
      <c r="H227" s="157"/>
      <c r="I227" s="157"/>
      <c r="J227" s="157"/>
      <c r="K227" s="157"/>
      <c r="L227" s="157"/>
      <c r="M227" s="157"/>
      <c r="N227" s="157"/>
      <c r="O227" s="157"/>
      <c r="P227" s="157"/>
      <c r="Q227" s="157"/>
      <c r="R227" s="157"/>
      <c r="S227" s="157"/>
      <c r="T227" s="157"/>
      <c r="U227" s="157"/>
      <c r="V227" s="157"/>
      <c r="W227" s="157"/>
      <c r="X227" s="157"/>
      <c r="Y227" s="157"/>
      <c r="Z227" s="157"/>
      <c r="AA227" s="157">
        <f t="shared" si="7"/>
        <v>0</v>
      </c>
      <c r="AB227" s="158"/>
      <c r="AC227" s="884"/>
      <c r="AD227" s="884"/>
      <c r="AE227" s="884"/>
      <c r="AF227" s="884"/>
      <c r="AG227" s="884"/>
      <c r="AH227" s="884"/>
      <c r="AI227" s="884"/>
      <c r="AJ227" s="884"/>
      <c r="AK227" s="884"/>
      <c r="AL227" s="884"/>
      <c r="AM227" s="884"/>
      <c r="AN227" s="884"/>
    </row>
    <row r="228" spans="1:40" s="882" customFormat="1" ht="11.25">
      <c r="A228" s="882">
        <v>1140219104</v>
      </c>
      <c r="B228" s="883" t="s">
        <v>566</v>
      </c>
      <c r="C228" s="157">
        <f>+VLOOKUP(A228,Clasificación!C:J,5,FALSE)</f>
        <v>0</v>
      </c>
      <c r="D228" s="157"/>
      <c r="E228" s="157"/>
      <c r="F228" s="157">
        <f>+VLOOKUP(A228,Clasificación!C:K,9,FALSE)</f>
        <v>0</v>
      </c>
      <c r="G228" s="157">
        <f t="shared" si="8"/>
        <v>0</v>
      </c>
      <c r="H228" s="157"/>
      <c r="I228" s="157"/>
      <c r="J228" s="157"/>
      <c r="K228" s="157"/>
      <c r="L228" s="157"/>
      <c r="M228" s="157"/>
      <c r="N228" s="157"/>
      <c r="O228" s="157"/>
      <c r="P228" s="157"/>
      <c r="Q228" s="157"/>
      <c r="R228" s="157"/>
      <c r="S228" s="157"/>
      <c r="T228" s="157"/>
      <c r="U228" s="157"/>
      <c r="V228" s="157"/>
      <c r="W228" s="157"/>
      <c r="X228" s="157"/>
      <c r="Y228" s="157"/>
      <c r="Z228" s="157"/>
      <c r="AA228" s="157">
        <f t="shared" si="7"/>
        <v>0</v>
      </c>
      <c r="AB228" s="158"/>
      <c r="AC228" s="884"/>
      <c r="AD228" s="884"/>
      <c r="AE228" s="884"/>
      <c r="AF228" s="884"/>
      <c r="AG228" s="884"/>
      <c r="AH228" s="884"/>
      <c r="AI228" s="884"/>
      <c r="AJ228" s="884"/>
      <c r="AK228" s="884"/>
      <c r="AL228" s="884"/>
      <c r="AM228" s="884"/>
      <c r="AN228" s="884"/>
    </row>
    <row r="229" spans="1:40" s="882" customFormat="1" ht="11.25">
      <c r="A229" s="882">
        <v>1140219105</v>
      </c>
      <c r="B229" s="883" t="s">
        <v>307</v>
      </c>
      <c r="C229" s="157">
        <f>+VLOOKUP(A229,Clasificación!C:J,5,FALSE)</f>
        <v>0</v>
      </c>
      <c r="D229" s="157"/>
      <c r="E229" s="157"/>
      <c r="F229" s="157">
        <f>+VLOOKUP(A229,Clasificación!C:K,9,FALSE)</f>
        <v>-1071707</v>
      </c>
      <c r="G229" s="157">
        <f t="shared" si="8"/>
        <v>1071707</v>
      </c>
      <c r="H229" s="157"/>
      <c r="I229" s="157"/>
      <c r="J229" s="157"/>
      <c r="K229" s="157"/>
      <c r="L229" s="157"/>
      <c r="M229" s="157"/>
      <c r="N229" s="157"/>
      <c r="O229" s="157"/>
      <c r="P229" s="157"/>
      <c r="Q229" s="157"/>
      <c r="R229" s="157"/>
      <c r="S229" s="157">
        <f>-G229</f>
        <v>-1071707</v>
      </c>
      <c r="T229" s="157"/>
      <c r="U229" s="157"/>
      <c r="V229" s="157"/>
      <c r="W229" s="157"/>
      <c r="X229" s="157"/>
      <c r="Y229" s="157"/>
      <c r="Z229" s="157"/>
      <c r="AA229" s="157">
        <f t="shared" si="7"/>
        <v>0</v>
      </c>
      <c r="AB229" s="158"/>
      <c r="AC229" s="884"/>
      <c r="AD229" s="884"/>
      <c r="AE229" s="884"/>
      <c r="AF229" s="884"/>
      <c r="AG229" s="884"/>
      <c r="AH229" s="884"/>
      <c r="AI229" s="884"/>
      <c r="AJ229" s="884"/>
      <c r="AK229" s="884"/>
      <c r="AL229" s="884"/>
      <c r="AM229" s="884"/>
      <c r="AN229" s="884"/>
    </row>
    <row r="230" spans="1:40" s="882" customFormat="1" ht="11.25">
      <c r="A230" s="882">
        <v>1140219106</v>
      </c>
      <c r="B230" s="883" t="s">
        <v>567</v>
      </c>
      <c r="C230" s="157">
        <f>+VLOOKUP(A230,Clasificación!C:J,5,FALSE)</f>
        <v>-165632</v>
      </c>
      <c r="D230" s="157"/>
      <c r="E230" s="157"/>
      <c r="F230" s="157">
        <f>+VLOOKUP(A230,Clasificación!C:K,9,FALSE)</f>
        <v>-4621376</v>
      </c>
      <c r="G230" s="157">
        <f t="shared" si="8"/>
        <v>4455744</v>
      </c>
      <c r="H230" s="157"/>
      <c r="I230" s="157"/>
      <c r="J230" s="157"/>
      <c r="K230" s="157"/>
      <c r="L230" s="157"/>
      <c r="M230" s="157"/>
      <c r="N230" s="157"/>
      <c r="O230" s="157"/>
      <c r="P230" s="157"/>
      <c r="Q230" s="157"/>
      <c r="R230" s="157"/>
      <c r="S230" s="157">
        <f t="shared" ref="S230:S232" si="9">-G230</f>
        <v>-4455744</v>
      </c>
      <c r="T230" s="157"/>
      <c r="U230" s="157"/>
      <c r="V230" s="157"/>
      <c r="W230" s="157"/>
      <c r="X230" s="157"/>
      <c r="Y230" s="157"/>
      <c r="Z230" s="157"/>
      <c r="AA230" s="157">
        <f t="shared" si="7"/>
        <v>0</v>
      </c>
      <c r="AB230" s="158"/>
      <c r="AC230" s="884"/>
      <c r="AD230" s="884"/>
      <c r="AE230" s="884"/>
      <c r="AF230" s="884"/>
      <c r="AG230" s="884"/>
      <c r="AH230" s="884"/>
      <c r="AI230" s="884"/>
      <c r="AJ230" s="884"/>
      <c r="AK230" s="884"/>
      <c r="AL230" s="884"/>
      <c r="AM230" s="884"/>
      <c r="AN230" s="884"/>
    </row>
    <row r="231" spans="1:40" s="882" customFormat="1" ht="11.25">
      <c r="A231" s="882">
        <v>1140219107</v>
      </c>
      <c r="B231" s="883" t="s">
        <v>568</v>
      </c>
      <c r="C231" s="157">
        <f>+VLOOKUP(A231,Clasificación!C:J,5,FALSE)</f>
        <v>-239757</v>
      </c>
      <c r="D231" s="157"/>
      <c r="E231" s="157"/>
      <c r="F231" s="157">
        <f>+VLOOKUP(A231,Clasificación!C:K,9,FALSE)</f>
        <v>0</v>
      </c>
      <c r="G231" s="157">
        <f t="shared" si="8"/>
        <v>-239757</v>
      </c>
      <c r="H231" s="157"/>
      <c r="I231" s="157"/>
      <c r="J231" s="157"/>
      <c r="K231" s="157"/>
      <c r="L231" s="157"/>
      <c r="M231" s="157"/>
      <c r="N231" s="157"/>
      <c r="O231" s="157"/>
      <c r="P231" s="157"/>
      <c r="Q231" s="157"/>
      <c r="R231" s="157"/>
      <c r="S231" s="157">
        <f t="shared" si="9"/>
        <v>239757</v>
      </c>
      <c r="T231" s="157"/>
      <c r="U231" s="157"/>
      <c r="V231" s="157"/>
      <c r="W231" s="157"/>
      <c r="X231" s="157"/>
      <c r="Y231" s="157"/>
      <c r="Z231" s="157"/>
      <c r="AA231" s="157">
        <f t="shared" si="7"/>
        <v>0</v>
      </c>
      <c r="AB231" s="158"/>
      <c r="AC231" s="884"/>
      <c r="AD231" s="884"/>
      <c r="AE231" s="884"/>
      <c r="AF231" s="884"/>
      <c r="AG231" s="884"/>
      <c r="AH231" s="884"/>
      <c r="AI231" s="884"/>
      <c r="AJ231" s="884"/>
      <c r="AK231" s="884"/>
      <c r="AL231" s="884"/>
      <c r="AM231" s="884"/>
      <c r="AN231" s="884"/>
    </row>
    <row r="232" spans="1:40" s="882" customFormat="1" ht="11.25">
      <c r="A232" s="882">
        <v>1140219108</v>
      </c>
      <c r="B232" s="883" t="s">
        <v>569</v>
      </c>
      <c r="C232" s="157">
        <f>+VLOOKUP(A232,Clasificación!C:J,5,FALSE)</f>
        <v>-1038</v>
      </c>
      <c r="D232" s="157"/>
      <c r="E232" s="157"/>
      <c r="F232" s="157">
        <f>+VLOOKUP(A232,Clasificación!C:K,9,FALSE)</f>
        <v>-1786</v>
      </c>
      <c r="G232" s="157">
        <f t="shared" si="8"/>
        <v>748</v>
      </c>
      <c r="H232" s="157"/>
      <c r="I232" s="157"/>
      <c r="J232" s="157"/>
      <c r="K232" s="157"/>
      <c r="L232" s="157"/>
      <c r="M232" s="157"/>
      <c r="N232" s="157"/>
      <c r="O232" s="157"/>
      <c r="P232" s="157"/>
      <c r="Q232" s="157"/>
      <c r="R232" s="157"/>
      <c r="S232" s="157">
        <f t="shared" si="9"/>
        <v>-748</v>
      </c>
      <c r="T232" s="157"/>
      <c r="U232" s="157"/>
      <c r="V232" s="157"/>
      <c r="W232" s="157"/>
      <c r="X232" s="157"/>
      <c r="Y232" s="157"/>
      <c r="Z232" s="157"/>
      <c r="AA232" s="157">
        <f t="shared" si="7"/>
        <v>0</v>
      </c>
      <c r="AB232" s="158"/>
      <c r="AC232" s="884"/>
      <c r="AD232" s="884"/>
      <c r="AE232" s="884"/>
      <c r="AF232" s="884"/>
      <c r="AG232" s="884"/>
      <c r="AH232" s="884"/>
      <c r="AI232" s="884"/>
      <c r="AJ232" s="884"/>
      <c r="AK232" s="884"/>
      <c r="AL232" s="884"/>
      <c r="AM232" s="884"/>
      <c r="AN232" s="884"/>
    </row>
    <row r="233" spans="1:40" s="882" customFormat="1" ht="11.25">
      <c r="A233" s="882">
        <v>1140219109</v>
      </c>
      <c r="B233" s="883" t="s">
        <v>570</v>
      </c>
      <c r="C233" s="157">
        <f>+VLOOKUP(A233,Clasificación!C:J,5,FALSE)</f>
        <v>0</v>
      </c>
      <c r="D233" s="157"/>
      <c r="E233" s="157"/>
      <c r="F233" s="157">
        <f>+VLOOKUP(A233,Clasificación!C:K,9,FALSE)</f>
        <v>0</v>
      </c>
      <c r="G233" s="157">
        <f t="shared" si="8"/>
        <v>0</v>
      </c>
      <c r="H233" s="157"/>
      <c r="I233" s="157"/>
      <c r="J233" s="157"/>
      <c r="K233" s="157"/>
      <c r="L233" s="157"/>
      <c r="M233" s="157"/>
      <c r="N233" s="157"/>
      <c r="O233" s="157"/>
      <c r="P233" s="157"/>
      <c r="Q233" s="157"/>
      <c r="R233" s="157"/>
      <c r="S233" s="157"/>
      <c r="T233" s="157"/>
      <c r="U233" s="157"/>
      <c r="V233" s="157"/>
      <c r="W233" s="157"/>
      <c r="X233" s="157"/>
      <c r="Y233" s="157"/>
      <c r="Z233" s="157"/>
      <c r="AA233" s="157">
        <f t="shared" si="7"/>
        <v>0</v>
      </c>
      <c r="AB233" s="158"/>
      <c r="AC233" s="884"/>
      <c r="AD233" s="884"/>
      <c r="AE233" s="884"/>
      <c r="AF233" s="884"/>
      <c r="AG233" s="884"/>
      <c r="AH233" s="884"/>
      <c r="AI233" s="884"/>
      <c r="AJ233" s="884"/>
      <c r="AK233" s="884"/>
      <c r="AL233" s="884"/>
      <c r="AM233" s="884"/>
      <c r="AN233" s="884"/>
    </row>
    <row r="234" spans="1:40" s="882" customFormat="1" ht="11.25">
      <c r="A234" s="882">
        <v>1140219110</v>
      </c>
      <c r="B234" s="883" t="s">
        <v>571</v>
      </c>
      <c r="C234" s="157">
        <f>+VLOOKUP(A234,Clasificación!C:J,5,FALSE)</f>
        <v>0</v>
      </c>
      <c r="D234" s="157"/>
      <c r="E234" s="157"/>
      <c r="F234" s="157">
        <f>+VLOOKUP(A234,Clasificación!C:K,9,FALSE)</f>
        <v>0</v>
      </c>
      <c r="G234" s="157">
        <f t="shared" si="8"/>
        <v>0</v>
      </c>
      <c r="H234" s="157"/>
      <c r="I234" s="157"/>
      <c r="J234" s="157"/>
      <c r="K234" s="157"/>
      <c r="L234" s="157"/>
      <c r="M234" s="157"/>
      <c r="N234" s="157"/>
      <c r="O234" s="157"/>
      <c r="P234" s="157"/>
      <c r="Q234" s="157"/>
      <c r="R234" s="157"/>
      <c r="S234" s="157"/>
      <c r="T234" s="157"/>
      <c r="U234" s="157"/>
      <c r="V234" s="157"/>
      <c r="W234" s="157"/>
      <c r="X234" s="157"/>
      <c r="Y234" s="157"/>
      <c r="Z234" s="157"/>
      <c r="AA234" s="157">
        <f t="shared" si="7"/>
        <v>0</v>
      </c>
      <c r="AB234" s="158"/>
      <c r="AC234" s="884"/>
      <c r="AD234" s="884"/>
      <c r="AE234" s="884"/>
      <c r="AF234" s="884"/>
      <c r="AG234" s="884"/>
      <c r="AH234" s="884"/>
      <c r="AI234" s="884"/>
      <c r="AJ234" s="884"/>
      <c r="AK234" s="884"/>
      <c r="AL234" s="884"/>
      <c r="AM234" s="884"/>
      <c r="AN234" s="884"/>
    </row>
    <row r="235" spans="1:40" s="882" customFormat="1" ht="11.25">
      <c r="A235" s="882">
        <v>1140219111</v>
      </c>
      <c r="B235" s="883" t="s">
        <v>572</v>
      </c>
      <c r="C235" s="157">
        <f>+VLOOKUP(A235,Clasificación!C:J,5,FALSE)</f>
        <v>0</v>
      </c>
      <c r="D235" s="157"/>
      <c r="E235" s="157"/>
      <c r="F235" s="157">
        <f>+VLOOKUP(A235,Clasificación!C:K,9,FALSE)</f>
        <v>0</v>
      </c>
      <c r="G235" s="157">
        <f t="shared" si="8"/>
        <v>0</v>
      </c>
      <c r="H235" s="157"/>
      <c r="I235" s="157"/>
      <c r="J235" s="157"/>
      <c r="K235" s="157"/>
      <c r="L235" s="157"/>
      <c r="M235" s="157"/>
      <c r="N235" s="157"/>
      <c r="O235" s="157"/>
      <c r="P235" s="157"/>
      <c r="Q235" s="157"/>
      <c r="R235" s="157"/>
      <c r="S235" s="157"/>
      <c r="T235" s="157"/>
      <c r="U235" s="157"/>
      <c r="V235" s="157"/>
      <c r="W235" s="157"/>
      <c r="X235" s="157"/>
      <c r="Y235" s="157"/>
      <c r="Z235" s="157"/>
      <c r="AA235" s="157">
        <f t="shared" si="7"/>
        <v>0</v>
      </c>
      <c r="AB235" s="158"/>
      <c r="AC235" s="884"/>
      <c r="AD235" s="884"/>
      <c r="AE235" s="884"/>
      <c r="AF235" s="884"/>
      <c r="AG235" s="884"/>
      <c r="AH235" s="884"/>
      <c r="AI235" s="884"/>
      <c r="AJ235" s="884"/>
      <c r="AK235" s="884"/>
      <c r="AL235" s="884"/>
      <c r="AM235" s="884"/>
      <c r="AN235" s="884"/>
    </row>
    <row r="236" spans="1:40" s="882" customFormat="1" ht="11.25">
      <c r="A236" s="882">
        <v>1140219112</v>
      </c>
      <c r="B236" s="883" t="s">
        <v>573</v>
      </c>
      <c r="C236" s="157">
        <f>+VLOOKUP(A236,Clasificación!C:J,5,FALSE)</f>
        <v>0</v>
      </c>
      <c r="D236" s="157"/>
      <c r="E236" s="157"/>
      <c r="F236" s="157">
        <f>+VLOOKUP(A236,Clasificación!C:K,9,FALSE)</f>
        <v>0</v>
      </c>
      <c r="G236" s="157">
        <f t="shared" si="8"/>
        <v>0</v>
      </c>
      <c r="H236" s="157"/>
      <c r="I236" s="157"/>
      <c r="J236" s="157"/>
      <c r="K236" s="157"/>
      <c r="L236" s="157"/>
      <c r="M236" s="157"/>
      <c r="N236" s="157"/>
      <c r="O236" s="157"/>
      <c r="P236" s="157"/>
      <c r="Q236" s="157"/>
      <c r="R236" s="157"/>
      <c r="S236" s="157"/>
      <c r="T236" s="157"/>
      <c r="U236" s="157"/>
      <c r="V236" s="157"/>
      <c r="W236" s="157"/>
      <c r="X236" s="157"/>
      <c r="Y236" s="157"/>
      <c r="Z236" s="157"/>
      <c r="AA236" s="157">
        <f t="shared" si="7"/>
        <v>0</v>
      </c>
      <c r="AB236" s="158"/>
      <c r="AC236" s="884"/>
      <c r="AD236" s="884"/>
      <c r="AE236" s="884"/>
      <c r="AF236" s="884"/>
      <c r="AG236" s="884"/>
      <c r="AH236" s="884"/>
      <c r="AI236" s="884"/>
      <c r="AJ236" s="884"/>
      <c r="AK236" s="884"/>
      <c r="AL236" s="884"/>
      <c r="AM236" s="884"/>
      <c r="AN236" s="884"/>
    </row>
    <row r="237" spans="1:40" s="882" customFormat="1" ht="11.25">
      <c r="A237" s="882">
        <v>1140219113</v>
      </c>
      <c r="B237" s="883" t="s">
        <v>574</v>
      </c>
      <c r="C237" s="157">
        <f>+VLOOKUP(A237,Clasificación!C:J,5,FALSE)</f>
        <v>0</v>
      </c>
      <c r="D237" s="157"/>
      <c r="E237" s="157"/>
      <c r="F237" s="157">
        <f>+VLOOKUP(A237,Clasificación!C:K,9,FALSE)</f>
        <v>0</v>
      </c>
      <c r="G237" s="157">
        <f t="shared" si="8"/>
        <v>0</v>
      </c>
      <c r="H237" s="157"/>
      <c r="I237" s="157"/>
      <c r="J237" s="157"/>
      <c r="K237" s="157"/>
      <c r="L237" s="157"/>
      <c r="M237" s="157"/>
      <c r="N237" s="157"/>
      <c r="O237" s="157"/>
      <c r="P237" s="157"/>
      <c r="Q237" s="157"/>
      <c r="R237" s="157"/>
      <c r="S237" s="157"/>
      <c r="T237" s="157"/>
      <c r="U237" s="157"/>
      <c r="V237" s="157"/>
      <c r="W237" s="157"/>
      <c r="X237" s="157"/>
      <c r="Y237" s="157"/>
      <c r="Z237" s="157"/>
      <c r="AA237" s="157">
        <f t="shared" si="7"/>
        <v>0</v>
      </c>
      <c r="AB237" s="158"/>
      <c r="AC237" s="884"/>
      <c r="AD237" s="884"/>
      <c r="AE237" s="884"/>
      <c r="AF237" s="884"/>
      <c r="AG237" s="884"/>
      <c r="AH237" s="884"/>
      <c r="AI237" s="884"/>
      <c r="AJ237" s="884"/>
      <c r="AK237" s="884"/>
      <c r="AL237" s="884"/>
      <c r="AM237" s="884"/>
      <c r="AN237" s="884"/>
    </row>
    <row r="238" spans="1:40" s="882" customFormat="1" ht="11.25">
      <c r="A238" s="882">
        <v>1140219114</v>
      </c>
      <c r="B238" s="883" t="s">
        <v>564</v>
      </c>
      <c r="C238" s="157">
        <f>+VLOOKUP(A238,Clasificación!C:J,5,FALSE)</f>
        <v>0</v>
      </c>
      <c r="D238" s="157"/>
      <c r="E238" s="157"/>
      <c r="F238" s="157">
        <f>+VLOOKUP(A238,Clasificación!C:K,9,FALSE)</f>
        <v>0</v>
      </c>
      <c r="G238" s="157">
        <f t="shared" si="8"/>
        <v>0</v>
      </c>
      <c r="H238" s="157"/>
      <c r="I238" s="157"/>
      <c r="J238" s="157"/>
      <c r="K238" s="157"/>
      <c r="L238" s="157"/>
      <c r="M238" s="157"/>
      <c r="N238" s="157"/>
      <c r="O238" s="157"/>
      <c r="P238" s="157"/>
      <c r="Q238" s="157"/>
      <c r="R238" s="157"/>
      <c r="S238" s="157"/>
      <c r="T238" s="157"/>
      <c r="U238" s="157"/>
      <c r="V238" s="157"/>
      <c r="W238" s="157"/>
      <c r="X238" s="157"/>
      <c r="Y238" s="157"/>
      <c r="Z238" s="157"/>
      <c r="AA238" s="157">
        <f t="shared" si="7"/>
        <v>0</v>
      </c>
      <c r="AB238" s="158"/>
      <c r="AC238" s="884"/>
      <c r="AD238" s="884"/>
      <c r="AE238" s="884"/>
      <c r="AF238" s="884"/>
      <c r="AG238" s="884"/>
      <c r="AH238" s="884"/>
      <c r="AI238" s="884"/>
      <c r="AJ238" s="884"/>
      <c r="AK238" s="884"/>
      <c r="AL238" s="884"/>
      <c r="AM238" s="884"/>
      <c r="AN238" s="884"/>
    </row>
    <row r="239" spans="1:40" s="882" customFormat="1" ht="11.25">
      <c r="A239" s="882">
        <v>1140219115</v>
      </c>
      <c r="B239" s="883" t="s">
        <v>565</v>
      </c>
      <c r="C239" s="157">
        <f>+VLOOKUP(A239,Clasificación!C:J,5,FALSE)</f>
        <v>0</v>
      </c>
      <c r="D239" s="157"/>
      <c r="E239" s="157"/>
      <c r="F239" s="157">
        <f>+VLOOKUP(A239,Clasificación!C:K,9,FALSE)</f>
        <v>0</v>
      </c>
      <c r="G239" s="157">
        <f t="shared" si="8"/>
        <v>0</v>
      </c>
      <c r="H239" s="157"/>
      <c r="I239" s="157"/>
      <c r="J239" s="157"/>
      <c r="K239" s="157"/>
      <c r="L239" s="157"/>
      <c r="M239" s="157"/>
      <c r="N239" s="157"/>
      <c r="O239" s="157"/>
      <c r="P239" s="157"/>
      <c r="Q239" s="157"/>
      <c r="R239" s="157"/>
      <c r="S239" s="157"/>
      <c r="T239" s="157"/>
      <c r="U239" s="157"/>
      <c r="V239" s="157"/>
      <c r="W239" s="157"/>
      <c r="X239" s="157"/>
      <c r="Y239" s="157"/>
      <c r="Z239" s="157"/>
      <c r="AA239" s="157">
        <f t="shared" si="7"/>
        <v>0</v>
      </c>
      <c r="AB239" s="158"/>
      <c r="AC239" s="884"/>
      <c r="AD239" s="884"/>
      <c r="AE239" s="884"/>
      <c r="AF239" s="884"/>
      <c r="AG239" s="884"/>
      <c r="AH239" s="884"/>
      <c r="AI239" s="884"/>
      <c r="AJ239" s="884"/>
      <c r="AK239" s="884"/>
      <c r="AL239" s="884"/>
      <c r="AM239" s="884"/>
      <c r="AN239" s="884"/>
    </row>
    <row r="240" spans="1:40" s="882" customFormat="1" ht="11.25">
      <c r="A240" s="882">
        <v>1140219116</v>
      </c>
      <c r="B240" s="883" t="s">
        <v>566</v>
      </c>
      <c r="C240" s="157">
        <f>+VLOOKUP(A240,Clasificación!C:J,5,FALSE)</f>
        <v>0</v>
      </c>
      <c r="D240" s="157"/>
      <c r="E240" s="157"/>
      <c r="F240" s="157">
        <f>+VLOOKUP(A240,Clasificación!C:K,9,FALSE)</f>
        <v>0</v>
      </c>
      <c r="G240" s="157">
        <f t="shared" si="8"/>
        <v>0</v>
      </c>
      <c r="H240" s="157"/>
      <c r="I240" s="157"/>
      <c r="J240" s="157"/>
      <c r="K240" s="157"/>
      <c r="L240" s="157"/>
      <c r="M240" s="157"/>
      <c r="N240" s="157"/>
      <c r="O240" s="157"/>
      <c r="P240" s="157"/>
      <c r="Q240" s="157"/>
      <c r="R240" s="157"/>
      <c r="S240" s="157"/>
      <c r="T240" s="157"/>
      <c r="U240" s="157"/>
      <c r="V240" s="157"/>
      <c r="W240" s="157"/>
      <c r="X240" s="157"/>
      <c r="Y240" s="157"/>
      <c r="Z240" s="157"/>
      <c r="AA240" s="157">
        <f t="shared" si="7"/>
        <v>0</v>
      </c>
      <c r="AB240" s="158"/>
      <c r="AC240" s="884"/>
      <c r="AD240" s="884"/>
      <c r="AE240" s="884"/>
      <c r="AF240" s="884"/>
      <c r="AG240" s="884"/>
      <c r="AH240" s="884"/>
      <c r="AI240" s="884"/>
      <c r="AJ240" s="884"/>
      <c r="AK240" s="884"/>
      <c r="AL240" s="884"/>
      <c r="AM240" s="884"/>
      <c r="AN240" s="884"/>
    </row>
    <row r="241" spans="1:40" s="882" customFormat="1" ht="11.25">
      <c r="A241" s="882">
        <v>1140219117</v>
      </c>
      <c r="B241" s="883" t="s">
        <v>575</v>
      </c>
      <c r="C241" s="157">
        <f>+VLOOKUP(A241,Clasificación!C:J,5,FALSE)</f>
        <v>0</v>
      </c>
      <c r="D241" s="157"/>
      <c r="E241" s="157"/>
      <c r="F241" s="157">
        <f>+VLOOKUP(A241,Clasificación!C:K,9,FALSE)</f>
        <v>-2316681</v>
      </c>
      <c r="G241" s="157">
        <f t="shared" si="8"/>
        <v>2316681</v>
      </c>
      <c r="H241" s="157"/>
      <c r="I241" s="157"/>
      <c r="J241" s="157"/>
      <c r="K241" s="157"/>
      <c r="L241" s="157"/>
      <c r="M241" s="157"/>
      <c r="N241" s="157"/>
      <c r="O241" s="157"/>
      <c r="P241" s="157"/>
      <c r="Q241" s="157"/>
      <c r="R241" s="157"/>
      <c r="S241" s="157">
        <f>-G241</f>
        <v>-2316681</v>
      </c>
      <c r="T241" s="157"/>
      <c r="U241" s="157"/>
      <c r="V241" s="157"/>
      <c r="W241" s="157"/>
      <c r="X241" s="157"/>
      <c r="Y241" s="157"/>
      <c r="Z241" s="157"/>
      <c r="AA241" s="157">
        <f t="shared" si="7"/>
        <v>0</v>
      </c>
      <c r="AB241" s="158"/>
      <c r="AC241" s="884"/>
      <c r="AD241" s="884"/>
      <c r="AE241" s="884"/>
      <c r="AF241" s="884"/>
      <c r="AG241" s="884"/>
      <c r="AH241" s="884"/>
      <c r="AI241" s="884"/>
      <c r="AJ241" s="884"/>
      <c r="AK241" s="884"/>
      <c r="AL241" s="884"/>
      <c r="AM241" s="884"/>
      <c r="AN241" s="884"/>
    </row>
    <row r="242" spans="1:40" s="882" customFormat="1" ht="11.25">
      <c r="A242" s="882">
        <v>1140219118</v>
      </c>
      <c r="B242" s="883" t="s">
        <v>576</v>
      </c>
      <c r="C242" s="157">
        <f>+VLOOKUP(A242,Clasificación!C:J,5,FALSE)</f>
        <v>0</v>
      </c>
      <c r="D242" s="157"/>
      <c r="E242" s="157"/>
      <c r="F242" s="157">
        <f>+VLOOKUP(A242,Clasificación!C:K,9,FALSE)</f>
        <v>0</v>
      </c>
      <c r="G242" s="157">
        <f t="shared" si="8"/>
        <v>0</v>
      </c>
      <c r="H242" s="157"/>
      <c r="I242" s="157"/>
      <c r="J242" s="157"/>
      <c r="K242" s="157"/>
      <c r="L242" s="157"/>
      <c r="M242" s="157"/>
      <c r="N242" s="157"/>
      <c r="O242" s="157"/>
      <c r="P242" s="157"/>
      <c r="Q242" s="157"/>
      <c r="R242" s="157"/>
      <c r="S242" s="157"/>
      <c r="T242" s="157"/>
      <c r="U242" s="157"/>
      <c r="V242" s="157"/>
      <c r="W242" s="157"/>
      <c r="X242" s="157"/>
      <c r="Y242" s="157"/>
      <c r="Z242" s="157"/>
      <c r="AA242" s="157">
        <f t="shared" si="7"/>
        <v>0</v>
      </c>
      <c r="AB242" s="158"/>
      <c r="AC242" s="884"/>
      <c r="AD242" s="884"/>
      <c r="AE242" s="884"/>
      <c r="AF242" s="884"/>
      <c r="AG242" s="884"/>
      <c r="AH242" s="884"/>
      <c r="AI242" s="884"/>
      <c r="AJ242" s="884"/>
      <c r="AK242" s="884"/>
      <c r="AL242" s="884"/>
      <c r="AM242" s="884"/>
      <c r="AN242" s="884"/>
    </row>
    <row r="243" spans="1:40" s="882" customFormat="1" ht="11.25">
      <c r="A243" s="882">
        <v>1140219119</v>
      </c>
      <c r="B243" s="883" t="s">
        <v>568</v>
      </c>
      <c r="C243" s="157">
        <f>+VLOOKUP(A243,Clasificación!C:J,5,FALSE)</f>
        <v>0</v>
      </c>
      <c r="D243" s="157"/>
      <c r="E243" s="157"/>
      <c r="F243" s="157">
        <f>+VLOOKUP(A243,Clasificación!C:K,9,FALSE)</f>
        <v>0</v>
      </c>
      <c r="G243" s="157">
        <f t="shared" si="8"/>
        <v>0</v>
      </c>
      <c r="H243" s="157"/>
      <c r="I243" s="157"/>
      <c r="J243" s="157"/>
      <c r="K243" s="157"/>
      <c r="L243" s="157"/>
      <c r="M243" s="157"/>
      <c r="N243" s="157"/>
      <c r="O243" s="157"/>
      <c r="P243" s="157"/>
      <c r="Q243" s="157"/>
      <c r="R243" s="157"/>
      <c r="S243" s="157"/>
      <c r="T243" s="157"/>
      <c r="U243" s="157"/>
      <c r="V243" s="157"/>
      <c r="W243" s="157"/>
      <c r="X243" s="157"/>
      <c r="Y243" s="157"/>
      <c r="Z243" s="157"/>
      <c r="AA243" s="157">
        <f t="shared" si="7"/>
        <v>0</v>
      </c>
      <c r="AB243" s="158"/>
      <c r="AC243" s="884"/>
      <c r="AD243" s="884"/>
      <c r="AE243" s="884"/>
      <c r="AF243" s="884"/>
      <c r="AG243" s="884"/>
      <c r="AH243" s="884"/>
      <c r="AI243" s="884"/>
      <c r="AJ243" s="884"/>
      <c r="AK243" s="884"/>
      <c r="AL243" s="884"/>
      <c r="AM243" s="884"/>
      <c r="AN243" s="884"/>
    </row>
    <row r="244" spans="1:40" s="882" customFormat="1" ht="11.25">
      <c r="A244" s="882">
        <v>1140219120</v>
      </c>
      <c r="B244" s="883" t="s">
        <v>569</v>
      </c>
      <c r="C244" s="157">
        <f>+VLOOKUP(A244,Clasificación!C:J,5,FALSE)</f>
        <v>0</v>
      </c>
      <c r="D244" s="157"/>
      <c r="E244" s="157"/>
      <c r="F244" s="157">
        <f>+VLOOKUP(A244,Clasificación!C:K,9,FALSE)</f>
        <v>0</v>
      </c>
      <c r="G244" s="157">
        <f t="shared" si="8"/>
        <v>0</v>
      </c>
      <c r="H244" s="157"/>
      <c r="I244" s="157"/>
      <c r="J244" s="157"/>
      <c r="K244" s="157"/>
      <c r="L244" s="157"/>
      <c r="M244" s="157"/>
      <c r="N244" s="157"/>
      <c r="O244" s="157"/>
      <c r="P244" s="157"/>
      <c r="Q244" s="157"/>
      <c r="R244" s="157"/>
      <c r="S244" s="157"/>
      <c r="T244" s="157"/>
      <c r="U244" s="157"/>
      <c r="V244" s="157"/>
      <c r="W244" s="157"/>
      <c r="X244" s="157"/>
      <c r="Y244" s="157"/>
      <c r="Z244" s="157"/>
      <c r="AA244" s="157">
        <f t="shared" si="7"/>
        <v>0</v>
      </c>
      <c r="AB244" s="158"/>
      <c r="AC244" s="884"/>
      <c r="AD244" s="884"/>
      <c r="AE244" s="884"/>
      <c r="AF244" s="884"/>
      <c r="AG244" s="884"/>
      <c r="AH244" s="884"/>
      <c r="AI244" s="884"/>
      <c r="AJ244" s="884"/>
      <c r="AK244" s="884"/>
      <c r="AL244" s="884"/>
      <c r="AM244" s="884"/>
      <c r="AN244" s="884"/>
    </row>
    <row r="245" spans="1:40" s="882" customFormat="1" ht="11.25">
      <c r="A245" s="882">
        <v>1140219121</v>
      </c>
      <c r="B245" s="883" t="s">
        <v>577</v>
      </c>
      <c r="C245" s="157">
        <f>+VLOOKUP(A245,Clasificación!C:J,5,FALSE)</f>
        <v>0</v>
      </c>
      <c r="D245" s="157"/>
      <c r="E245" s="157"/>
      <c r="F245" s="157">
        <f>+VLOOKUP(A245,Clasificación!C:K,9,FALSE)</f>
        <v>0</v>
      </c>
      <c r="G245" s="157">
        <f t="shared" si="8"/>
        <v>0</v>
      </c>
      <c r="H245" s="157"/>
      <c r="I245" s="157"/>
      <c r="J245" s="157"/>
      <c r="K245" s="157"/>
      <c r="L245" s="157"/>
      <c r="M245" s="157"/>
      <c r="N245" s="157"/>
      <c r="O245" s="157"/>
      <c r="P245" s="157"/>
      <c r="Q245" s="157"/>
      <c r="R245" s="157"/>
      <c r="S245" s="157"/>
      <c r="T245" s="157"/>
      <c r="U245" s="157"/>
      <c r="V245" s="157"/>
      <c r="W245" s="157"/>
      <c r="X245" s="157"/>
      <c r="Y245" s="157"/>
      <c r="Z245" s="157"/>
      <c r="AA245" s="157">
        <f t="shared" si="7"/>
        <v>0</v>
      </c>
      <c r="AB245" s="158"/>
      <c r="AC245" s="884"/>
      <c r="AD245" s="884"/>
      <c r="AE245" s="884"/>
      <c r="AF245" s="884"/>
      <c r="AG245" s="884"/>
      <c r="AH245" s="884"/>
      <c r="AI245" s="884"/>
      <c r="AJ245" s="884"/>
      <c r="AK245" s="884"/>
      <c r="AL245" s="884"/>
      <c r="AM245" s="884"/>
      <c r="AN245" s="884"/>
    </row>
    <row r="246" spans="1:40" s="882" customFormat="1" ht="11.25">
      <c r="A246" s="882">
        <v>1140219122</v>
      </c>
      <c r="B246" s="883" t="s">
        <v>578</v>
      </c>
      <c r="C246" s="157">
        <f>+VLOOKUP(A246,Clasificación!C:J,5,FALSE)</f>
        <v>0</v>
      </c>
      <c r="D246" s="157"/>
      <c r="E246" s="157"/>
      <c r="F246" s="157">
        <f>+VLOOKUP(A246,Clasificación!C:K,9,FALSE)</f>
        <v>0</v>
      </c>
      <c r="G246" s="157">
        <f t="shared" si="8"/>
        <v>0</v>
      </c>
      <c r="H246" s="157"/>
      <c r="I246" s="157"/>
      <c r="J246" s="157"/>
      <c r="K246" s="157"/>
      <c r="L246" s="157"/>
      <c r="M246" s="157"/>
      <c r="N246" s="157"/>
      <c r="O246" s="157"/>
      <c r="P246" s="157"/>
      <c r="Q246" s="157"/>
      <c r="R246" s="157"/>
      <c r="S246" s="157"/>
      <c r="T246" s="157"/>
      <c r="U246" s="157"/>
      <c r="V246" s="157"/>
      <c r="W246" s="157"/>
      <c r="X246" s="157"/>
      <c r="Y246" s="157"/>
      <c r="Z246" s="157"/>
      <c r="AA246" s="157">
        <f t="shared" si="7"/>
        <v>0</v>
      </c>
      <c r="AB246" s="158"/>
      <c r="AC246" s="884"/>
      <c r="AD246" s="884"/>
      <c r="AE246" s="884"/>
      <c r="AF246" s="884"/>
      <c r="AG246" s="884"/>
      <c r="AH246" s="884"/>
      <c r="AI246" s="884"/>
      <c r="AJ246" s="884"/>
      <c r="AK246" s="884"/>
      <c r="AL246" s="884"/>
      <c r="AM246" s="884"/>
      <c r="AN246" s="884"/>
    </row>
    <row r="247" spans="1:40" s="882" customFormat="1" ht="11.25">
      <c r="A247" s="882">
        <v>1140219123</v>
      </c>
      <c r="B247" s="883" t="s">
        <v>572</v>
      </c>
      <c r="C247" s="157">
        <f>+VLOOKUP(A247,Clasificación!C:J,5,FALSE)</f>
        <v>0</v>
      </c>
      <c r="D247" s="157"/>
      <c r="E247" s="157"/>
      <c r="F247" s="157">
        <f>+VLOOKUP(A247,Clasificación!C:K,9,FALSE)</f>
        <v>0</v>
      </c>
      <c r="G247" s="157">
        <f t="shared" si="8"/>
        <v>0</v>
      </c>
      <c r="H247" s="157"/>
      <c r="I247" s="157"/>
      <c r="J247" s="157"/>
      <c r="K247" s="157"/>
      <c r="L247" s="157"/>
      <c r="M247" s="157"/>
      <c r="N247" s="157"/>
      <c r="O247" s="157"/>
      <c r="P247" s="157"/>
      <c r="Q247" s="157"/>
      <c r="R247" s="157"/>
      <c r="S247" s="157"/>
      <c r="T247" s="157"/>
      <c r="U247" s="157"/>
      <c r="V247" s="157"/>
      <c r="W247" s="157"/>
      <c r="X247" s="157"/>
      <c r="Y247" s="157"/>
      <c r="Z247" s="157"/>
      <c r="AA247" s="157">
        <f t="shared" si="7"/>
        <v>0</v>
      </c>
      <c r="AB247" s="158"/>
      <c r="AC247" s="884"/>
      <c r="AD247" s="884"/>
      <c r="AE247" s="884"/>
      <c r="AF247" s="884"/>
      <c r="AG247" s="884"/>
      <c r="AH247" s="884"/>
      <c r="AI247" s="884"/>
      <c r="AJ247" s="884"/>
      <c r="AK247" s="884"/>
      <c r="AL247" s="884"/>
      <c r="AM247" s="884"/>
      <c r="AN247" s="884"/>
    </row>
    <row r="248" spans="1:40" s="882" customFormat="1" ht="11.25">
      <c r="A248" s="882">
        <v>1140219124</v>
      </c>
      <c r="B248" s="883" t="s">
        <v>573</v>
      </c>
      <c r="C248" s="157">
        <f>+VLOOKUP(A248,Clasificación!C:J,5,FALSE)</f>
        <v>0</v>
      </c>
      <c r="D248" s="157"/>
      <c r="E248" s="157"/>
      <c r="F248" s="157">
        <f>+VLOOKUP(A248,Clasificación!C:K,9,FALSE)</f>
        <v>0</v>
      </c>
      <c r="G248" s="157">
        <f t="shared" si="8"/>
        <v>0</v>
      </c>
      <c r="H248" s="157"/>
      <c r="I248" s="157"/>
      <c r="J248" s="157"/>
      <c r="K248" s="157"/>
      <c r="L248" s="157"/>
      <c r="M248" s="157"/>
      <c r="N248" s="157"/>
      <c r="O248" s="157"/>
      <c r="P248" s="157"/>
      <c r="Q248" s="157"/>
      <c r="R248" s="157"/>
      <c r="S248" s="157"/>
      <c r="T248" s="157"/>
      <c r="U248" s="157"/>
      <c r="V248" s="157"/>
      <c r="W248" s="157"/>
      <c r="X248" s="157"/>
      <c r="Y248" s="157"/>
      <c r="Z248" s="157"/>
      <c r="AA248" s="157">
        <f t="shared" si="7"/>
        <v>0</v>
      </c>
      <c r="AB248" s="158"/>
      <c r="AC248" s="884"/>
      <c r="AD248" s="884"/>
      <c r="AE248" s="884"/>
      <c r="AF248" s="884"/>
      <c r="AG248" s="884"/>
      <c r="AH248" s="884"/>
      <c r="AI248" s="884"/>
      <c r="AJ248" s="884"/>
      <c r="AK248" s="884"/>
      <c r="AL248" s="884"/>
      <c r="AM248" s="884"/>
      <c r="AN248" s="884"/>
    </row>
    <row r="249" spans="1:40" s="882" customFormat="1" ht="11.25">
      <c r="A249" s="882">
        <v>1140219125</v>
      </c>
      <c r="B249" s="883" t="s">
        <v>579</v>
      </c>
      <c r="C249" s="157">
        <f>+VLOOKUP(A249,Clasificación!C:J,5,FALSE)</f>
        <v>0</v>
      </c>
      <c r="D249" s="157"/>
      <c r="E249" s="157"/>
      <c r="F249" s="157">
        <f>+VLOOKUP(A249,Clasificación!C:K,9,FALSE)</f>
        <v>0</v>
      </c>
      <c r="G249" s="157">
        <f t="shared" si="8"/>
        <v>0</v>
      </c>
      <c r="H249" s="157"/>
      <c r="I249" s="157"/>
      <c r="J249" s="157"/>
      <c r="K249" s="157"/>
      <c r="L249" s="157"/>
      <c r="M249" s="157"/>
      <c r="N249" s="157"/>
      <c r="O249" s="157"/>
      <c r="P249" s="157"/>
      <c r="Q249" s="157"/>
      <c r="R249" s="157"/>
      <c r="S249" s="157"/>
      <c r="T249" s="157"/>
      <c r="U249" s="157"/>
      <c r="V249" s="157"/>
      <c r="W249" s="157"/>
      <c r="X249" s="157"/>
      <c r="Y249" s="157"/>
      <c r="Z249" s="157"/>
      <c r="AA249" s="157">
        <f t="shared" si="7"/>
        <v>0</v>
      </c>
      <c r="AB249" s="158"/>
      <c r="AC249" s="884"/>
      <c r="AD249" s="884"/>
      <c r="AE249" s="884"/>
      <c r="AF249" s="884"/>
      <c r="AG249" s="884"/>
      <c r="AH249" s="884"/>
      <c r="AI249" s="884"/>
      <c r="AJ249" s="884"/>
      <c r="AK249" s="884"/>
      <c r="AL249" s="884"/>
      <c r="AM249" s="884"/>
      <c r="AN249" s="884"/>
    </row>
    <row r="250" spans="1:40" s="882" customFormat="1" ht="11.25">
      <c r="A250" s="882">
        <v>1140219126</v>
      </c>
      <c r="B250" s="883" t="s">
        <v>579</v>
      </c>
      <c r="C250" s="157">
        <f>+VLOOKUP(A250,Clasificación!C:J,5,FALSE)</f>
        <v>0</v>
      </c>
      <c r="D250" s="157"/>
      <c r="E250" s="157"/>
      <c r="F250" s="157">
        <f>+VLOOKUP(A250,Clasificación!C:K,9,FALSE)</f>
        <v>0</v>
      </c>
      <c r="G250" s="157">
        <f t="shared" si="8"/>
        <v>0</v>
      </c>
      <c r="H250" s="157"/>
      <c r="I250" s="157"/>
      <c r="J250" s="157"/>
      <c r="K250" s="157"/>
      <c r="L250" s="157"/>
      <c r="M250" s="157"/>
      <c r="N250" s="157"/>
      <c r="O250" s="157"/>
      <c r="P250" s="157"/>
      <c r="Q250" s="157"/>
      <c r="R250" s="157"/>
      <c r="S250" s="157"/>
      <c r="T250" s="157"/>
      <c r="U250" s="157"/>
      <c r="V250" s="157"/>
      <c r="W250" s="157"/>
      <c r="X250" s="157"/>
      <c r="Y250" s="157"/>
      <c r="Z250" s="157"/>
      <c r="AA250" s="157">
        <f t="shared" si="7"/>
        <v>0</v>
      </c>
      <c r="AB250" s="158"/>
      <c r="AC250" s="884"/>
      <c r="AD250" s="884"/>
      <c r="AE250" s="884"/>
      <c r="AF250" s="884"/>
      <c r="AG250" s="884"/>
      <c r="AH250" s="884"/>
      <c r="AI250" s="884"/>
      <c r="AJ250" s="884"/>
      <c r="AK250" s="884"/>
      <c r="AL250" s="884"/>
      <c r="AM250" s="884"/>
      <c r="AN250" s="884"/>
    </row>
    <row r="251" spans="1:40" s="882" customFormat="1" ht="11.25">
      <c r="A251" s="882">
        <v>1140219127</v>
      </c>
      <c r="B251" s="883" t="s">
        <v>580</v>
      </c>
      <c r="C251" s="157">
        <f>+VLOOKUP(A251,Clasificación!C:J,5,FALSE)</f>
        <v>0</v>
      </c>
      <c r="D251" s="157"/>
      <c r="E251" s="157"/>
      <c r="F251" s="157">
        <f>+VLOOKUP(A251,Clasificación!C:K,9,FALSE)</f>
        <v>0</v>
      </c>
      <c r="G251" s="157">
        <f t="shared" si="8"/>
        <v>0</v>
      </c>
      <c r="H251" s="157"/>
      <c r="I251" s="157"/>
      <c r="J251" s="157"/>
      <c r="K251" s="157"/>
      <c r="L251" s="157"/>
      <c r="M251" s="157"/>
      <c r="N251" s="157"/>
      <c r="O251" s="157"/>
      <c r="P251" s="157"/>
      <c r="Q251" s="157"/>
      <c r="R251" s="157"/>
      <c r="S251" s="157"/>
      <c r="T251" s="157"/>
      <c r="U251" s="157"/>
      <c r="V251" s="157"/>
      <c r="W251" s="157"/>
      <c r="X251" s="157"/>
      <c r="Y251" s="157"/>
      <c r="Z251" s="157"/>
      <c r="AA251" s="157">
        <f t="shared" si="7"/>
        <v>0</v>
      </c>
      <c r="AB251" s="158"/>
      <c r="AC251" s="884"/>
      <c r="AD251" s="884"/>
      <c r="AE251" s="884"/>
      <c r="AF251" s="884"/>
      <c r="AG251" s="884"/>
      <c r="AH251" s="884"/>
      <c r="AI251" s="884"/>
      <c r="AJ251" s="884"/>
      <c r="AK251" s="884"/>
      <c r="AL251" s="884"/>
      <c r="AM251" s="884"/>
      <c r="AN251" s="884"/>
    </row>
    <row r="252" spans="1:40" s="882" customFormat="1" ht="11.25">
      <c r="A252" s="882">
        <v>1140219128</v>
      </c>
      <c r="B252" s="883" t="s">
        <v>580</v>
      </c>
      <c r="C252" s="157">
        <f>+VLOOKUP(A252,Clasificación!C:J,5,FALSE)</f>
        <v>0</v>
      </c>
      <c r="D252" s="157"/>
      <c r="E252" s="157"/>
      <c r="F252" s="157">
        <f>+VLOOKUP(A252,Clasificación!C:K,9,FALSE)</f>
        <v>0</v>
      </c>
      <c r="G252" s="157">
        <f t="shared" si="8"/>
        <v>0</v>
      </c>
      <c r="H252" s="157"/>
      <c r="I252" s="157"/>
      <c r="J252" s="157"/>
      <c r="K252" s="157"/>
      <c r="L252" s="157"/>
      <c r="M252" s="157"/>
      <c r="N252" s="157"/>
      <c r="O252" s="157"/>
      <c r="P252" s="157"/>
      <c r="Q252" s="157"/>
      <c r="R252" s="157"/>
      <c r="S252" s="157"/>
      <c r="T252" s="157"/>
      <c r="U252" s="157"/>
      <c r="V252" s="157"/>
      <c r="W252" s="157"/>
      <c r="X252" s="157"/>
      <c r="Y252" s="157"/>
      <c r="Z252" s="157"/>
      <c r="AA252" s="157">
        <f t="shared" si="7"/>
        <v>0</v>
      </c>
      <c r="AB252" s="158"/>
      <c r="AC252" s="884"/>
      <c r="AD252" s="884"/>
      <c r="AE252" s="884"/>
      <c r="AF252" s="884"/>
      <c r="AG252" s="884"/>
      <c r="AH252" s="884"/>
      <c r="AI252" s="884"/>
      <c r="AJ252" s="884"/>
      <c r="AK252" s="884"/>
      <c r="AL252" s="884"/>
      <c r="AM252" s="884"/>
      <c r="AN252" s="884"/>
    </row>
    <row r="253" spans="1:40" s="882" customFormat="1" ht="11.25">
      <c r="A253" s="882">
        <v>1140219129</v>
      </c>
      <c r="B253" s="883" t="s">
        <v>581</v>
      </c>
      <c r="C253" s="157">
        <f>+VLOOKUP(A253,Clasificación!C:J,5,FALSE)</f>
        <v>0</v>
      </c>
      <c r="D253" s="157"/>
      <c r="E253" s="157"/>
      <c r="F253" s="157">
        <f>+VLOOKUP(A253,Clasificación!C:K,9,FALSE)</f>
        <v>0</v>
      </c>
      <c r="G253" s="157">
        <f t="shared" si="8"/>
        <v>0</v>
      </c>
      <c r="H253" s="157"/>
      <c r="I253" s="157"/>
      <c r="J253" s="157"/>
      <c r="K253" s="157"/>
      <c r="L253" s="157"/>
      <c r="M253" s="157"/>
      <c r="N253" s="157"/>
      <c r="O253" s="157"/>
      <c r="P253" s="157"/>
      <c r="Q253" s="157"/>
      <c r="R253" s="157"/>
      <c r="S253" s="157"/>
      <c r="T253" s="157"/>
      <c r="U253" s="157"/>
      <c r="V253" s="157"/>
      <c r="W253" s="157"/>
      <c r="X253" s="157"/>
      <c r="Y253" s="157"/>
      <c r="Z253" s="157"/>
      <c r="AA253" s="157">
        <f t="shared" si="7"/>
        <v>0</v>
      </c>
      <c r="AB253" s="158"/>
      <c r="AC253" s="884"/>
      <c r="AD253" s="884"/>
      <c r="AE253" s="884"/>
      <c r="AF253" s="884"/>
      <c r="AG253" s="884"/>
      <c r="AH253" s="884"/>
      <c r="AI253" s="884"/>
      <c r="AJ253" s="884"/>
      <c r="AK253" s="884"/>
      <c r="AL253" s="884"/>
      <c r="AM253" s="884"/>
      <c r="AN253" s="884"/>
    </row>
    <row r="254" spans="1:40" s="882" customFormat="1" ht="11.25">
      <c r="A254" s="882">
        <v>1140219130</v>
      </c>
      <c r="B254" s="883" t="s">
        <v>582</v>
      </c>
      <c r="C254" s="157">
        <f>+VLOOKUP(A254,Clasificación!C:J,5,FALSE)</f>
        <v>0</v>
      </c>
      <c r="D254" s="157"/>
      <c r="E254" s="157"/>
      <c r="F254" s="157">
        <f>+VLOOKUP(A254,Clasificación!C:K,9,FALSE)</f>
        <v>0</v>
      </c>
      <c r="G254" s="157">
        <f t="shared" si="8"/>
        <v>0</v>
      </c>
      <c r="H254" s="157"/>
      <c r="I254" s="157"/>
      <c r="J254" s="157"/>
      <c r="K254" s="157"/>
      <c r="L254" s="157"/>
      <c r="M254" s="157"/>
      <c r="N254" s="157"/>
      <c r="O254" s="157"/>
      <c r="P254" s="157"/>
      <c r="Q254" s="157"/>
      <c r="R254" s="157"/>
      <c r="S254" s="157"/>
      <c r="T254" s="157"/>
      <c r="U254" s="157"/>
      <c r="V254" s="157"/>
      <c r="W254" s="157"/>
      <c r="X254" s="157"/>
      <c r="Y254" s="157"/>
      <c r="Z254" s="157"/>
      <c r="AA254" s="157">
        <f t="shared" si="7"/>
        <v>0</v>
      </c>
      <c r="AB254" s="158"/>
      <c r="AC254" s="884"/>
      <c r="AD254" s="884"/>
      <c r="AE254" s="884"/>
      <c r="AF254" s="884"/>
      <c r="AG254" s="884"/>
      <c r="AH254" s="884"/>
      <c r="AI254" s="884"/>
      <c r="AJ254" s="884"/>
      <c r="AK254" s="884"/>
      <c r="AL254" s="884"/>
      <c r="AM254" s="884"/>
      <c r="AN254" s="884"/>
    </row>
    <row r="255" spans="1:40" s="882" customFormat="1" ht="11.25">
      <c r="A255" s="882">
        <v>11402192</v>
      </c>
      <c r="B255" s="883" t="s">
        <v>374</v>
      </c>
      <c r="C255" s="157">
        <f>+VLOOKUP(A255,Clasificación!C:J,5,FALSE)</f>
        <v>0</v>
      </c>
      <c r="D255" s="157"/>
      <c r="E255" s="157"/>
      <c r="F255" s="157">
        <f>+VLOOKUP(A255,Clasificación!C:K,9,FALSE)</f>
        <v>0</v>
      </c>
      <c r="G255" s="157">
        <f t="shared" si="8"/>
        <v>0</v>
      </c>
      <c r="H255" s="157"/>
      <c r="I255" s="157"/>
      <c r="J255" s="157"/>
      <c r="K255" s="157"/>
      <c r="L255" s="157"/>
      <c r="M255" s="157"/>
      <c r="N255" s="157"/>
      <c r="O255" s="157"/>
      <c r="P255" s="157"/>
      <c r="Q255" s="157"/>
      <c r="R255" s="157"/>
      <c r="S255" s="157"/>
      <c r="T255" s="157"/>
      <c r="U255" s="157"/>
      <c r="V255" s="157"/>
      <c r="W255" s="157"/>
      <c r="X255" s="157"/>
      <c r="Y255" s="157"/>
      <c r="Z255" s="157"/>
      <c r="AA255" s="157">
        <f t="shared" si="7"/>
        <v>0</v>
      </c>
      <c r="AB255" s="158"/>
      <c r="AC255" s="884"/>
      <c r="AD255" s="884"/>
      <c r="AE255" s="884"/>
      <c r="AF255" s="884"/>
      <c r="AG255" s="884"/>
      <c r="AH255" s="884"/>
      <c r="AI255" s="884"/>
      <c r="AJ255" s="884"/>
      <c r="AK255" s="884"/>
      <c r="AL255" s="884"/>
      <c r="AM255" s="884"/>
      <c r="AN255" s="884"/>
    </row>
    <row r="256" spans="1:40" s="882" customFormat="1" ht="11.25">
      <c r="A256" s="882">
        <v>1140219201</v>
      </c>
      <c r="B256" s="883" t="s">
        <v>583</v>
      </c>
      <c r="C256" s="157">
        <f>+VLOOKUP(A256,Clasificación!C:J,5,FALSE)</f>
        <v>0</v>
      </c>
      <c r="D256" s="157"/>
      <c r="E256" s="157"/>
      <c r="F256" s="157">
        <f>+VLOOKUP(A256,Clasificación!C:K,9,FALSE)</f>
        <v>0</v>
      </c>
      <c r="G256" s="157">
        <f t="shared" si="8"/>
        <v>0</v>
      </c>
      <c r="H256" s="157"/>
      <c r="I256" s="157"/>
      <c r="J256" s="157"/>
      <c r="K256" s="157"/>
      <c r="L256" s="157"/>
      <c r="M256" s="157"/>
      <c r="N256" s="157"/>
      <c r="O256" s="157"/>
      <c r="P256" s="157"/>
      <c r="Q256" s="157"/>
      <c r="R256" s="157"/>
      <c r="S256" s="157"/>
      <c r="T256" s="157"/>
      <c r="U256" s="157"/>
      <c r="V256" s="157"/>
      <c r="W256" s="157"/>
      <c r="X256" s="157"/>
      <c r="Y256" s="157"/>
      <c r="Z256" s="157"/>
      <c r="AA256" s="157">
        <f t="shared" si="7"/>
        <v>0</v>
      </c>
      <c r="AB256" s="158"/>
      <c r="AC256" s="884"/>
      <c r="AD256" s="884"/>
      <c r="AE256" s="884"/>
      <c r="AF256" s="884"/>
      <c r="AG256" s="884"/>
      <c r="AH256" s="884"/>
      <c r="AI256" s="884"/>
      <c r="AJ256" s="884"/>
      <c r="AK256" s="884"/>
      <c r="AL256" s="884"/>
      <c r="AM256" s="884"/>
      <c r="AN256" s="884"/>
    </row>
    <row r="257" spans="1:40" s="882" customFormat="1" ht="11.25">
      <c r="A257" s="882">
        <v>1140219202</v>
      </c>
      <c r="B257" s="883" t="s">
        <v>584</v>
      </c>
      <c r="C257" s="157">
        <f>+VLOOKUP(A257,Clasificación!C:J,5,FALSE)</f>
        <v>2033058</v>
      </c>
      <c r="D257" s="157"/>
      <c r="E257" s="157"/>
      <c r="F257" s="157">
        <f>+VLOOKUP(A257,Clasificación!C:K,9,FALSE)</f>
        <v>0</v>
      </c>
      <c r="G257" s="157">
        <f t="shared" si="8"/>
        <v>2033058</v>
      </c>
      <c r="H257" s="157"/>
      <c r="I257" s="157"/>
      <c r="J257" s="157"/>
      <c r="K257" s="157"/>
      <c r="L257" s="157"/>
      <c r="M257" s="157"/>
      <c r="N257" s="157"/>
      <c r="O257" s="157"/>
      <c r="P257" s="157"/>
      <c r="Q257" s="157"/>
      <c r="R257" s="157"/>
      <c r="S257" s="157">
        <f>-G257</f>
        <v>-2033058</v>
      </c>
      <c r="T257" s="157"/>
      <c r="U257" s="157"/>
      <c r="V257" s="157"/>
      <c r="W257" s="157"/>
      <c r="X257" s="157"/>
      <c r="Y257" s="157"/>
      <c r="Z257" s="157"/>
      <c r="AA257" s="157">
        <f t="shared" si="7"/>
        <v>0</v>
      </c>
      <c r="AB257" s="158"/>
      <c r="AC257" s="884"/>
      <c r="AD257" s="884"/>
      <c r="AE257" s="884"/>
      <c r="AF257" s="884"/>
      <c r="AG257" s="884"/>
      <c r="AH257" s="884"/>
      <c r="AI257" s="884"/>
      <c r="AJ257" s="884"/>
      <c r="AK257" s="884"/>
      <c r="AL257" s="884"/>
      <c r="AM257" s="884"/>
      <c r="AN257" s="884"/>
    </row>
    <row r="258" spans="1:40" s="882" customFormat="1" ht="11.25">
      <c r="A258" s="882">
        <v>1140219203</v>
      </c>
      <c r="B258" s="883" t="s">
        <v>585</v>
      </c>
      <c r="C258" s="157">
        <f>+VLOOKUP(A258,Clasificación!C:J,5,FALSE)</f>
        <v>0</v>
      </c>
      <c r="D258" s="157"/>
      <c r="E258" s="157"/>
      <c r="F258" s="157">
        <f>+VLOOKUP(A258,Clasificación!C:K,9,FALSE)</f>
        <v>0</v>
      </c>
      <c r="G258" s="157">
        <f t="shared" si="8"/>
        <v>0</v>
      </c>
      <c r="H258" s="157"/>
      <c r="I258" s="157"/>
      <c r="J258" s="157"/>
      <c r="K258" s="157"/>
      <c r="L258" s="157"/>
      <c r="M258" s="157"/>
      <c r="N258" s="157"/>
      <c r="O258" s="157"/>
      <c r="P258" s="157"/>
      <c r="Q258" s="157"/>
      <c r="R258" s="157"/>
      <c r="S258" s="157"/>
      <c r="T258" s="157"/>
      <c r="U258" s="157"/>
      <c r="V258" s="157"/>
      <c r="W258" s="157"/>
      <c r="X258" s="157"/>
      <c r="Y258" s="157"/>
      <c r="Z258" s="157"/>
      <c r="AA258" s="157">
        <f t="shared" si="7"/>
        <v>0</v>
      </c>
      <c r="AB258" s="158"/>
      <c r="AC258" s="884"/>
      <c r="AD258" s="884"/>
      <c r="AE258" s="884"/>
      <c r="AF258" s="884"/>
      <c r="AG258" s="884"/>
      <c r="AH258" s="884"/>
      <c r="AI258" s="884"/>
      <c r="AJ258" s="884"/>
      <c r="AK258" s="884"/>
      <c r="AL258" s="884"/>
      <c r="AM258" s="884"/>
      <c r="AN258" s="884"/>
    </row>
    <row r="259" spans="1:40" s="882" customFormat="1" ht="11.25">
      <c r="A259" s="882">
        <v>1140219204</v>
      </c>
      <c r="B259" s="883" t="s">
        <v>586</v>
      </c>
      <c r="C259" s="157">
        <f>+VLOOKUP(A259,Clasificación!C:J,5,FALSE)</f>
        <v>5855675</v>
      </c>
      <c r="D259" s="157"/>
      <c r="E259" s="157"/>
      <c r="F259" s="157">
        <f>+VLOOKUP(A259,Clasificación!C:K,9,FALSE)</f>
        <v>0</v>
      </c>
      <c r="G259" s="157">
        <f t="shared" si="8"/>
        <v>5855675</v>
      </c>
      <c r="H259" s="157"/>
      <c r="I259" s="157"/>
      <c r="J259" s="157"/>
      <c r="K259" s="157"/>
      <c r="L259" s="157"/>
      <c r="M259" s="157"/>
      <c r="N259" s="157"/>
      <c r="O259" s="157"/>
      <c r="P259" s="157"/>
      <c r="Q259" s="157"/>
      <c r="R259" s="157"/>
      <c r="S259" s="157">
        <f t="shared" ref="S259:S263" si="10">-G259</f>
        <v>-5855675</v>
      </c>
      <c r="T259" s="157"/>
      <c r="U259" s="157"/>
      <c r="V259" s="157"/>
      <c r="W259" s="157"/>
      <c r="X259" s="157"/>
      <c r="Y259" s="157"/>
      <c r="Z259" s="157"/>
      <c r="AA259" s="157">
        <f t="shared" si="7"/>
        <v>0</v>
      </c>
      <c r="AB259" s="158"/>
      <c r="AC259" s="884"/>
      <c r="AD259" s="884"/>
      <c r="AE259" s="884"/>
      <c r="AF259" s="884"/>
      <c r="AG259" s="884"/>
      <c r="AH259" s="884"/>
      <c r="AI259" s="884"/>
      <c r="AJ259" s="884"/>
      <c r="AK259" s="884"/>
      <c r="AL259" s="884"/>
      <c r="AM259" s="884"/>
      <c r="AN259" s="884"/>
    </row>
    <row r="260" spans="1:40" s="882" customFormat="1" ht="11.25">
      <c r="A260" s="882">
        <v>1140219205</v>
      </c>
      <c r="B260" s="883" t="s">
        <v>308</v>
      </c>
      <c r="C260" s="157">
        <f>+VLOOKUP(A260,Clasificación!C:J,5,FALSE)</f>
        <v>16098421</v>
      </c>
      <c r="D260" s="157"/>
      <c r="E260" s="157"/>
      <c r="F260" s="157">
        <f>+VLOOKUP(A260,Clasificación!C:K,9,FALSE)</f>
        <v>22319863</v>
      </c>
      <c r="G260" s="157">
        <f t="shared" si="8"/>
        <v>-6221442</v>
      </c>
      <c r="H260" s="157"/>
      <c r="I260" s="157"/>
      <c r="J260" s="157"/>
      <c r="K260" s="157"/>
      <c r="L260" s="157"/>
      <c r="M260" s="157"/>
      <c r="N260" s="157"/>
      <c r="O260" s="157"/>
      <c r="P260" s="157"/>
      <c r="Q260" s="157"/>
      <c r="R260" s="157"/>
      <c r="S260" s="157">
        <f t="shared" si="10"/>
        <v>6221442</v>
      </c>
      <c r="T260" s="157"/>
      <c r="U260" s="157"/>
      <c r="V260" s="157"/>
      <c r="W260" s="157"/>
      <c r="X260" s="157"/>
      <c r="Y260" s="157"/>
      <c r="Z260" s="157"/>
      <c r="AA260" s="157">
        <f t="shared" si="7"/>
        <v>0</v>
      </c>
      <c r="AB260" s="158"/>
      <c r="AC260" s="884"/>
      <c r="AD260" s="884"/>
      <c r="AE260" s="884"/>
      <c r="AF260" s="884"/>
      <c r="AG260" s="884"/>
      <c r="AH260" s="884"/>
      <c r="AI260" s="884"/>
      <c r="AJ260" s="884"/>
      <c r="AK260" s="884"/>
      <c r="AL260" s="884"/>
      <c r="AM260" s="884"/>
      <c r="AN260" s="884"/>
    </row>
    <row r="261" spans="1:40" s="882" customFormat="1" ht="11.25">
      <c r="A261" s="882">
        <v>1140219206</v>
      </c>
      <c r="B261" s="883" t="s">
        <v>309</v>
      </c>
      <c r="C261" s="157">
        <f>+VLOOKUP(A261,Clasificación!C:J,5,FALSE)</f>
        <v>26706962</v>
      </c>
      <c r="D261" s="157"/>
      <c r="E261" s="157"/>
      <c r="F261" s="157">
        <f>+VLOOKUP(A261,Clasificación!C:K,9,FALSE)</f>
        <v>29752119</v>
      </c>
      <c r="G261" s="157">
        <f t="shared" si="8"/>
        <v>-3045157</v>
      </c>
      <c r="H261" s="157"/>
      <c r="I261" s="157"/>
      <c r="J261" s="157"/>
      <c r="K261" s="157"/>
      <c r="L261" s="157"/>
      <c r="M261" s="157"/>
      <c r="N261" s="157"/>
      <c r="O261" s="157"/>
      <c r="P261" s="157"/>
      <c r="Q261" s="157"/>
      <c r="R261" s="157"/>
      <c r="S261" s="157">
        <f t="shared" si="10"/>
        <v>3045157</v>
      </c>
      <c r="T261" s="157"/>
      <c r="U261" s="157"/>
      <c r="V261" s="157"/>
      <c r="W261" s="157"/>
      <c r="X261" s="157"/>
      <c r="Y261" s="157"/>
      <c r="Z261" s="157"/>
      <c r="AA261" s="157">
        <f t="shared" si="7"/>
        <v>0</v>
      </c>
      <c r="AB261" s="158"/>
      <c r="AC261" s="884"/>
      <c r="AD261" s="884"/>
      <c r="AE261" s="884"/>
      <c r="AF261" s="884"/>
      <c r="AG261" s="884"/>
      <c r="AH261" s="884"/>
      <c r="AI261" s="884"/>
      <c r="AJ261" s="884"/>
      <c r="AK261" s="884"/>
      <c r="AL261" s="884"/>
      <c r="AM261" s="884"/>
      <c r="AN261" s="884"/>
    </row>
    <row r="262" spans="1:40" s="882" customFormat="1" ht="11.25">
      <c r="A262" s="882">
        <v>1140219207</v>
      </c>
      <c r="B262" s="883" t="s">
        <v>310</v>
      </c>
      <c r="C262" s="157">
        <f>+VLOOKUP(A262,Clasificación!C:J,5,FALSE)</f>
        <v>189062565</v>
      </c>
      <c r="D262" s="157"/>
      <c r="E262" s="157"/>
      <c r="F262" s="157">
        <f>+VLOOKUP(A262,Clasificación!C:K,9,FALSE)</f>
        <v>126999930</v>
      </c>
      <c r="G262" s="157">
        <f t="shared" si="8"/>
        <v>62062635</v>
      </c>
      <c r="H262" s="157"/>
      <c r="I262" s="157"/>
      <c r="J262" s="157"/>
      <c r="K262" s="157"/>
      <c r="L262" s="157"/>
      <c r="M262" s="157"/>
      <c r="N262" s="157"/>
      <c r="O262" s="157"/>
      <c r="P262" s="157"/>
      <c r="Q262" s="157"/>
      <c r="R262" s="157"/>
      <c r="S262" s="157">
        <f t="shared" si="10"/>
        <v>-62062635</v>
      </c>
      <c r="T262" s="157"/>
      <c r="U262" s="157"/>
      <c r="V262" s="157"/>
      <c r="W262" s="157"/>
      <c r="X262" s="157"/>
      <c r="Y262" s="157"/>
      <c r="Z262" s="157"/>
      <c r="AA262" s="157">
        <f t="shared" ref="AA262:AA263" si="11">SUM(G262:Z262)</f>
        <v>0</v>
      </c>
      <c r="AB262" s="158"/>
      <c r="AC262" s="884"/>
      <c r="AD262" s="884"/>
      <c r="AE262" s="884"/>
      <c r="AF262" s="884"/>
      <c r="AG262" s="884"/>
      <c r="AH262" s="884"/>
      <c r="AI262" s="884"/>
      <c r="AJ262" s="884"/>
      <c r="AK262" s="884"/>
      <c r="AL262" s="884"/>
      <c r="AM262" s="884"/>
      <c r="AN262" s="884"/>
    </row>
    <row r="263" spans="1:40" s="882" customFormat="1" ht="11.25">
      <c r="A263" s="882">
        <v>1140219208</v>
      </c>
      <c r="B263" s="883" t="s">
        <v>587</v>
      </c>
      <c r="C263" s="157">
        <f>+VLOOKUP(A263,Clasificación!C:J,5,FALSE)</f>
        <v>6708406</v>
      </c>
      <c r="D263" s="157"/>
      <c r="E263" s="157"/>
      <c r="F263" s="157">
        <f>+VLOOKUP(A263,Clasificación!C:K,9,FALSE)</f>
        <v>6942404</v>
      </c>
      <c r="G263" s="157">
        <f t="shared" ref="G263:G326" si="12">C263+D263-E263-F263</f>
        <v>-233998</v>
      </c>
      <c r="H263" s="157"/>
      <c r="I263" s="157"/>
      <c r="J263" s="157"/>
      <c r="K263" s="157"/>
      <c r="L263" s="157"/>
      <c r="M263" s="157"/>
      <c r="N263" s="157"/>
      <c r="O263" s="157"/>
      <c r="P263" s="157"/>
      <c r="Q263" s="157"/>
      <c r="R263" s="157"/>
      <c r="S263" s="157">
        <f t="shared" si="10"/>
        <v>233998</v>
      </c>
      <c r="T263" s="157"/>
      <c r="U263" s="157"/>
      <c r="V263" s="157"/>
      <c r="W263" s="157"/>
      <c r="X263" s="157"/>
      <c r="Y263" s="157"/>
      <c r="Z263" s="157"/>
      <c r="AA263" s="157">
        <f t="shared" si="11"/>
        <v>0</v>
      </c>
      <c r="AB263" s="158"/>
      <c r="AC263" s="884"/>
      <c r="AD263" s="884"/>
      <c r="AE263" s="884"/>
      <c r="AF263" s="884"/>
      <c r="AG263" s="884"/>
      <c r="AH263" s="884"/>
      <c r="AI263" s="884"/>
      <c r="AJ263" s="884"/>
      <c r="AK263" s="884"/>
      <c r="AL263" s="884"/>
      <c r="AM263" s="884"/>
      <c r="AN263" s="884"/>
    </row>
    <row r="264" spans="1:40" s="882" customFormat="1" ht="11.25">
      <c r="A264" s="882">
        <v>1140219209</v>
      </c>
      <c r="B264" s="883" t="s">
        <v>588</v>
      </c>
      <c r="C264" s="157">
        <f>+VLOOKUP(A264,Clasificación!C:J,5,FALSE)</f>
        <v>0</v>
      </c>
      <c r="D264" s="157"/>
      <c r="E264" s="157"/>
      <c r="F264" s="157">
        <f>+VLOOKUP(A264,Clasificación!C:K,9,FALSE)</f>
        <v>0</v>
      </c>
      <c r="G264" s="157">
        <f t="shared" si="12"/>
        <v>0</v>
      </c>
      <c r="H264" s="157"/>
      <c r="I264" s="157"/>
      <c r="J264" s="157"/>
      <c r="K264" s="157"/>
      <c r="L264" s="157"/>
      <c r="M264" s="157"/>
      <c r="N264" s="157"/>
      <c r="O264" s="157"/>
      <c r="P264" s="157"/>
      <c r="Q264" s="157"/>
      <c r="R264" s="157"/>
      <c r="S264" s="157"/>
      <c r="T264" s="157"/>
      <c r="U264" s="157"/>
      <c r="V264" s="157"/>
      <c r="W264" s="157"/>
      <c r="X264" s="157"/>
      <c r="Y264" s="157"/>
      <c r="Z264" s="157"/>
      <c r="AA264" s="157">
        <f t="shared" ref="AA264:AA325" si="13">SUM(G264:Z264)</f>
        <v>0</v>
      </c>
      <c r="AB264" s="158"/>
      <c r="AC264" s="884"/>
      <c r="AD264" s="884"/>
      <c r="AE264" s="884"/>
      <c r="AF264" s="884"/>
      <c r="AG264" s="884"/>
      <c r="AH264" s="884"/>
      <c r="AI264" s="884"/>
      <c r="AJ264" s="884"/>
      <c r="AK264" s="884"/>
      <c r="AL264" s="884"/>
      <c r="AM264" s="884"/>
      <c r="AN264" s="884"/>
    </row>
    <row r="265" spans="1:40" s="882" customFormat="1" ht="11.25">
      <c r="A265" s="882">
        <v>1140219210</v>
      </c>
      <c r="B265" s="883" t="s">
        <v>589</v>
      </c>
      <c r="C265" s="157">
        <f>+VLOOKUP(A265,Clasificación!C:J,5,FALSE)</f>
        <v>0</v>
      </c>
      <c r="D265" s="157"/>
      <c r="E265" s="157"/>
      <c r="F265" s="157">
        <f>+VLOOKUP(A265,Clasificación!C:K,9,FALSE)</f>
        <v>0</v>
      </c>
      <c r="G265" s="157">
        <f t="shared" si="12"/>
        <v>0</v>
      </c>
      <c r="H265" s="157"/>
      <c r="I265" s="157"/>
      <c r="J265" s="157"/>
      <c r="K265" s="157"/>
      <c r="L265" s="157"/>
      <c r="M265" s="157"/>
      <c r="N265" s="157"/>
      <c r="O265" s="157"/>
      <c r="P265" s="157"/>
      <c r="Q265" s="157"/>
      <c r="R265" s="157"/>
      <c r="S265" s="157"/>
      <c r="T265" s="157"/>
      <c r="U265" s="157"/>
      <c r="V265" s="157"/>
      <c r="W265" s="157"/>
      <c r="X265" s="157"/>
      <c r="Y265" s="157"/>
      <c r="Z265" s="157"/>
      <c r="AA265" s="157">
        <f t="shared" si="13"/>
        <v>0</v>
      </c>
      <c r="AB265" s="158"/>
      <c r="AC265" s="884"/>
      <c r="AD265" s="884"/>
      <c r="AE265" s="884"/>
      <c r="AF265" s="884"/>
      <c r="AG265" s="884"/>
      <c r="AH265" s="884"/>
      <c r="AI265" s="884"/>
      <c r="AJ265" s="884"/>
      <c r="AK265" s="884"/>
      <c r="AL265" s="884"/>
      <c r="AM265" s="884"/>
      <c r="AN265" s="884"/>
    </row>
    <row r="266" spans="1:40" s="882" customFormat="1" ht="11.25">
      <c r="A266" s="882">
        <v>1140219211</v>
      </c>
      <c r="B266" s="883" t="s">
        <v>590</v>
      </c>
      <c r="C266" s="157">
        <f>+VLOOKUP(A266,Clasificación!C:J,5,FALSE)</f>
        <v>0</v>
      </c>
      <c r="D266" s="157"/>
      <c r="E266" s="157"/>
      <c r="F266" s="157">
        <f>+VLOOKUP(A266,Clasificación!C:K,9,FALSE)</f>
        <v>0</v>
      </c>
      <c r="G266" s="157">
        <f t="shared" si="12"/>
        <v>0</v>
      </c>
      <c r="H266" s="157"/>
      <c r="I266" s="157"/>
      <c r="J266" s="157"/>
      <c r="K266" s="157"/>
      <c r="L266" s="157"/>
      <c r="M266" s="157"/>
      <c r="N266" s="157"/>
      <c r="O266" s="157"/>
      <c r="P266" s="157"/>
      <c r="Q266" s="157"/>
      <c r="R266" s="157"/>
      <c r="S266" s="157"/>
      <c r="T266" s="157"/>
      <c r="U266" s="157"/>
      <c r="V266" s="157"/>
      <c r="W266" s="157"/>
      <c r="X266" s="157"/>
      <c r="Y266" s="157"/>
      <c r="Z266" s="157"/>
      <c r="AA266" s="157">
        <f t="shared" si="13"/>
        <v>0</v>
      </c>
      <c r="AB266" s="158"/>
      <c r="AC266" s="884"/>
      <c r="AD266" s="884"/>
      <c r="AE266" s="884"/>
      <c r="AF266" s="884"/>
      <c r="AG266" s="884"/>
      <c r="AH266" s="884"/>
      <c r="AI266" s="884"/>
      <c r="AJ266" s="884"/>
      <c r="AK266" s="884"/>
      <c r="AL266" s="884"/>
      <c r="AM266" s="884"/>
      <c r="AN266" s="884"/>
    </row>
    <row r="267" spans="1:40" s="882" customFormat="1" ht="11.25">
      <c r="A267" s="882">
        <v>1140219212</v>
      </c>
      <c r="B267" s="883" t="s">
        <v>591</v>
      </c>
      <c r="C267" s="157">
        <f>+VLOOKUP(A267,Clasificación!C:J,5,FALSE)</f>
        <v>0</v>
      </c>
      <c r="D267" s="157"/>
      <c r="E267" s="157"/>
      <c r="F267" s="157">
        <f>+VLOOKUP(A267,Clasificación!C:K,9,FALSE)</f>
        <v>0</v>
      </c>
      <c r="G267" s="157">
        <f t="shared" si="12"/>
        <v>0</v>
      </c>
      <c r="H267" s="157"/>
      <c r="I267" s="157"/>
      <c r="J267" s="157"/>
      <c r="K267" s="157"/>
      <c r="L267" s="157"/>
      <c r="M267" s="157"/>
      <c r="N267" s="157"/>
      <c r="O267" s="157"/>
      <c r="P267" s="157"/>
      <c r="Q267" s="157"/>
      <c r="R267" s="157"/>
      <c r="S267" s="157"/>
      <c r="T267" s="157"/>
      <c r="U267" s="157"/>
      <c r="V267" s="157"/>
      <c r="W267" s="157"/>
      <c r="X267" s="157"/>
      <c r="Y267" s="157"/>
      <c r="Z267" s="157"/>
      <c r="AA267" s="157">
        <f t="shared" si="13"/>
        <v>0</v>
      </c>
      <c r="AB267" s="158"/>
      <c r="AC267" s="884"/>
      <c r="AD267" s="884"/>
      <c r="AE267" s="884"/>
      <c r="AF267" s="884"/>
      <c r="AG267" s="884"/>
      <c r="AH267" s="884"/>
      <c r="AI267" s="884"/>
      <c r="AJ267" s="884"/>
      <c r="AK267" s="884"/>
      <c r="AL267" s="884"/>
      <c r="AM267" s="884"/>
      <c r="AN267" s="884"/>
    </row>
    <row r="268" spans="1:40" s="882" customFormat="1" ht="11.25">
      <c r="A268" s="882">
        <v>1140219213</v>
      </c>
      <c r="B268" s="883" t="s">
        <v>592</v>
      </c>
      <c r="C268" s="157">
        <f>+VLOOKUP(A268,Clasificación!C:J,5,FALSE)</f>
        <v>700</v>
      </c>
      <c r="D268" s="157"/>
      <c r="E268" s="157"/>
      <c r="F268" s="157">
        <f>+VLOOKUP(A268,Clasificación!C:K,9,FALSE)</f>
        <v>139</v>
      </c>
      <c r="G268" s="157">
        <f t="shared" si="12"/>
        <v>561</v>
      </c>
      <c r="H268" s="157"/>
      <c r="I268" s="157"/>
      <c r="J268" s="157"/>
      <c r="K268" s="157"/>
      <c r="L268" s="157"/>
      <c r="M268" s="157"/>
      <c r="N268" s="157"/>
      <c r="O268" s="157"/>
      <c r="P268" s="157"/>
      <c r="Q268" s="157"/>
      <c r="R268" s="157"/>
      <c r="S268" s="157">
        <f>-G268</f>
        <v>-561</v>
      </c>
      <c r="T268" s="157"/>
      <c r="U268" s="157"/>
      <c r="V268" s="157"/>
      <c r="W268" s="157"/>
      <c r="X268" s="157"/>
      <c r="Y268" s="157"/>
      <c r="Z268" s="157"/>
      <c r="AA268" s="157">
        <f t="shared" si="13"/>
        <v>0</v>
      </c>
      <c r="AB268" s="158"/>
      <c r="AC268" s="884"/>
      <c r="AD268" s="884"/>
      <c r="AE268" s="884"/>
      <c r="AF268" s="884"/>
      <c r="AG268" s="884"/>
      <c r="AH268" s="884"/>
      <c r="AI268" s="884"/>
      <c r="AJ268" s="884"/>
      <c r="AK268" s="884"/>
      <c r="AL268" s="884"/>
      <c r="AM268" s="884"/>
      <c r="AN268" s="884"/>
    </row>
    <row r="269" spans="1:40" s="882" customFormat="1" ht="11.25">
      <c r="A269" s="882">
        <v>1140219214</v>
      </c>
      <c r="B269" s="883" t="s">
        <v>584</v>
      </c>
      <c r="C269" s="157">
        <f>+VLOOKUP(A269,Clasificación!C:J,5,FALSE)</f>
        <v>0</v>
      </c>
      <c r="D269" s="157"/>
      <c r="E269" s="157"/>
      <c r="F269" s="157">
        <f>+VLOOKUP(A269,Clasificación!C:K,9,FALSE)</f>
        <v>0</v>
      </c>
      <c r="G269" s="157">
        <f t="shared" si="12"/>
        <v>0</v>
      </c>
      <c r="H269" s="157"/>
      <c r="I269" s="157"/>
      <c r="J269" s="157"/>
      <c r="K269" s="157"/>
      <c r="L269" s="157"/>
      <c r="M269" s="157"/>
      <c r="N269" s="157"/>
      <c r="O269" s="157"/>
      <c r="P269" s="157"/>
      <c r="Q269" s="157"/>
      <c r="R269" s="157"/>
      <c r="S269" s="157"/>
      <c r="T269" s="157"/>
      <c r="U269" s="157"/>
      <c r="V269" s="157"/>
      <c r="W269" s="157"/>
      <c r="X269" s="157"/>
      <c r="Y269" s="157"/>
      <c r="Z269" s="157"/>
      <c r="AA269" s="157">
        <f t="shared" si="13"/>
        <v>0</v>
      </c>
      <c r="AB269" s="158"/>
      <c r="AC269" s="884"/>
      <c r="AD269" s="884"/>
      <c r="AE269" s="884"/>
      <c r="AF269" s="884"/>
      <c r="AG269" s="884"/>
      <c r="AH269" s="884"/>
      <c r="AI269" s="884"/>
      <c r="AJ269" s="884"/>
      <c r="AK269" s="884"/>
      <c r="AL269" s="884"/>
      <c r="AM269" s="884"/>
      <c r="AN269" s="884"/>
    </row>
    <row r="270" spans="1:40" s="882" customFormat="1" ht="11.25">
      <c r="A270" s="882">
        <v>1140219215</v>
      </c>
      <c r="B270" s="883" t="s">
        <v>585</v>
      </c>
      <c r="C270" s="157">
        <f>+VLOOKUP(A270,Clasificación!C:J,5,FALSE)</f>
        <v>0</v>
      </c>
      <c r="D270" s="157"/>
      <c r="E270" s="157"/>
      <c r="F270" s="157">
        <f>+VLOOKUP(A270,Clasificación!C:K,9,FALSE)</f>
        <v>0</v>
      </c>
      <c r="G270" s="157">
        <f t="shared" si="12"/>
        <v>0</v>
      </c>
      <c r="H270" s="157"/>
      <c r="I270" s="157"/>
      <c r="J270" s="157"/>
      <c r="K270" s="157"/>
      <c r="L270" s="157"/>
      <c r="M270" s="157"/>
      <c r="N270" s="157"/>
      <c r="O270" s="157"/>
      <c r="P270" s="157"/>
      <c r="Q270" s="157"/>
      <c r="R270" s="157"/>
      <c r="S270" s="157"/>
      <c r="T270" s="157"/>
      <c r="U270" s="157"/>
      <c r="V270" s="157"/>
      <c r="W270" s="157"/>
      <c r="X270" s="157"/>
      <c r="Y270" s="157"/>
      <c r="Z270" s="157"/>
      <c r="AA270" s="157">
        <f t="shared" si="13"/>
        <v>0</v>
      </c>
      <c r="AB270" s="158"/>
      <c r="AC270" s="884"/>
      <c r="AD270" s="884"/>
      <c r="AE270" s="884"/>
      <c r="AF270" s="884"/>
      <c r="AG270" s="884"/>
      <c r="AH270" s="884"/>
      <c r="AI270" s="884"/>
      <c r="AJ270" s="884"/>
      <c r="AK270" s="884"/>
      <c r="AL270" s="884"/>
      <c r="AM270" s="884"/>
      <c r="AN270" s="884"/>
    </row>
    <row r="271" spans="1:40" s="882" customFormat="1" ht="11.25">
      <c r="A271" s="882">
        <v>1140219216</v>
      </c>
      <c r="B271" s="883" t="s">
        <v>586</v>
      </c>
      <c r="C271" s="157">
        <f>+VLOOKUP(A271,Clasificación!C:J,5,FALSE)</f>
        <v>0</v>
      </c>
      <c r="D271" s="157"/>
      <c r="E271" s="157"/>
      <c r="F271" s="157">
        <f>+VLOOKUP(A271,Clasificación!C:K,9,FALSE)</f>
        <v>0</v>
      </c>
      <c r="G271" s="157">
        <f t="shared" si="12"/>
        <v>0</v>
      </c>
      <c r="H271" s="157"/>
      <c r="I271" s="157"/>
      <c r="J271" s="157"/>
      <c r="K271" s="157"/>
      <c r="L271" s="157"/>
      <c r="M271" s="157"/>
      <c r="N271" s="157"/>
      <c r="O271" s="157"/>
      <c r="P271" s="157"/>
      <c r="Q271" s="157"/>
      <c r="R271" s="157"/>
      <c r="S271" s="157"/>
      <c r="T271" s="157"/>
      <c r="U271" s="157"/>
      <c r="V271" s="157"/>
      <c r="W271" s="157"/>
      <c r="X271" s="157"/>
      <c r="Y271" s="157"/>
      <c r="Z271" s="157"/>
      <c r="AA271" s="157">
        <f t="shared" si="13"/>
        <v>0</v>
      </c>
      <c r="AB271" s="158"/>
      <c r="AC271" s="884"/>
      <c r="AD271" s="884"/>
      <c r="AE271" s="884"/>
      <c r="AF271" s="884"/>
      <c r="AG271" s="884"/>
      <c r="AH271" s="884"/>
      <c r="AI271" s="884"/>
      <c r="AJ271" s="884"/>
      <c r="AK271" s="884"/>
      <c r="AL271" s="884"/>
      <c r="AM271" s="884"/>
      <c r="AN271" s="884"/>
    </row>
    <row r="272" spans="1:40" s="882" customFormat="1" ht="11.25">
      <c r="A272" s="882">
        <v>1140219217</v>
      </c>
      <c r="B272" s="883" t="s">
        <v>593</v>
      </c>
      <c r="C272" s="157">
        <f>+VLOOKUP(A272,Clasificación!C:J,5,FALSE)</f>
        <v>0</v>
      </c>
      <c r="D272" s="157"/>
      <c r="E272" s="157"/>
      <c r="F272" s="157">
        <f>+VLOOKUP(A272,Clasificación!C:K,9,FALSE)</f>
        <v>0</v>
      </c>
      <c r="G272" s="157">
        <f t="shared" si="12"/>
        <v>0</v>
      </c>
      <c r="H272" s="157"/>
      <c r="I272" s="157"/>
      <c r="J272" s="157"/>
      <c r="K272" s="157"/>
      <c r="L272" s="157"/>
      <c r="M272" s="157"/>
      <c r="N272" s="157"/>
      <c r="O272" s="157"/>
      <c r="P272" s="157"/>
      <c r="Q272" s="157"/>
      <c r="R272" s="157"/>
      <c r="S272" s="157"/>
      <c r="T272" s="157"/>
      <c r="U272" s="157"/>
      <c r="V272" s="157"/>
      <c r="W272" s="157"/>
      <c r="X272" s="157"/>
      <c r="Y272" s="157"/>
      <c r="Z272" s="157"/>
      <c r="AA272" s="157">
        <f t="shared" si="13"/>
        <v>0</v>
      </c>
      <c r="AB272" s="158"/>
      <c r="AC272" s="884"/>
      <c r="AD272" s="884"/>
      <c r="AE272" s="884"/>
      <c r="AF272" s="884"/>
      <c r="AG272" s="884"/>
      <c r="AH272" s="884"/>
      <c r="AI272" s="884"/>
      <c r="AJ272" s="884"/>
      <c r="AK272" s="884"/>
      <c r="AL272" s="884"/>
      <c r="AM272" s="884"/>
      <c r="AN272" s="884"/>
    </row>
    <row r="273" spans="1:40" s="882" customFormat="1" ht="11.25">
      <c r="A273" s="882">
        <v>1140219218</v>
      </c>
      <c r="B273" s="883" t="s">
        <v>594</v>
      </c>
      <c r="C273" s="157">
        <f>+VLOOKUP(A273,Clasificación!C:J,5,FALSE)</f>
        <v>0</v>
      </c>
      <c r="D273" s="157"/>
      <c r="E273" s="157"/>
      <c r="F273" s="157">
        <f>+VLOOKUP(A273,Clasificación!C:K,9,FALSE)</f>
        <v>0</v>
      </c>
      <c r="G273" s="157">
        <f t="shared" si="12"/>
        <v>0</v>
      </c>
      <c r="H273" s="157"/>
      <c r="I273" s="157"/>
      <c r="J273" s="157"/>
      <c r="K273" s="157"/>
      <c r="L273" s="157"/>
      <c r="M273" s="157"/>
      <c r="N273" s="157"/>
      <c r="O273" s="157"/>
      <c r="P273" s="157"/>
      <c r="Q273" s="157"/>
      <c r="R273" s="157"/>
      <c r="S273" s="157"/>
      <c r="T273" s="157"/>
      <c r="U273" s="157"/>
      <c r="V273" s="157"/>
      <c r="W273" s="157"/>
      <c r="X273" s="157"/>
      <c r="Y273" s="157"/>
      <c r="Z273" s="157"/>
      <c r="AA273" s="157">
        <f t="shared" si="13"/>
        <v>0</v>
      </c>
      <c r="AB273" s="158"/>
      <c r="AC273" s="884"/>
      <c r="AD273" s="884"/>
      <c r="AE273" s="884"/>
      <c r="AF273" s="884"/>
      <c r="AG273" s="884"/>
      <c r="AH273" s="884"/>
      <c r="AI273" s="884"/>
      <c r="AJ273" s="884"/>
      <c r="AK273" s="884"/>
      <c r="AL273" s="884"/>
      <c r="AM273" s="884"/>
      <c r="AN273" s="884"/>
    </row>
    <row r="274" spans="1:40" s="882" customFormat="1" ht="11.25">
      <c r="A274" s="882">
        <v>1140219219</v>
      </c>
      <c r="B274" s="883" t="s">
        <v>310</v>
      </c>
      <c r="C274" s="157">
        <f>+VLOOKUP(A274,Clasificación!C:J,5,FALSE)</f>
        <v>0</v>
      </c>
      <c r="D274" s="157"/>
      <c r="E274" s="157"/>
      <c r="F274" s="157">
        <f>+VLOOKUP(A274,Clasificación!C:K,9,FALSE)</f>
        <v>0</v>
      </c>
      <c r="G274" s="157">
        <f t="shared" si="12"/>
        <v>0</v>
      </c>
      <c r="H274" s="157"/>
      <c r="I274" s="157"/>
      <c r="J274" s="157"/>
      <c r="K274" s="157"/>
      <c r="L274" s="157"/>
      <c r="M274" s="157"/>
      <c r="N274" s="157"/>
      <c r="O274" s="157"/>
      <c r="P274" s="157"/>
      <c r="Q274" s="157"/>
      <c r="R274" s="157"/>
      <c r="S274" s="157"/>
      <c r="T274" s="157"/>
      <c r="U274" s="157"/>
      <c r="V274" s="157"/>
      <c r="W274" s="157"/>
      <c r="X274" s="157"/>
      <c r="Y274" s="157"/>
      <c r="Z274" s="157"/>
      <c r="AA274" s="157">
        <f t="shared" si="13"/>
        <v>0</v>
      </c>
      <c r="AB274" s="158"/>
      <c r="AC274" s="884"/>
      <c r="AD274" s="884"/>
      <c r="AE274" s="884"/>
      <c r="AF274" s="884"/>
      <c r="AG274" s="884"/>
      <c r="AH274" s="884"/>
      <c r="AI274" s="884"/>
      <c r="AJ274" s="884"/>
      <c r="AK274" s="884"/>
      <c r="AL274" s="884"/>
      <c r="AM274" s="884"/>
      <c r="AN274" s="884"/>
    </row>
    <row r="275" spans="1:40" s="882" customFormat="1" ht="11.25">
      <c r="A275" s="882">
        <v>1140219220</v>
      </c>
      <c r="B275" s="883" t="s">
        <v>587</v>
      </c>
      <c r="C275" s="157">
        <f>+VLOOKUP(A275,Clasificación!C:J,5,FALSE)</f>
        <v>0</v>
      </c>
      <c r="D275" s="157"/>
      <c r="E275" s="157"/>
      <c r="F275" s="157">
        <f>+VLOOKUP(A275,Clasificación!C:K,9,FALSE)</f>
        <v>0</v>
      </c>
      <c r="G275" s="157">
        <f t="shared" si="12"/>
        <v>0</v>
      </c>
      <c r="H275" s="157"/>
      <c r="I275" s="157"/>
      <c r="J275" s="157"/>
      <c r="K275" s="157"/>
      <c r="L275" s="157"/>
      <c r="M275" s="157"/>
      <c r="N275" s="157"/>
      <c r="O275" s="157"/>
      <c r="P275" s="157"/>
      <c r="Q275" s="157"/>
      <c r="R275" s="157"/>
      <c r="S275" s="157"/>
      <c r="T275" s="157"/>
      <c r="U275" s="157"/>
      <c r="V275" s="157"/>
      <c r="W275" s="157"/>
      <c r="X275" s="157"/>
      <c r="Y275" s="157"/>
      <c r="Z275" s="157"/>
      <c r="AA275" s="157">
        <f t="shared" si="13"/>
        <v>0</v>
      </c>
      <c r="AB275" s="158"/>
      <c r="AC275" s="884"/>
      <c r="AD275" s="884"/>
      <c r="AE275" s="884"/>
      <c r="AF275" s="884"/>
      <c r="AG275" s="884"/>
      <c r="AH275" s="884"/>
      <c r="AI275" s="884"/>
      <c r="AJ275" s="884"/>
      <c r="AK275" s="884"/>
      <c r="AL275" s="884"/>
      <c r="AM275" s="884"/>
      <c r="AN275" s="884"/>
    </row>
    <row r="276" spans="1:40" s="882" customFormat="1" ht="11.25">
      <c r="A276" s="882">
        <v>1140219221</v>
      </c>
      <c r="B276" s="883" t="s">
        <v>595</v>
      </c>
      <c r="C276" s="157">
        <f>+VLOOKUP(A276,Clasificación!C:J,5,FALSE)</f>
        <v>0</v>
      </c>
      <c r="D276" s="157"/>
      <c r="E276" s="157"/>
      <c r="F276" s="157">
        <f>+VLOOKUP(A276,Clasificación!C:K,9,FALSE)</f>
        <v>0</v>
      </c>
      <c r="G276" s="157">
        <f t="shared" si="12"/>
        <v>0</v>
      </c>
      <c r="H276" s="157"/>
      <c r="I276" s="157"/>
      <c r="J276" s="157"/>
      <c r="K276" s="157"/>
      <c r="L276" s="157"/>
      <c r="M276" s="157"/>
      <c r="N276" s="157"/>
      <c r="O276" s="157"/>
      <c r="P276" s="157"/>
      <c r="Q276" s="157"/>
      <c r="R276" s="157"/>
      <c r="S276" s="157"/>
      <c r="T276" s="157"/>
      <c r="U276" s="157"/>
      <c r="V276" s="157"/>
      <c r="W276" s="157"/>
      <c r="X276" s="157"/>
      <c r="Y276" s="157"/>
      <c r="Z276" s="157"/>
      <c r="AA276" s="157">
        <f t="shared" si="13"/>
        <v>0</v>
      </c>
      <c r="AB276" s="158"/>
      <c r="AC276" s="884"/>
      <c r="AD276" s="884"/>
      <c r="AE276" s="884"/>
      <c r="AF276" s="884"/>
      <c r="AG276" s="884"/>
      <c r="AH276" s="884"/>
      <c r="AI276" s="884"/>
      <c r="AJ276" s="884"/>
      <c r="AK276" s="884"/>
      <c r="AL276" s="884"/>
      <c r="AM276" s="884"/>
      <c r="AN276" s="884"/>
    </row>
    <row r="277" spans="1:40" s="882" customFormat="1" ht="11.25">
      <c r="A277" s="882">
        <v>1140219222</v>
      </c>
      <c r="B277" s="883" t="s">
        <v>596</v>
      </c>
      <c r="C277" s="157">
        <f>+VLOOKUP(A277,Clasificación!C:J,5,FALSE)</f>
        <v>0</v>
      </c>
      <c r="D277" s="157"/>
      <c r="E277" s="157"/>
      <c r="F277" s="157">
        <f>+VLOOKUP(A277,Clasificación!C:K,9,FALSE)</f>
        <v>0</v>
      </c>
      <c r="G277" s="157">
        <f t="shared" si="12"/>
        <v>0</v>
      </c>
      <c r="H277" s="157"/>
      <c r="I277" s="157"/>
      <c r="J277" s="157"/>
      <c r="K277" s="157"/>
      <c r="L277" s="157"/>
      <c r="M277" s="157"/>
      <c r="N277" s="157"/>
      <c r="O277" s="157"/>
      <c r="P277" s="157"/>
      <c r="Q277" s="157"/>
      <c r="R277" s="157"/>
      <c r="S277" s="157"/>
      <c r="T277" s="157"/>
      <c r="U277" s="157"/>
      <c r="V277" s="157"/>
      <c r="W277" s="157"/>
      <c r="X277" s="157"/>
      <c r="Y277" s="157"/>
      <c r="Z277" s="157"/>
      <c r="AA277" s="157">
        <f t="shared" si="13"/>
        <v>0</v>
      </c>
      <c r="AB277" s="158"/>
      <c r="AC277" s="884"/>
      <c r="AD277" s="884"/>
      <c r="AE277" s="884"/>
      <c r="AF277" s="884"/>
      <c r="AG277" s="884"/>
      <c r="AH277" s="884"/>
      <c r="AI277" s="884"/>
      <c r="AJ277" s="884"/>
      <c r="AK277" s="884"/>
      <c r="AL277" s="884"/>
      <c r="AM277" s="884"/>
      <c r="AN277" s="884"/>
    </row>
    <row r="278" spans="1:40" s="882" customFormat="1" ht="11.25">
      <c r="A278" s="882">
        <v>1140219223</v>
      </c>
      <c r="B278" s="883" t="s">
        <v>590</v>
      </c>
      <c r="C278" s="157">
        <f>+VLOOKUP(A278,Clasificación!C:J,5,FALSE)</f>
        <v>0</v>
      </c>
      <c r="D278" s="157"/>
      <c r="E278" s="157"/>
      <c r="F278" s="157">
        <f>+VLOOKUP(A278,Clasificación!C:K,9,FALSE)</f>
        <v>0</v>
      </c>
      <c r="G278" s="157">
        <f t="shared" si="12"/>
        <v>0</v>
      </c>
      <c r="H278" s="157"/>
      <c r="I278" s="157"/>
      <c r="J278" s="157"/>
      <c r="K278" s="157"/>
      <c r="L278" s="157"/>
      <c r="M278" s="157"/>
      <c r="N278" s="157"/>
      <c r="O278" s="157"/>
      <c r="P278" s="157"/>
      <c r="Q278" s="157"/>
      <c r="R278" s="157"/>
      <c r="S278" s="157"/>
      <c r="T278" s="157"/>
      <c r="U278" s="157"/>
      <c r="V278" s="157"/>
      <c r="W278" s="157"/>
      <c r="X278" s="157"/>
      <c r="Y278" s="157"/>
      <c r="Z278" s="157"/>
      <c r="AA278" s="157">
        <f t="shared" si="13"/>
        <v>0</v>
      </c>
      <c r="AB278" s="158"/>
      <c r="AC278" s="884"/>
      <c r="AD278" s="884"/>
      <c r="AE278" s="884"/>
      <c r="AF278" s="884"/>
      <c r="AG278" s="884"/>
      <c r="AH278" s="884"/>
      <c r="AI278" s="884"/>
      <c r="AJ278" s="884"/>
      <c r="AK278" s="884"/>
      <c r="AL278" s="884"/>
      <c r="AM278" s="884"/>
      <c r="AN278" s="884"/>
    </row>
    <row r="279" spans="1:40" s="882" customFormat="1" ht="11.25">
      <c r="A279" s="882">
        <v>1140219224</v>
      </c>
      <c r="B279" s="883" t="s">
        <v>591</v>
      </c>
      <c r="C279" s="157">
        <f>+VLOOKUP(A279,Clasificación!C:J,5,FALSE)</f>
        <v>0</v>
      </c>
      <c r="D279" s="157"/>
      <c r="E279" s="157"/>
      <c r="F279" s="157">
        <f>+VLOOKUP(A279,Clasificación!C:K,9,FALSE)</f>
        <v>0</v>
      </c>
      <c r="G279" s="157">
        <f t="shared" si="12"/>
        <v>0</v>
      </c>
      <c r="H279" s="157"/>
      <c r="I279" s="157"/>
      <c r="J279" s="157"/>
      <c r="K279" s="157"/>
      <c r="L279" s="157"/>
      <c r="M279" s="157"/>
      <c r="N279" s="157"/>
      <c r="O279" s="157"/>
      <c r="P279" s="157"/>
      <c r="Q279" s="157"/>
      <c r="R279" s="157"/>
      <c r="S279" s="157"/>
      <c r="T279" s="157"/>
      <c r="U279" s="157"/>
      <c r="V279" s="157"/>
      <c r="W279" s="157"/>
      <c r="X279" s="157"/>
      <c r="Y279" s="157"/>
      <c r="Z279" s="157"/>
      <c r="AA279" s="157">
        <f t="shared" si="13"/>
        <v>0</v>
      </c>
      <c r="AB279" s="158"/>
      <c r="AC279" s="884"/>
      <c r="AD279" s="884"/>
      <c r="AE279" s="884"/>
      <c r="AF279" s="884"/>
      <c r="AG279" s="884"/>
      <c r="AH279" s="884"/>
      <c r="AI279" s="884"/>
      <c r="AJ279" s="884"/>
      <c r="AK279" s="884"/>
      <c r="AL279" s="884"/>
      <c r="AM279" s="884"/>
      <c r="AN279" s="884"/>
    </row>
    <row r="280" spans="1:40" s="882" customFormat="1" ht="11.25">
      <c r="A280" s="882">
        <v>1140219225</v>
      </c>
      <c r="B280" s="883" t="s">
        <v>597</v>
      </c>
      <c r="C280" s="157">
        <f>+VLOOKUP(A280,Clasificación!C:J,5,FALSE)</f>
        <v>0</v>
      </c>
      <c r="D280" s="157"/>
      <c r="E280" s="157"/>
      <c r="F280" s="157">
        <f>+VLOOKUP(A280,Clasificación!C:K,9,FALSE)</f>
        <v>0</v>
      </c>
      <c r="G280" s="157">
        <f t="shared" si="12"/>
        <v>0</v>
      </c>
      <c r="H280" s="157"/>
      <c r="I280" s="157"/>
      <c r="J280" s="157"/>
      <c r="K280" s="157"/>
      <c r="L280" s="157"/>
      <c r="M280" s="157"/>
      <c r="N280" s="157"/>
      <c r="O280" s="157"/>
      <c r="P280" s="157"/>
      <c r="Q280" s="157"/>
      <c r="R280" s="157"/>
      <c r="S280" s="157"/>
      <c r="T280" s="157"/>
      <c r="U280" s="157"/>
      <c r="V280" s="157"/>
      <c r="W280" s="157"/>
      <c r="X280" s="157"/>
      <c r="Y280" s="157"/>
      <c r="Z280" s="157"/>
      <c r="AA280" s="157">
        <f t="shared" si="13"/>
        <v>0</v>
      </c>
      <c r="AB280" s="158"/>
      <c r="AC280" s="884"/>
      <c r="AD280" s="884"/>
      <c r="AE280" s="884"/>
      <c r="AF280" s="884"/>
      <c r="AG280" s="884"/>
      <c r="AH280" s="884"/>
      <c r="AI280" s="884"/>
      <c r="AJ280" s="884"/>
      <c r="AK280" s="884"/>
      <c r="AL280" s="884"/>
      <c r="AM280" s="884"/>
      <c r="AN280" s="884"/>
    </row>
    <row r="281" spans="1:40" s="882" customFormat="1" ht="11.25">
      <c r="A281" s="882">
        <v>1140219226</v>
      </c>
      <c r="B281" s="883" t="s">
        <v>597</v>
      </c>
      <c r="C281" s="157">
        <f>+VLOOKUP(A281,Clasificación!C:J,5,FALSE)</f>
        <v>0</v>
      </c>
      <c r="D281" s="157"/>
      <c r="E281" s="157"/>
      <c r="F281" s="157">
        <f>+VLOOKUP(A281,Clasificación!C:K,9,FALSE)</f>
        <v>0</v>
      </c>
      <c r="G281" s="157">
        <f t="shared" si="12"/>
        <v>0</v>
      </c>
      <c r="H281" s="157"/>
      <c r="I281" s="157"/>
      <c r="J281" s="157"/>
      <c r="K281" s="157"/>
      <c r="L281" s="157"/>
      <c r="M281" s="157"/>
      <c r="N281" s="157"/>
      <c r="O281" s="157"/>
      <c r="P281" s="157"/>
      <c r="Q281" s="157"/>
      <c r="R281" s="157"/>
      <c r="S281" s="157"/>
      <c r="T281" s="157"/>
      <c r="U281" s="157"/>
      <c r="V281" s="157"/>
      <c r="W281" s="157"/>
      <c r="X281" s="157"/>
      <c r="Y281" s="157"/>
      <c r="Z281" s="157"/>
      <c r="AA281" s="157">
        <f t="shared" si="13"/>
        <v>0</v>
      </c>
      <c r="AB281" s="158"/>
      <c r="AC281" s="884"/>
      <c r="AD281" s="884"/>
      <c r="AE281" s="884"/>
      <c r="AF281" s="884"/>
      <c r="AG281" s="884"/>
      <c r="AH281" s="884"/>
      <c r="AI281" s="884"/>
      <c r="AJ281" s="884"/>
      <c r="AK281" s="884"/>
      <c r="AL281" s="884"/>
      <c r="AM281" s="884"/>
      <c r="AN281" s="884"/>
    </row>
    <row r="282" spans="1:40" s="882" customFormat="1" ht="11.25">
      <c r="A282" s="882">
        <v>1140219227</v>
      </c>
      <c r="B282" s="883" t="s">
        <v>598</v>
      </c>
      <c r="C282" s="157">
        <f>+VLOOKUP(A282,Clasificación!C:J,5,FALSE)</f>
        <v>0</v>
      </c>
      <c r="D282" s="157"/>
      <c r="E282" s="157"/>
      <c r="F282" s="157">
        <f>+VLOOKUP(A282,Clasificación!C:K,9,FALSE)</f>
        <v>0</v>
      </c>
      <c r="G282" s="157">
        <f t="shared" si="12"/>
        <v>0</v>
      </c>
      <c r="H282" s="157"/>
      <c r="I282" s="157"/>
      <c r="J282" s="157"/>
      <c r="K282" s="157"/>
      <c r="L282" s="157"/>
      <c r="M282" s="157"/>
      <c r="N282" s="157"/>
      <c r="O282" s="157"/>
      <c r="P282" s="157"/>
      <c r="Q282" s="157"/>
      <c r="R282" s="157"/>
      <c r="S282" s="157"/>
      <c r="T282" s="157"/>
      <c r="U282" s="157"/>
      <c r="V282" s="157"/>
      <c r="W282" s="157"/>
      <c r="X282" s="157"/>
      <c r="Y282" s="157"/>
      <c r="Z282" s="157"/>
      <c r="AA282" s="157">
        <f t="shared" si="13"/>
        <v>0</v>
      </c>
      <c r="AB282" s="158"/>
      <c r="AC282" s="884"/>
      <c r="AD282" s="884"/>
      <c r="AE282" s="884"/>
      <c r="AF282" s="884"/>
      <c r="AG282" s="884"/>
      <c r="AH282" s="884"/>
      <c r="AI282" s="884"/>
      <c r="AJ282" s="884"/>
      <c r="AK282" s="884"/>
      <c r="AL282" s="884"/>
      <c r="AM282" s="884"/>
      <c r="AN282" s="884"/>
    </row>
    <row r="283" spans="1:40" s="882" customFormat="1" ht="11.25">
      <c r="A283" s="882">
        <v>1140219228</v>
      </c>
      <c r="B283" s="883" t="s">
        <v>598</v>
      </c>
      <c r="C283" s="157">
        <f>+VLOOKUP(A283,Clasificación!C:J,5,FALSE)</f>
        <v>0</v>
      </c>
      <c r="D283" s="157"/>
      <c r="E283" s="157"/>
      <c r="F283" s="157">
        <f>+VLOOKUP(A283,Clasificación!C:K,9,FALSE)</f>
        <v>0</v>
      </c>
      <c r="G283" s="157">
        <f t="shared" si="12"/>
        <v>0</v>
      </c>
      <c r="H283" s="157"/>
      <c r="I283" s="157"/>
      <c r="J283" s="157"/>
      <c r="K283" s="157"/>
      <c r="L283" s="157"/>
      <c r="M283" s="157"/>
      <c r="N283" s="157"/>
      <c r="O283" s="157"/>
      <c r="P283" s="157"/>
      <c r="Q283" s="157"/>
      <c r="R283" s="157"/>
      <c r="S283" s="157"/>
      <c r="T283" s="157"/>
      <c r="U283" s="157"/>
      <c r="V283" s="157"/>
      <c r="W283" s="157"/>
      <c r="X283" s="157"/>
      <c r="Y283" s="157"/>
      <c r="Z283" s="157"/>
      <c r="AA283" s="157">
        <f t="shared" si="13"/>
        <v>0</v>
      </c>
      <c r="AB283" s="158"/>
      <c r="AC283" s="884"/>
      <c r="AD283" s="884"/>
      <c r="AE283" s="884"/>
      <c r="AF283" s="884"/>
      <c r="AG283" s="884"/>
      <c r="AH283" s="884"/>
      <c r="AI283" s="884"/>
      <c r="AJ283" s="884"/>
      <c r="AK283" s="884"/>
      <c r="AL283" s="884"/>
      <c r="AM283" s="884"/>
      <c r="AN283" s="884"/>
    </row>
    <row r="284" spans="1:40" s="882" customFormat="1" ht="11.25">
      <c r="A284" s="882">
        <v>1140219229</v>
      </c>
      <c r="B284" s="883" t="s">
        <v>599</v>
      </c>
      <c r="C284" s="157">
        <f>+VLOOKUP(A284,Clasificación!C:J,5,FALSE)</f>
        <v>76405227</v>
      </c>
      <c r="D284" s="157"/>
      <c r="E284" s="157"/>
      <c r="F284" s="157">
        <f>+VLOOKUP(A284,Clasificación!C:K,9,FALSE)</f>
        <v>53910783</v>
      </c>
      <c r="G284" s="157">
        <f t="shared" si="12"/>
        <v>22494444</v>
      </c>
      <c r="H284" s="157"/>
      <c r="I284" s="157"/>
      <c r="J284" s="157"/>
      <c r="K284" s="157"/>
      <c r="L284" s="157"/>
      <c r="M284" s="157"/>
      <c r="N284" s="157"/>
      <c r="O284" s="157"/>
      <c r="P284" s="157"/>
      <c r="Q284" s="157"/>
      <c r="R284" s="157"/>
      <c r="S284" s="157">
        <f>-G284</f>
        <v>-22494444</v>
      </c>
      <c r="T284" s="157"/>
      <c r="U284" s="157"/>
      <c r="V284" s="157"/>
      <c r="W284" s="157"/>
      <c r="X284" s="157"/>
      <c r="Y284" s="157"/>
      <c r="Z284" s="157"/>
      <c r="AA284" s="157">
        <f t="shared" si="13"/>
        <v>0</v>
      </c>
      <c r="AB284" s="158"/>
      <c r="AC284" s="884"/>
      <c r="AD284" s="884"/>
      <c r="AE284" s="884"/>
      <c r="AF284" s="884"/>
      <c r="AG284" s="884"/>
      <c r="AH284" s="884"/>
      <c r="AI284" s="884"/>
      <c r="AJ284" s="884"/>
      <c r="AK284" s="884"/>
      <c r="AL284" s="884"/>
      <c r="AM284" s="884"/>
      <c r="AN284" s="884"/>
    </row>
    <row r="285" spans="1:40" s="882" customFormat="1" ht="11.25">
      <c r="A285" s="882">
        <v>1140219230</v>
      </c>
      <c r="B285" s="883" t="s">
        <v>600</v>
      </c>
      <c r="C285" s="157">
        <f>+VLOOKUP(A285,Clasificación!C:J,5,FALSE)</f>
        <v>0</v>
      </c>
      <c r="D285" s="157"/>
      <c r="E285" s="157"/>
      <c r="F285" s="157">
        <f>+VLOOKUP(A285,Clasificación!C:K,9,FALSE)</f>
        <v>0</v>
      </c>
      <c r="G285" s="157">
        <f t="shared" si="12"/>
        <v>0</v>
      </c>
      <c r="H285" s="157"/>
      <c r="I285" s="157"/>
      <c r="J285" s="157"/>
      <c r="K285" s="157"/>
      <c r="L285" s="157"/>
      <c r="M285" s="157"/>
      <c r="N285" s="157"/>
      <c r="O285" s="157"/>
      <c r="P285" s="157"/>
      <c r="Q285" s="157"/>
      <c r="R285" s="157"/>
      <c r="S285" s="157"/>
      <c r="T285" s="157"/>
      <c r="U285" s="157"/>
      <c r="V285" s="157"/>
      <c r="W285" s="157"/>
      <c r="X285" s="157"/>
      <c r="Y285" s="157"/>
      <c r="Z285" s="157"/>
      <c r="AA285" s="157">
        <f t="shared" si="13"/>
        <v>0</v>
      </c>
      <c r="AB285" s="158"/>
      <c r="AC285" s="884"/>
      <c r="AD285" s="884"/>
      <c r="AE285" s="884"/>
      <c r="AF285" s="884"/>
      <c r="AG285" s="884"/>
      <c r="AH285" s="884"/>
      <c r="AI285" s="884"/>
      <c r="AJ285" s="884"/>
      <c r="AK285" s="884"/>
      <c r="AL285" s="884"/>
      <c r="AM285" s="884"/>
      <c r="AN285" s="884"/>
    </row>
    <row r="286" spans="1:40" s="882" customFormat="1" ht="11.25">
      <c r="A286" s="882">
        <v>1140224</v>
      </c>
      <c r="B286" s="883" t="s">
        <v>375</v>
      </c>
      <c r="C286" s="157">
        <f>+VLOOKUP(A286,Clasificación!C:J,5,FALSE)</f>
        <v>0</v>
      </c>
      <c r="D286" s="157"/>
      <c r="E286" s="157"/>
      <c r="F286" s="157">
        <f>+VLOOKUP(A286,Clasificación!C:K,9,FALSE)</f>
        <v>0</v>
      </c>
      <c r="G286" s="157">
        <f t="shared" si="12"/>
        <v>0</v>
      </c>
      <c r="H286" s="157"/>
      <c r="I286" s="157"/>
      <c r="J286" s="157"/>
      <c r="K286" s="157"/>
      <c r="L286" s="157"/>
      <c r="M286" s="157"/>
      <c r="N286" s="157"/>
      <c r="O286" s="157"/>
      <c r="P286" s="157"/>
      <c r="Q286" s="157"/>
      <c r="R286" s="157"/>
      <c r="S286" s="157"/>
      <c r="T286" s="157"/>
      <c r="U286" s="157"/>
      <c r="V286" s="157"/>
      <c r="W286" s="157"/>
      <c r="X286" s="157"/>
      <c r="Y286" s="157"/>
      <c r="Z286" s="157"/>
      <c r="AA286" s="157">
        <f t="shared" si="13"/>
        <v>0</v>
      </c>
      <c r="AB286" s="158"/>
      <c r="AC286" s="884"/>
      <c r="AD286" s="884"/>
      <c r="AE286" s="884"/>
      <c r="AF286" s="884"/>
      <c r="AG286" s="884"/>
      <c r="AH286" s="884"/>
      <c r="AI286" s="884"/>
      <c r="AJ286" s="884"/>
      <c r="AK286" s="884"/>
      <c r="AL286" s="884"/>
      <c r="AM286" s="884"/>
      <c r="AN286" s="884"/>
    </row>
    <row r="287" spans="1:40" s="882" customFormat="1" ht="11.25">
      <c r="A287" s="882">
        <v>11402241</v>
      </c>
      <c r="B287" s="883" t="s">
        <v>376</v>
      </c>
      <c r="C287" s="157">
        <f>+VLOOKUP(A287,Clasificación!C:J,5,FALSE)</f>
        <v>0</v>
      </c>
      <c r="D287" s="157"/>
      <c r="E287" s="157"/>
      <c r="F287" s="157">
        <f>+VLOOKUP(A287,Clasificación!C:K,9,FALSE)</f>
        <v>0</v>
      </c>
      <c r="G287" s="157">
        <f t="shared" si="12"/>
        <v>0</v>
      </c>
      <c r="H287" s="157"/>
      <c r="I287" s="157"/>
      <c r="J287" s="157"/>
      <c r="K287" s="157"/>
      <c r="L287" s="157"/>
      <c r="M287" s="157"/>
      <c r="N287" s="157"/>
      <c r="O287" s="157"/>
      <c r="P287" s="157"/>
      <c r="Q287" s="157"/>
      <c r="R287" s="157"/>
      <c r="S287" s="157"/>
      <c r="T287" s="157"/>
      <c r="U287" s="157"/>
      <c r="V287" s="157"/>
      <c r="W287" s="157"/>
      <c r="X287" s="157"/>
      <c r="Y287" s="157"/>
      <c r="Z287" s="157"/>
      <c r="AA287" s="157">
        <f t="shared" si="13"/>
        <v>0</v>
      </c>
      <c r="AB287" s="158"/>
      <c r="AC287" s="884"/>
      <c r="AD287" s="884"/>
      <c r="AE287" s="884"/>
      <c r="AF287" s="884"/>
      <c r="AG287" s="884"/>
      <c r="AH287" s="884"/>
      <c r="AI287" s="884"/>
      <c r="AJ287" s="884"/>
      <c r="AK287" s="884"/>
      <c r="AL287" s="884"/>
      <c r="AM287" s="884"/>
      <c r="AN287" s="884"/>
    </row>
    <row r="288" spans="1:40" s="882" customFormat="1" ht="11.25">
      <c r="A288" s="882">
        <v>1140224101</v>
      </c>
      <c r="B288" s="883" t="s">
        <v>601</v>
      </c>
      <c r="C288" s="157">
        <f>+VLOOKUP(A288,Clasificación!C:J,5,FALSE)</f>
        <v>0</v>
      </c>
      <c r="D288" s="157"/>
      <c r="E288" s="157"/>
      <c r="F288" s="157">
        <f>+VLOOKUP(A288,Clasificación!C:K,9,FALSE)</f>
        <v>0</v>
      </c>
      <c r="G288" s="157">
        <f t="shared" si="12"/>
        <v>0</v>
      </c>
      <c r="H288" s="157"/>
      <c r="I288" s="157"/>
      <c r="J288" s="157"/>
      <c r="K288" s="157"/>
      <c r="L288" s="157"/>
      <c r="M288" s="157"/>
      <c r="N288" s="157"/>
      <c r="O288" s="157"/>
      <c r="P288" s="157"/>
      <c r="Q288" s="157"/>
      <c r="R288" s="157"/>
      <c r="S288" s="157"/>
      <c r="T288" s="157"/>
      <c r="U288" s="157"/>
      <c r="V288" s="157"/>
      <c r="W288" s="157"/>
      <c r="X288" s="157"/>
      <c r="Y288" s="157"/>
      <c r="Z288" s="157"/>
      <c r="AA288" s="157">
        <f t="shared" si="13"/>
        <v>0</v>
      </c>
      <c r="AB288" s="158"/>
      <c r="AC288" s="884"/>
      <c r="AD288" s="884"/>
      <c r="AE288" s="884"/>
      <c r="AF288" s="884"/>
      <c r="AG288" s="884"/>
      <c r="AH288" s="884"/>
      <c r="AI288" s="884"/>
      <c r="AJ288" s="884"/>
      <c r="AK288" s="884"/>
      <c r="AL288" s="884"/>
      <c r="AM288" s="884"/>
      <c r="AN288" s="884"/>
    </row>
    <row r="289" spans="1:40" s="882" customFormat="1" ht="11.25">
      <c r="A289" s="882">
        <v>1140224102</v>
      </c>
      <c r="B289" s="883" t="s">
        <v>602</v>
      </c>
      <c r="C289" s="157">
        <f>+VLOOKUP(A289,Clasificación!C:J,5,FALSE)</f>
        <v>13605978</v>
      </c>
      <c r="D289" s="157"/>
      <c r="E289" s="157"/>
      <c r="F289" s="157">
        <f>+VLOOKUP(A289,Clasificación!C:K,9,FALSE)</f>
        <v>0</v>
      </c>
      <c r="G289" s="157">
        <f t="shared" si="12"/>
        <v>13605978</v>
      </c>
      <c r="H289" s="157"/>
      <c r="I289" s="157"/>
      <c r="J289" s="157"/>
      <c r="K289" s="157"/>
      <c r="L289" s="157"/>
      <c r="M289" s="157"/>
      <c r="N289" s="157"/>
      <c r="O289" s="157"/>
      <c r="P289" s="157"/>
      <c r="Q289" s="157"/>
      <c r="R289" s="157"/>
      <c r="S289" s="157"/>
      <c r="T289" s="157">
        <f>-G289</f>
        <v>-13605978</v>
      </c>
      <c r="U289" s="157"/>
      <c r="V289" s="157"/>
      <c r="W289" s="157"/>
      <c r="X289" s="157"/>
      <c r="Y289" s="157"/>
      <c r="Z289" s="157"/>
      <c r="AA289" s="157">
        <f t="shared" si="13"/>
        <v>0</v>
      </c>
      <c r="AB289" s="158"/>
      <c r="AC289" s="884"/>
      <c r="AD289" s="884"/>
      <c r="AE289" s="884"/>
      <c r="AF289" s="884"/>
      <c r="AG289" s="884"/>
      <c r="AH289" s="884"/>
      <c r="AI289" s="884"/>
      <c r="AJ289" s="884"/>
      <c r="AK289" s="884"/>
      <c r="AL289" s="884"/>
      <c r="AM289" s="884"/>
      <c r="AN289" s="884"/>
    </row>
    <row r="290" spans="1:40" s="882" customFormat="1" ht="11.25">
      <c r="A290" s="882">
        <v>1140224103</v>
      </c>
      <c r="B290" s="883" t="s">
        <v>603</v>
      </c>
      <c r="C290" s="157">
        <f>+VLOOKUP(A290,Clasificación!C:J,5,FALSE)</f>
        <v>0</v>
      </c>
      <c r="D290" s="157"/>
      <c r="E290" s="157"/>
      <c r="F290" s="157">
        <f>+VLOOKUP(A290,Clasificación!C:K,9,FALSE)</f>
        <v>0</v>
      </c>
      <c r="G290" s="157">
        <f t="shared" si="12"/>
        <v>0</v>
      </c>
      <c r="H290" s="157"/>
      <c r="I290" s="157"/>
      <c r="J290" s="157"/>
      <c r="K290" s="157"/>
      <c r="L290" s="157"/>
      <c r="M290" s="157"/>
      <c r="N290" s="157"/>
      <c r="O290" s="157"/>
      <c r="P290" s="157"/>
      <c r="Q290" s="157"/>
      <c r="R290" s="157"/>
      <c r="S290" s="157"/>
      <c r="T290" s="157"/>
      <c r="U290" s="157"/>
      <c r="V290" s="157"/>
      <c r="W290" s="157"/>
      <c r="X290" s="157"/>
      <c r="Y290" s="157"/>
      <c r="Z290" s="157"/>
      <c r="AA290" s="157">
        <f t="shared" si="13"/>
        <v>0</v>
      </c>
      <c r="AB290" s="158"/>
      <c r="AC290" s="884"/>
      <c r="AD290" s="884"/>
      <c r="AE290" s="884"/>
      <c r="AF290" s="884"/>
      <c r="AG290" s="884"/>
      <c r="AH290" s="884"/>
      <c r="AI290" s="884"/>
      <c r="AJ290" s="884"/>
      <c r="AK290" s="884"/>
      <c r="AL290" s="884"/>
      <c r="AM290" s="884"/>
      <c r="AN290" s="884"/>
    </row>
    <row r="291" spans="1:40" s="882" customFormat="1" ht="11.25">
      <c r="A291" s="882">
        <v>1140224104</v>
      </c>
      <c r="B291" s="883" t="s">
        <v>604</v>
      </c>
      <c r="C291" s="157">
        <f>+VLOOKUP(A291,Clasificación!C:J,5,FALSE)</f>
        <v>26163346</v>
      </c>
      <c r="D291" s="157"/>
      <c r="E291" s="157"/>
      <c r="F291" s="157">
        <f>+VLOOKUP(A291,Clasificación!C:K,9,FALSE)</f>
        <v>0</v>
      </c>
      <c r="G291" s="157">
        <f t="shared" si="12"/>
        <v>26163346</v>
      </c>
      <c r="H291" s="157"/>
      <c r="I291" s="157"/>
      <c r="J291" s="157"/>
      <c r="K291" s="157"/>
      <c r="L291" s="157"/>
      <c r="M291" s="157"/>
      <c r="N291" s="157"/>
      <c r="O291" s="157"/>
      <c r="P291" s="157"/>
      <c r="Q291" s="157"/>
      <c r="R291" s="157"/>
      <c r="S291" s="157"/>
      <c r="T291" s="157">
        <f t="shared" ref="T291:T295" si="14">-G291</f>
        <v>-26163346</v>
      </c>
      <c r="U291" s="157"/>
      <c r="V291" s="157"/>
      <c r="W291" s="157"/>
      <c r="X291" s="157"/>
      <c r="Y291" s="157"/>
      <c r="Z291" s="157"/>
      <c r="AA291" s="157">
        <f t="shared" si="13"/>
        <v>0</v>
      </c>
      <c r="AB291" s="158"/>
      <c r="AC291" s="884"/>
      <c r="AD291" s="884"/>
      <c r="AE291" s="884"/>
      <c r="AF291" s="884"/>
      <c r="AG291" s="884"/>
      <c r="AH291" s="884"/>
      <c r="AI291" s="884"/>
      <c r="AJ291" s="884"/>
      <c r="AK291" s="884"/>
      <c r="AL291" s="884"/>
      <c r="AM291" s="884"/>
      <c r="AN291" s="884"/>
    </row>
    <row r="292" spans="1:40" s="882" customFormat="1" ht="11.25">
      <c r="A292" s="882">
        <v>1140224105</v>
      </c>
      <c r="B292" s="883" t="s">
        <v>311</v>
      </c>
      <c r="C292" s="157">
        <f>+VLOOKUP(A292,Clasificación!C:J,5,FALSE)</f>
        <v>116897605</v>
      </c>
      <c r="D292" s="157"/>
      <c r="E292" s="157"/>
      <c r="F292" s="157">
        <f>+VLOOKUP(A292,Clasificación!C:K,9,FALSE)</f>
        <v>291248684</v>
      </c>
      <c r="G292" s="157">
        <f t="shared" si="12"/>
        <v>-174351079</v>
      </c>
      <c r="H292" s="157"/>
      <c r="I292" s="157"/>
      <c r="J292" s="157"/>
      <c r="K292" s="157"/>
      <c r="L292" s="157"/>
      <c r="M292" s="157"/>
      <c r="N292" s="157"/>
      <c r="O292" s="157"/>
      <c r="P292" s="157"/>
      <c r="Q292" s="157"/>
      <c r="R292" s="157"/>
      <c r="S292" s="157"/>
      <c r="T292" s="157">
        <f t="shared" si="14"/>
        <v>174351079</v>
      </c>
      <c r="U292" s="157"/>
      <c r="V292" s="157"/>
      <c r="W292" s="157"/>
      <c r="X292" s="157"/>
      <c r="Y292" s="157"/>
      <c r="Z292" s="157"/>
      <c r="AA292" s="157">
        <f t="shared" si="13"/>
        <v>0</v>
      </c>
      <c r="AB292" s="158"/>
      <c r="AC292" s="884"/>
      <c r="AD292" s="884"/>
      <c r="AE292" s="884"/>
      <c r="AF292" s="884"/>
      <c r="AG292" s="884"/>
      <c r="AH292" s="884"/>
      <c r="AI292" s="884"/>
      <c r="AJ292" s="884"/>
      <c r="AK292" s="884"/>
      <c r="AL292" s="884"/>
      <c r="AM292" s="884"/>
      <c r="AN292" s="884"/>
    </row>
    <row r="293" spans="1:40" s="882" customFormat="1" ht="11.25">
      <c r="A293" s="882">
        <v>1140224106</v>
      </c>
      <c r="B293" s="883" t="s">
        <v>312</v>
      </c>
      <c r="C293" s="157">
        <f>+VLOOKUP(A293,Clasificación!C:J,5,FALSE)</f>
        <v>214922609</v>
      </c>
      <c r="D293" s="157"/>
      <c r="E293" s="157"/>
      <c r="F293" s="157">
        <f>+VLOOKUP(A293,Clasificación!C:K,9,FALSE)</f>
        <v>203981157</v>
      </c>
      <c r="G293" s="157">
        <f t="shared" si="12"/>
        <v>10941452</v>
      </c>
      <c r="H293" s="157"/>
      <c r="I293" s="157"/>
      <c r="J293" s="157"/>
      <c r="K293" s="157"/>
      <c r="L293" s="157"/>
      <c r="M293" s="157"/>
      <c r="N293" s="157"/>
      <c r="O293" s="157"/>
      <c r="P293" s="157"/>
      <c r="Q293" s="157"/>
      <c r="R293" s="157"/>
      <c r="S293" s="157"/>
      <c r="T293" s="157">
        <f t="shared" si="14"/>
        <v>-10941452</v>
      </c>
      <c r="U293" s="157"/>
      <c r="V293" s="157"/>
      <c r="W293" s="157"/>
      <c r="X293" s="157"/>
      <c r="Y293" s="157"/>
      <c r="Z293" s="157"/>
      <c r="AA293" s="157">
        <f t="shared" si="13"/>
        <v>0</v>
      </c>
      <c r="AB293" s="158"/>
      <c r="AC293" s="884"/>
      <c r="AD293" s="884"/>
      <c r="AE293" s="884"/>
      <c r="AF293" s="884"/>
      <c r="AG293" s="884"/>
      <c r="AH293" s="884"/>
      <c r="AI293" s="884"/>
      <c r="AJ293" s="884"/>
      <c r="AK293" s="884"/>
      <c r="AL293" s="884"/>
      <c r="AM293" s="884"/>
      <c r="AN293" s="884"/>
    </row>
    <row r="294" spans="1:40" s="882" customFormat="1" ht="11.25">
      <c r="A294" s="882">
        <v>1140224107</v>
      </c>
      <c r="B294" s="883" t="s">
        <v>313</v>
      </c>
      <c r="C294" s="157">
        <f>+VLOOKUP(A294,Clasificación!C:J,5,FALSE)</f>
        <v>1106666547</v>
      </c>
      <c r="D294" s="157"/>
      <c r="E294" s="157"/>
      <c r="F294" s="157">
        <f>+VLOOKUP(A294,Clasificación!C:K,9,FALSE)</f>
        <v>1331229541</v>
      </c>
      <c r="G294" s="157">
        <f t="shared" si="12"/>
        <v>-224562994</v>
      </c>
      <c r="H294" s="157"/>
      <c r="I294" s="157"/>
      <c r="J294" s="157"/>
      <c r="K294" s="157"/>
      <c r="L294" s="157"/>
      <c r="M294" s="157"/>
      <c r="N294" s="157"/>
      <c r="O294" s="157"/>
      <c r="P294" s="157"/>
      <c r="Q294" s="157"/>
      <c r="R294" s="157"/>
      <c r="S294" s="157"/>
      <c r="T294" s="157">
        <f t="shared" si="14"/>
        <v>224562994</v>
      </c>
      <c r="U294" s="157"/>
      <c r="V294" s="157"/>
      <c r="W294" s="157"/>
      <c r="X294" s="157"/>
      <c r="Y294" s="157"/>
      <c r="Z294" s="157"/>
      <c r="AA294" s="157">
        <f t="shared" si="13"/>
        <v>0</v>
      </c>
      <c r="AB294" s="158"/>
      <c r="AC294" s="884"/>
      <c r="AD294" s="884"/>
      <c r="AE294" s="884"/>
      <c r="AF294" s="884"/>
      <c r="AG294" s="884"/>
      <c r="AH294" s="884"/>
      <c r="AI294" s="884"/>
      <c r="AJ294" s="884"/>
      <c r="AK294" s="884"/>
      <c r="AL294" s="884"/>
      <c r="AM294" s="884"/>
      <c r="AN294" s="884"/>
    </row>
    <row r="295" spans="1:40" s="882" customFormat="1" ht="11.25">
      <c r="A295" s="882">
        <v>1140224108</v>
      </c>
      <c r="B295" s="883" t="s">
        <v>314</v>
      </c>
      <c r="C295" s="157">
        <f>+VLOOKUP(A295,Clasificación!C:J,5,FALSE)</f>
        <v>1834744201</v>
      </c>
      <c r="D295" s="157"/>
      <c r="E295" s="157"/>
      <c r="F295" s="157">
        <f>+VLOOKUP(A295,Clasificación!C:K,9,FALSE)</f>
        <v>3587522878</v>
      </c>
      <c r="G295" s="157">
        <f t="shared" si="12"/>
        <v>-1752778677</v>
      </c>
      <c r="H295" s="157"/>
      <c r="I295" s="157"/>
      <c r="J295" s="157"/>
      <c r="K295" s="157"/>
      <c r="L295" s="157"/>
      <c r="M295" s="157"/>
      <c r="N295" s="157"/>
      <c r="O295" s="157"/>
      <c r="P295" s="157"/>
      <c r="Q295" s="157"/>
      <c r="R295" s="157"/>
      <c r="S295" s="157"/>
      <c r="T295" s="157">
        <f t="shared" si="14"/>
        <v>1752778677</v>
      </c>
      <c r="U295" s="157"/>
      <c r="V295" s="157"/>
      <c r="W295" s="157"/>
      <c r="X295" s="157"/>
      <c r="Y295" s="157"/>
      <c r="Z295" s="157"/>
      <c r="AA295" s="157">
        <f t="shared" si="13"/>
        <v>0</v>
      </c>
      <c r="AB295" s="158"/>
      <c r="AC295" s="884"/>
      <c r="AD295" s="884"/>
      <c r="AE295" s="884"/>
      <c r="AF295" s="884"/>
      <c r="AG295" s="884"/>
      <c r="AH295" s="884"/>
      <c r="AI295" s="884"/>
      <c r="AJ295" s="884"/>
      <c r="AK295" s="884"/>
      <c r="AL295" s="884"/>
      <c r="AM295" s="884"/>
      <c r="AN295" s="884"/>
    </row>
    <row r="296" spans="1:40" s="882" customFormat="1" ht="11.25">
      <c r="A296" s="882">
        <v>1140224109</v>
      </c>
      <c r="B296" s="883" t="s">
        <v>605</v>
      </c>
      <c r="C296" s="157">
        <f>+VLOOKUP(A296,Clasificación!C:J,5,FALSE)</f>
        <v>0</v>
      </c>
      <c r="D296" s="157"/>
      <c r="E296" s="157"/>
      <c r="F296" s="157">
        <f>+VLOOKUP(A296,Clasificación!C:K,9,FALSE)</f>
        <v>0</v>
      </c>
      <c r="G296" s="157">
        <f t="shared" si="12"/>
        <v>0</v>
      </c>
      <c r="H296" s="157"/>
      <c r="I296" s="157"/>
      <c r="J296" s="157"/>
      <c r="K296" s="157"/>
      <c r="L296" s="157"/>
      <c r="M296" s="157"/>
      <c r="N296" s="157"/>
      <c r="O296" s="157"/>
      <c r="P296" s="157"/>
      <c r="Q296" s="157"/>
      <c r="R296" s="157"/>
      <c r="S296" s="157"/>
      <c r="T296" s="157"/>
      <c r="U296" s="157"/>
      <c r="V296" s="157"/>
      <c r="W296" s="157"/>
      <c r="X296" s="157"/>
      <c r="Y296" s="157"/>
      <c r="Z296" s="157"/>
      <c r="AA296" s="157">
        <f t="shared" si="13"/>
        <v>0</v>
      </c>
      <c r="AB296" s="158"/>
      <c r="AC296" s="884"/>
      <c r="AD296" s="884"/>
      <c r="AE296" s="884"/>
      <c r="AF296" s="884"/>
      <c r="AG296" s="884"/>
      <c r="AH296" s="884"/>
      <c r="AI296" s="884"/>
      <c r="AJ296" s="884"/>
      <c r="AK296" s="884"/>
      <c r="AL296" s="884"/>
      <c r="AM296" s="884"/>
      <c r="AN296" s="884"/>
    </row>
    <row r="297" spans="1:40" s="882" customFormat="1" ht="11.25">
      <c r="A297" s="882">
        <v>1140224110</v>
      </c>
      <c r="B297" s="883" t="s">
        <v>606</v>
      </c>
      <c r="C297" s="157">
        <f>+VLOOKUP(A297,Clasificación!C:J,5,FALSE)</f>
        <v>0</v>
      </c>
      <c r="D297" s="157"/>
      <c r="E297" s="157"/>
      <c r="F297" s="157">
        <f>+VLOOKUP(A297,Clasificación!C:K,9,FALSE)</f>
        <v>0</v>
      </c>
      <c r="G297" s="157">
        <f t="shared" si="12"/>
        <v>0</v>
      </c>
      <c r="H297" s="157"/>
      <c r="I297" s="157"/>
      <c r="J297" s="157"/>
      <c r="K297" s="157"/>
      <c r="L297" s="157"/>
      <c r="M297" s="157"/>
      <c r="N297" s="157"/>
      <c r="O297" s="157"/>
      <c r="P297" s="157"/>
      <c r="Q297" s="157"/>
      <c r="R297" s="157"/>
      <c r="S297" s="157"/>
      <c r="T297" s="157"/>
      <c r="U297" s="157"/>
      <c r="V297" s="157"/>
      <c r="W297" s="157"/>
      <c r="X297" s="157"/>
      <c r="Y297" s="157"/>
      <c r="Z297" s="157"/>
      <c r="AA297" s="157">
        <f t="shared" si="13"/>
        <v>0</v>
      </c>
      <c r="AB297" s="158"/>
      <c r="AC297" s="884"/>
      <c r="AD297" s="884"/>
      <c r="AE297" s="884"/>
      <c r="AF297" s="884"/>
      <c r="AG297" s="884"/>
      <c r="AH297" s="884"/>
      <c r="AI297" s="884"/>
      <c r="AJ297" s="884"/>
      <c r="AK297" s="884"/>
      <c r="AL297" s="884"/>
      <c r="AM297" s="884"/>
      <c r="AN297" s="884"/>
    </row>
    <row r="298" spans="1:40" s="882" customFormat="1" ht="11.25">
      <c r="A298" s="882">
        <v>1140224111</v>
      </c>
      <c r="B298" s="883" t="s">
        <v>607</v>
      </c>
      <c r="C298" s="157">
        <f>+VLOOKUP(A298,Clasificación!C:J,5,FALSE)</f>
        <v>0</v>
      </c>
      <c r="D298" s="157"/>
      <c r="E298" s="157"/>
      <c r="F298" s="157">
        <f>+VLOOKUP(A298,Clasificación!C:K,9,FALSE)</f>
        <v>0</v>
      </c>
      <c r="G298" s="157">
        <f t="shared" si="12"/>
        <v>0</v>
      </c>
      <c r="H298" s="157"/>
      <c r="I298" s="157"/>
      <c r="J298" s="157"/>
      <c r="K298" s="157"/>
      <c r="L298" s="157"/>
      <c r="M298" s="157"/>
      <c r="N298" s="157"/>
      <c r="O298" s="157"/>
      <c r="P298" s="157"/>
      <c r="Q298" s="157"/>
      <c r="R298" s="157"/>
      <c r="S298" s="157"/>
      <c r="T298" s="157"/>
      <c r="U298" s="157"/>
      <c r="V298" s="157"/>
      <c r="W298" s="157"/>
      <c r="X298" s="157"/>
      <c r="Y298" s="157"/>
      <c r="Z298" s="157"/>
      <c r="AA298" s="157">
        <f t="shared" si="13"/>
        <v>0</v>
      </c>
      <c r="AB298" s="158"/>
      <c r="AC298" s="884"/>
      <c r="AD298" s="884"/>
      <c r="AE298" s="884"/>
      <c r="AF298" s="884"/>
      <c r="AG298" s="884"/>
      <c r="AH298" s="884"/>
      <c r="AI298" s="884"/>
      <c r="AJ298" s="884"/>
      <c r="AK298" s="884"/>
      <c r="AL298" s="884"/>
      <c r="AM298" s="884"/>
      <c r="AN298" s="884"/>
    </row>
    <row r="299" spans="1:40" s="882" customFormat="1" ht="11.25">
      <c r="A299" s="882">
        <v>1140224112</v>
      </c>
      <c r="B299" s="883" t="s">
        <v>608</v>
      </c>
      <c r="C299" s="157">
        <f>+VLOOKUP(A299,Clasificación!C:J,5,FALSE)</f>
        <v>0</v>
      </c>
      <c r="D299" s="157"/>
      <c r="E299" s="157"/>
      <c r="F299" s="157">
        <f>+VLOOKUP(A299,Clasificación!C:K,9,FALSE)</f>
        <v>0</v>
      </c>
      <c r="G299" s="157">
        <f t="shared" si="12"/>
        <v>0</v>
      </c>
      <c r="H299" s="157"/>
      <c r="I299" s="157"/>
      <c r="J299" s="157"/>
      <c r="K299" s="157"/>
      <c r="L299" s="157"/>
      <c r="M299" s="157"/>
      <c r="N299" s="157"/>
      <c r="O299" s="157"/>
      <c r="P299" s="157"/>
      <c r="Q299" s="157"/>
      <c r="R299" s="157"/>
      <c r="S299" s="157"/>
      <c r="T299" s="157"/>
      <c r="U299" s="157"/>
      <c r="V299" s="157"/>
      <c r="W299" s="157"/>
      <c r="X299" s="157"/>
      <c r="Y299" s="157"/>
      <c r="Z299" s="157"/>
      <c r="AA299" s="157">
        <f t="shared" si="13"/>
        <v>0</v>
      </c>
      <c r="AB299" s="158"/>
      <c r="AC299" s="884"/>
      <c r="AD299" s="884"/>
      <c r="AE299" s="884"/>
      <c r="AF299" s="884"/>
      <c r="AG299" s="884"/>
      <c r="AH299" s="884"/>
      <c r="AI299" s="884"/>
      <c r="AJ299" s="884"/>
      <c r="AK299" s="884"/>
      <c r="AL299" s="884"/>
      <c r="AM299" s="884"/>
      <c r="AN299" s="884"/>
    </row>
    <row r="300" spans="1:40" s="882" customFormat="1" ht="11.25">
      <c r="A300" s="882">
        <v>1140224113</v>
      </c>
      <c r="B300" s="883" t="s">
        <v>609</v>
      </c>
      <c r="C300" s="157">
        <f>+VLOOKUP(A300,Clasificación!C:J,5,FALSE)</f>
        <v>1030719212</v>
      </c>
      <c r="D300" s="157"/>
      <c r="E300" s="157"/>
      <c r="F300" s="157">
        <f>+VLOOKUP(A300,Clasificación!C:K,9,FALSE)</f>
        <v>655479452</v>
      </c>
      <c r="G300" s="157">
        <f t="shared" si="12"/>
        <v>375239760</v>
      </c>
      <c r="H300" s="157"/>
      <c r="I300" s="157"/>
      <c r="J300" s="157"/>
      <c r="K300" s="157"/>
      <c r="L300" s="157"/>
      <c r="M300" s="157"/>
      <c r="N300" s="157"/>
      <c r="O300" s="157"/>
      <c r="P300" s="157"/>
      <c r="Q300" s="157"/>
      <c r="R300" s="157"/>
      <c r="S300" s="157"/>
      <c r="T300" s="157">
        <f>-G300</f>
        <v>-375239760</v>
      </c>
      <c r="U300" s="157"/>
      <c r="V300" s="157"/>
      <c r="W300" s="157"/>
      <c r="X300" s="157"/>
      <c r="Y300" s="157"/>
      <c r="Z300" s="157"/>
      <c r="AA300" s="157">
        <f t="shared" si="13"/>
        <v>0</v>
      </c>
      <c r="AB300" s="158"/>
      <c r="AC300" s="884"/>
      <c r="AD300" s="884"/>
      <c r="AE300" s="884"/>
      <c r="AF300" s="884"/>
      <c r="AG300" s="884"/>
      <c r="AH300" s="884"/>
      <c r="AI300" s="884"/>
      <c r="AJ300" s="884"/>
      <c r="AK300" s="884"/>
      <c r="AL300" s="884"/>
      <c r="AM300" s="884"/>
      <c r="AN300" s="884"/>
    </row>
    <row r="301" spans="1:40" s="882" customFormat="1" ht="11.25">
      <c r="A301" s="882">
        <v>1140224114</v>
      </c>
      <c r="B301" s="883" t="s">
        <v>602</v>
      </c>
      <c r="C301" s="157">
        <f>+VLOOKUP(A301,Clasificación!C:J,5,FALSE)</f>
        <v>0</v>
      </c>
      <c r="D301" s="157"/>
      <c r="E301" s="157"/>
      <c r="F301" s="157">
        <f>+VLOOKUP(A301,Clasificación!C:K,9,FALSE)</f>
        <v>0</v>
      </c>
      <c r="G301" s="157">
        <f t="shared" si="12"/>
        <v>0</v>
      </c>
      <c r="H301" s="157"/>
      <c r="I301" s="157"/>
      <c r="J301" s="157"/>
      <c r="K301" s="157"/>
      <c r="L301" s="157"/>
      <c r="M301" s="157"/>
      <c r="N301" s="157"/>
      <c r="O301" s="157"/>
      <c r="P301" s="157"/>
      <c r="Q301" s="157"/>
      <c r="R301" s="157"/>
      <c r="S301" s="157"/>
      <c r="T301" s="157"/>
      <c r="U301" s="157"/>
      <c r="V301" s="157"/>
      <c r="W301" s="157"/>
      <c r="X301" s="157"/>
      <c r="Y301" s="157"/>
      <c r="Z301" s="157"/>
      <c r="AA301" s="157">
        <f t="shared" si="13"/>
        <v>0</v>
      </c>
      <c r="AB301" s="158"/>
      <c r="AC301" s="884"/>
      <c r="AD301" s="884"/>
      <c r="AE301" s="884"/>
      <c r="AF301" s="884"/>
      <c r="AG301" s="884"/>
      <c r="AH301" s="884"/>
      <c r="AI301" s="884"/>
      <c r="AJ301" s="884"/>
      <c r="AK301" s="884"/>
      <c r="AL301" s="884"/>
      <c r="AM301" s="884"/>
      <c r="AN301" s="884"/>
    </row>
    <row r="302" spans="1:40" s="882" customFormat="1" ht="11.25">
      <c r="A302" s="882">
        <v>1140224115</v>
      </c>
      <c r="B302" s="883" t="s">
        <v>610</v>
      </c>
      <c r="C302" s="157">
        <f>+VLOOKUP(A302,Clasificación!C:J,5,FALSE)</f>
        <v>0</v>
      </c>
      <c r="D302" s="157"/>
      <c r="E302" s="157"/>
      <c r="F302" s="157">
        <f>+VLOOKUP(A302,Clasificación!C:K,9,FALSE)</f>
        <v>0</v>
      </c>
      <c r="G302" s="157">
        <f t="shared" si="12"/>
        <v>0</v>
      </c>
      <c r="H302" s="157"/>
      <c r="I302" s="157"/>
      <c r="J302" s="157"/>
      <c r="K302" s="157"/>
      <c r="L302" s="157"/>
      <c r="M302" s="157"/>
      <c r="N302" s="157"/>
      <c r="O302" s="157"/>
      <c r="P302" s="157"/>
      <c r="Q302" s="157"/>
      <c r="R302" s="157"/>
      <c r="S302" s="157"/>
      <c r="T302" s="157"/>
      <c r="U302" s="157"/>
      <c r="V302" s="157"/>
      <c r="W302" s="157"/>
      <c r="X302" s="157"/>
      <c r="Y302" s="157"/>
      <c r="Z302" s="157"/>
      <c r="AA302" s="157">
        <f t="shared" si="13"/>
        <v>0</v>
      </c>
      <c r="AB302" s="158"/>
      <c r="AC302" s="884"/>
      <c r="AD302" s="884"/>
      <c r="AE302" s="884"/>
      <c r="AF302" s="884"/>
      <c r="AG302" s="884"/>
      <c r="AH302" s="884"/>
      <c r="AI302" s="884"/>
      <c r="AJ302" s="884"/>
      <c r="AK302" s="884"/>
      <c r="AL302" s="884"/>
      <c r="AM302" s="884"/>
      <c r="AN302" s="884"/>
    </row>
    <row r="303" spans="1:40" s="882" customFormat="1" ht="11.25">
      <c r="A303" s="882">
        <v>1140224116</v>
      </c>
      <c r="B303" s="883" t="s">
        <v>611</v>
      </c>
      <c r="C303" s="157">
        <f>+VLOOKUP(A303,Clasificación!C:J,5,FALSE)</f>
        <v>0</v>
      </c>
      <c r="D303" s="157"/>
      <c r="E303" s="157"/>
      <c r="F303" s="157">
        <f>+VLOOKUP(A303,Clasificación!C:K,9,FALSE)</f>
        <v>0</v>
      </c>
      <c r="G303" s="157">
        <f t="shared" si="12"/>
        <v>0</v>
      </c>
      <c r="H303" s="157"/>
      <c r="I303" s="157"/>
      <c r="J303" s="157"/>
      <c r="K303" s="157"/>
      <c r="L303" s="157"/>
      <c r="M303" s="157"/>
      <c r="N303" s="157"/>
      <c r="O303" s="157"/>
      <c r="P303" s="157"/>
      <c r="Q303" s="157"/>
      <c r="R303" s="157"/>
      <c r="S303" s="157"/>
      <c r="T303" s="157"/>
      <c r="U303" s="157"/>
      <c r="V303" s="157"/>
      <c r="W303" s="157"/>
      <c r="X303" s="157"/>
      <c r="Y303" s="157"/>
      <c r="Z303" s="157"/>
      <c r="AA303" s="157">
        <f t="shared" si="13"/>
        <v>0</v>
      </c>
      <c r="AB303" s="158"/>
      <c r="AC303" s="884"/>
      <c r="AD303" s="884"/>
      <c r="AE303" s="884"/>
      <c r="AF303" s="884"/>
      <c r="AG303" s="884"/>
      <c r="AH303" s="884"/>
      <c r="AI303" s="884"/>
      <c r="AJ303" s="884"/>
      <c r="AK303" s="884"/>
      <c r="AL303" s="884"/>
      <c r="AM303" s="884"/>
      <c r="AN303" s="884"/>
    </row>
    <row r="304" spans="1:40" s="882" customFormat="1" ht="11.25">
      <c r="A304" s="882">
        <v>1140224117</v>
      </c>
      <c r="B304" s="883" t="s">
        <v>612</v>
      </c>
      <c r="C304" s="157">
        <f>+VLOOKUP(A304,Clasificación!C:J,5,FALSE)</f>
        <v>0</v>
      </c>
      <c r="D304" s="157"/>
      <c r="E304" s="157"/>
      <c r="F304" s="157">
        <f>+VLOOKUP(A304,Clasificación!C:K,9,FALSE)</f>
        <v>99634633</v>
      </c>
      <c r="G304" s="157">
        <f t="shared" si="12"/>
        <v>-99634633</v>
      </c>
      <c r="H304" s="157"/>
      <c r="I304" s="157"/>
      <c r="J304" s="157"/>
      <c r="K304" s="157"/>
      <c r="L304" s="157"/>
      <c r="M304" s="157"/>
      <c r="N304" s="157"/>
      <c r="O304" s="157"/>
      <c r="P304" s="157"/>
      <c r="Q304" s="157"/>
      <c r="R304" s="157"/>
      <c r="S304" s="157"/>
      <c r="T304" s="157">
        <f>-G304</f>
        <v>99634633</v>
      </c>
      <c r="U304" s="157"/>
      <c r="V304" s="157"/>
      <c r="W304" s="157"/>
      <c r="X304" s="157"/>
      <c r="Y304" s="157"/>
      <c r="Z304" s="157"/>
      <c r="AA304" s="157">
        <f t="shared" si="13"/>
        <v>0</v>
      </c>
      <c r="AB304" s="158"/>
      <c r="AC304" s="884"/>
      <c r="AD304" s="884"/>
      <c r="AE304" s="884"/>
      <c r="AF304" s="884"/>
      <c r="AG304" s="884"/>
      <c r="AH304" s="884"/>
      <c r="AI304" s="884"/>
      <c r="AJ304" s="884"/>
      <c r="AK304" s="884"/>
      <c r="AL304" s="884"/>
      <c r="AM304" s="884"/>
      <c r="AN304" s="884"/>
    </row>
    <row r="305" spans="1:40" s="882" customFormat="1" ht="11.25">
      <c r="A305" s="882">
        <v>1140224118</v>
      </c>
      <c r="B305" s="883" t="s">
        <v>315</v>
      </c>
      <c r="C305" s="157">
        <f>+VLOOKUP(A305,Clasificación!C:J,5,FALSE)</f>
        <v>0</v>
      </c>
      <c r="D305" s="157"/>
      <c r="E305" s="157"/>
      <c r="F305" s="157">
        <f>+VLOOKUP(A305,Clasificación!C:K,9,FALSE)</f>
        <v>0</v>
      </c>
      <c r="G305" s="157">
        <f t="shared" si="12"/>
        <v>0</v>
      </c>
      <c r="H305" s="157"/>
      <c r="I305" s="157"/>
      <c r="J305" s="157"/>
      <c r="K305" s="157"/>
      <c r="L305" s="157"/>
      <c r="M305" s="157"/>
      <c r="N305" s="157"/>
      <c r="O305" s="157"/>
      <c r="P305" s="157"/>
      <c r="Q305" s="157"/>
      <c r="R305" s="157"/>
      <c r="S305" s="157"/>
      <c r="T305" s="157"/>
      <c r="U305" s="157"/>
      <c r="V305" s="157"/>
      <c r="W305" s="157"/>
      <c r="X305" s="157"/>
      <c r="Y305" s="157"/>
      <c r="Z305" s="157"/>
      <c r="AA305" s="157">
        <f t="shared" si="13"/>
        <v>0</v>
      </c>
      <c r="AB305" s="158"/>
      <c r="AC305" s="884"/>
      <c r="AD305" s="884"/>
      <c r="AE305" s="884"/>
      <c r="AF305" s="884"/>
      <c r="AG305" s="884"/>
      <c r="AH305" s="884"/>
      <c r="AI305" s="884"/>
      <c r="AJ305" s="884"/>
      <c r="AK305" s="884"/>
      <c r="AL305" s="884"/>
      <c r="AM305" s="884"/>
      <c r="AN305" s="884"/>
    </row>
    <row r="306" spans="1:40" s="882" customFormat="1" ht="11.25">
      <c r="A306" s="882">
        <v>1140224119</v>
      </c>
      <c r="B306" s="883" t="s">
        <v>313</v>
      </c>
      <c r="C306" s="157">
        <f>+VLOOKUP(A306,Clasificación!C:J,5,FALSE)</f>
        <v>0</v>
      </c>
      <c r="D306" s="157"/>
      <c r="E306" s="157"/>
      <c r="F306" s="157">
        <f>+VLOOKUP(A306,Clasificación!C:K,9,FALSE)</f>
        <v>0</v>
      </c>
      <c r="G306" s="157">
        <f t="shared" si="12"/>
        <v>0</v>
      </c>
      <c r="H306" s="157"/>
      <c r="I306" s="157"/>
      <c r="J306" s="157"/>
      <c r="K306" s="157"/>
      <c r="L306" s="157"/>
      <c r="M306" s="157"/>
      <c r="N306" s="157"/>
      <c r="O306" s="157"/>
      <c r="P306" s="157"/>
      <c r="Q306" s="157"/>
      <c r="R306" s="157"/>
      <c r="S306" s="157"/>
      <c r="T306" s="157"/>
      <c r="U306" s="157"/>
      <c r="V306" s="157"/>
      <c r="W306" s="157"/>
      <c r="X306" s="157"/>
      <c r="Y306" s="157"/>
      <c r="Z306" s="157"/>
      <c r="AA306" s="157">
        <f t="shared" si="13"/>
        <v>0</v>
      </c>
      <c r="AB306" s="158"/>
      <c r="AC306" s="884"/>
      <c r="AD306" s="884"/>
      <c r="AE306" s="884"/>
      <c r="AF306" s="884"/>
      <c r="AG306" s="884"/>
      <c r="AH306" s="884"/>
      <c r="AI306" s="884"/>
      <c r="AJ306" s="884"/>
      <c r="AK306" s="884"/>
      <c r="AL306" s="884"/>
      <c r="AM306" s="884"/>
      <c r="AN306" s="884"/>
    </row>
    <row r="307" spans="1:40" s="882" customFormat="1" ht="11.25">
      <c r="A307" s="882">
        <v>1140224120</v>
      </c>
      <c r="B307" s="883" t="s">
        <v>314</v>
      </c>
      <c r="C307" s="157">
        <f>+VLOOKUP(A307,Clasificación!C:J,5,FALSE)</f>
        <v>0</v>
      </c>
      <c r="D307" s="157"/>
      <c r="E307" s="157"/>
      <c r="F307" s="157">
        <f>+VLOOKUP(A307,Clasificación!C:K,9,FALSE)</f>
        <v>0</v>
      </c>
      <c r="G307" s="157">
        <f t="shared" si="12"/>
        <v>0</v>
      </c>
      <c r="H307" s="157"/>
      <c r="I307" s="157"/>
      <c r="J307" s="157"/>
      <c r="K307" s="157"/>
      <c r="L307" s="157"/>
      <c r="M307" s="157"/>
      <c r="N307" s="157"/>
      <c r="O307" s="157"/>
      <c r="P307" s="157"/>
      <c r="Q307" s="157"/>
      <c r="R307" s="157"/>
      <c r="S307" s="157"/>
      <c r="T307" s="157"/>
      <c r="U307" s="157"/>
      <c r="V307" s="157"/>
      <c r="W307" s="157"/>
      <c r="X307" s="157"/>
      <c r="Y307" s="157"/>
      <c r="Z307" s="157"/>
      <c r="AA307" s="157">
        <f t="shared" si="13"/>
        <v>0</v>
      </c>
      <c r="AB307" s="158"/>
      <c r="AC307" s="884"/>
      <c r="AD307" s="884"/>
      <c r="AE307" s="884"/>
      <c r="AF307" s="884"/>
      <c r="AG307" s="884"/>
      <c r="AH307" s="884"/>
      <c r="AI307" s="884"/>
      <c r="AJ307" s="884"/>
      <c r="AK307" s="884"/>
      <c r="AL307" s="884"/>
      <c r="AM307" s="884"/>
      <c r="AN307" s="884"/>
    </row>
    <row r="308" spans="1:40" s="882" customFormat="1" ht="11.25">
      <c r="A308" s="882">
        <v>1140224121</v>
      </c>
      <c r="B308" s="883" t="s">
        <v>613</v>
      </c>
      <c r="C308" s="157">
        <f>+VLOOKUP(A308,Clasificación!C:J,5,FALSE)</f>
        <v>0</v>
      </c>
      <c r="D308" s="157"/>
      <c r="E308" s="157"/>
      <c r="F308" s="157">
        <f>+VLOOKUP(A308,Clasificación!C:K,9,FALSE)</f>
        <v>0</v>
      </c>
      <c r="G308" s="157">
        <f t="shared" si="12"/>
        <v>0</v>
      </c>
      <c r="H308" s="157"/>
      <c r="I308" s="157"/>
      <c r="J308" s="157"/>
      <c r="K308" s="157"/>
      <c r="L308" s="157"/>
      <c r="M308" s="157"/>
      <c r="N308" s="157"/>
      <c r="O308" s="157"/>
      <c r="P308" s="157"/>
      <c r="Q308" s="157"/>
      <c r="R308" s="157"/>
      <c r="S308" s="157"/>
      <c r="T308" s="157"/>
      <c r="U308" s="157"/>
      <c r="V308" s="157"/>
      <c r="W308" s="157"/>
      <c r="X308" s="157"/>
      <c r="Y308" s="157"/>
      <c r="Z308" s="157"/>
      <c r="AA308" s="157">
        <f t="shared" si="13"/>
        <v>0</v>
      </c>
      <c r="AB308" s="158"/>
      <c r="AC308" s="884"/>
      <c r="AD308" s="884"/>
      <c r="AE308" s="884"/>
      <c r="AF308" s="884"/>
      <c r="AG308" s="884"/>
      <c r="AH308" s="884"/>
      <c r="AI308" s="884"/>
      <c r="AJ308" s="884"/>
      <c r="AK308" s="884"/>
      <c r="AL308" s="884"/>
      <c r="AM308" s="884"/>
      <c r="AN308" s="884"/>
    </row>
    <row r="309" spans="1:40" s="882" customFormat="1" ht="11.25">
      <c r="A309" s="882">
        <v>1140224122</v>
      </c>
      <c r="B309" s="883" t="s">
        <v>614</v>
      </c>
      <c r="C309" s="157">
        <f>+VLOOKUP(A309,Clasificación!C:J,5,FALSE)</f>
        <v>0</v>
      </c>
      <c r="D309" s="157"/>
      <c r="E309" s="157"/>
      <c r="F309" s="157">
        <f>+VLOOKUP(A309,Clasificación!C:K,9,FALSE)</f>
        <v>0</v>
      </c>
      <c r="G309" s="157">
        <f t="shared" si="12"/>
        <v>0</v>
      </c>
      <c r="H309" s="157"/>
      <c r="I309" s="157"/>
      <c r="J309" s="157"/>
      <c r="K309" s="157"/>
      <c r="L309" s="157"/>
      <c r="M309" s="157"/>
      <c r="N309" s="157"/>
      <c r="O309" s="157"/>
      <c r="P309" s="157"/>
      <c r="Q309" s="157"/>
      <c r="R309" s="157"/>
      <c r="S309" s="157"/>
      <c r="T309" s="157"/>
      <c r="U309" s="157"/>
      <c r="V309" s="157"/>
      <c r="W309" s="157"/>
      <c r="X309" s="157"/>
      <c r="Y309" s="157"/>
      <c r="Z309" s="157"/>
      <c r="AA309" s="157">
        <f t="shared" si="13"/>
        <v>0</v>
      </c>
      <c r="AB309" s="158"/>
      <c r="AC309" s="884"/>
      <c r="AD309" s="884"/>
      <c r="AE309" s="884"/>
      <c r="AF309" s="884"/>
      <c r="AG309" s="884"/>
      <c r="AH309" s="884"/>
      <c r="AI309" s="884"/>
      <c r="AJ309" s="884"/>
      <c r="AK309" s="884"/>
      <c r="AL309" s="884"/>
      <c r="AM309" s="884"/>
      <c r="AN309" s="884"/>
    </row>
    <row r="310" spans="1:40" s="882" customFormat="1" ht="11.25">
      <c r="A310" s="882">
        <v>1140224123</v>
      </c>
      <c r="B310" s="883" t="s">
        <v>607</v>
      </c>
      <c r="C310" s="157">
        <f>+VLOOKUP(A310,Clasificación!C:J,5,FALSE)</f>
        <v>0</v>
      </c>
      <c r="D310" s="157"/>
      <c r="E310" s="157"/>
      <c r="F310" s="157">
        <f>+VLOOKUP(A310,Clasificación!C:K,9,FALSE)</f>
        <v>0</v>
      </c>
      <c r="G310" s="157">
        <f t="shared" si="12"/>
        <v>0</v>
      </c>
      <c r="H310" s="157"/>
      <c r="I310" s="157"/>
      <c r="J310" s="157"/>
      <c r="K310" s="157"/>
      <c r="L310" s="157"/>
      <c r="M310" s="157"/>
      <c r="N310" s="157"/>
      <c r="O310" s="157"/>
      <c r="P310" s="157"/>
      <c r="Q310" s="157"/>
      <c r="R310" s="157"/>
      <c r="S310" s="157"/>
      <c r="T310" s="157"/>
      <c r="U310" s="157"/>
      <c r="V310" s="157"/>
      <c r="W310" s="157"/>
      <c r="X310" s="157"/>
      <c r="Y310" s="157"/>
      <c r="Z310" s="157"/>
      <c r="AA310" s="157">
        <f t="shared" si="13"/>
        <v>0</v>
      </c>
      <c r="AB310" s="158"/>
      <c r="AC310" s="884"/>
      <c r="AD310" s="884"/>
      <c r="AE310" s="884"/>
      <c r="AF310" s="884"/>
      <c r="AG310" s="884"/>
      <c r="AH310" s="884"/>
      <c r="AI310" s="884"/>
      <c r="AJ310" s="884"/>
      <c r="AK310" s="884"/>
      <c r="AL310" s="884"/>
      <c r="AM310" s="884"/>
      <c r="AN310" s="884"/>
    </row>
    <row r="311" spans="1:40" s="882" customFormat="1" ht="11.25">
      <c r="A311" s="882">
        <v>1140224124</v>
      </c>
      <c r="B311" s="883" t="s">
        <v>608</v>
      </c>
      <c r="C311" s="157">
        <f>+VLOOKUP(A311,Clasificación!C:J,5,FALSE)</f>
        <v>0</v>
      </c>
      <c r="D311" s="157"/>
      <c r="E311" s="157"/>
      <c r="F311" s="157">
        <f>+VLOOKUP(A311,Clasificación!C:K,9,FALSE)</f>
        <v>0</v>
      </c>
      <c r="G311" s="157">
        <f t="shared" si="12"/>
        <v>0</v>
      </c>
      <c r="H311" s="157"/>
      <c r="I311" s="157"/>
      <c r="J311" s="157"/>
      <c r="K311" s="157"/>
      <c r="L311" s="157"/>
      <c r="M311" s="157"/>
      <c r="N311" s="157"/>
      <c r="O311" s="157"/>
      <c r="P311" s="157"/>
      <c r="Q311" s="157"/>
      <c r="R311" s="157"/>
      <c r="S311" s="157"/>
      <c r="T311" s="157"/>
      <c r="U311" s="157"/>
      <c r="V311" s="157"/>
      <c r="W311" s="157"/>
      <c r="X311" s="157"/>
      <c r="Y311" s="157"/>
      <c r="Z311" s="157"/>
      <c r="AA311" s="157">
        <f t="shared" si="13"/>
        <v>0</v>
      </c>
      <c r="AB311" s="158"/>
      <c r="AC311" s="884"/>
      <c r="AD311" s="884"/>
      <c r="AE311" s="884"/>
      <c r="AF311" s="884"/>
      <c r="AG311" s="884"/>
      <c r="AH311" s="884"/>
      <c r="AI311" s="884"/>
      <c r="AJ311" s="884"/>
      <c r="AK311" s="884"/>
      <c r="AL311" s="884"/>
      <c r="AM311" s="884"/>
      <c r="AN311" s="884"/>
    </row>
    <row r="312" spans="1:40" s="882" customFormat="1" ht="11.25">
      <c r="A312" s="882">
        <v>1140224125</v>
      </c>
      <c r="B312" s="883" t="s">
        <v>615</v>
      </c>
      <c r="C312" s="157">
        <f>+VLOOKUP(A312,Clasificación!C:J,5,FALSE)</f>
        <v>0</v>
      </c>
      <c r="D312" s="157"/>
      <c r="E312" s="157"/>
      <c r="F312" s="157">
        <f>+VLOOKUP(A312,Clasificación!C:K,9,FALSE)</f>
        <v>0</v>
      </c>
      <c r="G312" s="157">
        <f t="shared" si="12"/>
        <v>0</v>
      </c>
      <c r="H312" s="157"/>
      <c r="I312" s="157"/>
      <c r="J312" s="157"/>
      <c r="K312" s="157"/>
      <c r="L312" s="157"/>
      <c r="M312" s="157"/>
      <c r="N312" s="157"/>
      <c r="O312" s="157"/>
      <c r="P312" s="157"/>
      <c r="Q312" s="157"/>
      <c r="R312" s="157"/>
      <c r="S312" s="157"/>
      <c r="T312" s="157"/>
      <c r="U312" s="157"/>
      <c r="V312" s="157"/>
      <c r="W312" s="157"/>
      <c r="X312" s="157"/>
      <c r="Y312" s="157"/>
      <c r="Z312" s="157"/>
      <c r="AA312" s="157">
        <f t="shared" si="13"/>
        <v>0</v>
      </c>
      <c r="AB312" s="158"/>
      <c r="AC312" s="884"/>
      <c r="AD312" s="884"/>
      <c r="AE312" s="884"/>
      <c r="AF312" s="884"/>
      <c r="AG312" s="884"/>
      <c r="AH312" s="884"/>
      <c r="AI312" s="884"/>
      <c r="AJ312" s="884"/>
      <c r="AK312" s="884"/>
      <c r="AL312" s="884"/>
      <c r="AM312" s="884"/>
      <c r="AN312" s="884"/>
    </row>
    <row r="313" spans="1:40" s="882" customFormat="1" ht="11.25">
      <c r="A313" s="882">
        <v>1140224126</v>
      </c>
      <c r="B313" s="883" t="s">
        <v>615</v>
      </c>
      <c r="C313" s="157">
        <f>+VLOOKUP(A313,Clasificación!C:J,5,FALSE)</f>
        <v>0</v>
      </c>
      <c r="D313" s="157"/>
      <c r="E313" s="157"/>
      <c r="F313" s="157">
        <f>+VLOOKUP(A313,Clasificación!C:K,9,FALSE)</f>
        <v>0</v>
      </c>
      <c r="G313" s="157">
        <f t="shared" si="12"/>
        <v>0</v>
      </c>
      <c r="H313" s="157"/>
      <c r="I313" s="157"/>
      <c r="J313" s="157"/>
      <c r="K313" s="157"/>
      <c r="L313" s="157"/>
      <c r="M313" s="157"/>
      <c r="N313" s="157"/>
      <c r="O313" s="157"/>
      <c r="P313" s="157"/>
      <c r="Q313" s="157"/>
      <c r="R313" s="157"/>
      <c r="S313" s="157"/>
      <c r="T313" s="157"/>
      <c r="U313" s="157"/>
      <c r="V313" s="157"/>
      <c r="W313" s="157"/>
      <c r="X313" s="157"/>
      <c r="Y313" s="157"/>
      <c r="Z313" s="157"/>
      <c r="AA313" s="157">
        <f t="shared" si="13"/>
        <v>0</v>
      </c>
      <c r="AB313" s="158"/>
      <c r="AC313" s="884"/>
      <c r="AD313" s="884"/>
      <c r="AE313" s="884"/>
      <c r="AF313" s="884"/>
      <c r="AG313" s="884"/>
      <c r="AH313" s="884"/>
      <c r="AI313" s="884"/>
      <c r="AJ313" s="884"/>
      <c r="AK313" s="884"/>
      <c r="AL313" s="884"/>
      <c r="AM313" s="884"/>
      <c r="AN313" s="884"/>
    </row>
    <row r="314" spans="1:40" s="882" customFormat="1" ht="11.25">
      <c r="A314" s="882">
        <v>1140224127</v>
      </c>
      <c r="B314" s="883" t="s">
        <v>616</v>
      </c>
      <c r="C314" s="157">
        <f>+VLOOKUP(A314,Clasificación!C:J,5,FALSE)</f>
        <v>0</v>
      </c>
      <c r="D314" s="157"/>
      <c r="E314" s="157"/>
      <c r="F314" s="157">
        <f>+VLOOKUP(A314,Clasificación!C:K,9,FALSE)</f>
        <v>0</v>
      </c>
      <c r="G314" s="157">
        <f t="shared" si="12"/>
        <v>0</v>
      </c>
      <c r="H314" s="157"/>
      <c r="I314" s="157"/>
      <c r="J314" s="157"/>
      <c r="K314" s="157"/>
      <c r="L314" s="157"/>
      <c r="M314" s="157"/>
      <c r="N314" s="157"/>
      <c r="O314" s="157"/>
      <c r="P314" s="157"/>
      <c r="Q314" s="157"/>
      <c r="R314" s="157"/>
      <c r="S314" s="157"/>
      <c r="T314" s="157"/>
      <c r="U314" s="157"/>
      <c r="V314" s="157"/>
      <c r="W314" s="157"/>
      <c r="X314" s="157"/>
      <c r="Y314" s="157"/>
      <c r="Z314" s="157"/>
      <c r="AA314" s="157">
        <f t="shared" si="13"/>
        <v>0</v>
      </c>
      <c r="AB314" s="158"/>
      <c r="AC314" s="884"/>
      <c r="AD314" s="884"/>
      <c r="AE314" s="884"/>
      <c r="AF314" s="884"/>
      <c r="AG314" s="884"/>
      <c r="AH314" s="884"/>
      <c r="AI314" s="884"/>
      <c r="AJ314" s="884"/>
      <c r="AK314" s="884"/>
      <c r="AL314" s="884"/>
      <c r="AM314" s="884"/>
      <c r="AN314" s="884"/>
    </row>
    <row r="315" spans="1:40" s="882" customFormat="1" ht="11.25">
      <c r="A315" s="882">
        <v>1140224128</v>
      </c>
      <c r="B315" s="883" t="s">
        <v>616</v>
      </c>
      <c r="C315" s="157">
        <f>+VLOOKUP(A315,Clasificación!C:J,5,FALSE)</f>
        <v>0</v>
      </c>
      <c r="D315" s="157"/>
      <c r="E315" s="157"/>
      <c r="F315" s="157">
        <f>+VLOOKUP(A315,Clasificación!C:K,9,FALSE)</f>
        <v>0</v>
      </c>
      <c r="G315" s="157">
        <f t="shared" si="12"/>
        <v>0</v>
      </c>
      <c r="H315" s="157"/>
      <c r="I315" s="157"/>
      <c r="J315" s="157"/>
      <c r="K315" s="157"/>
      <c r="L315" s="157"/>
      <c r="M315" s="157"/>
      <c r="N315" s="157"/>
      <c r="O315" s="157"/>
      <c r="P315" s="157"/>
      <c r="Q315" s="157"/>
      <c r="R315" s="157"/>
      <c r="S315" s="157"/>
      <c r="T315" s="157"/>
      <c r="U315" s="157"/>
      <c r="V315" s="157"/>
      <c r="W315" s="157"/>
      <c r="X315" s="157"/>
      <c r="Y315" s="157"/>
      <c r="Z315" s="157"/>
      <c r="AA315" s="157">
        <f t="shared" si="13"/>
        <v>0</v>
      </c>
      <c r="AB315" s="158"/>
      <c r="AC315" s="884"/>
      <c r="AD315" s="884"/>
      <c r="AE315" s="884"/>
      <c r="AF315" s="884"/>
      <c r="AG315" s="884"/>
      <c r="AH315" s="884"/>
      <c r="AI315" s="884"/>
      <c r="AJ315" s="884"/>
      <c r="AK315" s="884"/>
      <c r="AL315" s="884"/>
      <c r="AM315" s="884"/>
      <c r="AN315" s="884"/>
    </row>
    <row r="316" spans="1:40" s="882" customFormat="1" ht="11.25">
      <c r="A316" s="882">
        <v>1140224129</v>
      </c>
      <c r="B316" s="883" t="s">
        <v>617</v>
      </c>
      <c r="C316" s="157">
        <f>+VLOOKUP(A316,Clasificación!C:J,5,FALSE)</f>
        <v>1069848000</v>
      </c>
      <c r="D316" s="157"/>
      <c r="E316" s="157"/>
      <c r="F316" s="157">
        <f>+VLOOKUP(A316,Clasificación!C:K,9,FALSE)</f>
        <v>652408027</v>
      </c>
      <c r="G316" s="157">
        <f t="shared" si="12"/>
        <v>417439973</v>
      </c>
      <c r="H316" s="157"/>
      <c r="I316" s="157"/>
      <c r="J316" s="157"/>
      <c r="K316" s="157"/>
      <c r="L316" s="157"/>
      <c r="M316" s="157"/>
      <c r="N316" s="157"/>
      <c r="O316" s="157"/>
      <c r="P316" s="157"/>
      <c r="Q316" s="157"/>
      <c r="R316" s="157"/>
      <c r="S316" s="157"/>
      <c r="T316" s="157">
        <f>-G316</f>
        <v>-417439973</v>
      </c>
      <c r="U316" s="157"/>
      <c r="V316" s="157"/>
      <c r="W316" s="157"/>
      <c r="X316" s="157"/>
      <c r="Y316" s="157"/>
      <c r="Z316" s="157"/>
      <c r="AA316" s="157">
        <f t="shared" si="13"/>
        <v>0</v>
      </c>
      <c r="AB316" s="158"/>
      <c r="AC316" s="884"/>
      <c r="AD316" s="884"/>
      <c r="AE316" s="884"/>
      <c r="AF316" s="884"/>
      <c r="AG316" s="884"/>
      <c r="AH316" s="884"/>
      <c r="AI316" s="884"/>
      <c r="AJ316" s="884"/>
      <c r="AK316" s="884"/>
      <c r="AL316" s="884"/>
      <c r="AM316" s="884"/>
      <c r="AN316" s="884"/>
    </row>
    <row r="317" spans="1:40" s="882" customFormat="1" ht="11.25">
      <c r="A317" s="882">
        <v>1140224130</v>
      </c>
      <c r="B317" s="883" t="s">
        <v>618</v>
      </c>
      <c r="C317" s="157">
        <f>+VLOOKUP(A317,Clasificación!C:J,5,FALSE)</f>
        <v>0</v>
      </c>
      <c r="D317" s="157"/>
      <c r="E317" s="157"/>
      <c r="F317" s="157">
        <f>+VLOOKUP(A317,Clasificación!C:K,9,FALSE)</f>
        <v>0</v>
      </c>
      <c r="G317" s="157">
        <f t="shared" si="12"/>
        <v>0</v>
      </c>
      <c r="H317" s="157"/>
      <c r="I317" s="157"/>
      <c r="J317" s="157"/>
      <c r="K317" s="157"/>
      <c r="L317" s="157"/>
      <c r="M317" s="157"/>
      <c r="N317" s="157"/>
      <c r="O317" s="157"/>
      <c r="P317" s="157"/>
      <c r="Q317" s="157"/>
      <c r="R317" s="157"/>
      <c r="S317" s="157"/>
      <c r="T317" s="157"/>
      <c r="U317" s="157"/>
      <c r="V317" s="157"/>
      <c r="W317" s="157"/>
      <c r="X317" s="157"/>
      <c r="Y317" s="157"/>
      <c r="Z317" s="157"/>
      <c r="AA317" s="157">
        <f t="shared" si="13"/>
        <v>0</v>
      </c>
      <c r="AB317" s="158"/>
      <c r="AC317" s="884"/>
      <c r="AD317" s="884"/>
      <c r="AE317" s="884"/>
      <c r="AF317" s="884"/>
      <c r="AG317" s="884"/>
      <c r="AH317" s="884"/>
      <c r="AI317" s="884"/>
      <c r="AJ317" s="884"/>
      <c r="AK317" s="884"/>
      <c r="AL317" s="884"/>
      <c r="AM317" s="884"/>
      <c r="AN317" s="884"/>
    </row>
    <row r="318" spans="1:40" s="882" customFormat="1" ht="11.25">
      <c r="A318" s="882">
        <v>11402242</v>
      </c>
      <c r="B318" s="883" t="s">
        <v>377</v>
      </c>
      <c r="C318" s="157">
        <f>+VLOOKUP(A318,Clasificación!C:J,5,FALSE)</f>
        <v>0</v>
      </c>
      <c r="D318" s="157"/>
      <c r="E318" s="157"/>
      <c r="F318" s="157">
        <f>+VLOOKUP(A318,Clasificación!C:K,9,FALSE)</f>
        <v>0</v>
      </c>
      <c r="G318" s="157">
        <f t="shared" si="12"/>
        <v>0</v>
      </c>
      <c r="H318" s="157"/>
      <c r="I318" s="157"/>
      <c r="J318" s="157"/>
      <c r="K318" s="157"/>
      <c r="L318" s="157"/>
      <c r="M318" s="157"/>
      <c r="N318" s="157"/>
      <c r="O318" s="157"/>
      <c r="P318" s="157"/>
      <c r="Q318" s="157"/>
      <c r="R318" s="157"/>
      <c r="S318" s="157"/>
      <c r="T318" s="157"/>
      <c r="U318" s="157"/>
      <c r="V318" s="157"/>
      <c r="W318" s="157"/>
      <c r="X318" s="157"/>
      <c r="Y318" s="157"/>
      <c r="Z318" s="157"/>
      <c r="AA318" s="157">
        <f t="shared" si="13"/>
        <v>0</v>
      </c>
      <c r="AB318" s="158"/>
      <c r="AC318" s="884"/>
      <c r="AD318" s="884"/>
      <c r="AE318" s="884"/>
      <c r="AF318" s="884"/>
      <c r="AG318" s="884"/>
      <c r="AH318" s="884"/>
      <c r="AI318" s="884"/>
      <c r="AJ318" s="884"/>
      <c r="AK318" s="884"/>
      <c r="AL318" s="884"/>
      <c r="AM318" s="884"/>
      <c r="AN318" s="884"/>
    </row>
    <row r="319" spans="1:40" s="882" customFormat="1" ht="11.25">
      <c r="A319" s="882">
        <v>1140224201</v>
      </c>
      <c r="B319" s="883" t="s">
        <v>619</v>
      </c>
      <c r="C319" s="157">
        <f>+VLOOKUP(A319,Clasificación!C:J,5,FALSE)</f>
        <v>0</v>
      </c>
      <c r="D319" s="157"/>
      <c r="E319" s="157"/>
      <c r="F319" s="157">
        <f>+VLOOKUP(A319,Clasificación!C:K,9,FALSE)</f>
        <v>0</v>
      </c>
      <c r="G319" s="157">
        <f t="shared" si="12"/>
        <v>0</v>
      </c>
      <c r="H319" s="157"/>
      <c r="I319" s="157"/>
      <c r="J319" s="157"/>
      <c r="K319" s="157"/>
      <c r="L319" s="157"/>
      <c r="M319" s="157"/>
      <c r="N319" s="157"/>
      <c r="O319" s="157"/>
      <c r="P319" s="157"/>
      <c r="Q319" s="157"/>
      <c r="R319" s="157"/>
      <c r="S319" s="157"/>
      <c r="T319" s="157"/>
      <c r="U319" s="157"/>
      <c r="V319" s="157"/>
      <c r="W319" s="157"/>
      <c r="X319" s="157"/>
      <c r="Y319" s="157"/>
      <c r="Z319" s="157"/>
      <c r="AA319" s="157">
        <f t="shared" si="13"/>
        <v>0</v>
      </c>
      <c r="AB319" s="158"/>
      <c r="AC319" s="884"/>
      <c r="AD319" s="884"/>
      <c r="AE319" s="884"/>
      <c r="AF319" s="884"/>
      <c r="AG319" s="884"/>
      <c r="AH319" s="884"/>
      <c r="AI319" s="884"/>
      <c r="AJ319" s="884"/>
      <c r="AK319" s="884"/>
      <c r="AL319" s="884"/>
      <c r="AM319" s="884"/>
      <c r="AN319" s="884"/>
    </row>
    <row r="320" spans="1:40" s="882" customFormat="1" ht="11.25">
      <c r="A320" s="882">
        <v>1140224202</v>
      </c>
      <c r="B320" s="883" t="s">
        <v>620</v>
      </c>
      <c r="C320" s="157">
        <f>+VLOOKUP(A320,Clasificación!C:J,5,FALSE)</f>
        <v>-13564518</v>
      </c>
      <c r="D320" s="157"/>
      <c r="E320" s="157"/>
      <c r="F320" s="157">
        <f>+VLOOKUP(A320,Clasificación!C:K,9,FALSE)</f>
        <v>0</v>
      </c>
      <c r="G320" s="157">
        <f t="shared" si="12"/>
        <v>-13564518</v>
      </c>
      <c r="H320" s="157"/>
      <c r="I320" s="157"/>
      <c r="J320" s="157"/>
      <c r="K320" s="157"/>
      <c r="L320" s="157"/>
      <c r="M320" s="157"/>
      <c r="N320" s="157"/>
      <c r="O320" s="157"/>
      <c r="P320" s="157"/>
      <c r="Q320" s="157"/>
      <c r="R320" s="157"/>
      <c r="S320" s="157"/>
      <c r="T320" s="157">
        <f>-G320</f>
        <v>13564518</v>
      </c>
      <c r="U320" s="157"/>
      <c r="V320" s="157"/>
      <c r="W320" s="157"/>
      <c r="X320" s="157"/>
      <c r="Y320" s="157"/>
      <c r="Z320" s="157"/>
      <c r="AA320" s="157">
        <f t="shared" si="13"/>
        <v>0</v>
      </c>
      <c r="AB320" s="158"/>
      <c r="AC320" s="884"/>
      <c r="AD320" s="884"/>
      <c r="AE320" s="884"/>
      <c r="AF320" s="884"/>
      <c r="AG320" s="884"/>
      <c r="AH320" s="884"/>
      <c r="AI320" s="884"/>
      <c r="AJ320" s="884"/>
      <c r="AK320" s="884"/>
      <c r="AL320" s="884"/>
      <c r="AM320" s="884"/>
      <c r="AN320" s="884"/>
    </row>
    <row r="321" spans="1:40" s="882" customFormat="1" ht="11.25">
      <c r="A321" s="882">
        <v>1140224203</v>
      </c>
      <c r="B321" s="883" t="s">
        <v>621</v>
      </c>
      <c r="C321" s="157">
        <f>+VLOOKUP(A321,Clasificación!C:J,5,FALSE)</f>
        <v>0</v>
      </c>
      <c r="D321" s="157"/>
      <c r="E321" s="157"/>
      <c r="F321" s="157">
        <f>+VLOOKUP(A321,Clasificación!C:K,9,FALSE)</f>
        <v>0</v>
      </c>
      <c r="G321" s="157">
        <f t="shared" si="12"/>
        <v>0</v>
      </c>
      <c r="H321" s="157"/>
      <c r="I321" s="157"/>
      <c r="J321" s="157"/>
      <c r="K321" s="157"/>
      <c r="L321" s="157"/>
      <c r="M321" s="157"/>
      <c r="N321" s="157"/>
      <c r="O321" s="157"/>
      <c r="P321" s="157"/>
      <c r="Q321" s="157"/>
      <c r="R321" s="157"/>
      <c r="S321" s="157"/>
      <c r="T321" s="157"/>
      <c r="U321" s="157"/>
      <c r="V321" s="157"/>
      <c r="W321" s="157"/>
      <c r="X321" s="157"/>
      <c r="Y321" s="157"/>
      <c r="Z321" s="157"/>
      <c r="AA321" s="157">
        <f t="shared" si="13"/>
        <v>0</v>
      </c>
      <c r="AB321" s="158"/>
      <c r="AC321" s="884"/>
      <c r="AD321" s="884"/>
      <c r="AE321" s="884"/>
      <c r="AF321" s="884"/>
      <c r="AG321" s="884"/>
      <c r="AH321" s="884"/>
      <c r="AI321" s="884"/>
      <c r="AJ321" s="884"/>
      <c r="AK321" s="884"/>
      <c r="AL321" s="884"/>
      <c r="AM321" s="884"/>
      <c r="AN321" s="884"/>
    </row>
    <row r="322" spans="1:40" s="882" customFormat="1" ht="11.25">
      <c r="A322" s="882">
        <v>1140224204</v>
      </c>
      <c r="B322" s="883" t="s">
        <v>622</v>
      </c>
      <c r="C322" s="157">
        <f>+VLOOKUP(A322,Clasificación!C:J,5,FALSE)</f>
        <v>-25566018</v>
      </c>
      <c r="D322" s="157"/>
      <c r="E322" s="157"/>
      <c r="F322" s="157">
        <f>+VLOOKUP(A322,Clasificación!C:K,9,FALSE)</f>
        <v>0</v>
      </c>
      <c r="G322" s="157">
        <f t="shared" si="12"/>
        <v>-25566018</v>
      </c>
      <c r="H322" s="157"/>
      <c r="I322" s="157"/>
      <c r="J322" s="157"/>
      <c r="K322" s="157"/>
      <c r="L322" s="157"/>
      <c r="M322" s="157"/>
      <c r="N322" s="157"/>
      <c r="O322" s="157"/>
      <c r="P322" s="157"/>
      <c r="Q322" s="157"/>
      <c r="R322" s="157"/>
      <c r="S322" s="157"/>
      <c r="T322" s="157">
        <f t="shared" ref="T322:T326" si="15">-G322</f>
        <v>25566018</v>
      </c>
      <c r="U322" s="157"/>
      <c r="V322" s="157"/>
      <c r="W322" s="157"/>
      <c r="X322" s="157"/>
      <c r="Y322" s="157"/>
      <c r="Z322" s="157"/>
      <c r="AA322" s="157">
        <f t="shared" si="13"/>
        <v>0</v>
      </c>
      <c r="AB322" s="158"/>
      <c r="AC322" s="884"/>
      <c r="AD322" s="884"/>
      <c r="AE322" s="884"/>
      <c r="AF322" s="884"/>
      <c r="AG322" s="884"/>
      <c r="AH322" s="884"/>
      <c r="AI322" s="884"/>
      <c r="AJ322" s="884"/>
      <c r="AK322" s="884"/>
      <c r="AL322" s="884"/>
      <c r="AM322" s="884"/>
      <c r="AN322" s="884"/>
    </row>
    <row r="323" spans="1:40" s="882" customFormat="1" ht="11.25">
      <c r="A323" s="882">
        <v>1140224205</v>
      </c>
      <c r="B323" s="883" t="s">
        <v>316</v>
      </c>
      <c r="C323" s="157">
        <f>+VLOOKUP(A323,Clasificación!C:J,5,FALSE)</f>
        <v>-107246575</v>
      </c>
      <c r="D323" s="157"/>
      <c r="E323" s="157"/>
      <c r="F323" s="157">
        <f>+VLOOKUP(A323,Clasificación!C:K,9,FALSE)</f>
        <v>-159977642</v>
      </c>
      <c r="G323" s="157">
        <f t="shared" si="12"/>
        <v>52731067</v>
      </c>
      <c r="H323" s="157"/>
      <c r="I323" s="157"/>
      <c r="J323" s="157"/>
      <c r="K323" s="157"/>
      <c r="L323" s="157"/>
      <c r="M323" s="157"/>
      <c r="N323" s="157"/>
      <c r="O323" s="157"/>
      <c r="P323" s="157"/>
      <c r="Q323" s="157"/>
      <c r="R323" s="157"/>
      <c r="S323" s="157"/>
      <c r="T323" s="157">
        <f t="shared" si="15"/>
        <v>-52731067</v>
      </c>
      <c r="U323" s="157"/>
      <c r="V323" s="157"/>
      <c r="W323" s="157"/>
      <c r="X323" s="157"/>
      <c r="Y323" s="157"/>
      <c r="Z323" s="157"/>
      <c r="AA323" s="157">
        <f t="shared" si="13"/>
        <v>0</v>
      </c>
      <c r="AB323" s="158"/>
      <c r="AC323" s="884"/>
      <c r="AD323" s="884"/>
      <c r="AE323" s="884"/>
      <c r="AF323" s="884"/>
      <c r="AG323" s="884"/>
      <c r="AH323" s="884"/>
      <c r="AI323" s="884"/>
      <c r="AJ323" s="884"/>
      <c r="AK323" s="884"/>
      <c r="AL323" s="884"/>
      <c r="AM323" s="884"/>
      <c r="AN323" s="884"/>
    </row>
    <row r="324" spans="1:40" s="882" customFormat="1" ht="11.25">
      <c r="A324" s="882">
        <v>1140224206</v>
      </c>
      <c r="B324" s="883" t="s">
        <v>317</v>
      </c>
      <c r="C324" s="157">
        <f>+VLOOKUP(A324,Clasificación!C:J,5,FALSE)</f>
        <v>-205076103</v>
      </c>
      <c r="D324" s="157"/>
      <c r="E324" s="157"/>
      <c r="F324" s="157">
        <f>+VLOOKUP(A324,Clasificación!C:K,9,FALSE)</f>
        <v>-193032088</v>
      </c>
      <c r="G324" s="157">
        <f t="shared" si="12"/>
        <v>-12044015</v>
      </c>
      <c r="H324" s="157"/>
      <c r="I324" s="157"/>
      <c r="J324" s="157"/>
      <c r="K324" s="157"/>
      <c r="L324" s="157"/>
      <c r="M324" s="157"/>
      <c r="N324" s="157"/>
      <c r="O324" s="157"/>
      <c r="P324" s="157"/>
      <c r="Q324" s="157"/>
      <c r="R324" s="157"/>
      <c r="S324" s="157"/>
      <c r="T324" s="157">
        <f t="shared" si="15"/>
        <v>12044015</v>
      </c>
      <c r="U324" s="157"/>
      <c r="V324" s="157"/>
      <c r="W324" s="157"/>
      <c r="X324" s="157"/>
      <c r="Y324" s="157"/>
      <c r="Z324" s="157"/>
      <c r="AA324" s="157">
        <f t="shared" si="13"/>
        <v>0</v>
      </c>
      <c r="AB324" s="158"/>
      <c r="AC324" s="884"/>
      <c r="AD324" s="884"/>
      <c r="AE324" s="884"/>
      <c r="AF324" s="884"/>
      <c r="AG324" s="884"/>
      <c r="AH324" s="884"/>
      <c r="AI324" s="884"/>
      <c r="AJ324" s="884"/>
      <c r="AK324" s="884"/>
      <c r="AL324" s="884"/>
      <c r="AM324" s="884"/>
      <c r="AN324" s="884"/>
    </row>
    <row r="325" spans="1:40" s="882" customFormat="1" ht="11.25">
      <c r="A325" s="882">
        <v>1140224207</v>
      </c>
      <c r="B325" s="883" t="s">
        <v>318</v>
      </c>
      <c r="C325" s="157">
        <f>+VLOOKUP(A325,Clasificación!C:J,5,FALSE)</f>
        <v>-1085122835</v>
      </c>
      <c r="D325" s="157"/>
      <c r="E325" s="157"/>
      <c r="F325" s="157">
        <f>+VLOOKUP(A325,Clasificación!C:K,9,FALSE)</f>
        <v>-1293387349</v>
      </c>
      <c r="G325" s="157">
        <f t="shared" si="12"/>
        <v>208264514</v>
      </c>
      <c r="H325" s="157"/>
      <c r="I325" s="157"/>
      <c r="J325" s="157"/>
      <c r="K325" s="157"/>
      <c r="L325" s="157"/>
      <c r="M325" s="157"/>
      <c r="N325" s="157"/>
      <c r="O325" s="157"/>
      <c r="P325" s="157"/>
      <c r="Q325" s="157"/>
      <c r="R325" s="157"/>
      <c r="S325" s="157"/>
      <c r="T325" s="157">
        <f t="shared" si="15"/>
        <v>-208264514</v>
      </c>
      <c r="U325" s="157"/>
      <c r="V325" s="157"/>
      <c r="W325" s="157"/>
      <c r="X325" s="157"/>
      <c r="Y325" s="157"/>
      <c r="Z325" s="157"/>
      <c r="AA325" s="157">
        <f t="shared" si="13"/>
        <v>0</v>
      </c>
      <c r="AB325" s="158"/>
      <c r="AC325" s="884"/>
      <c r="AD325" s="884"/>
      <c r="AE325" s="884"/>
      <c r="AF325" s="884"/>
      <c r="AG325" s="884"/>
      <c r="AH325" s="884"/>
      <c r="AI325" s="884"/>
      <c r="AJ325" s="884"/>
      <c r="AK325" s="884"/>
      <c r="AL325" s="884"/>
      <c r="AM325" s="884"/>
      <c r="AN325" s="884"/>
    </row>
    <row r="326" spans="1:40" s="882" customFormat="1" ht="11.25">
      <c r="A326" s="882">
        <v>1140224208</v>
      </c>
      <c r="B326" s="883" t="s">
        <v>319</v>
      </c>
      <c r="C326" s="157">
        <f>+VLOOKUP(A326,Clasificación!C:J,5,FALSE)</f>
        <v>-1744774893</v>
      </c>
      <c r="D326" s="157"/>
      <c r="E326" s="157"/>
      <c r="F326" s="157">
        <f>+VLOOKUP(A326,Clasificación!C:K,9,FALSE)</f>
        <v>-3553799431</v>
      </c>
      <c r="G326" s="157">
        <f t="shared" si="12"/>
        <v>1809024538</v>
      </c>
      <c r="H326" s="157"/>
      <c r="I326" s="157"/>
      <c r="J326" s="157"/>
      <c r="K326" s="157"/>
      <c r="L326" s="157"/>
      <c r="M326" s="157"/>
      <c r="N326" s="157"/>
      <c r="O326" s="157"/>
      <c r="P326" s="157"/>
      <c r="Q326" s="157"/>
      <c r="R326" s="157"/>
      <c r="S326" s="157"/>
      <c r="T326" s="157">
        <f t="shared" si="15"/>
        <v>-1809024538</v>
      </c>
      <c r="U326" s="157"/>
      <c r="V326" s="157"/>
      <c r="W326" s="157"/>
      <c r="X326" s="157"/>
      <c r="Y326" s="157"/>
      <c r="Z326" s="157"/>
      <c r="AA326" s="157">
        <f t="shared" ref="AA326" si="16">SUM(G326:Z326)</f>
        <v>0</v>
      </c>
      <c r="AB326" s="158"/>
      <c r="AC326" s="884"/>
      <c r="AD326" s="884"/>
      <c r="AE326" s="884"/>
      <c r="AF326" s="884"/>
      <c r="AG326" s="884"/>
      <c r="AH326" s="884"/>
      <c r="AI326" s="884"/>
      <c r="AJ326" s="884"/>
      <c r="AK326" s="884"/>
      <c r="AL326" s="884"/>
      <c r="AM326" s="884"/>
      <c r="AN326" s="884"/>
    </row>
    <row r="327" spans="1:40" s="882" customFormat="1" ht="11.25">
      <c r="A327" s="882">
        <v>1140224209</v>
      </c>
      <c r="B327" s="883" t="s">
        <v>623</v>
      </c>
      <c r="C327" s="157">
        <f>+VLOOKUP(A327,Clasificación!C:J,5,FALSE)</f>
        <v>0</v>
      </c>
      <c r="D327" s="157"/>
      <c r="E327" s="157"/>
      <c r="F327" s="157">
        <f>+VLOOKUP(A327,Clasificación!C:K,9,FALSE)</f>
        <v>0</v>
      </c>
      <c r="G327" s="157">
        <f t="shared" ref="G327:G390" si="17">C327+D327-E327-F327</f>
        <v>0</v>
      </c>
      <c r="H327" s="157"/>
      <c r="I327" s="157"/>
      <c r="J327" s="157"/>
      <c r="K327" s="157"/>
      <c r="L327" s="157"/>
      <c r="M327" s="157"/>
      <c r="N327" s="157"/>
      <c r="O327" s="157"/>
      <c r="P327" s="157"/>
      <c r="Q327" s="157"/>
      <c r="R327" s="157"/>
      <c r="S327" s="157"/>
      <c r="T327" s="157"/>
      <c r="U327" s="157"/>
      <c r="V327" s="157"/>
      <c r="W327" s="157"/>
      <c r="X327" s="157"/>
      <c r="Y327" s="157"/>
      <c r="Z327" s="157"/>
      <c r="AA327" s="157">
        <f t="shared" ref="AA327:AA389" si="18">SUM(G327:Z327)</f>
        <v>0</v>
      </c>
      <c r="AB327" s="158"/>
      <c r="AC327" s="884"/>
      <c r="AD327" s="884"/>
      <c r="AE327" s="884"/>
      <c r="AF327" s="884"/>
      <c r="AG327" s="884"/>
      <c r="AH327" s="884"/>
      <c r="AI327" s="884"/>
      <c r="AJ327" s="884"/>
      <c r="AK327" s="884"/>
      <c r="AL327" s="884"/>
      <c r="AM327" s="884"/>
      <c r="AN327" s="884"/>
    </row>
    <row r="328" spans="1:40" s="882" customFormat="1" ht="11.25">
      <c r="A328" s="882">
        <v>1140224210</v>
      </c>
      <c r="B328" s="883" t="s">
        <v>624</v>
      </c>
      <c r="C328" s="157">
        <f>+VLOOKUP(A328,Clasificación!C:J,5,FALSE)</f>
        <v>0</v>
      </c>
      <c r="D328" s="157"/>
      <c r="E328" s="157"/>
      <c r="F328" s="157">
        <f>+VLOOKUP(A328,Clasificación!C:K,9,FALSE)</f>
        <v>0</v>
      </c>
      <c r="G328" s="157">
        <f t="shared" si="17"/>
        <v>0</v>
      </c>
      <c r="H328" s="157"/>
      <c r="I328" s="157"/>
      <c r="J328" s="157"/>
      <c r="K328" s="157"/>
      <c r="L328" s="157"/>
      <c r="M328" s="157"/>
      <c r="N328" s="157"/>
      <c r="O328" s="157"/>
      <c r="P328" s="157"/>
      <c r="Q328" s="157"/>
      <c r="R328" s="157"/>
      <c r="S328" s="157"/>
      <c r="T328" s="157"/>
      <c r="U328" s="157"/>
      <c r="V328" s="157"/>
      <c r="W328" s="157"/>
      <c r="X328" s="157"/>
      <c r="Y328" s="157"/>
      <c r="Z328" s="157"/>
      <c r="AA328" s="157">
        <f t="shared" si="18"/>
        <v>0</v>
      </c>
      <c r="AB328" s="158"/>
      <c r="AC328" s="884"/>
      <c r="AD328" s="884"/>
      <c r="AE328" s="884"/>
      <c r="AF328" s="884"/>
      <c r="AG328" s="884"/>
      <c r="AH328" s="884"/>
      <c r="AI328" s="884"/>
      <c r="AJ328" s="884"/>
      <c r="AK328" s="884"/>
      <c r="AL328" s="884"/>
      <c r="AM328" s="884"/>
      <c r="AN328" s="884"/>
    </row>
    <row r="329" spans="1:40" s="882" customFormat="1" ht="11.25">
      <c r="A329" s="882">
        <v>1140224211</v>
      </c>
      <c r="B329" s="883" t="s">
        <v>625</v>
      </c>
      <c r="C329" s="157">
        <f>+VLOOKUP(A329,Clasificación!C:J,5,FALSE)</f>
        <v>0</v>
      </c>
      <c r="D329" s="157"/>
      <c r="E329" s="157"/>
      <c r="F329" s="157">
        <f>+VLOOKUP(A329,Clasificación!C:K,9,FALSE)</f>
        <v>0</v>
      </c>
      <c r="G329" s="157">
        <f t="shared" si="17"/>
        <v>0</v>
      </c>
      <c r="H329" s="157"/>
      <c r="I329" s="157"/>
      <c r="J329" s="157"/>
      <c r="K329" s="157"/>
      <c r="L329" s="157"/>
      <c r="M329" s="157"/>
      <c r="N329" s="157"/>
      <c r="O329" s="157"/>
      <c r="P329" s="157"/>
      <c r="Q329" s="157"/>
      <c r="R329" s="157"/>
      <c r="S329" s="157"/>
      <c r="T329" s="157"/>
      <c r="U329" s="157"/>
      <c r="V329" s="157"/>
      <c r="W329" s="157"/>
      <c r="X329" s="157"/>
      <c r="Y329" s="157"/>
      <c r="Z329" s="157"/>
      <c r="AA329" s="157">
        <f t="shared" si="18"/>
        <v>0</v>
      </c>
      <c r="AB329" s="158"/>
      <c r="AC329" s="884"/>
      <c r="AD329" s="884"/>
      <c r="AE329" s="884"/>
      <c r="AF329" s="884"/>
      <c r="AG329" s="884"/>
      <c r="AH329" s="884"/>
      <c r="AI329" s="884"/>
      <c r="AJ329" s="884"/>
      <c r="AK329" s="884"/>
      <c r="AL329" s="884"/>
      <c r="AM329" s="884"/>
      <c r="AN329" s="884"/>
    </row>
    <row r="330" spans="1:40" s="882" customFormat="1" ht="11.25">
      <c r="A330" s="882">
        <v>1140224212</v>
      </c>
      <c r="B330" s="883" t="s">
        <v>626</v>
      </c>
      <c r="C330" s="157">
        <f>+VLOOKUP(A330,Clasificación!C:J,5,FALSE)</f>
        <v>0</v>
      </c>
      <c r="D330" s="157"/>
      <c r="E330" s="157"/>
      <c r="F330" s="157">
        <f>+VLOOKUP(A330,Clasificación!C:K,9,FALSE)</f>
        <v>0</v>
      </c>
      <c r="G330" s="157">
        <f t="shared" si="17"/>
        <v>0</v>
      </c>
      <c r="H330" s="157"/>
      <c r="I330" s="157"/>
      <c r="J330" s="157"/>
      <c r="K330" s="157"/>
      <c r="L330" s="157"/>
      <c r="M330" s="157"/>
      <c r="N330" s="157"/>
      <c r="O330" s="157"/>
      <c r="P330" s="157"/>
      <c r="Q330" s="157"/>
      <c r="R330" s="157"/>
      <c r="S330" s="157"/>
      <c r="T330" s="157"/>
      <c r="U330" s="157"/>
      <c r="V330" s="157"/>
      <c r="W330" s="157"/>
      <c r="X330" s="157"/>
      <c r="Y330" s="157"/>
      <c r="Z330" s="157"/>
      <c r="AA330" s="157">
        <f t="shared" si="18"/>
        <v>0</v>
      </c>
      <c r="AB330" s="158"/>
      <c r="AC330" s="884"/>
      <c r="AD330" s="884"/>
      <c r="AE330" s="884"/>
      <c r="AF330" s="884"/>
      <c r="AG330" s="884"/>
      <c r="AH330" s="884"/>
      <c r="AI330" s="884"/>
      <c r="AJ330" s="884"/>
      <c r="AK330" s="884"/>
      <c r="AL330" s="884"/>
      <c r="AM330" s="884"/>
      <c r="AN330" s="884"/>
    </row>
    <row r="331" spans="1:40" s="882" customFormat="1" ht="11.25">
      <c r="A331" s="882">
        <v>1140224213</v>
      </c>
      <c r="B331" s="883" t="s">
        <v>627</v>
      </c>
      <c r="C331" s="157">
        <f>+VLOOKUP(A331,Clasificación!C:J,5,FALSE)</f>
        <v>-1005240041</v>
      </c>
      <c r="D331" s="157"/>
      <c r="E331" s="157"/>
      <c r="F331" s="157">
        <f>+VLOOKUP(A331,Clasificación!C:K,9,FALSE)</f>
        <v>-610273973</v>
      </c>
      <c r="G331" s="157">
        <f t="shared" si="17"/>
        <v>-394966068</v>
      </c>
      <c r="H331" s="157"/>
      <c r="I331" s="157"/>
      <c r="J331" s="157"/>
      <c r="K331" s="157"/>
      <c r="L331" s="157"/>
      <c r="M331" s="157"/>
      <c r="N331" s="157"/>
      <c r="O331" s="157"/>
      <c r="P331" s="157"/>
      <c r="Q331" s="157"/>
      <c r="R331" s="157"/>
      <c r="S331" s="157"/>
      <c r="T331" s="157">
        <f>-G331</f>
        <v>394966068</v>
      </c>
      <c r="U331" s="157"/>
      <c r="V331" s="157"/>
      <c r="W331" s="157"/>
      <c r="X331" s="157"/>
      <c r="Y331" s="157"/>
      <c r="Z331" s="157"/>
      <c r="AA331" s="157">
        <f t="shared" si="18"/>
        <v>0</v>
      </c>
      <c r="AB331" s="158"/>
      <c r="AC331" s="884"/>
      <c r="AD331" s="884"/>
      <c r="AE331" s="884"/>
      <c r="AF331" s="884"/>
      <c r="AG331" s="884"/>
      <c r="AH331" s="884"/>
      <c r="AI331" s="884"/>
      <c r="AJ331" s="884"/>
      <c r="AK331" s="884"/>
      <c r="AL331" s="884"/>
      <c r="AM331" s="884"/>
      <c r="AN331" s="884"/>
    </row>
    <row r="332" spans="1:40" s="882" customFormat="1" ht="11.25">
      <c r="A332" s="882">
        <v>1140224214</v>
      </c>
      <c r="B332" s="883" t="s">
        <v>628</v>
      </c>
      <c r="C332" s="157">
        <f>+VLOOKUP(A332,Clasificación!C:J,5,FALSE)</f>
        <v>0</v>
      </c>
      <c r="D332" s="157"/>
      <c r="E332" s="157"/>
      <c r="F332" s="157">
        <f>+VLOOKUP(A332,Clasificación!C:K,9,FALSE)</f>
        <v>0</v>
      </c>
      <c r="G332" s="157">
        <f t="shared" si="17"/>
        <v>0</v>
      </c>
      <c r="H332" s="157"/>
      <c r="I332" s="157"/>
      <c r="J332" s="157"/>
      <c r="K332" s="157"/>
      <c r="L332" s="157"/>
      <c r="M332" s="157"/>
      <c r="N332" s="157"/>
      <c r="O332" s="157"/>
      <c r="P332" s="157"/>
      <c r="Q332" s="157"/>
      <c r="R332" s="157"/>
      <c r="S332" s="157"/>
      <c r="T332" s="157"/>
      <c r="U332" s="157"/>
      <c r="V332" s="157"/>
      <c r="W332" s="157"/>
      <c r="X332" s="157"/>
      <c r="Y332" s="157"/>
      <c r="Z332" s="157"/>
      <c r="AA332" s="157">
        <f t="shared" si="18"/>
        <v>0</v>
      </c>
      <c r="AB332" s="158"/>
      <c r="AC332" s="884"/>
      <c r="AD332" s="884"/>
      <c r="AE332" s="884"/>
      <c r="AF332" s="884"/>
      <c r="AG332" s="884"/>
      <c r="AH332" s="884"/>
      <c r="AI332" s="884"/>
      <c r="AJ332" s="884"/>
      <c r="AK332" s="884"/>
      <c r="AL332" s="884"/>
      <c r="AM332" s="884"/>
      <c r="AN332" s="884"/>
    </row>
    <row r="333" spans="1:40" s="882" customFormat="1" ht="11.25">
      <c r="A333" s="882">
        <v>1140224215</v>
      </c>
      <c r="B333" s="883" t="s">
        <v>629</v>
      </c>
      <c r="C333" s="157">
        <f>+VLOOKUP(A333,Clasificación!C:J,5,FALSE)</f>
        <v>0</v>
      </c>
      <c r="D333" s="157"/>
      <c r="E333" s="157"/>
      <c r="F333" s="157">
        <f>+VLOOKUP(A333,Clasificación!C:K,9,FALSE)</f>
        <v>0</v>
      </c>
      <c r="G333" s="157">
        <f t="shared" si="17"/>
        <v>0</v>
      </c>
      <c r="H333" s="157"/>
      <c r="I333" s="157"/>
      <c r="J333" s="157"/>
      <c r="K333" s="157"/>
      <c r="L333" s="157"/>
      <c r="M333" s="157"/>
      <c r="N333" s="157"/>
      <c r="O333" s="157"/>
      <c r="P333" s="157"/>
      <c r="Q333" s="157"/>
      <c r="R333" s="157"/>
      <c r="S333" s="157"/>
      <c r="T333" s="157"/>
      <c r="U333" s="157"/>
      <c r="V333" s="157"/>
      <c r="W333" s="157"/>
      <c r="X333" s="157"/>
      <c r="Y333" s="157"/>
      <c r="Z333" s="157"/>
      <c r="AA333" s="157">
        <f t="shared" si="18"/>
        <v>0</v>
      </c>
      <c r="AB333" s="158"/>
      <c r="AC333" s="884"/>
      <c r="AD333" s="884"/>
      <c r="AE333" s="884"/>
      <c r="AF333" s="884"/>
      <c r="AG333" s="884"/>
      <c r="AH333" s="884"/>
      <c r="AI333" s="884"/>
      <c r="AJ333" s="884"/>
      <c r="AK333" s="884"/>
      <c r="AL333" s="884"/>
      <c r="AM333" s="884"/>
      <c r="AN333" s="884"/>
    </row>
    <row r="334" spans="1:40" s="882" customFormat="1" ht="11.25">
      <c r="A334" s="882">
        <v>1140224216</v>
      </c>
      <c r="B334" s="883" t="s">
        <v>630</v>
      </c>
      <c r="C334" s="157">
        <f>+VLOOKUP(A334,Clasificación!C:J,5,FALSE)</f>
        <v>0</v>
      </c>
      <c r="D334" s="157"/>
      <c r="E334" s="157"/>
      <c r="F334" s="157">
        <f>+VLOOKUP(A334,Clasificación!C:K,9,FALSE)</f>
        <v>0</v>
      </c>
      <c r="G334" s="157">
        <f t="shared" si="17"/>
        <v>0</v>
      </c>
      <c r="H334" s="157"/>
      <c r="I334" s="157"/>
      <c r="J334" s="157"/>
      <c r="K334" s="157"/>
      <c r="L334" s="157"/>
      <c r="M334" s="157"/>
      <c r="N334" s="157"/>
      <c r="O334" s="157"/>
      <c r="P334" s="157"/>
      <c r="Q334" s="157"/>
      <c r="R334" s="157"/>
      <c r="S334" s="157"/>
      <c r="T334" s="157"/>
      <c r="U334" s="157"/>
      <c r="V334" s="157"/>
      <c r="W334" s="157"/>
      <c r="X334" s="157"/>
      <c r="Y334" s="157"/>
      <c r="Z334" s="157"/>
      <c r="AA334" s="157">
        <f t="shared" si="18"/>
        <v>0</v>
      </c>
      <c r="AB334" s="158"/>
      <c r="AC334" s="884"/>
      <c r="AD334" s="884"/>
      <c r="AE334" s="884"/>
      <c r="AF334" s="884"/>
      <c r="AG334" s="884"/>
      <c r="AH334" s="884"/>
      <c r="AI334" s="884"/>
      <c r="AJ334" s="884"/>
      <c r="AK334" s="884"/>
      <c r="AL334" s="884"/>
      <c r="AM334" s="884"/>
      <c r="AN334" s="884"/>
    </row>
    <row r="335" spans="1:40" s="882" customFormat="1" ht="11.25">
      <c r="A335" s="882">
        <v>1140224217</v>
      </c>
      <c r="B335" s="883" t="s">
        <v>631</v>
      </c>
      <c r="C335" s="157">
        <f>+VLOOKUP(A335,Clasificación!C:J,5,FALSE)</f>
        <v>0</v>
      </c>
      <c r="D335" s="157"/>
      <c r="E335" s="157"/>
      <c r="F335" s="157">
        <f>+VLOOKUP(A335,Clasificación!C:K,9,FALSE)</f>
        <v>-94051687</v>
      </c>
      <c r="G335" s="157">
        <f t="shared" si="17"/>
        <v>94051687</v>
      </c>
      <c r="H335" s="157"/>
      <c r="I335" s="157"/>
      <c r="J335" s="157"/>
      <c r="K335" s="157"/>
      <c r="L335" s="157"/>
      <c r="M335" s="157"/>
      <c r="N335" s="157"/>
      <c r="O335" s="157"/>
      <c r="P335" s="157"/>
      <c r="Q335" s="157"/>
      <c r="R335" s="157"/>
      <c r="S335" s="157"/>
      <c r="T335" s="157">
        <f>-G335</f>
        <v>-94051687</v>
      </c>
      <c r="U335" s="157"/>
      <c r="V335" s="157"/>
      <c r="W335" s="157"/>
      <c r="X335" s="157"/>
      <c r="Y335" s="157"/>
      <c r="Z335" s="157"/>
      <c r="AA335" s="157">
        <f t="shared" si="18"/>
        <v>0</v>
      </c>
      <c r="AB335" s="158"/>
      <c r="AC335" s="884"/>
      <c r="AD335" s="884"/>
      <c r="AE335" s="884"/>
      <c r="AF335" s="884"/>
      <c r="AG335" s="884"/>
      <c r="AH335" s="884"/>
      <c r="AI335" s="884"/>
      <c r="AJ335" s="884"/>
      <c r="AK335" s="884"/>
      <c r="AL335" s="884"/>
      <c r="AM335" s="884"/>
      <c r="AN335" s="884"/>
    </row>
    <row r="336" spans="1:40" s="882" customFormat="1" ht="11.25">
      <c r="A336" s="882">
        <v>1140224218</v>
      </c>
      <c r="B336" s="883" t="s">
        <v>320</v>
      </c>
      <c r="C336" s="157">
        <f>+VLOOKUP(A336,Clasificación!C:J,5,FALSE)</f>
        <v>0</v>
      </c>
      <c r="D336" s="157"/>
      <c r="E336" s="157"/>
      <c r="F336" s="157">
        <f>+VLOOKUP(A336,Clasificación!C:K,9,FALSE)</f>
        <v>0</v>
      </c>
      <c r="G336" s="157">
        <f t="shared" si="17"/>
        <v>0</v>
      </c>
      <c r="H336" s="157"/>
      <c r="I336" s="157"/>
      <c r="J336" s="157"/>
      <c r="K336" s="157"/>
      <c r="L336" s="157"/>
      <c r="M336" s="157"/>
      <c r="N336" s="157"/>
      <c r="O336" s="157"/>
      <c r="P336" s="157"/>
      <c r="Q336" s="157"/>
      <c r="R336" s="157"/>
      <c r="S336" s="157"/>
      <c r="T336" s="157"/>
      <c r="U336" s="157"/>
      <c r="V336" s="157"/>
      <c r="W336" s="157"/>
      <c r="X336" s="157"/>
      <c r="Y336" s="157"/>
      <c r="Z336" s="157"/>
      <c r="AA336" s="157">
        <f t="shared" si="18"/>
        <v>0</v>
      </c>
      <c r="AB336" s="158"/>
      <c r="AC336" s="884"/>
      <c r="AD336" s="884"/>
      <c r="AE336" s="884"/>
      <c r="AF336" s="884"/>
      <c r="AG336" s="884"/>
      <c r="AH336" s="884"/>
      <c r="AI336" s="884"/>
      <c r="AJ336" s="884"/>
      <c r="AK336" s="884"/>
      <c r="AL336" s="884"/>
      <c r="AM336" s="884"/>
      <c r="AN336" s="884"/>
    </row>
    <row r="337" spans="1:40" s="882" customFormat="1" ht="11.25">
      <c r="A337" s="882">
        <v>1140224219</v>
      </c>
      <c r="B337" s="883" t="s">
        <v>632</v>
      </c>
      <c r="C337" s="157">
        <f>+VLOOKUP(A337,Clasificación!C:J,5,FALSE)</f>
        <v>0</v>
      </c>
      <c r="D337" s="157"/>
      <c r="E337" s="157"/>
      <c r="F337" s="157">
        <f>+VLOOKUP(A337,Clasificación!C:K,9,FALSE)</f>
        <v>0</v>
      </c>
      <c r="G337" s="157">
        <f t="shared" si="17"/>
        <v>0</v>
      </c>
      <c r="H337" s="157"/>
      <c r="I337" s="157"/>
      <c r="J337" s="157"/>
      <c r="K337" s="157"/>
      <c r="L337" s="157"/>
      <c r="M337" s="157"/>
      <c r="N337" s="157"/>
      <c r="O337" s="157"/>
      <c r="P337" s="157"/>
      <c r="Q337" s="157"/>
      <c r="R337" s="157"/>
      <c r="S337" s="157"/>
      <c r="T337" s="157"/>
      <c r="U337" s="157"/>
      <c r="V337" s="157"/>
      <c r="W337" s="157"/>
      <c r="X337" s="157"/>
      <c r="Y337" s="157"/>
      <c r="Z337" s="157"/>
      <c r="AA337" s="157">
        <f t="shared" si="18"/>
        <v>0</v>
      </c>
      <c r="AB337" s="158"/>
      <c r="AC337" s="884"/>
      <c r="AD337" s="884"/>
      <c r="AE337" s="884"/>
      <c r="AF337" s="884"/>
      <c r="AG337" s="884"/>
      <c r="AH337" s="884"/>
      <c r="AI337" s="884"/>
      <c r="AJ337" s="884"/>
      <c r="AK337" s="884"/>
      <c r="AL337" s="884"/>
      <c r="AM337" s="884"/>
      <c r="AN337" s="884"/>
    </row>
    <row r="338" spans="1:40" s="882" customFormat="1" ht="11.25">
      <c r="A338" s="882">
        <v>1140224220</v>
      </c>
      <c r="B338" s="883" t="s">
        <v>633</v>
      </c>
      <c r="C338" s="157">
        <f>+VLOOKUP(A338,Clasificación!C:J,5,FALSE)</f>
        <v>0</v>
      </c>
      <c r="D338" s="157"/>
      <c r="E338" s="157"/>
      <c r="F338" s="157">
        <f>+VLOOKUP(A338,Clasificación!C:K,9,FALSE)</f>
        <v>0</v>
      </c>
      <c r="G338" s="157">
        <f t="shared" si="17"/>
        <v>0</v>
      </c>
      <c r="H338" s="157"/>
      <c r="I338" s="157"/>
      <c r="J338" s="157"/>
      <c r="K338" s="157"/>
      <c r="L338" s="157"/>
      <c r="M338" s="157"/>
      <c r="N338" s="157"/>
      <c r="O338" s="157"/>
      <c r="P338" s="157"/>
      <c r="Q338" s="157"/>
      <c r="R338" s="157"/>
      <c r="S338" s="157"/>
      <c r="T338" s="157"/>
      <c r="U338" s="157"/>
      <c r="V338" s="157"/>
      <c r="W338" s="157"/>
      <c r="X338" s="157"/>
      <c r="Y338" s="157"/>
      <c r="Z338" s="157"/>
      <c r="AA338" s="157">
        <f t="shared" si="18"/>
        <v>0</v>
      </c>
      <c r="AB338" s="158"/>
      <c r="AC338" s="884"/>
      <c r="AD338" s="884"/>
      <c r="AE338" s="884"/>
      <c r="AF338" s="884"/>
      <c r="AG338" s="884"/>
      <c r="AH338" s="884"/>
      <c r="AI338" s="884"/>
      <c r="AJ338" s="884"/>
      <c r="AK338" s="884"/>
      <c r="AL338" s="884"/>
      <c r="AM338" s="884"/>
      <c r="AN338" s="884"/>
    </row>
    <row r="339" spans="1:40" s="882" customFormat="1" ht="11.25">
      <c r="A339" s="882">
        <v>1140224221</v>
      </c>
      <c r="B339" s="883" t="s">
        <v>634</v>
      </c>
      <c r="C339" s="157">
        <f>+VLOOKUP(A339,Clasificación!C:J,5,FALSE)</f>
        <v>0</v>
      </c>
      <c r="D339" s="157"/>
      <c r="E339" s="157"/>
      <c r="F339" s="157">
        <f>+VLOOKUP(A339,Clasificación!C:K,9,FALSE)</f>
        <v>0</v>
      </c>
      <c r="G339" s="157">
        <f t="shared" si="17"/>
        <v>0</v>
      </c>
      <c r="H339" s="157"/>
      <c r="I339" s="157"/>
      <c r="J339" s="157"/>
      <c r="K339" s="157"/>
      <c r="L339" s="157"/>
      <c r="M339" s="157"/>
      <c r="N339" s="157"/>
      <c r="O339" s="157"/>
      <c r="P339" s="157"/>
      <c r="Q339" s="157"/>
      <c r="R339" s="157"/>
      <c r="S339" s="157"/>
      <c r="T339" s="157"/>
      <c r="U339" s="157"/>
      <c r="V339" s="157"/>
      <c r="W339" s="157"/>
      <c r="X339" s="157"/>
      <c r="Y339" s="157"/>
      <c r="Z339" s="157"/>
      <c r="AA339" s="157">
        <f t="shared" si="18"/>
        <v>0</v>
      </c>
      <c r="AB339" s="158"/>
      <c r="AC339" s="884"/>
      <c r="AD339" s="884"/>
      <c r="AE339" s="884"/>
      <c r="AF339" s="884"/>
      <c r="AG339" s="884"/>
      <c r="AH339" s="884"/>
      <c r="AI339" s="884"/>
      <c r="AJ339" s="884"/>
      <c r="AK339" s="884"/>
      <c r="AL339" s="884"/>
      <c r="AM339" s="884"/>
      <c r="AN339" s="884"/>
    </row>
    <row r="340" spans="1:40" s="882" customFormat="1" ht="11.25">
      <c r="A340" s="882">
        <v>1140224222</v>
      </c>
      <c r="B340" s="883" t="s">
        <v>635</v>
      </c>
      <c r="C340" s="157">
        <f>+VLOOKUP(A340,Clasificación!C:J,5,FALSE)</f>
        <v>0</v>
      </c>
      <c r="D340" s="157"/>
      <c r="E340" s="157"/>
      <c r="F340" s="157">
        <f>+VLOOKUP(A340,Clasificación!C:K,9,FALSE)</f>
        <v>0</v>
      </c>
      <c r="G340" s="157">
        <f t="shared" si="17"/>
        <v>0</v>
      </c>
      <c r="H340" s="157"/>
      <c r="I340" s="157"/>
      <c r="J340" s="157"/>
      <c r="K340" s="157"/>
      <c r="L340" s="157"/>
      <c r="M340" s="157"/>
      <c r="N340" s="157"/>
      <c r="O340" s="157"/>
      <c r="P340" s="157"/>
      <c r="Q340" s="157"/>
      <c r="R340" s="157"/>
      <c r="S340" s="157"/>
      <c r="T340" s="157"/>
      <c r="U340" s="157"/>
      <c r="V340" s="157"/>
      <c r="W340" s="157"/>
      <c r="X340" s="157"/>
      <c r="Y340" s="157"/>
      <c r="Z340" s="157"/>
      <c r="AA340" s="157">
        <f t="shared" si="18"/>
        <v>0</v>
      </c>
      <c r="AB340" s="158"/>
      <c r="AC340" s="884"/>
      <c r="AD340" s="884"/>
      <c r="AE340" s="884"/>
      <c r="AF340" s="884"/>
      <c r="AG340" s="884"/>
      <c r="AH340" s="884"/>
      <c r="AI340" s="884"/>
      <c r="AJ340" s="884"/>
      <c r="AK340" s="884"/>
      <c r="AL340" s="884"/>
      <c r="AM340" s="884"/>
      <c r="AN340" s="884"/>
    </row>
    <row r="341" spans="1:40" s="882" customFormat="1" ht="11.25">
      <c r="A341" s="882">
        <v>1140224223</v>
      </c>
      <c r="B341" s="883" t="s">
        <v>636</v>
      </c>
      <c r="C341" s="157">
        <f>+VLOOKUP(A341,Clasificación!C:J,5,FALSE)</f>
        <v>0</v>
      </c>
      <c r="D341" s="157"/>
      <c r="E341" s="157"/>
      <c r="F341" s="157">
        <f>+VLOOKUP(A341,Clasificación!C:K,9,FALSE)</f>
        <v>0</v>
      </c>
      <c r="G341" s="157">
        <f t="shared" si="17"/>
        <v>0</v>
      </c>
      <c r="H341" s="157"/>
      <c r="I341" s="157"/>
      <c r="J341" s="157"/>
      <c r="K341" s="157"/>
      <c r="L341" s="157"/>
      <c r="M341" s="157"/>
      <c r="N341" s="157"/>
      <c r="O341" s="157"/>
      <c r="P341" s="157"/>
      <c r="Q341" s="157"/>
      <c r="R341" s="157"/>
      <c r="S341" s="157"/>
      <c r="T341" s="157"/>
      <c r="U341" s="157"/>
      <c r="V341" s="157"/>
      <c r="W341" s="157"/>
      <c r="X341" s="157"/>
      <c r="Y341" s="157"/>
      <c r="Z341" s="157"/>
      <c r="AA341" s="157">
        <f t="shared" si="18"/>
        <v>0</v>
      </c>
      <c r="AB341" s="158"/>
      <c r="AC341" s="884"/>
      <c r="AD341" s="884"/>
      <c r="AE341" s="884"/>
      <c r="AF341" s="884"/>
      <c r="AG341" s="884"/>
      <c r="AH341" s="884"/>
      <c r="AI341" s="884"/>
      <c r="AJ341" s="884"/>
      <c r="AK341" s="884"/>
      <c r="AL341" s="884"/>
      <c r="AM341" s="884"/>
      <c r="AN341" s="884"/>
    </row>
    <row r="342" spans="1:40" s="882" customFormat="1" ht="11.25">
      <c r="A342" s="882">
        <v>1140224224</v>
      </c>
      <c r="B342" s="883" t="s">
        <v>637</v>
      </c>
      <c r="C342" s="157">
        <f>+VLOOKUP(A342,Clasificación!C:J,5,FALSE)</f>
        <v>0</v>
      </c>
      <c r="D342" s="157"/>
      <c r="E342" s="157"/>
      <c r="F342" s="157">
        <f>+VLOOKUP(A342,Clasificación!C:K,9,FALSE)</f>
        <v>0</v>
      </c>
      <c r="G342" s="157">
        <f t="shared" si="17"/>
        <v>0</v>
      </c>
      <c r="H342" s="157"/>
      <c r="I342" s="157"/>
      <c r="J342" s="157"/>
      <c r="K342" s="157"/>
      <c r="L342" s="157"/>
      <c r="M342" s="157"/>
      <c r="N342" s="157"/>
      <c r="O342" s="157"/>
      <c r="P342" s="157"/>
      <c r="Q342" s="157"/>
      <c r="R342" s="157"/>
      <c r="S342" s="157"/>
      <c r="T342" s="157"/>
      <c r="U342" s="157"/>
      <c r="V342" s="157"/>
      <c r="W342" s="157"/>
      <c r="X342" s="157"/>
      <c r="Y342" s="157"/>
      <c r="Z342" s="157"/>
      <c r="AA342" s="157">
        <f t="shared" si="18"/>
        <v>0</v>
      </c>
      <c r="AB342" s="158"/>
      <c r="AC342" s="884"/>
      <c r="AD342" s="884"/>
      <c r="AE342" s="884"/>
      <c r="AF342" s="884"/>
      <c r="AG342" s="884"/>
      <c r="AH342" s="884"/>
      <c r="AI342" s="884"/>
      <c r="AJ342" s="884"/>
      <c r="AK342" s="884"/>
      <c r="AL342" s="884"/>
      <c r="AM342" s="884"/>
      <c r="AN342" s="884"/>
    </row>
    <row r="343" spans="1:40" s="882" customFormat="1" ht="11.25">
      <c r="A343" s="882">
        <v>1140224225</v>
      </c>
      <c r="B343" s="883" t="s">
        <v>638</v>
      </c>
      <c r="C343" s="157">
        <f>+VLOOKUP(A343,Clasificación!C:J,5,FALSE)</f>
        <v>0</v>
      </c>
      <c r="D343" s="157"/>
      <c r="E343" s="157"/>
      <c r="F343" s="157">
        <f>+VLOOKUP(A343,Clasificación!C:K,9,FALSE)</f>
        <v>0</v>
      </c>
      <c r="G343" s="157">
        <f t="shared" si="17"/>
        <v>0</v>
      </c>
      <c r="H343" s="157"/>
      <c r="I343" s="157"/>
      <c r="J343" s="157"/>
      <c r="K343" s="157"/>
      <c r="L343" s="157"/>
      <c r="M343" s="157"/>
      <c r="N343" s="157"/>
      <c r="O343" s="157"/>
      <c r="P343" s="157"/>
      <c r="Q343" s="157"/>
      <c r="R343" s="157"/>
      <c r="S343" s="157"/>
      <c r="T343" s="157"/>
      <c r="U343" s="157"/>
      <c r="V343" s="157"/>
      <c r="W343" s="157"/>
      <c r="X343" s="157"/>
      <c r="Y343" s="157"/>
      <c r="Z343" s="157"/>
      <c r="AA343" s="157">
        <f t="shared" si="18"/>
        <v>0</v>
      </c>
      <c r="AB343" s="158"/>
      <c r="AC343" s="884"/>
      <c r="AD343" s="884"/>
      <c r="AE343" s="884"/>
      <c r="AF343" s="884"/>
      <c r="AG343" s="884"/>
      <c r="AH343" s="884"/>
      <c r="AI343" s="884"/>
      <c r="AJ343" s="884"/>
      <c r="AK343" s="884"/>
      <c r="AL343" s="884"/>
      <c r="AM343" s="884"/>
      <c r="AN343" s="884"/>
    </row>
    <row r="344" spans="1:40" s="882" customFormat="1" ht="11.25">
      <c r="A344" s="882">
        <v>1140224226</v>
      </c>
      <c r="B344" s="883" t="s">
        <v>639</v>
      </c>
      <c r="C344" s="157">
        <f>+VLOOKUP(A344,Clasificación!C:J,5,FALSE)</f>
        <v>0</v>
      </c>
      <c r="D344" s="157"/>
      <c r="E344" s="157"/>
      <c r="F344" s="157">
        <f>+VLOOKUP(A344,Clasificación!C:K,9,FALSE)</f>
        <v>0</v>
      </c>
      <c r="G344" s="157">
        <f t="shared" si="17"/>
        <v>0</v>
      </c>
      <c r="H344" s="157"/>
      <c r="I344" s="157"/>
      <c r="J344" s="157"/>
      <c r="K344" s="157"/>
      <c r="L344" s="157"/>
      <c r="M344" s="157"/>
      <c r="N344" s="157"/>
      <c r="O344" s="157"/>
      <c r="P344" s="157"/>
      <c r="Q344" s="157"/>
      <c r="R344" s="157"/>
      <c r="S344" s="157"/>
      <c r="T344" s="157"/>
      <c r="U344" s="157"/>
      <c r="V344" s="157"/>
      <c r="W344" s="157"/>
      <c r="X344" s="157"/>
      <c r="Y344" s="157"/>
      <c r="Z344" s="157"/>
      <c r="AA344" s="157">
        <f t="shared" si="18"/>
        <v>0</v>
      </c>
      <c r="AB344" s="158"/>
      <c r="AC344" s="884"/>
      <c r="AD344" s="884"/>
      <c r="AE344" s="884"/>
      <c r="AF344" s="884"/>
      <c r="AG344" s="884"/>
      <c r="AH344" s="884"/>
      <c r="AI344" s="884"/>
      <c r="AJ344" s="884"/>
      <c r="AK344" s="884"/>
      <c r="AL344" s="884"/>
      <c r="AM344" s="884"/>
      <c r="AN344" s="884"/>
    </row>
    <row r="345" spans="1:40" s="882" customFormat="1" ht="11.25">
      <c r="A345" s="882">
        <v>1140224227</v>
      </c>
      <c r="B345" s="883" t="s">
        <v>640</v>
      </c>
      <c r="C345" s="157">
        <f>+VLOOKUP(A345,Clasificación!C:J,5,FALSE)</f>
        <v>0</v>
      </c>
      <c r="D345" s="157"/>
      <c r="E345" s="157"/>
      <c r="F345" s="157">
        <f>+VLOOKUP(A345,Clasificación!C:K,9,FALSE)</f>
        <v>0</v>
      </c>
      <c r="G345" s="157">
        <f t="shared" si="17"/>
        <v>0</v>
      </c>
      <c r="H345" s="157"/>
      <c r="I345" s="157"/>
      <c r="J345" s="157"/>
      <c r="K345" s="157"/>
      <c r="L345" s="157"/>
      <c r="M345" s="157"/>
      <c r="N345" s="157"/>
      <c r="O345" s="157"/>
      <c r="P345" s="157"/>
      <c r="Q345" s="157"/>
      <c r="R345" s="157"/>
      <c r="S345" s="157"/>
      <c r="T345" s="157"/>
      <c r="U345" s="157"/>
      <c r="V345" s="157"/>
      <c r="W345" s="157"/>
      <c r="X345" s="157"/>
      <c r="Y345" s="157"/>
      <c r="Z345" s="157"/>
      <c r="AA345" s="157">
        <f t="shared" si="18"/>
        <v>0</v>
      </c>
      <c r="AB345" s="158"/>
      <c r="AC345" s="884"/>
      <c r="AD345" s="884"/>
      <c r="AE345" s="884"/>
      <c r="AF345" s="884"/>
      <c r="AG345" s="884"/>
      <c r="AH345" s="884"/>
      <c r="AI345" s="884"/>
      <c r="AJ345" s="884"/>
      <c r="AK345" s="884"/>
      <c r="AL345" s="884"/>
      <c r="AM345" s="884"/>
      <c r="AN345" s="884"/>
    </row>
    <row r="346" spans="1:40" s="882" customFormat="1" ht="11.25">
      <c r="A346" s="882">
        <v>1140224228</v>
      </c>
      <c r="B346" s="883" t="s">
        <v>641</v>
      </c>
      <c r="C346" s="157">
        <f>+VLOOKUP(A346,Clasificación!C:J,5,FALSE)</f>
        <v>0</v>
      </c>
      <c r="D346" s="157"/>
      <c r="E346" s="157"/>
      <c r="F346" s="157">
        <f>+VLOOKUP(A346,Clasificación!C:K,9,FALSE)</f>
        <v>0</v>
      </c>
      <c r="G346" s="157">
        <f t="shared" si="17"/>
        <v>0</v>
      </c>
      <c r="H346" s="157"/>
      <c r="I346" s="157"/>
      <c r="J346" s="157"/>
      <c r="K346" s="157"/>
      <c r="L346" s="157"/>
      <c r="M346" s="157"/>
      <c r="N346" s="157"/>
      <c r="O346" s="157"/>
      <c r="P346" s="157"/>
      <c r="Q346" s="157"/>
      <c r="R346" s="157"/>
      <c r="S346" s="157"/>
      <c r="T346" s="157"/>
      <c r="U346" s="157"/>
      <c r="V346" s="157"/>
      <c r="W346" s="157"/>
      <c r="X346" s="157"/>
      <c r="Y346" s="157"/>
      <c r="Z346" s="157"/>
      <c r="AA346" s="157">
        <f t="shared" si="18"/>
        <v>0</v>
      </c>
      <c r="AB346" s="158"/>
      <c r="AC346" s="884"/>
      <c r="AD346" s="884"/>
      <c r="AE346" s="884"/>
      <c r="AF346" s="884"/>
      <c r="AG346" s="884"/>
      <c r="AH346" s="884"/>
      <c r="AI346" s="884"/>
      <c r="AJ346" s="884"/>
      <c r="AK346" s="884"/>
      <c r="AL346" s="884"/>
      <c r="AM346" s="884"/>
      <c r="AN346" s="884"/>
    </row>
    <row r="347" spans="1:40" s="882" customFormat="1" ht="11.25">
      <c r="A347" s="882">
        <v>1140224229</v>
      </c>
      <c r="B347" s="883" t="s">
        <v>642</v>
      </c>
      <c r="C347" s="157">
        <f>+VLOOKUP(A347,Clasificación!C:J,5,FALSE)</f>
        <v>-1060879331</v>
      </c>
      <c r="D347" s="157"/>
      <c r="E347" s="157"/>
      <c r="F347" s="157">
        <f>+VLOOKUP(A347,Clasificación!C:K,9,FALSE)</f>
        <v>-455196580</v>
      </c>
      <c r="G347" s="157">
        <f t="shared" si="17"/>
        <v>-605682751</v>
      </c>
      <c r="H347" s="157"/>
      <c r="I347" s="157"/>
      <c r="J347" s="157"/>
      <c r="K347" s="157"/>
      <c r="L347" s="157"/>
      <c r="M347" s="157"/>
      <c r="N347" s="157"/>
      <c r="O347" s="157"/>
      <c r="P347" s="157"/>
      <c r="Q347" s="157"/>
      <c r="R347" s="157"/>
      <c r="S347" s="157"/>
      <c r="T347" s="157">
        <f>-G347</f>
        <v>605682751</v>
      </c>
      <c r="U347" s="157"/>
      <c r="V347" s="157"/>
      <c r="W347" s="157"/>
      <c r="X347" s="157"/>
      <c r="Y347" s="157"/>
      <c r="Z347" s="157"/>
      <c r="AA347" s="157">
        <f t="shared" si="18"/>
        <v>0</v>
      </c>
      <c r="AB347" s="158"/>
      <c r="AC347" s="884"/>
      <c r="AD347" s="884"/>
      <c r="AE347" s="884"/>
      <c r="AF347" s="884"/>
      <c r="AG347" s="884"/>
      <c r="AH347" s="884"/>
      <c r="AI347" s="884"/>
      <c r="AJ347" s="884"/>
      <c r="AK347" s="884"/>
      <c r="AL347" s="884"/>
      <c r="AM347" s="884"/>
      <c r="AN347" s="884"/>
    </row>
    <row r="348" spans="1:40" s="882" customFormat="1" ht="11.25">
      <c r="A348" s="882">
        <v>1140224230</v>
      </c>
      <c r="B348" s="883" t="s">
        <v>643</v>
      </c>
      <c r="C348" s="157">
        <f>+VLOOKUP(A348,Clasificación!C:J,5,FALSE)</f>
        <v>0</v>
      </c>
      <c r="D348" s="157"/>
      <c r="E348" s="157"/>
      <c r="F348" s="157">
        <f>+VLOOKUP(A348,Clasificación!C:K,9,FALSE)</f>
        <v>0</v>
      </c>
      <c r="G348" s="157">
        <f t="shared" si="17"/>
        <v>0</v>
      </c>
      <c r="H348" s="157"/>
      <c r="I348" s="157"/>
      <c r="J348" s="157"/>
      <c r="K348" s="157"/>
      <c r="L348" s="157"/>
      <c r="M348" s="157"/>
      <c r="N348" s="157"/>
      <c r="O348" s="157"/>
      <c r="P348" s="157"/>
      <c r="Q348" s="157"/>
      <c r="R348" s="157"/>
      <c r="S348" s="157"/>
      <c r="T348" s="157"/>
      <c r="U348" s="157"/>
      <c r="V348" s="157"/>
      <c r="W348" s="157"/>
      <c r="X348" s="157"/>
      <c r="Y348" s="157"/>
      <c r="Z348" s="157"/>
      <c r="AA348" s="157">
        <f t="shared" si="18"/>
        <v>0</v>
      </c>
      <c r="AB348" s="158"/>
      <c r="AC348" s="884"/>
      <c r="AD348" s="884"/>
      <c r="AE348" s="884"/>
      <c r="AF348" s="884"/>
      <c r="AG348" s="884"/>
      <c r="AH348" s="884"/>
      <c r="AI348" s="884"/>
      <c r="AJ348" s="884"/>
      <c r="AK348" s="884"/>
      <c r="AL348" s="884"/>
      <c r="AM348" s="884"/>
      <c r="AN348" s="884"/>
    </row>
    <row r="349" spans="1:40" s="882" customFormat="1" ht="11.25">
      <c r="A349" s="882">
        <v>1140225</v>
      </c>
      <c r="B349" s="883" t="s">
        <v>644</v>
      </c>
      <c r="C349" s="157">
        <f>+VLOOKUP(A349,Clasificación!C:J,5,FALSE)</f>
        <v>0</v>
      </c>
      <c r="D349" s="157"/>
      <c r="E349" s="157"/>
      <c r="F349" s="157">
        <f>+VLOOKUP(A349,Clasificación!C:K,9,FALSE)</f>
        <v>0</v>
      </c>
      <c r="G349" s="157">
        <f t="shared" si="17"/>
        <v>0</v>
      </c>
      <c r="H349" s="157"/>
      <c r="I349" s="157"/>
      <c r="J349" s="157"/>
      <c r="K349" s="157"/>
      <c r="L349" s="157"/>
      <c r="M349" s="157"/>
      <c r="N349" s="157"/>
      <c r="O349" s="157"/>
      <c r="P349" s="157"/>
      <c r="Q349" s="157"/>
      <c r="R349" s="157"/>
      <c r="S349" s="157"/>
      <c r="T349" s="157"/>
      <c r="U349" s="157"/>
      <c r="V349" s="157"/>
      <c r="W349" s="157"/>
      <c r="X349" s="157"/>
      <c r="Y349" s="157"/>
      <c r="Z349" s="157"/>
      <c r="AA349" s="157">
        <f t="shared" si="18"/>
        <v>0</v>
      </c>
      <c r="AB349" s="158"/>
      <c r="AC349" s="884"/>
      <c r="AD349" s="884"/>
      <c r="AE349" s="884"/>
      <c r="AF349" s="884"/>
      <c r="AG349" s="884"/>
      <c r="AH349" s="884"/>
      <c r="AI349" s="884"/>
      <c r="AJ349" s="884"/>
      <c r="AK349" s="884"/>
      <c r="AL349" s="884"/>
      <c r="AM349" s="884"/>
      <c r="AN349" s="884"/>
    </row>
    <row r="350" spans="1:40" s="882" customFormat="1" ht="11.25">
      <c r="A350" s="882">
        <v>11402251</v>
      </c>
      <c r="B350" s="883" t="s">
        <v>644</v>
      </c>
      <c r="C350" s="157">
        <f>+VLOOKUP(A350,Clasificación!C:J,5,FALSE)</f>
        <v>0</v>
      </c>
      <c r="D350" s="157"/>
      <c r="E350" s="157"/>
      <c r="F350" s="157">
        <f>+VLOOKUP(A350,Clasificación!C:K,9,FALSE)</f>
        <v>0</v>
      </c>
      <c r="G350" s="157">
        <f t="shared" si="17"/>
        <v>0</v>
      </c>
      <c r="H350" s="157"/>
      <c r="I350" s="157"/>
      <c r="J350" s="157"/>
      <c r="K350" s="157"/>
      <c r="L350" s="157"/>
      <c r="M350" s="157"/>
      <c r="N350" s="157"/>
      <c r="O350" s="157"/>
      <c r="P350" s="157"/>
      <c r="Q350" s="157"/>
      <c r="R350" s="157"/>
      <c r="S350" s="157"/>
      <c r="T350" s="157"/>
      <c r="U350" s="157"/>
      <c r="V350" s="157"/>
      <c r="W350" s="157"/>
      <c r="X350" s="157"/>
      <c r="Y350" s="157"/>
      <c r="Z350" s="157"/>
      <c r="AA350" s="157">
        <f t="shared" si="18"/>
        <v>0</v>
      </c>
      <c r="AB350" s="158"/>
      <c r="AC350" s="884"/>
      <c r="AD350" s="884"/>
      <c r="AE350" s="884"/>
      <c r="AF350" s="884"/>
      <c r="AG350" s="884"/>
      <c r="AH350" s="884"/>
      <c r="AI350" s="884"/>
      <c r="AJ350" s="884"/>
      <c r="AK350" s="884"/>
      <c r="AL350" s="884"/>
      <c r="AM350" s="884"/>
      <c r="AN350" s="884"/>
    </row>
    <row r="351" spans="1:40" s="882" customFormat="1" ht="11.25">
      <c r="A351" s="882">
        <v>1140225101</v>
      </c>
      <c r="B351" s="883" t="s">
        <v>645</v>
      </c>
      <c r="C351" s="157">
        <f>+VLOOKUP(A351,Clasificación!C:J,5,FALSE)</f>
        <v>0</v>
      </c>
      <c r="D351" s="157"/>
      <c r="E351" s="157"/>
      <c r="F351" s="157">
        <f>+VLOOKUP(A351,Clasificación!C:K,9,FALSE)</f>
        <v>0</v>
      </c>
      <c r="G351" s="157">
        <f t="shared" si="17"/>
        <v>0</v>
      </c>
      <c r="H351" s="157"/>
      <c r="I351" s="157"/>
      <c r="J351" s="157"/>
      <c r="K351" s="157"/>
      <c r="L351" s="157"/>
      <c r="M351" s="157"/>
      <c r="N351" s="157"/>
      <c r="O351" s="157"/>
      <c r="P351" s="157"/>
      <c r="Q351" s="157"/>
      <c r="R351" s="157"/>
      <c r="S351" s="157"/>
      <c r="T351" s="157"/>
      <c r="U351" s="157"/>
      <c r="V351" s="157"/>
      <c r="W351" s="157"/>
      <c r="X351" s="157"/>
      <c r="Y351" s="157"/>
      <c r="Z351" s="157"/>
      <c r="AA351" s="157">
        <f t="shared" si="18"/>
        <v>0</v>
      </c>
      <c r="AB351" s="158"/>
      <c r="AC351" s="884"/>
      <c r="AD351" s="884"/>
      <c r="AE351" s="884"/>
      <c r="AF351" s="884"/>
      <c r="AG351" s="884"/>
      <c r="AH351" s="884"/>
      <c r="AI351" s="884"/>
      <c r="AJ351" s="884"/>
      <c r="AK351" s="884"/>
      <c r="AL351" s="884"/>
      <c r="AM351" s="884"/>
      <c r="AN351" s="884"/>
    </row>
    <row r="352" spans="1:40" s="882" customFormat="1" ht="11.25">
      <c r="A352" s="882">
        <v>1140225102</v>
      </c>
      <c r="B352" s="883" t="s">
        <v>646</v>
      </c>
      <c r="C352" s="157">
        <f>+VLOOKUP(A352,Clasificación!C:J,5,FALSE)</f>
        <v>0</v>
      </c>
      <c r="D352" s="157"/>
      <c r="E352" s="157"/>
      <c r="F352" s="157">
        <f>+VLOOKUP(A352,Clasificación!C:K,9,FALSE)</f>
        <v>0</v>
      </c>
      <c r="G352" s="157">
        <f t="shared" si="17"/>
        <v>0</v>
      </c>
      <c r="H352" s="157"/>
      <c r="I352" s="157"/>
      <c r="J352" s="157"/>
      <c r="K352" s="157"/>
      <c r="L352" s="157"/>
      <c r="M352" s="157"/>
      <c r="N352" s="157"/>
      <c r="O352" s="157"/>
      <c r="P352" s="157"/>
      <c r="Q352" s="157"/>
      <c r="R352" s="157"/>
      <c r="S352" s="157"/>
      <c r="T352" s="157"/>
      <c r="U352" s="157"/>
      <c r="V352" s="157"/>
      <c r="W352" s="157"/>
      <c r="X352" s="157"/>
      <c r="Y352" s="157"/>
      <c r="Z352" s="157"/>
      <c r="AA352" s="157">
        <f t="shared" si="18"/>
        <v>0</v>
      </c>
      <c r="AB352" s="158"/>
      <c r="AC352" s="884"/>
      <c r="AD352" s="884"/>
      <c r="AE352" s="884"/>
      <c r="AF352" s="884"/>
      <c r="AG352" s="884"/>
      <c r="AH352" s="884"/>
      <c r="AI352" s="884"/>
      <c r="AJ352" s="884"/>
      <c r="AK352" s="884"/>
      <c r="AL352" s="884"/>
      <c r="AM352" s="884"/>
      <c r="AN352" s="884"/>
    </row>
    <row r="353" spans="1:40" s="882" customFormat="1" ht="11.25">
      <c r="A353" s="882">
        <v>1140225103</v>
      </c>
      <c r="B353" s="883" t="s">
        <v>647</v>
      </c>
      <c r="C353" s="157">
        <f>+VLOOKUP(A353,Clasificación!C:J,5,FALSE)</f>
        <v>0</v>
      </c>
      <c r="D353" s="157"/>
      <c r="E353" s="157"/>
      <c r="F353" s="157">
        <f>+VLOOKUP(A353,Clasificación!C:K,9,FALSE)</f>
        <v>0</v>
      </c>
      <c r="G353" s="157">
        <f t="shared" si="17"/>
        <v>0</v>
      </c>
      <c r="H353" s="157"/>
      <c r="I353" s="157"/>
      <c r="J353" s="157"/>
      <c r="K353" s="157"/>
      <c r="L353" s="157"/>
      <c r="M353" s="157"/>
      <c r="N353" s="157"/>
      <c r="O353" s="157"/>
      <c r="P353" s="157"/>
      <c r="Q353" s="157"/>
      <c r="R353" s="157"/>
      <c r="S353" s="157"/>
      <c r="T353" s="157"/>
      <c r="U353" s="157"/>
      <c r="V353" s="157"/>
      <c r="W353" s="157"/>
      <c r="X353" s="157"/>
      <c r="Y353" s="157"/>
      <c r="Z353" s="157"/>
      <c r="AA353" s="157">
        <f t="shared" si="18"/>
        <v>0</v>
      </c>
      <c r="AB353" s="158"/>
      <c r="AC353" s="884"/>
      <c r="AD353" s="884"/>
      <c r="AE353" s="884"/>
      <c r="AF353" s="884"/>
      <c r="AG353" s="884"/>
      <c r="AH353" s="884"/>
      <c r="AI353" s="884"/>
      <c r="AJ353" s="884"/>
      <c r="AK353" s="884"/>
      <c r="AL353" s="884"/>
      <c r="AM353" s="884"/>
      <c r="AN353" s="884"/>
    </row>
    <row r="354" spans="1:40" s="882" customFormat="1" ht="11.25">
      <c r="A354" s="882">
        <v>1140225104</v>
      </c>
      <c r="B354" s="883" t="s">
        <v>648</v>
      </c>
      <c r="C354" s="157">
        <f>+VLOOKUP(A354,Clasificación!C:J,5,FALSE)</f>
        <v>0</v>
      </c>
      <c r="D354" s="157"/>
      <c r="E354" s="157"/>
      <c r="F354" s="157">
        <f>+VLOOKUP(A354,Clasificación!C:K,9,FALSE)</f>
        <v>0</v>
      </c>
      <c r="G354" s="157">
        <f t="shared" si="17"/>
        <v>0</v>
      </c>
      <c r="H354" s="157"/>
      <c r="I354" s="157"/>
      <c r="J354" s="157"/>
      <c r="K354" s="157"/>
      <c r="L354" s="157"/>
      <c r="M354" s="157"/>
      <c r="N354" s="157"/>
      <c r="O354" s="157"/>
      <c r="P354" s="157"/>
      <c r="Q354" s="157"/>
      <c r="R354" s="157"/>
      <c r="S354" s="157"/>
      <c r="T354" s="157"/>
      <c r="U354" s="157"/>
      <c r="V354" s="157"/>
      <c r="W354" s="157"/>
      <c r="X354" s="157"/>
      <c r="Y354" s="157"/>
      <c r="Z354" s="157"/>
      <c r="AA354" s="157">
        <f t="shared" si="18"/>
        <v>0</v>
      </c>
      <c r="AB354" s="158"/>
      <c r="AC354" s="884"/>
      <c r="AD354" s="884"/>
      <c r="AE354" s="884"/>
      <c r="AF354" s="884"/>
      <c r="AG354" s="884"/>
      <c r="AH354" s="884"/>
      <c r="AI354" s="884"/>
      <c r="AJ354" s="884"/>
      <c r="AK354" s="884"/>
      <c r="AL354" s="884"/>
      <c r="AM354" s="884"/>
      <c r="AN354" s="884"/>
    </row>
    <row r="355" spans="1:40" s="882" customFormat="1" ht="11.25">
      <c r="A355" s="882">
        <v>1140225105</v>
      </c>
      <c r="B355" s="883" t="s">
        <v>649</v>
      </c>
      <c r="C355" s="157">
        <f>+VLOOKUP(A355,Clasificación!C:J,5,FALSE)</f>
        <v>0</v>
      </c>
      <c r="D355" s="157"/>
      <c r="E355" s="157"/>
      <c r="F355" s="157">
        <f>+VLOOKUP(A355,Clasificación!C:K,9,FALSE)</f>
        <v>0</v>
      </c>
      <c r="G355" s="157">
        <f t="shared" si="17"/>
        <v>0</v>
      </c>
      <c r="H355" s="157"/>
      <c r="I355" s="157"/>
      <c r="J355" s="157"/>
      <c r="K355" s="157"/>
      <c r="L355" s="157"/>
      <c r="M355" s="157"/>
      <c r="N355" s="157"/>
      <c r="O355" s="157"/>
      <c r="P355" s="157"/>
      <c r="Q355" s="157"/>
      <c r="R355" s="157"/>
      <c r="S355" s="157"/>
      <c r="T355" s="157"/>
      <c r="U355" s="157"/>
      <c r="V355" s="157"/>
      <c r="W355" s="157"/>
      <c r="X355" s="157"/>
      <c r="Y355" s="157"/>
      <c r="Z355" s="157"/>
      <c r="AA355" s="157">
        <f t="shared" si="18"/>
        <v>0</v>
      </c>
      <c r="AB355" s="158"/>
      <c r="AC355" s="884"/>
      <c r="AD355" s="884"/>
      <c r="AE355" s="884"/>
      <c r="AF355" s="884"/>
      <c r="AG355" s="884"/>
      <c r="AH355" s="884"/>
      <c r="AI355" s="884"/>
      <c r="AJ355" s="884"/>
      <c r="AK355" s="884"/>
      <c r="AL355" s="884"/>
      <c r="AM355" s="884"/>
      <c r="AN355" s="884"/>
    </row>
    <row r="356" spans="1:40" s="882" customFormat="1" ht="11.25">
      <c r="A356" s="882">
        <v>1140225106</v>
      </c>
      <c r="B356" s="883" t="s">
        <v>650</v>
      </c>
      <c r="C356" s="157">
        <f>+VLOOKUP(A356,Clasificación!C:J,5,FALSE)</f>
        <v>0</v>
      </c>
      <c r="D356" s="157"/>
      <c r="E356" s="157"/>
      <c r="F356" s="157">
        <f>+VLOOKUP(A356,Clasificación!C:K,9,FALSE)</f>
        <v>0</v>
      </c>
      <c r="G356" s="157">
        <f t="shared" si="17"/>
        <v>0</v>
      </c>
      <c r="H356" s="157"/>
      <c r="I356" s="157"/>
      <c r="J356" s="157"/>
      <c r="K356" s="157"/>
      <c r="L356" s="157"/>
      <c r="M356" s="157"/>
      <c r="N356" s="157"/>
      <c r="O356" s="157"/>
      <c r="P356" s="157"/>
      <c r="Q356" s="157"/>
      <c r="R356" s="157"/>
      <c r="S356" s="157"/>
      <c r="T356" s="157"/>
      <c r="U356" s="157"/>
      <c r="V356" s="157"/>
      <c r="W356" s="157"/>
      <c r="X356" s="157"/>
      <c r="Y356" s="157"/>
      <c r="Z356" s="157"/>
      <c r="AA356" s="157">
        <f t="shared" si="18"/>
        <v>0</v>
      </c>
      <c r="AB356" s="158"/>
      <c r="AC356" s="884"/>
      <c r="AD356" s="884"/>
      <c r="AE356" s="884"/>
      <c r="AF356" s="884"/>
      <c r="AG356" s="884"/>
      <c r="AH356" s="884"/>
      <c r="AI356" s="884"/>
      <c r="AJ356" s="884"/>
      <c r="AK356" s="884"/>
      <c r="AL356" s="884"/>
      <c r="AM356" s="884"/>
      <c r="AN356" s="884"/>
    </row>
    <row r="357" spans="1:40" s="882" customFormat="1" ht="11.25">
      <c r="A357" s="882">
        <v>1140225107</v>
      </c>
      <c r="B357" s="883" t="s">
        <v>651</v>
      </c>
      <c r="C357" s="157">
        <f>+VLOOKUP(A357,Clasificación!C:J,5,FALSE)</f>
        <v>0</v>
      </c>
      <c r="D357" s="157"/>
      <c r="E357" s="157"/>
      <c r="F357" s="157">
        <f>+VLOOKUP(A357,Clasificación!C:K,9,FALSE)</f>
        <v>0</v>
      </c>
      <c r="G357" s="157">
        <f t="shared" si="17"/>
        <v>0</v>
      </c>
      <c r="H357" s="157"/>
      <c r="I357" s="157"/>
      <c r="J357" s="157"/>
      <c r="K357" s="157"/>
      <c r="L357" s="157"/>
      <c r="M357" s="157"/>
      <c r="N357" s="157"/>
      <c r="O357" s="157"/>
      <c r="P357" s="157"/>
      <c r="Q357" s="157"/>
      <c r="R357" s="157"/>
      <c r="S357" s="157"/>
      <c r="T357" s="157"/>
      <c r="U357" s="157"/>
      <c r="V357" s="157"/>
      <c r="W357" s="157"/>
      <c r="X357" s="157"/>
      <c r="Y357" s="157"/>
      <c r="Z357" s="157"/>
      <c r="AA357" s="157">
        <f t="shared" si="18"/>
        <v>0</v>
      </c>
      <c r="AB357" s="158"/>
      <c r="AC357" s="884"/>
      <c r="AD357" s="884"/>
      <c r="AE357" s="884"/>
      <c r="AF357" s="884"/>
      <c r="AG357" s="884"/>
      <c r="AH357" s="884"/>
      <c r="AI357" s="884"/>
      <c r="AJ357" s="884"/>
      <c r="AK357" s="884"/>
      <c r="AL357" s="884"/>
      <c r="AM357" s="884"/>
      <c r="AN357" s="884"/>
    </row>
    <row r="358" spans="1:40" s="882" customFormat="1" ht="11.25">
      <c r="A358" s="882">
        <v>1140225108</v>
      </c>
      <c r="B358" s="883" t="s">
        <v>652</v>
      </c>
      <c r="C358" s="157">
        <f>+VLOOKUP(A358,Clasificación!C:J,5,FALSE)</f>
        <v>0</v>
      </c>
      <c r="D358" s="157"/>
      <c r="E358" s="157"/>
      <c r="F358" s="157">
        <f>+VLOOKUP(A358,Clasificación!C:K,9,FALSE)</f>
        <v>0</v>
      </c>
      <c r="G358" s="157">
        <f t="shared" si="17"/>
        <v>0</v>
      </c>
      <c r="H358" s="157"/>
      <c r="I358" s="157"/>
      <c r="J358" s="157"/>
      <c r="K358" s="157"/>
      <c r="L358" s="157"/>
      <c r="M358" s="157"/>
      <c r="N358" s="157"/>
      <c r="O358" s="157"/>
      <c r="P358" s="157"/>
      <c r="Q358" s="157"/>
      <c r="R358" s="157"/>
      <c r="S358" s="157"/>
      <c r="T358" s="157"/>
      <c r="U358" s="157"/>
      <c r="V358" s="157"/>
      <c r="W358" s="157"/>
      <c r="X358" s="157"/>
      <c r="Y358" s="157"/>
      <c r="Z358" s="157"/>
      <c r="AA358" s="157">
        <f t="shared" si="18"/>
        <v>0</v>
      </c>
      <c r="AB358" s="158"/>
      <c r="AC358" s="884"/>
      <c r="AD358" s="884"/>
      <c r="AE358" s="884"/>
      <c r="AF358" s="884"/>
      <c r="AG358" s="884"/>
      <c r="AH358" s="884"/>
      <c r="AI358" s="884"/>
      <c r="AJ358" s="884"/>
      <c r="AK358" s="884"/>
      <c r="AL358" s="884"/>
      <c r="AM358" s="884"/>
      <c r="AN358" s="884"/>
    </row>
    <row r="359" spans="1:40" s="882" customFormat="1" ht="11.25">
      <c r="A359" s="882">
        <v>1140225109</v>
      </c>
      <c r="B359" s="883" t="s">
        <v>653</v>
      </c>
      <c r="C359" s="157">
        <f>+VLOOKUP(A359,Clasificación!C:J,5,FALSE)</f>
        <v>0</v>
      </c>
      <c r="D359" s="157"/>
      <c r="E359" s="157"/>
      <c r="F359" s="157">
        <f>+VLOOKUP(A359,Clasificación!C:K,9,FALSE)</f>
        <v>0</v>
      </c>
      <c r="G359" s="157">
        <f t="shared" si="17"/>
        <v>0</v>
      </c>
      <c r="H359" s="157"/>
      <c r="I359" s="157"/>
      <c r="J359" s="157"/>
      <c r="K359" s="157"/>
      <c r="L359" s="157"/>
      <c r="M359" s="157"/>
      <c r="N359" s="157"/>
      <c r="O359" s="157"/>
      <c r="P359" s="157"/>
      <c r="Q359" s="157"/>
      <c r="R359" s="157"/>
      <c r="S359" s="157"/>
      <c r="T359" s="157"/>
      <c r="U359" s="157"/>
      <c r="V359" s="157"/>
      <c r="W359" s="157"/>
      <c r="X359" s="157"/>
      <c r="Y359" s="157"/>
      <c r="Z359" s="157"/>
      <c r="AA359" s="157">
        <f t="shared" si="18"/>
        <v>0</v>
      </c>
      <c r="AB359" s="158"/>
      <c r="AC359" s="884"/>
      <c r="AD359" s="884"/>
      <c r="AE359" s="884"/>
      <c r="AF359" s="884"/>
      <c r="AG359" s="884"/>
      <c r="AH359" s="884"/>
      <c r="AI359" s="884"/>
      <c r="AJ359" s="884"/>
      <c r="AK359" s="884"/>
      <c r="AL359" s="884"/>
      <c r="AM359" s="884"/>
      <c r="AN359" s="884"/>
    </row>
    <row r="360" spans="1:40" s="882" customFormat="1" ht="11.25">
      <c r="A360" s="882">
        <v>1140225110</v>
      </c>
      <c r="B360" s="883" t="s">
        <v>654</v>
      </c>
      <c r="C360" s="157">
        <f>+VLOOKUP(A360,Clasificación!C:J,5,FALSE)</f>
        <v>0</v>
      </c>
      <c r="D360" s="157"/>
      <c r="E360" s="157"/>
      <c r="F360" s="157">
        <f>+VLOOKUP(A360,Clasificación!C:K,9,FALSE)</f>
        <v>0</v>
      </c>
      <c r="G360" s="157">
        <f t="shared" si="17"/>
        <v>0</v>
      </c>
      <c r="H360" s="157"/>
      <c r="I360" s="157"/>
      <c r="J360" s="157"/>
      <c r="K360" s="157"/>
      <c r="L360" s="157"/>
      <c r="M360" s="157"/>
      <c r="N360" s="157"/>
      <c r="O360" s="157"/>
      <c r="P360" s="157"/>
      <c r="Q360" s="157"/>
      <c r="R360" s="157"/>
      <c r="S360" s="157"/>
      <c r="T360" s="157"/>
      <c r="U360" s="157"/>
      <c r="V360" s="157"/>
      <c r="W360" s="157"/>
      <c r="X360" s="157"/>
      <c r="Y360" s="157"/>
      <c r="Z360" s="157"/>
      <c r="AA360" s="157">
        <f t="shared" si="18"/>
        <v>0</v>
      </c>
      <c r="AB360" s="158"/>
      <c r="AC360" s="884"/>
      <c r="AD360" s="884"/>
      <c r="AE360" s="884"/>
      <c r="AF360" s="884"/>
      <c r="AG360" s="884"/>
      <c r="AH360" s="884"/>
      <c r="AI360" s="884"/>
      <c r="AJ360" s="884"/>
      <c r="AK360" s="884"/>
      <c r="AL360" s="884"/>
      <c r="AM360" s="884"/>
      <c r="AN360" s="884"/>
    </row>
    <row r="361" spans="1:40" s="882" customFormat="1" ht="11.25">
      <c r="A361" s="882">
        <v>1140225111</v>
      </c>
      <c r="B361" s="883" t="s">
        <v>655</v>
      </c>
      <c r="C361" s="157">
        <f>+VLOOKUP(A361,Clasificación!C:J,5,FALSE)</f>
        <v>0</v>
      </c>
      <c r="D361" s="157"/>
      <c r="E361" s="157"/>
      <c r="F361" s="157">
        <f>+VLOOKUP(A361,Clasificación!C:K,9,FALSE)</f>
        <v>0</v>
      </c>
      <c r="G361" s="157">
        <f t="shared" si="17"/>
        <v>0</v>
      </c>
      <c r="H361" s="157"/>
      <c r="I361" s="157"/>
      <c r="J361" s="157"/>
      <c r="K361" s="157"/>
      <c r="L361" s="157"/>
      <c r="M361" s="157"/>
      <c r="N361" s="157"/>
      <c r="O361" s="157"/>
      <c r="P361" s="157"/>
      <c r="Q361" s="157"/>
      <c r="R361" s="157"/>
      <c r="S361" s="157"/>
      <c r="T361" s="157"/>
      <c r="U361" s="157"/>
      <c r="V361" s="157"/>
      <c r="W361" s="157"/>
      <c r="X361" s="157"/>
      <c r="Y361" s="157"/>
      <c r="Z361" s="157"/>
      <c r="AA361" s="157">
        <f t="shared" si="18"/>
        <v>0</v>
      </c>
      <c r="AB361" s="158"/>
      <c r="AC361" s="884"/>
      <c r="AD361" s="884"/>
      <c r="AE361" s="884"/>
      <c r="AF361" s="884"/>
      <c r="AG361" s="884"/>
      <c r="AH361" s="884"/>
      <c r="AI361" s="884"/>
      <c r="AJ361" s="884"/>
      <c r="AK361" s="884"/>
      <c r="AL361" s="884"/>
      <c r="AM361" s="884"/>
      <c r="AN361" s="884"/>
    </row>
    <row r="362" spans="1:40" s="882" customFormat="1" ht="11.25">
      <c r="A362" s="882">
        <v>1140225112</v>
      </c>
      <c r="B362" s="883" t="s">
        <v>656</v>
      </c>
      <c r="C362" s="157">
        <f>+VLOOKUP(A362,Clasificación!C:J,5,FALSE)</f>
        <v>0</v>
      </c>
      <c r="D362" s="157"/>
      <c r="E362" s="157"/>
      <c r="F362" s="157">
        <f>+VLOOKUP(A362,Clasificación!C:K,9,FALSE)</f>
        <v>0</v>
      </c>
      <c r="G362" s="157">
        <f t="shared" si="17"/>
        <v>0</v>
      </c>
      <c r="H362" s="157"/>
      <c r="I362" s="157"/>
      <c r="J362" s="157"/>
      <c r="K362" s="157"/>
      <c r="L362" s="157"/>
      <c r="M362" s="157"/>
      <c r="N362" s="157"/>
      <c r="O362" s="157"/>
      <c r="P362" s="157"/>
      <c r="Q362" s="157"/>
      <c r="R362" s="157"/>
      <c r="S362" s="157"/>
      <c r="T362" s="157"/>
      <c r="U362" s="157"/>
      <c r="V362" s="157"/>
      <c r="W362" s="157"/>
      <c r="X362" s="157"/>
      <c r="Y362" s="157"/>
      <c r="Z362" s="157"/>
      <c r="AA362" s="157">
        <f t="shared" si="18"/>
        <v>0</v>
      </c>
      <c r="AB362" s="158"/>
      <c r="AC362" s="884"/>
      <c r="AD362" s="884"/>
      <c r="AE362" s="884"/>
      <c r="AF362" s="884"/>
      <c r="AG362" s="884"/>
      <c r="AH362" s="884"/>
      <c r="AI362" s="884"/>
      <c r="AJ362" s="884"/>
      <c r="AK362" s="884"/>
      <c r="AL362" s="884"/>
      <c r="AM362" s="884"/>
      <c r="AN362" s="884"/>
    </row>
    <row r="363" spans="1:40" s="882" customFormat="1" ht="11.25">
      <c r="A363" s="882">
        <v>1140225113</v>
      </c>
      <c r="B363" s="883" t="s">
        <v>657</v>
      </c>
      <c r="C363" s="157">
        <f>+VLOOKUP(A363,Clasificación!C:J,5,FALSE)</f>
        <v>0</v>
      </c>
      <c r="D363" s="157"/>
      <c r="E363" s="157"/>
      <c r="F363" s="157">
        <f>+VLOOKUP(A363,Clasificación!C:K,9,FALSE)</f>
        <v>0</v>
      </c>
      <c r="G363" s="157">
        <f t="shared" si="17"/>
        <v>0</v>
      </c>
      <c r="H363" s="157"/>
      <c r="I363" s="157"/>
      <c r="J363" s="157"/>
      <c r="K363" s="157"/>
      <c r="L363" s="157"/>
      <c r="M363" s="157"/>
      <c r="N363" s="157"/>
      <c r="O363" s="157"/>
      <c r="P363" s="157"/>
      <c r="Q363" s="157"/>
      <c r="R363" s="157"/>
      <c r="S363" s="157"/>
      <c r="T363" s="157"/>
      <c r="U363" s="157"/>
      <c r="V363" s="157"/>
      <c r="W363" s="157"/>
      <c r="X363" s="157"/>
      <c r="Y363" s="157"/>
      <c r="Z363" s="157"/>
      <c r="AA363" s="157">
        <f t="shared" si="18"/>
        <v>0</v>
      </c>
      <c r="AB363" s="158"/>
      <c r="AC363" s="884"/>
      <c r="AD363" s="884"/>
      <c r="AE363" s="884"/>
      <c r="AF363" s="884"/>
      <c r="AG363" s="884"/>
      <c r="AH363" s="884"/>
      <c r="AI363" s="884"/>
      <c r="AJ363" s="884"/>
      <c r="AK363" s="884"/>
      <c r="AL363" s="884"/>
      <c r="AM363" s="884"/>
      <c r="AN363" s="884"/>
    </row>
    <row r="364" spans="1:40" s="882" customFormat="1" ht="11.25">
      <c r="A364" s="882">
        <v>1140225114</v>
      </c>
      <c r="B364" s="883" t="s">
        <v>658</v>
      </c>
      <c r="C364" s="157">
        <f>+VLOOKUP(A364,Clasificación!C:J,5,FALSE)</f>
        <v>0</v>
      </c>
      <c r="D364" s="157"/>
      <c r="E364" s="157"/>
      <c r="F364" s="157">
        <f>+VLOOKUP(A364,Clasificación!C:K,9,FALSE)</f>
        <v>0</v>
      </c>
      <c r="G364" s="157">
        <f t="shared" si="17"/>
        <v>0</v>
      </c>
      <c r="H364" s="157"/>
      <c r="I364" s="157"/>
      <c r="J364" s="157"/>
      <c r="K364" s="157"/>
      <c r="L364" s="157"/>
      <c r="M364" s="157"/>
      <c r="N364" s="157"/>
      <c r="O364" s="157"/>
      <c r="P364" s="157"/>
      <c r="Q364" s="157"/>
      <c r="R364" s="157"/>
      <c r="S364" s="157"/>
      <c r="T364" s="157"/>
      <c r="U364" s="157"/>
      <c r="V364" s="157"/>
      <c r="W364" s="157"/>
      <c r="X364" s="157"/>
      <c r="Y364" s="157"/>
      <c r="Z364" s="157"/>
      <c r="AA364" s="157">
        <f t="shared" si="18"/>
        <v>0</v>
      </c>
      <c r="AB364" s="158"/>
      <c r="AC364" s="884"/>
      <c r="AD364" s="884"/>
      <c r="AE364" s="884"/>
      <c r="AF364" s="884"/>
      <c r="AG364" s="884"/>
      <c r="AH364" s="884"/>
      <c r="AI364" s="884"/>
      <c r="AJ364" s="884"/>
      <c r="AK364" s="884"/>
      <c r="AL364" s="884"/>
      <c r="AM364" s="884"/>
      <c r="AN364" s="884"/>
    </row>
    <row r="365" spans="1:40" s="882" customFormat="1" ht="11.25">
      <c r="A365" s="882">
        <v>1140225115</v>
      </c>
      <c r="B365" s="883" t="s">
        <v>659</v>
      </c>
      <c r="C365" s="157">
        <f>+VLOOKUP(A365,Clasificación!C:J,5,FALSE)</f>
        <v>0</v>
      </c>
      <c r="D365" s="157"/>
      <c r="E365" s="157"/>
      <c r="F365" s="157">
        <f>+VLOOKUP(A365,Clasificación!C:K,9,FALSE)</f>
        <v>0</v>
      </c>
      <c r="G365" s="157">
        <f t="shared" si="17"/>
        <v>0</v>
      </c>
      <c r="H365" s="157"/>
      <c r="I365" s="157"/>
      <c r="J365" s="157"/>
      <c r="K365" s="157"/>
      <c r="L365" s="157"/>
      <c r="M365" s="157"/>
      <c r="N365" s="157"/>
      <c r="O365" s="157"/>
      <c r="P365" s="157"/>
      <c r="Q365" s="157"/>
      <c r="R365" s="157"/>
      <c r="S365" s="157"/>
      <c r="T365" s="157"/>
      <c r="U365" s="157"/>
      <c r="V365" s="157"/>
      <c r="W365" s="157"/>
      <c r="X365" s="157"/>
      <c r="Y365" s="157"/>
      <c r="Z365" s="157"/>
      <c r="AA365" s="157">
        <f t="shared" si="18"/>
        <v>0</v>
      </c>
      <c r="AB365" s="158"/>
      <c r="AC365" s="884"/>
      <c r="AD365" s="884"/>
      <c r="AE365" s="884"/>
      <c r="AF365" s="884"/>
      <c r="AG365" s="884"/>
      <c r="AH365" s="884"/>
      <c r="AI365" s="884"/>
      <c r="AJ365" s="884"/>
      <c r="AK365" s="884"/>
      <c r="AL365" s="884"/>
      <c r="AM365" s="884"/>
      <c r="AN365" s="884"/>
    </row>
    <row r="366" spans="1:40" s="882" customFormat="1" ht="11.25">
      <c r="A366" s="882">
        <v>1140225116</v>
      </c>
      <c r="B366" s="883" t="s">
        <v>660</v>
      </c>
      <c r="C366" s="157">
        <f>+VLOOKUP(A366,Clasificación!C:J,5,FALSE)</f>
        <v>0</v>
      </c>
      <c r="D366" s="157"/>
      <c r="E366" s="157"/>
      <c r="F366" s="157">
        <f>+VLOOKUP(A366,Clasificación!C:K,9,FALSE)</f>
        <v>0</v>
      </c>
      <c r="G366" s="157">
        <f t="shared" si="17"/>
        <v>0</v>
      </c>
      <c r="H366" s="157"/>
      <c r="I366" s="157"/>
      <c r="J366" s="157"/>
      <c r="K366" s="157"/>
      <c r="L366" s="157"/>
      <c r="M366" s="157"/>
      <c r="N366" s="157"/>
      <c r="O366" s="157"/>
      <c r="P366" s="157"/>
      <c r="Q366" s="157"/>
      <c r="R366" s="157"/>
      <c r="S366" s="157"/>
      <c r="T366" s="157"/>
      <c r="U366" s="157"/>
      <c r="V366" s="157"/>
      <c r="W366" s="157"/>
      <c r="X366" s="157"/>
      <c r="Y366" s="157"/>
      <c r="Z366" s="157"/>
      <c r="AA366" s="157">
        <f t="shared" si="18"/>
        <v>0</v>
      </c>
      <c r="AB366" s="158"/>
      <c r="AC366" s="884"/>
      <c r="AD366" s="884"/>
      <c r="AE366" s="884"/>
      <c r="AF366" s="884"/>
      <c r="AG366" s="884"/>
      <c r="AH366" s="884"/>
      <c r="AI366" s="884"/>
      <c r="AJ366" s="884"/>
      <c r="AK366" s="884"/>
      <c r="AL366" s="884"/>
      <c r="AM366" s="884"/>
      <c r="AN366" s="884"/>
    </row>
    <row r="367" spans="1:40" s="882" customFormat="1" ht="11.25">
      <c r="A367" s="882">
        <v>1140225117</v>
      </c>
      <c r="B367" s="883" t="s">
        <v>661</v>
      </c>
      <c r="C367" s="157">
        <f>+VLOOKUP(A367,Clasificación!C:J,5,FALSE)</f>
        <v>0</v>
      </c>
      <c r="D367" s="157"/>
      <c r="E367" s="157"/>
      <c r="F367" s="157">
        <f>+VLOOKUP(A367,Clasificación!C:K,9,FALSE)</f>
        <v>0</v>
      </c>
      <c r="G367" s="157">
        <f t="shared" si="17"/>
        <v>0</v>
      </c>
      <c r="H367" s="157"/>
      <c r="I367" s="157"/>
      <c r="J367" s="157"/>
      <c r="K367" s="157"/>
      <c r="L367" s="157"/>
      <c r="M367" s="157"/>
      <c r="N367" s="157"/>
      <c r="O367" s="157"/>
      <c r="P367" s="157"/>
      <c r="Q367" s="157"/>
      <c r="R367" s="157"/>
      <c r="S367" s="157"/>
      <c r="T367" s="157"/>
      <c r="U367" s="157"/>
      <c r="V367" s="157"/>
      <c r="W367" s="157"/>
      <c r="X367" s="157"/>
      <c r="Y367" s="157"/>
      <c r="Z367" s="157"/>
      <c r="AA367" s="157">
        <f t="shared" si="18"/>
        <v>0</v>
      </c>
      <c r="AB367" s="158"/>
      <c r="AC367" s="884"/>
      <c r="AD367" s="884"/>
      <c r="AE367" s="884"/>
      <c r="AF367" s="884"/>
      <c r="AG367" s="884"/>
      <c r="AH367" s="884"/>
      <c r="AI367" s="884"/>
      <c r="AJ367" s="884"/>
      <c r="AK367" s="884"/>
      <c r="AL367" s="884"/>
      <c r="AM367" s="884"/>
      <c r="AN367" s="884"/>
    </row>
    <row r="368" spans="1:40" s="882" customFormat="1" ht="11.25">
      <c r="A368" s="882">
        <v>1140225118</v>
      </c>
      <c r="B368" s="883" t="s">
        <v>662</v>
      </c>
      <c r="C368" s="157">
        <f>+VLOOKUP(A368,Clasificación!C:J,5,FALSE)</f>
        <v>0</v>
      </c>
      <c r="D368" s="157"/>
      <c r="E368" s="157"/>
      <c r="F368" s="157">
        <f>+VLOOKUP(A368,Clasificación!C:K,9,FALSE)</f>
        <v>0</v>
      </c>
      <c r="G368" s="157">
        <f t="shared" si="17"/>
        <v>0</v>
      </c>
      <c r="H368" s="157"/>
      <c r="I368" s="157"/>
      <c r="J368" s="157"/>
      <c r="K368" s="157"/>
      <c r="L368" s="157"/>
      <c r="M368" s="157"/>
      <c r="N368" s="157"/>
      <c r="O368" s="157"/>
      <c r="P368" s="157"/>
      <c r="Q368" s="157"/>
      <c r="R368" s="157"/>
      <c r="S368" s="157"/>
      <c r="T368" s="157"/>
      <c r="U368" s="157"/>
      <c r="V368" s="157"/>
      <c r="W368" s="157"/>
      <c r="X368" s="157"/>
      <c r="Y368" s="157"/>
      <c r="Z368" s="157"/>
      <c r="AA368" s="157">
        <f t="shared" si="18"/>
        <v>0</v>
      </c>
      <c r="AB368" s="158"/>
      <c r="AC368" s="884"/>
      <c r="AD368" s="884"/>
      <c r="AE368" s="884"/>
      <c r="AF368" s="884"/>
      <c r="AG368" s="884"/>
      <c r="AH368" s="884"/>
      <c r="AI368" s="884"/>
      <c r="AJ368" s="884"/>
      <c r="AK368" s="884"/>
      <c r="AL368" s="884"/>
      <c r="AM368" s="884"/>
      <c r="AN368" s="884"/>
    </row>
    <row r="369" spans="1:40" s="882" customFormat="1" ht="11.25">
      <c r="A369" s="882">
        <v>1140225119</v>
      </c>
      <c r="B369" s="883" t="s">
        <v>663</v>
      </c>
      <c r="C369" s="157">
        <f>+VLOOKUP(A369,Clasificación!C:J,5,FALSE)</f>
        <v>0</v>
      </c>
      <c r="D369" s="157"/>
      <c r="E369" s="157"/>
      <c r="F369" s="157">
        <f>+VLOOKUP(A369,Clasificación!C:K,9,FALSE)</f>
        <v>0</v>
      </c>
      <c r="G369" s="157">
        <f t="shared" si="17"/>
        <v>0</v>
      </c>
      <c r="H369" s="157"/>
      <c r="I369" s="157"/>
      <c r="J369" s="157"/>
      <c r="K369" s="157"/>
      <c r="L369" s="157"/>
      <c r="M369" s="157"/>
      <c r="N369" s="157"/>
      <c r="O369" s="157"/>
      <c r="P369" s="157"/>
      <c r="Q369" s="157"/>
      <c r="R369" s="157"/>
      <c r="S369" s="157"/>
      <c r="T369" s="157"/>
      <c r="U369" s="157"/>
      <c r="V369" s="157"/>
      <c r="W369" s="157"/>
      <c r="X369" s="157"/>
      <c r="Y369" s="157"/>
      <c r="Z369" s="157"/>
      <c r="AA369" s="157">
        <f t="shared" si="18"/>
        <v>0</v>
      </c>
      <c r="AB369" s="158"/>
      <c r="AC369" s="884"/>
      <c r="AD369" s="884"/>
      <c r="AE369" s="884"/>
      <c r="AF369" s="884"/>
      <c r="AG369" s="884"/>
      <c r="AH369" s="884"/>
      <c r="AI369" s="884"/>
      <c r="AJ369" s="884"/>
      <c r="AK369" s="884"/>
      <c r="AL369" s="884"/>
      <c r="AM369" s="884"/>
      <c r="AN369" s="884"/>
    </row>
    <row r="370" spans="1:40" s="882" customFormat="1" ht="11.25">
      <c r="A370" s="882">
        <v>1140225120</v>
      </c>
      <c r="B370" s="883" t="s">
        <v>664</v>
      </c>
      <c r="C370" s="157">
        <f>+VLOOKUP(A370,Clasificación!C:J,5,FALSE)</f>
        <v>0</v>
      </c>
      <c r="D370" s="157"/>
      <c r="E370" s="157"/>
      <c r="F370" s="157">
        <f>+VLOOKUP(A370,Clasificación!C:K,9,FALSE)</f>
        <v>0</v>
      </c>
      <c r="G370" s="157">
        <f t="shared" si="17"/>
        <v>0</v>
      </c>
      <c r="H370" s="157"/>
      <c r="I370" s="157"/>
      <c r="J370" s="157"/>
      <c r="K370" s="157"/>
      <c r="L370" s="157"/>
      <c r="M370" s="157"/>
      <c r="N370" s="157"/>
      <c r="O370" s="157"/>
      <c r="P370" s="157"/>
      <c r="Q370" s="157"/>
      <c r="R370" s="157"/>
      <c r="S370" s="157"/>
      <c r="T370" s="157"/>
      <c r="U370" s="157"/>
      <c r="V370" s="157"/>
      <c r="W370" s="157"/>
      <c r="X370" s="157"/>
      <c r="Y370" s="157"/>
      <c r="Z370" s="157"/>
      <c r="AA370" s="157">
        <f t="shared" si="18"/>
        <v>0</v>
      </c>
      <c r="AB370" s="158"/>
      <c r="AC370" s="884"/>
      <c r="AD370" s="884"/>
      <c r="AE370" s="884"/>
      <c r="AF370" s="884"/>
      <c r="AG370" s="884"/>
      <c r="AH370" s="884"/>
      <c r="AI370" s="884"/>
      <c r="AJ370" s="884"/>
      <c r="AK370" s="884"/>
      <c r="AL370" s="884"/>
      <c r="AM370" s="884"/>
      <c r="AN370" s="884"/>
    </row>
    <row r="371" spans="1:40" s="882" customFormat="1" ht="11.25">
      <c r="A371" s="882">
        <v>1140225121</v>
      </c>
      <c r="B371" s="883" t="s">
        <v>665</v>
      </c>
      <c r="C371" s="157">
        <f>+VLOOKUP(A371,Clasificación!C:J,5,FALSE)</f>
        <v>0</v>
      </c>
      <c r="D371" s="157"/>
      <c r="E371" s="157"/>
      <c r="F371" s="157">
        <f>+VLOOKUP(A371,Clasificación!C:K,9,FALSE)</f>
        <v>0</v>
      </c>
      <c r="G371" s="157">
        <f t="shared" si="17"/>
        <v>0</v>
      </c>
      <c r="H371" s="157"/>
      <c r="I371" s="157"/>
      <c r="J371" s="157"/>
      <c r="K371" s="157"/>
      <c r="L371" s="157"/>
      <c r="M371" s="157"/>
      <c r="N371" s="157"/>
      <c r="O371" s="157"/>
      <c r="P371" s="157"/>
      <c r="Q371" s="157"/>
      <c r="R371" s="157"/>
      <c r="S371" s="157"/>
      <c r="T371" s="157"/>
      <c r="U371" s="157"/>
      <c r="V371" s="157"/>
      <c r="W371" s="157"/>
      <c r="X371" s="157"/>
      <c r="Y371" s="157"/>
      <c r="Z371" s="157"/>
      <c r="AA371" s="157">
        <f t="shared" si="18"/>
        <v>0</v>
      </c>
      <c r="AB371" s="158"/>
      <c r="AC371" s="884"/>
      <c r="AD371" s="884"/>
      <c r="AE371" s="884"/>
      <c r="AF371" s="884"/>
      <c r="AG371" s="884"/>
      <c r="AH371" s="884"/>
      <c r="AI371" s="884"/>
      <c r="AJ371" s="884"/>
      <c r="AK371" s="884"/>
      <c r="AL371" s="884"/>
      <c r="AM371" s="884"/>
      <c r="AN371" s="884"/>
    </row>
    <row r="372" spans="1:40" s="882" customFormat="1" ht="11.25">
      <c r="A372" s="882">
        <v>1140225122</v>
      </c>
      <c r="B372" s="883" t="s">
        <v>666</v>
      </c>
      <c r="C372" s="157">
        <f>+VLOOKUP(A372,Clasificación!C:J,5,FALSE)</f>
        <v>0</v>
      </c>
      <c r="D372" s="157"/>
      <c r="E372" s="157"/>
      <c r="F372" s="157">
        <f>+VLOOKUP(A372,Clasificación!C:K,9,FALSE)</f>
        <v>0</v>
      </c>
      <c r="G372" s="157">
        <f t="shared" si="17"/>
        <v>0</v>
      </c>
      <c r="H372" s="157"/>
      <c r="I372" s="157"/>
      <c r="J372" s="157"/>
      <c r="K372" s="157"/>
      <c r="L372" s="157"/>
      <c r="M372" s="157"/>
      <c r="N372" s="157"/>
      <c r="O372" s="157"/>
      <c r="P372" s="157"/>
      <c r="Q372" s="157"/>
      <c r="R372" s="157"/>
      <c r="S372" s="157"/>
      <c r="T372" s="157"/>
      <c r="U372" s="157"/>
      <c r="V372" s="157"/>
      <c r="W372" s="157"/>
      <c r="X372" s="157"/>
      <c r="Y372" s="157"/>
      <c r="Z372" s="157"/>
      <c r="AA372" s="157">
        <f t="shared" si="18"/>
        <v>0</v>
      </c>
      <c r="AB372" s="158"/>
      <c r="AC372" s="884"/>
      <c r="AD372" s="884"/>
      <c r="AE372" s="884"/>
      <c r="AF372" s="884"/>
      <c r="AG372" s="884"/>
      <c r="AH372" s="884"/>
      <c r="AI372" s="884"/>
      <c r="AJ372" s="884"/>
      <c r="AK372" s="884"/>
      <c r="AL372" s="884"/>
      <c r="AM372" s="884"/>
      <c r="AN372" s="884"/>
    </row>
    <row r="373" spans="1:40" s="882" customFormat="1" ht="11.25">
      <c r="A373" s="882">
        <v>1140225123</v>
      </c>
      <c r="B373" s="883" t="s">
        <v>667</v>
      </c>
      <c r="C373" s="157">
        <f>+VLOOKUP(A373,Clasificación!C:J,5,FALSE)</f>
        <v>0</v>
      </c>
      <c r="D373" s="157"/>
      <c r="E373" s="157"/>
      <c r="F373" s="157">
        <f>+VLOOKUP(A373,Clasificación!C:K,9,FALSE)</f>
        <v>0</v>
      </c>
      <c r="G373" s="157">
        <f t="shared" si="17"/>
        <v>0</v>
      </c>
      <c r="H373" s="157"/>
      <c r="I373" s="157"/>
      <c r="J373" s="157"/>
      <c r="K373" s="157"/>
      <c r="L373" s="157"/>
      <c r="M373" s="157"/>
      <c r="N373" s="157"/>
      <c r="O373" s="157"/>
      <c r="P373" s="157"/>
      <c r="Q373" s="157"/>
      <c r="R373" s="157"/>
      <c r="S373" s="157"/>
      <c r="T373" s="157"/>
      <c r="U373" s="157"/>
      <c r="V373" s="157"/>
      <c r="W373" s="157"/>
      <c r="X373" s="157"/>
      <c r="Y373" s="157"/>
      <c r="Z373" s="157"/>
      <c r="AA373" s="157">
        <f t="shared" si="18"/>
        <v>0</v>
      </c>
      <c r="AB373" s="158"/>
      <c r="AC373" s="884"/>
      <c r="AD373" s="884"/>
      <c r="AE373" s="884"/>
      <c r="AF373" s="884"/>
      <c r="AG373" s="884"/>
      <c r="AH373" s="884"/>
      <c r="AI373" s="884"/>
      <c r="AJ373" s="884"/>
      <c r="AK373" s="884"/>
      <c r="AL373" s="884"/>
      <c r="AM373" s="884"/>
      <c r="AN373" s="884"/>
    </row>
    <row r="374" spans="1:40" s="882" customFormat="1" ht="11.25">
      <c r="A374" s="882">
        <v>1140225124</v>
      </c>
      <c r="B374" s="883" t="s">
        <v>668</v>
      </c>
      <c r="C374" s="157">
        <f>+VLOOKUP(A374,Clasificación!C:J,5,FALSE)</f>
        <v>0</v>
      </c>
      <c r="D374" s="157"/>
      <c r="E374" s="157"/>
      <c r="F374" s="157">
        <f>+VLOOKUP(A374,Clasificación!C:K,9,FALSE)</f>
        <v>0</v>
      </c>
      <c r="G374" s="157">
        <f t="shared" si="17"/>
        <v>0</v>
      </c>
      <c r="H374" s="157"/>
      <c r="I374" s="157"/>
      <c r="J374" s="157"/>
      <c r="K374" s="157"/>
      <c r="L374" s="157"/>
      <c r="M374" s="157"/>
      <c r="N374" s="157"/>
      <c r="O374" s="157"/>
      <c r="P374" s="157"/>
      <c r="Q374" s="157"/>
      <c r="R374" s="157"/>
      <c r="S374" s="157"/>
      <c r="T374" s="157"/>
      <c r="U374" s="157"/>
      <c r="V374" s="157"/>
      <c r="W374" s="157"/>
      <c r="X374" s="157"/>
      <c r="Y374" s="157"/>
      <c r="Z374" s="157"/>
      <c r="AA374" s="157">
        <f t="shared" si="18"/>
        <v>0</v>
      </c>
      <c r="AB374" s="158"/>
      <c r="AC374" s="884"/>
      <c r="AD374" s="884"/>
      <c r="AE374" s="884"/>
      <c r="AF374" s="884"/>
      <c r="AG374" s="884"/>
      <c r="AH374" s="884"/>
      <c r="AI374" s="884"/>
      <c r="AJ374" s="884"/>
      <c r="AK374" s="884"/>
      <c r="AL374" s="884"/>
      <c r="AM374" s="884"/>
      <c r="AN374" s="884"/>
    </row>
    <row r="375" spans="1:40" s="882" customFormat="1" ht="11.25">
      <c r="A375" s="882">
        <v>1140225125</v>
      </c>
      <c r="B375" s="883" t="s">
        <v>669</v>
      </c>
      <c r="C375" s="157">
        <f>+VLOOKUP(A375,Clasificación!C:J,5,FALSE)</f>
        <v>0</v>
      </c>
      <c r="D375" s="157"/>
      <c r="E375" s="157"/>
      <c r="F375" s="157">
        <f>+VLOOKUP(A375,Clasificación!C:K,9,FALSE)</f>
        <v>0</v>
      </c>
      <c r="G375" s="157">
        <f t="shared" si="17"/>
        <v>0</v>
      </c>
      <c r="H375" s="157"/>
      <c r="I375" s="157"/>
      <c r="J375" s="157"/>
      <c r="K375" s="157"/>
      <c r="L375" s="157"/>
      <c r="M375" s="157"/>
      <c r="N375" s="157"/>
      <c r="O375" s="157"/>
      <c r="P375" s="157"/>
      <c r="Q375" s="157"/>
      <c r="R375" s="157"/>
      <c r="S375" s="157"/>
      <c r="T375" s="157"/>
      <c r="U375" s="157"/>
      <c r="V375" s="157"/>
      <c r="W375" s="157"/>
      <c r="X375" s="157"/>
      <c r="Y375" s="157"/>
      <c r="Z375" s="157"/>
      <c r="AA375" s="157">
        <f t="shared" si="18"/>
        <v>0</v>
      </c>
      <c r="AB375" s="158"/>
      <c r="AC375" s="884"/>
      <c r="AD375" s="884"/>
      <c r="AE375" s="884"/>
      <c r="AF375" s="884"/>
      <c r="AG375" s="884"/>
      <c r="AH375" s="884"/>
      <c r="AI375" s="884"/>
      <c r="AJ375" s="884"/>
      <c r="AK375" s="884"/>
      <c r="AL375" s="884"/>
      <c r="AM375" s="884"/>
      <c r="AN375" s="884"/>
    </row>
    <row r="376" spans="1:40" s="882" customFormat="1" ht="11.25">
      <c r="A376" s="882">
        <v>1140225126</v>
      </c>
      <c r="B376" s="883" t="s">
        <v>670</v>
      </c>
      <c r="C376" s="157">
        <f>+VLOOKUP(A376,Clasificación!C:J,5,FALSE)</f>
        <v>0</v>
      </c>
      <c r="D376" s="157"/>
      <c r="E376" s="157"/>
      <c r="F376" s="157">
        <f>+VLOOKUP(A376,Clasificación!C:K,9,FALSE)</f>
        <v>0</v>
      </c>
      <c r="G376" s="157">
        <f t="shared" si="17"/>
        <v>0</v>
      </c>
      <c r="H376" s="157"/>
      <c r="I376" s="157"/>
      <c r="J376" s="157"/>
      <c r="K376" s="157"/>
      <c r="L376" s="157"/>
      <c r="M376" s="157"/>
      <c r="N376" s="157"/>
      <c r="O376" s="157"/>
      <c r="P376" s="157"/>
      <c r="Q376" s="157"/>
      <c r="R376" s="157"/>
      <c r="S376" s="157"/>
      <c r="T376" s="157"/>
      <c r="U376" s="157"/>
      <c r="V376" s="157"/>
      <c r="W376" s="157"/>
      <c r="X376" s="157"/>
      <c r="Y376" s="157"/>
      <c r="Z376" s="157"/>
      <c r="AA376" s="157">
        <f t="shared" si="18"/>
        <v>0</v>
      </c>
      <c r="AB376" s="158"/>
      <c r="AC376" s="884"/>
      <c r="AD376" s="884"/>
      <c r="AE376" s="884"/>
      <c r="AF376" s="884"/>
      <c r="AG376" s="884"/>
      <c r="AH376" s="884"/>
      <c r="AI376" s="884"/>
      <c r="AJ376" s="884"/>
      <c r="AK376" s="884"/>
      <c r="AL376" s="884"/>
      <c r="AM376" s="884"/>
      <c r="AN376" s="884"/>
    </row>
    <row r="377" spans="1:40" s="882" customFormat="1" ht="11.25">
      <c r="A377" s="882">
        <v>1140225127</v>
      </c>
      <c r="B377" s="883" t="s">
        <v>671</v>
      </c>
      <c r="C377" s="157">
        <f>+VLOOKUP(A377,Clasificación!C:J,5,FALSE)</f>
        <v>0</v>
      </c>
      <c r="D377" s="157"/>
      <c r="E377" s="157"/>
      <c r="F377" s="157">
        <f>+VLOOKUP(A377,Clasificación!C:K,9,FALSE)</f>
        <v>0</v>
      </c>
      <c r="G377" s="157">
        <f t="shared" si="17"/>
        <v>0</v>
      </c>
      <c r="H377" s="157"/>
      <c r="I377" s="157"/>
      <c r="J377" s="157"/>
      <c r="K377" s="157"/>
      <c r="L377" s="157"/>
      <c r="M377" s="157"/>
      <c r="N377" s="157"/>
      <c r="O377" s="157"/>
      <c r="P377" s="157"/>
      <c r="Q377" s="157"/>
      <c r="R377" s="157"/>
      <c r="S377" s="157"/>
      <c r="T377" s="157"/>
      <c r="U377" s="157"/>
      <c r="V377" s="157"/>
      <c r="W377" s="157"/>
      <c r="X377" s="157"/>
      <c r="Y377" s="157"/>
      <c r="Z377" s="157"/>
      <c r="AA377" s="157">
        <f t="shared" si="18"/>
        <v>0</v>
      </c>
      <c r="AB377" s="158"/>
      <c r="AC377" s="884"/>
      <c r="AD377" s="884"/>
      <c r="AE377" s="884"/>
      <c r="AF377" s="884"/>
      <c r="AG377" s="884"/>
      <c r="AH377" s="884"/>
      <c r="AI377" s="884"/>
      <c r="AJ377" s="884"/>
      <c r="AK377" s="884"/>
      <c r="AL377" s="884"/>
      <c r="AM377" s="884"/>
      <c r="AN377" s="884"/>
    </row>
    <row r="378" spans="1:40" s="882" customFormat="1" ht="11.25">
      <c r="A378" s="882">
        <v>1140225128</v>
      </c>
      <c r="B378" s="883" t="s">
        <v>672</v>
      </c>
      <c r="C378" s="157">
        <f>+VLOOKUP(A378,Clasificación!C:J,5,FALSE)</f>
        <v>0</v>
      </c>
      <c r="D378" s="157"/>
      <c r="E378" s="157"/>
      <c r="F378" s="157">
        <f>+VLOOKUP(A378,Clasificación!C:K,9,FALSE)</f>
        <v>0</v>
      </c>
      <c r="G378" s="157">
        <f t="shared" si="17"/>
        <v>0</v>
      </c>
      <c r="H378" s="157"/>
      <c r="I378" s="157"/>
      <c r="J378" s="157"/>
      <c r="K378" s="157"/>
      <c r="L378" s="157"/>
      <c r="M378" s="157"/>
      <c r="N378" s="157"/>
      <c r="O378" s="157"/>
      <c r="P378" s="157"/>
      <c r="Q378" s="157"/>
      <c r="R378" s="157"/>
      <c r="S378" s="157"/>
      <c r="T378" s="157"/>
      <c r="U378" s="157"/>
      <c r="V378" s="157"/>
      <c r="W378" s="157"/>
      <c r="X378" s="157"/>
      <c r="Y378" s="157"/>
      <c r="Z378" s="157"/>
      <c r="AA378" s="157">
        <f t="shared" si="18"/>
        <v>0</v>
      </c>
      <c r="AB378" s="158"/>
      <c r="AC378" s="884"/>
      <c r="AD378" s="884"/>
      <c r="AE378" s="884"/>
      <c r="AF378" s="884"/>
      <c r="AG378" s="884"/>
      <c r="AH378" s="884"/>
      <c r="AI378" s="884"/>
      <c r="AJ378" s="884"/>
      <c r="AK378" s="884"/>
      <c r="AL378" s="884"/>
      <c r="AM378" s="884"/>
      <c r="AN378" s="884"/>
    </row>
    <row r="379" spans="1:40" s="882" customFormat="1" ht="11.25">
      <c r="A379" s="882">
        <v>1140225129</v>
      </c>
      <c r="B379" s="883" t="s">
        <v>673</v>
      </c>
      <c r="C379" s="157">
        <f>+VLOOKUP(A379,Clasificación!C:J,5,FALSE)</f>
        <v>0</v>
      </c>
      <c r="D379" s="157"/>
      <c r="E379" s="157"/>
      <c r="F379" s="157">
        <f>+VLOOKUP(A379,Clasificación!C:K,9,FALSE)</f>
        <v>0</v>
      </c>
      <c r="G379" s="157">
        <f t="shared" si="17"/>
        <v>0</v>
      </c>
      <c r="H379" s="157"/>
      <c r="I379" s="157"/>
      <c r="J379" s="157"/>
      <c r="K379" s="157"/>
      <c r="L379" s="157"/>
      <c r="M379" s="157"/>
      <c r="N379" s="157"/>
      <c r="O379" s="157"/>
      <c r="P379" s="157"/>
      <c r="Q379" s="157"/>
      <c r="R379" s="157"/>
      <c r="S379" s="157"/>
      <c r="T379" s="157"/>
      <c r="U379" s="157"/>
      <c r="V379" s="157"/>
      <c r="W379" s="157"/>
      <c r="X379" s="157"/>
      <c r="Y379" s="157"/>
      <c r="Z379" s="157"/>
      <c r="AA379" s="157">
        <f t="shared" si="18"/>
        <v>0</v>
      </c>
      <c r="AB379" s="158"/>
      <c r="AC379" s="884"/>
      <c r="AD379" s="884"/>
      <c r="AE379" s="884"/>
      <c r="AF379" s="884"/>
      <c r="AG379" s="884"/>
      <c r="AH379" s="884"/>
      <c r="AI379" s="884"/>
      <c r="AJ379" s="884"/>
      <c r="AK379" s="884"/>
      <c r="AL379" s="884"/>
      <c r="AM379" s="884"/>
      <c r="AN379" s="884"/>
    </row>
    <row r="380" spans="1:40" s="882" customFormat="1" ht="11.25">
      <c r="A380" s="882">
        <v>1140225130</v>
      </c>
      <c r="B380" s="883" t="s">
        <v>674</v>
      </c>
      <c r="C380" s="157">
        <f>+VLOOKUP(A380,Clasificación!C:J,5,FALSE)</f>
        <v>0</v>
      </c>
      <c r="D380" s="157"/>
      <c r="E380" s="157"/>
      <c r="F380" s="157">
        <f>+VLOOKUP(A380,Clasificación!C:K,9,FALSE)</f>
        <v>0</v>
      </c>
      <c r="G380" s="157">
        <f t="shared" si="17"/>
        <v>0</v>
      </c>
      <c r="H380" s="157"/>
      <c r="I380" s="157"/>
      <c r="J380" s="157"/>
      <c r="K380" s="157"/>
      <c r="L380" s="157"/>
      <c r="M380" s="157"/>
      <c r="N380" s="157"/>
      <c r="O380" s="157"/>
      <c r="P380" s="157"/>
      <c r="Q380" s="157"/>
      <c r="R380" s="157"/>
      <c r="S380" s="157"/>
      <c r="T380" s="157"/>
      <c r="U380" s="157"/>
      <c r="V380" s="157"/>
      <c r="W380" s="157"/>
      <c r="X380" s="157"/>
      <c r="Y380" s="157"/>
      <c r="Z380" s="157"/>
      <c r="AA380" s="157">
        <f t="shared" si="18"/>
        <v>0</v>
      </c>
      <c r="AB380" s="158"/>
      <c r="AC380" s="884"/>
      <c r="AD380" s="884"/>
      <c r="AE380" s="884"/>
      <c r="AF380" s="884"/>
      <c r="AG380" s="884"/>
      <c r="AH380" s="884"/>
      <c r="AI380" s="884"/>
      <c r="AJ380" s="884"/>
      <c r="AK380" s="884"/>
      <c r="AL380" s="884"/>
      <c r="AM380" s="884"/>
      <c r="AN380" s="884"/>
    </row>
    <row r="381" spans="1:40" s="882" customFormat="1" ht="11.25">
      <c r="A381" s="882">
        <v>114023</v>
      </c>
      <c r="B381" s="883" t="s">
        <v>675</v>
      </c>
      <c r="C381" s="157">
        <f>+VLOOKUP(A381,Clasificación!C:J,5,FALSE)</f>
        <v>0</v>
      </c>
      <c r="D381" s="157"/>
      <c r="E381" s="157"/>
      <c r="F381" s="157">
        <f>+VLOOKUP(A381,Clasificación!C:K,9,FALSE)</f>
        <v>0</v>
      </c>
      <c r="G381" s="157">
        <f t="shared" si="17"/>
        <v>0</v>
      </c>
      <c r="H381" s="157"/>
      <c r="I381" s="157"/>
      <c r="J381" s="157"/>
      <c r="K381" s="157"/>
      <c r="L381" s="157"/>
      <c r="M381" s="157"/>
      <c r="N381" s="157"/>
      <c r="O381" s="157"/>
      <c r="P381" s="157"/>
      <c r="Q381" s="157"/>
      <c r="R381" s="157"/>
      <c r="S381" s="157"/>
      <c r="T381" s="157"/>
      <c r="U381" s="157"/>
      <c r="V381" s="157"/>
      <c r="W381" s="157"/>
      <c r="X381" s="157"/>
      <c r="Y381" s="157"/>
      <c r="Z381" s="157"/>
      <c r="AA381" s="157">
        <f t="shared" si="18"/>
        <v>0</v>
      </c>
      <c r="AB381" s="158"/>
      <c r="AC381" s="884"/>
      <c r="AD381" s="884"/>
      <c r="AE381" s="884"/>
      <c r="AF381" s="884"/>
      <c r="AG381" s="884"/>
      <c r="AH381" s="884"/>
      <c r="AI381" s="884"/>
      <c r="AJ381" s="884"/>
      <c r="AK381" s="884"/>
      <c r="AL381" s="884"/>
      <c r="AM381" s="884"/>
      <c r="AN381" s="884"/>
    </row>
    <row r="382" spans="1:40" s="882" customFormat="1" ht="11.25">
      <c r="A382" s="882">
        <v>1140231</v>
      </c>
      <c r="B382" s="883" t="s">
        <v>676</v>
      </c>
      <c r="C382" s="157">
        <f>+VLOOKUP(A382,Clasificación!C:J,5,FALSE)</f>
        <v>0</v>
      </c>
      <c r="D382" s="157"/>
      <c r="E382" s="157"/>
      <c r="F382" s="157">
        <f>+VLOOKUP(A382,Clasificación!C:K,9,FALSE)</f>
        <v>0</v>
      </c>
      <c r="G382" s="157">
        <f t="shared" si="17"/>
        <v>0</v>
      </c>
      <c r="H382" s="157"/>
      <c r="I382" s="157"/>
      <c r="J382" s="157"/>
      <c r="K382" s="157"/>
      <c r="L382" s="157"/>
      <c r="M382" s="157"/>
      <c r="N382" s="157"/>
      <c r="O382" s="157"/>
      <c r="P382" s="157"/>
      <c r="Q382" s="157"/>
      <c r="R382" s="157"/>
      <c r="S382" s="157"/>
      <c r="T382" s="157"/>
      <c r="U382" s="157"/>
      <c r="V382" s="157"/>
      <c r="W382" s="157"/>
      <c r="X382" s="157"/>
      <c r="Y382" s="157"/>
      <c r="Z382" s="157"/>
      <c r="AA382" s="157">
        <f t="shared" si="18"/>
        <v>0</v>
      </c>
      <c r="AB382" s="158"/>
      <c r="AC382" s="884"/>
      <c r="AD382" s="884"/>
      <c r="AE382" s="884"/>
      <c r="AF382" s="884"/>
      <c r="AG382" s="884"/>
      <c r="AH382" s="884"/>
      <c r="AI382" s="884"/>
      <c r="AJ382" s="884"/>
      <c r="AK382" s="884"/>
      <c r="AL382" s="884"/>
      <c r="AM382" s="884"/>
      <c r="AN382" s="884"/>
    </row>
    <row r="383" spans="1:40" s="882" customFormat="1" ht="11.25">
      <c r="A383" s="882">
        <v>11402311</v>
      </c>
      <c r="B383" s="883" t="s">
        <v>538</v>
      </c>
      <c r="C383" s="157">
        <f>+VLOOKUP(A383,Clasificación!C:J,5,FALSE)</f>
        <v>0</v>
      </c>
      <c r="D383" s="157"/>
      <c r="E383" s="157"/>
      <c r="F383" s="157">
        <f>+VLOOKUP(A383,Clasificación!C:K,9,FALSE)</f>
        <v>0</v>
      </c>
      <c r="G383" s="157">
        <f t="shared" si="17"/>
        <v>0</v>
      </c>
      <c r="H383" s="157"/>
      <c r="I383" s="157"/>
      <c r="J383" s="157"/>
      <c r="K383" s="157"/>
      <c r="L383" s="157"/>
      <c r="M383" s="157"/>
      <c r="N383" s="157"/>
      <c r="O383" s="157"/>
      <c r="P383" s="157"/>
      <c r="Q383" s="157"/>
      <c r="R383" s="157"/>
      <c r="S383" s="157"/>
      <c r="T383" s="157"/>
      <c r="U383" s="157"/>
      <c r="V383" s="157"/>
      <c r="W383" s="157"/>
      <c r="X383" s="157"/>
      <c r="Y383" s="157"/>
      <c r="Z383" s="157"/>
      <c r="AA383" s="157">
        <f t="shared" si="18"/>
        <v>0</v>
      </c>
      <c r="AB383" s="158"/>
      <c r="AC383" s="884"/>
      <c r="AD383" s="884"/>
      <c r="AE383" s="884"/>
      <c r="AF383" s="884"/>
      <c r="AG383" s="884"/>
      <c r="AH383" s="884"/>
      <c r="AI383" s="884"/>
      <c r="AJ383" s="884"/>
      <c r="AK383" s="884"/>
      <c r="AL383" s="884"/>
      <c r="AM383" s="884"/>
      <c r="AN383" s="884"/>
    </row>
    <row r="384" spans="1:40" s="882" customFormat="1" ht="11.25">
      <c r="A384" s="882">
        <v>1140231101</v>
      </c>
      <c r="B384" s="883" t="s">
        <v>321</v>
      </c>
      <c r="C384" s="157">
        <f>+VLOOKUP(A384,Clasificación!C:J,5,FALSE)</f>
        <v>0</v>
      </c>
      <c r="D384" s="157"/>
      <c r="E384" s="157"/>
      <c r="F384" s="157">
        <f>+VLOOKUP(A384,Clasificación!C:K,9,FALSE)</f>
        <v>0</v>
      </c>
      <c r="G384" s="157">
        <f t="shared" si="17"/>
        <v>0</v>
      </c>
      <c r="H384" s="157"/>
      <c r="I384" s="157"/>
      <c r="J384" s="157"/>
      <c r="K384" s="157"/>
      <c r="L384" s="157"/>
      <c r="M384" s="157"/>
      <c r="N384" s="157"/>
      <c r="O384" s="157"/>
      <c r="P384" s="157"/>
      <c r="Q384" s="157"/>
      <c r="R384" s="157"/>
      <c r="S384" s="157"/>
      <c r="T384" s="157"/>
      <c r="U384" s="157"/>
      <c r="V384" s="157"/>
      <c r="W384" s="157"/>
      <c r="X384" s="157"/>
      <c r="Y384" s="157"/>
      <c r="Z384" s="157"/>
      <c r="AA384" s="157">
        <f t="shared" si="18"/>
        <v>0</v>
      </c>
      <c r="AB384" s="158"/>
      <c r="AC384" s="884"/>
      <c r="AD384" s="884"/>
      <c r="AE384" s="884"/>
      <c r="AF384" s="884"/>
      <c r="AG384" s="884"/>
      <c r="AH384" s="884"/>
      <c r="AI384" s="884"/>
      <c r="AJ384" s="884"/>
      <c r="AK384" s="884"/>
      <c r="AL384" s="884"/>
      <c r="AM384" s="884"/>
      <c r="AN384" s="884"/>
    </row>
    <row r="385" spans="1:40" s="882" customFormat="1" ht="11.25">
      <c r="A385" s="882">
        <v>1140231102</v>
      </c>
      <c r="B385" s="883" t="s">
        <v>539</v>
      </c>
      <c r="C385" s="157">
        <f>+VLOOKUP(A385,Clasificación!C:J,5,FALSE)</f>
        <v>0</v>
      </c>
      <c r="D385" s="157"/>
      <c r="E385" s="157"/>
      <c r="F385" s="157">
        <f>+VLOOKUP(A385,Clasificación!C:K,9,FALSE)</f>
        <v>0</v>
      </c>
      <c r="G385" s="157">
        <f t="shared" si="17"/>
        <v>0</v>
      </c>
      <c r="H385" s="157"/>
      <c r="I385" s="157"/>
      <c r="J385" s="157"/>
      <c r="K385" s="157"/>
      <c r="L385" s="157"/>
      <c r="M385" s="157"/>
      <c r="N385" s="157"/>
      <c r="O385" s="157"/>
      <c r="P385" s="157"/>
      <c r="Q385" s="157"/>
      <c r="R385" s="157"/>
      <c r="S385" s="157"/>
      <c r="T385" s="157"/>
      <c r="U385" s="157"/>
      <c r="V385" s="157"/>
      <c r="W385" s="157"/>
      <c r="X385" s="157"/>
      <c r="Y385" s="157"/>
      <c r="Z385" s="157"/>
      <c r="AA385" s="157">
        <f t="shared" si="18"/>
        <v>0</v>
      </c>
      <c r="AB385" s="158"/>
      <c r="AC385" s="884"/>
      <c r="AD385" s="884"/>
      <c r="AE385" s="884"/>
      <c r="AF385" s="884"/>
      <c r="AG385" s="884"/>
      <c r="AH385" s="884"/>
      <c r="AI385" s="884"/>
      <c r="AJ385" s="884"/>
      <c r="AK385" s="884"/>
      <c r="AL385" s="884"/>
      <c r="AM385" s="884"/>
      <c r="AN385" s="884"/>
    </row>
    <row r="386" spans="1:40" s="882" customFormat="1" ht="11.25">
      <c r="A386" s="882">
        <v>11402312</v>
      </c>
      <c r="B386" s="883" t="s">
        <v>540</v>
      </c>
      <c r="C386" s="157">
        <f>+VLOOKUP(A386,Clasificación!C:J,5,FALSE)</f>
        <v>0</v>
      </c>
      <c r="D386" s="157"/>
      <c r="E386" s="157"/>
      <c r="F386" s="157">
        <f>+VLOOKUP(A386,Clasificación!C:K,9,FALSE)</f>
        <v>0</v>
      </c>
      <c r="G386" s="157">
        <f t="shared" si="17"/>
        <v>0</v>
      </c>
      <c r="H386" s="157"/>
      <c r="I386" s="157"/>
      <c r="J386" s="157"/>
      <c r="K386" s="157"/>
      <c r="L386" s="157"/>
      <c r="M386" s="157"/>
      <c r="N386" s="157"/>
      <c r="O386" s="157"/>
      <c r="P386" s="157"/>
      <c r="Q386" s="157"/>
      <c r="R386" s="157"/>
      <c r="S386" s="157"/>
      <c r="T386" s="157"/>
      <c r="U386" s="157"/>
      <c r="V386" s="157"/>
      <c r="W386" s="157"/>
      <c r="X386" s="157"/>
      <c r="Y386" s="157"/>
      <c r="Z386" s="157"/>
      <c r="AA386" s="157">
        <f t="shared" si="18"/>
        <v>0</v>
      </c>
      <c r="AB386" s="158"/>
      <c r="AC386" s="884"/>
      <c r="AD386" s="884"/>
      <c r="AE386" s="884"/>
      <c r="AF386" s="884"/>
      <c r="AG386" s="884"/>
      <c r="AH386" s="884"/>
      <c r="AI386" s="884"/>
      <c r="AJ386" s="884"/>
      <c r="AK386" s="884"/>
      <c r="AL386" s="884"/>
      <c r="AM386" s="884"/>
      <c r="AN386" s="884"/>
    </row>
    <row r="387" spans="1:40" s="882" customFormat="1" ht="11.25">
      <c r="A387" s="882">
        <v>1140231201</v>
      </c>
      <c r="B387" s="883" t="s">
        <v>541</v>
      </c>
      <c r="C387" s="157">
        <f>+VLOOKUP(A387,Clasificación!C:J,5,FALSE)</f>
        <v>0</v>
      </c>
      <c r="D387" s="157"/>
      <c r="E387" s="157"/>
      <c r="F387" s="157">
        <f>+VLOOKUP(A387,Clasificación!C:K,9,FALSE)</f>
        <v>0</v>
      </c>
      <c r="G387" s="157">
        <f t="shared" si="17"/>
        <v>0</v>
      </c>
      <c r="H387" s="157"/>
      <c r="I387" s="157"/>
      <c r="J387" s="157"/>
      <c r="K387" s="157"/>
      <c r="L387" s="157"/>
      <c r="M387" s="157"/>
      <c r="N387" s="157"/>
      <c r="O387" s="157"/>
      <c r="P387" s="157"/>
      <c r="Q387" s="157"/>
      <c r="R387" s="157"/>
      <c r="S387" s="157"/>
      <c r="T387" s="157"/>
      <c r="U387" s="157"/>
      <c r="V387" s="157"/>
      <c r="W387" s="157"/>
      <c r="X387" s="157"/>
      <c r="Y387" s="157"/>
      <c r="Z387" s="157"/>
      <c r="AA387" s="157">
        <f t="shared" si="18"/>
        <v>0</v>
      </c>
      <c r="AB387" s="158"/>
      <c r="AC387" s="884"/>
      <c r="AD387" s="884"/>
      <c r="AE387" s="884"/>
      <c r="AF387" s="884"/>
      <c r="AG387" s="884"/>
      <c r="AH387" s="884"/>
      <c r="AI387" s="884"/>
      <c r="AJ387" s="884"/>
      <c r="AK387" s="884"/>
      <c r="AL387" s="884"/>
      <c r="AM387" s="884"/>
      <c r="AN387" s="884"/>
    </row>
    <row r="388" spans="1:40" s="882" customFormat="1" ht="11.25">
      <c r="A388" s="882">
        <v>1140231202</v>
      </c>
      <c r="B388" s="883" t="s">
        <v>542</v>
      </c>
      <c r="C388" s="157">
        <f>+VLOOKUP(A388,Clasificación!C:J,5,FALSE)</f>
        <v>0</v>
      </c>
      <c r="D388" s="157"/>
      <c r="E388" s="157"/>
      <c r="F388" s="157">
        <f>+VLOOKUP(A388,Clasificación!C:K,9,FALSE)</f>
        <v>0</v>
      </c>
      <c r="G388" s="157">
        <f t="shared" si="17"/>
        <v>0</v>
      </c>
      <c r="H388" s="157"/>
      <c r="I388" s="157"/>
      <c r="J388" s="157"/>
      <c r="K388" s="157"/>
      <c r="L388" s="157"/>
      <c r="M388" s="157"/>
      <c r="N388" s="157"/>
      <c r="O388" s="157"/>
      <c r="P388" s="157"/>
      <c r="Q388" s="157"/>
      <c r="R388" s="157"/>
      <c r="S388" s="157"/>
      <c r="T388" s="157"/>
      <c r="U388" s="157"/>
      <c r="V388" s="157"/>
      <c r="W388" s="157"/>
      <c r="X388" s="157"/>
      <c r="Y388" s="157"/>
      <c r="Z388" s="157"/>
      <c r="AA388" s="157">
        <f t="shared" si="18"/>
        <v>0</v>
      </c>
      <c r="AB388" s="158"/>
      <c r="AC388" s="884"/>
      <c r="AD388" s="884"/>
      <c r="AE388" s="884"/>
      <c r="AF388" s="884"/>
      <c r="AG388" s="884"/>
      <c r="AH388" s="884"/>
      <c r="AI388" s="884"/>
      <c r="AJ388" s="884"/>
      <c r="AK388" s="884"/>
      <c r="AL388" s="884"/>
      <c r="AM388" s="884"/>
      <c r="AN388" s="884"/>
    </row>
    <row r="389" spans="1:40" s="882" customFormat="1" ht="11.25">
      <c r="A389" s="882">
        <v>11402313</v>
      </c>
      <c r="B389" s="883" t="s">
        <v>543</v>
      </c>
      <c r="C389" s="157">
        <f>+VLOOKUP(A389,Clasificación!C:J,5,FALSE)</f>
        <v>0</v>
      </c>
      <c r="D389" s="157"/>
      <c r="E389" s="157"/>
      <c r="F389" s="157">
        <f>+VLOOKUP(A389,Clasificación!C:K,9,FALSE)</f>
        <v>0</v>
      </c>
      <c r="G389" s="157">
        <f t="shared" si="17"/>
        <v>0</v>
      </c>
      <c r="H389" s="157"/>
      <c r="I389" s="157"/>
      <c r="J389" s="157"/>
      <c r="K389" s="157"/>
      <c r="L389" s="157"/>
      <c r="M389" s="157"/>
      <c r="N389" s="157"/>
      <c r="O389" s="157"/>
      <c r="P389" s="157"/>
      <c r="Q389" s="157"/>
      <c r="R389" s="157"/>
      <c r="S389" s="157"/>
      <c r="T389" s="157"/>
      <c r="U389" s="157"/>
      <c r="V389" s="157"/>
      <c r="W389" s="157"/>
      <c r="X389" s="157"/>
      <c r="Y389" s="157"/>
      <c r="Z389" s="157"/>
      <c r="AA389" s="157">
        <f t="shared" si="18"/>
        <v>0</v>
      </c>
      <c r="AB389" s="158"/>
      <c r="AC389" s="884"/>
      <c r="AD389" s="884"/>
      <c r="AE389" s="884"/>
      <c r="AF389" s="884"/>
      <c r="AG389" s="884"/>
      <c r="AH389" s="884"/>
      <c r="AI389" s="884"/>
      <c r="AJ389" s="884"/>
      <c r="AK389" s="884"/>
      <c r="AL389" s="884"/>
      <c r="AM389" s="884"/>
      <c r="AN389" s="884"/>
    </row>
    <row r="390" spans="1:40" s="882" customFormat="1" ht="11.25">
      <c r="A390" s="882">
        <v>1140231301</v>
      </c>
      <c r="B390" s="883" t="s">
        <v>544</v>
      </c>
      <c r="C390" s="157">
        <f>+VLOOKUP(A390,Clasificación!C:J,5,FALSE)</f>
        <v>0</v>
      </c>
      <c r="D390" s="157"/>
      <c r="E390" s="157"/>
      <c r="F390" s="157">
        <f>+VLOOKUP(A390,Clasificación!C:K,9,FALSE)</f>
        <v>0</v>
      </c>
      <c r="G390" s="157">
        <f t="shared" si="17"/>
        <v>0</v>
      </c>
      <c r="H390" s="157"/>
      <c r="I390" s="157"/>
      <c r="J390" s="157"/>
      <c r="K390" s="157"/>
      <c r="L390" s="157"/>
      <c r="M390" s="157"/>
      <c r="N390" s="157"/>
      <c r="O390" s="157"/>
      <c r="P390" s="157"/>
      <c r="Q390" s="157"/>
      <c r="R390" s="157"/>
      <c r="S390" s="157"/>
      <c r="T390" s="157"/>
      <c r="U390" s="157"/>
      <c r="V390" s="157"/>
      <c r="W390" s="157"/>
      <c r="X390" s="157"/>
      <c r="Y390" s="157"/>
      <c r="Z390" s="157"/>
      <c r="AA390" s="157">
        <f t="shared" ref="AA390:AA453" si="19">SUM(G390:Z390)</f>
        <v>0</v>
      </c>
      <c r="AB390" s="158"/>
      <c r="AC390" s="884"/>
      <c r="AD390" s="884"/>
      <c r="AE390" s="884"/>
      <c r="AF390" s="884"/>
      <c r="AG390" s="884"/>
      <c r="AH390" s="884"/>
      <c r="AI390" s="884"/>
      <c r="AJ390" s="884"/>
      <c r="AK390" s="884"/>
      <c r="AL390" s="884"/>
      <c r="AM390" s="884"/>
      <c r="AN390" s="884"/>
    </row>
    <row r="391" spans="1:40" s="882" customFormat="1" ht="11.25">
      <c r="A391" s="882">
        <v>1140231302</v>
      </c>
      <c r="B391" s="883" t="s">
        <v>545</v>
      </c>
      <c r="C391" s="157">
        <f>+VLOOKUP(A391,Clasificación!C:J,5,FALSE)</f>
        <v>0</v>
      </c>
      <c r="D391" s="157"/>
      <c r="E391" s="157"/>
      <c r="F391" s="157">
        <f>+VLOOKUP(A391,Clasificación!C:K,9,FALSE)</f>
        <v>0</v>
      </c>
      <c r="G391" s="157">
        <f t="shared" ref="G391:G454" si="20">C391+D391-E391-F391</f>
        <v>0</v>
      </c>
      <c r="H391" s="157"/>
      <c r="I391" s="157"/>
      <c r="J391" s="157"/>
      <c r="K391" s="157"/>
      <c r="L391" s="157"/>
      <c r="M391" s="157"/>
      <c r="N391" s="157"/>
      <c r="O391" s="157"/>
      <c r="P391" s="157"/>
      <c r="Q391" s="157"/>
      <c r="R391" s="157"/>
      <c r="S391" s="157"/>
      <c r="T391" s="157"/>
      <c r="U391" s="157"/>
      <c r="V391" s="157"/>
      <c r="W391" s="157"/>
      <c r="X391" s="157"/>
      <c r="Y391" s="157"/>
      <c r="Z391" s="157"/>
      <c r="AA391" s="157">
        <f t="shared" si="19"/>
        <v>0</v>
      </c>
      <c r="AB391" s="158"/>
      <c r="AC391" s="884"/>
      <c r="AD391" s="884"/>
      <c r="AE391" s="884"/>
      <c r="AF391" s="884"/>
      <c r="AG391" s="884"/>
      <c r="AH391" s="884"/>
      <c r="AI391" s="884"/>
      <c r="AJ391" s="884"/>
      <c r="AK391" s="884"/>
      <c r="AL391" s="884"/>
      <c r="AM391" s="884"/>
      <c r="AN391" s="884"/>
    </row>
    <row r="392" spans="1:40" s="882" customFormat="1" ht="11.25">
      <c r="A392" s="882">
        <v>11402314</v>
      </c>
      <c r="B392" s="883" t="s">
        <v>61</v>
      </c>
      <c r="C392" s="157">
        <f>+VLOOKUP(A392,Clasificación!C:J,5,FALSE)</f>
        <v>0</v>
      </c>
      <c r="D392" s="157"/>
      <c r="E392" s="157"/>
      <c r="F392" s="157">
        <f>+VLOOKUP(A392,Clasificación!C:K,9,FALSE)</f>
        <v>0</v>
      </c>
      <c r="G392" s="157">
        <f t="shared" si="20"/>
        <v>0</v>
      </c>
      <c r="H392" s="157"/>
      <c r="I392" s="157"/>
      <c r="J392" s="157"/>
      <c r="K392" s="157"/>
      <c r="L392" s="157"/>
      <c r="M392" s="157"/>
      <c r="N392" s="157"/>
      <c r="O392" s="157"/>
      <c r="P392" s="157"/>
      <c r="Q392" s="157"/>
      <c r="R392" s="157"/>
      <c r="S392" s="157"/>
      <c r="T392" s="157"/>
      <c r="U392" s="157"/>
      <c r="V392" s="157"/>
      <c r="W392" s="157"/>
      <c r="X392" s="157"/>
      <c r="Y392" s="157"/>
      <c r="Z392" s="157"/>
      <c r="AA392" s="157">
        <f t="shared" si="19"/>
        <v>0</v>
      </c>
      <c r="AB392" s="158"/>
      <c r="AC392" s="884"/>
      <c r="AD392" s="884"/>
      <c r="AE392" s="884"/>
      <c r="AF392" s="884"/>
      <c r="AG392" s="884"/>
      <c r="AH392" s="884"/>
      <c r="AI392" s="884"/>
      <c r="AJ392" s="884"/>
      <c r="AK392" s="884"/>
      <c r="AL392" s="884"/>
      <c r="AM392" s="884"/>
      <c r="AN392" s="884"/>
    </row>
    <row r="393" spans="1:40" s="882" customFormat="1" ht="11.25">
      <c r="A393" s="882">
        <v>1140231401</v>
      </c>
      <c r="B393" s="883" t="s">
        <v>302</v>
      </c>
      <c r="C393" s="157">
        <f>+VLOOKUP(A393,Clasificación!C:J,5,FALSE)</f>
        <v>0</v>
      </c>
      <c r="D393" s="157"/>
      <c r="E393" s="157"/>
      <c r="F393" s="157">
        <f>+VLOOKUP(A393,Clasificación!C:K,9,FALSE)</f>
        <v>0</v>
      </c>
      <c r="G393" s="157">
        <f t="shared" si="20"/>
        <v>0</v>
      </c>
      <c r="H393" s="157"/>
      <c r="I393" s="157"/>
      <c r="J393" s="157"/>
      <c r="K393" s="157"/>
      <c r="L393" s="157"/>
      <c r="M393" s="157"/>
      <c r="N393" s="157"/>
      <c r="O393" s="157"/>
      <c r="P393" s="157"/>
      <c r="Q393" s="157"/>
      <c r="R393" s="157"/>
      <c r="S393" s="157"/>
      <c r="T393" s="157"/>
      <c r="U393" s="157"/>
      <c r="V393" s="157"/>
      <c r="W393" s="157"/>
      <c r="X393" s="157"/>
      <c r="Y393" s="157"/>
      <c r="Z393" s="157"/>
      <c r="AA393" s="157">
        <f t="shared" si="19"/>
        <v>0</v>
      </c>
      <c r="AB393" s="158"/>
      <c r="AC393" s="884"/>
      <c r="AD393" s="884"/>
      <c r="AE393" s="884"/>
      <c r="AF393" s="884"/>
      <c r="AG393" s="884"/>
      <c r="AH393" s="884"/>
      <c r="AI393" s="884"/>
      <c r="AJ393" s="884"/>
      <c r="AK393" s="884"/>
      <c r="AL393" s="884"/>
      <c r="AM393" s="884"/>
      <c r="AN393" s="884"/>
    </row>
    <row r="394" spans="1:40" s="882" customFormat="1" ht="11.25">
      <c r="A394" s="882">
        <v>1140231402</v>
      </c>
      <c r="B394" s="883" t="s">
        <v>303</v>
      </c>
      <c r="C394" s="157">
        <f>+VLOOKUP(A394,Clasificación!C:J,5,FALSE)</f>
        <v>0</v>
      </c>
      <c r="D394" s="157"/>
      <c r="E394" s="157"/>
      <c r="F394" s="157">
        <f>+VLOOKUP(A394,Clasificación!C:K,9,FALSE)</f>
        <v>0</v>
      </c>
      <c r="G394" s="157">
        <f t="shared" si="20"/>
        <v>0</v>
      </c>
      <c r="H394" s="157"/>
      <c r="I394" s="157"/>
      <c r="J394" s="157"/>
      <c r="K394" s="157"/>
      <c r="L394" s="157"/>
      <c r="M394" s="157"/>
      <c r="N394" s="157"/>
      <c r="O394" s="157"/>
      <c r="P394" s="157"/>
      <c r="Q394" s="157"/>
      <c r="R394" s="157"/>
      <c r="S394" s="157"/>
      <c r="T394" s="157"/>
      <c r="U394" s="157"/>
      <c r="V394" s="157"/>
      <c r="W394" s="157"/>
      <c r="X394" s="157"/>
      <c r="Y394" s="157"/>
      <c r="Z394" s="157"/>
      <c r="AA394" s="157">
        <f t="shared" si="19"/>
        <v>0</v>
      </c>
      <c r="AB394" s="158"/>
      <c r="AC394" s="884"/>
      <c r="AD394" s="884"/>
      <c r="AE394" s="884"/>
      <c r="AF394" s="884"/>
      <c r="AG394" s="884"/>
      <c r="AH394" s="884"/>
      <c r="AI394" s="884"/>
      <c r="AJ394" s="884"/>
      <c r="AK394" s="884"/>
      <c r="AL394" s="884"/>
      <c r="AM394" s="884"/>
      <c r="AN394" s="884"/>
    </row>
    <row r="395" spans="1:40" s="882" customFormat="1" ht="11.25">
      <c r="A395" s="882">
        <v>11403</v>
      </c>
      <c r="B395" s="883" t="s">
        <v>117</v>
      </c>
      <c r="C395" s="157">
        <f>+VLOOKUP(A395,Clasificación!C:J,5,FALSE)</f>
        <v>0</v>
      </c>
      <c r="D395" s="157"/>
      <c r="E395" s="157"/>
      <c r="F395" s="157">
        <f>+VLOOKUP(A395,Clasificación!C:K,9,FALSE)</f>
        <v>0</v>
      </c>
      <c r="G395" s="157">
        <f t="shared" si="20"/>
        <v>0</v>
      </c>
      <c r="H395" s="157"/>
      <c r="I395" s="157"/>
      <c r="J395" s="157"/>
      <c r="K395" s="157"/>
      <c r="L395" s="157"/>
      <c r="M395" s="157"/>
      <c r="N395" s="157"/>
      <c r="O395" s="157"/>
      <c r="P395" s="157"/>
      <c r="Q395" s="157"/>
      <c r="R395" s="157"/>
      <c r="S395" s="157"/>
      <c r="T395" s="157"/>
      <c r="U395" s="157"/>
      <c r="V395" s="157"/>
      <c r="W395" s="157"/>
      <c r="X395" s="157"/>
      <c r="Y395" s="157"/>
      <c r="Z395" s="157"/>
      <c r="AA395" s="157">
        <f t="shared" si="19"/>
        <v>0</v>
      </c>
      <c r="AB395" s="158"/>
      <c r="AC395" s="884"/>
      <c r="AD395" s="884"/>
      <c r="AE395" s="884"/>
      <c r="AF395" s="884"/>
      <c r="AG395" s="884"/>
      <c r="AH395" s="884"/>
      <c r="AI395" s="884"/>
      <c r="AJ395" s="884"/>
      <c r="AK395" s="884"/>
      <c r="AL395" s="884"/>
      <c r="AM395" s="884"/>
      <c r="AN395" s="884"/>
    </row>
    <row r="396" spans="1:40" s="882" customFormat="1" ht="11.25">
      <c r="A396" s="882">
        <v>114031</v>
      </c>
      <c r="B396" s="883" t="s">
        <v>378</v>
      </c>
      <c r="C396" s="157">
        <f>+VLOOKUP(A396,Clasificación!C:J,5,FALSE)</f>
        <v>0</v>
      </c>
      <c r="D396" s="157"/>
      <c r="E396" s="157"/>
      <c r="F396" s="157">
        <f>+VLOOKUP(A396,Clasificación!C:K,9,FALSE)</f>
        <v>0</v>
      </c>
      <c r="G396" s="157">
        <f t="shared" si="20"/>
        <v>0</v>
      </c>
      <c r="H396" s="157"/>
      <c r="I396" s="157"/>
      <c r="J396" s="157"/>
      <c r="K396" s="157"/>
      <c r="L396" s="157"/>
      <c r="M396" s="157"/>
      <c r="N396" s="157"/>
      <c r="O396" s="157"/>
      <c r="P396" s="157"/>
      <c r="Q396" s="157"/>
      <c r="R396" s="157"/>
      <c r="S396" s="157"/>
      <c r="T396" s="157"/>
      <c r="U396" s="157"/>
      <c r="V396" s="157"/>
      <c r="W396" s="157"/>
      <c r="X396" s="157"/>
      <c r="Y396" s="157"/>
      <c r="Z396" s="157"/>
      <c r="AA396" s="157">
        <f t="shared" si="19"/>
        <v>0</v>
      </c>
      <c r="AB396" s="158"/>
      <c r="AC396" s="884"/>
      <c r="AD396" s="884"/>
      <c r="AE396" s="884"/>
      <c r="AF396" s="884"/>
      <c r="AG396" s="884"/>
      <c r="AH396" s="884"/>
      <c r="AI396" s="884"/>
      <c r="AJ396" s="884"/>
      <c r="AK396" s="884"/>
      <c r="AL396" s="884"/>
      <c r="AM396" s="884"/>
      <c r="AN396" s="884"/>
    </row>
    <row r="397" spans="1:40" s="882" customFormat="1" ht="11.25">
      <c r="A397" s="882">
        <v>1140311</v>
      </c>
      <c r="B397" s="883" t="s">
        <v>677</v>
      </c>
      <c r="C397" s="157">
        <f>+VLOOKUP(A397,Clasificación!C:J,5,FALSE)</f>
        <v>0</v>
      </c>
      <c r="D397" s="157"/>
      <c r="E397" s="157"/>
      <c r="F397" s="157">
        <f>+VLOOKUP(A397,Clasificación!C:K,9,FALSE)</f>
        <v>0</v>
      </c>
      <c r="G397" s="157">
        <f t="shared" si="20"/>
        <v>0</v>
      </c>
      <c r="H397" s="157"/>
      <c r="I397" s="157"/>
      <c r="J397" s="157"/>
      <c r="K397" s="157"/>
      <c r="L397" s="157"/>
      <c r="M397" s="157"/>
      <c r="N397" s="157"/>
      <c r="O397" s="157"/>
      <c r="P397" s="157"/>
      <c r="Q397" s="157"/>
      <c r="R397" s="157"/>
      <c r="S397" s="157"/>
      <c r="T397" s="157"/>
      <c r="U397" s="157"/>
      <c r="V397" s="157"/>
      <c r="W397" s="157"/>
      <c r="X397" s="157"/>
      <c r="Y397" s="157"/>
      <c r="Z397" s="157"/>
      <c r="AA397" s="157">
        <f t="shared" si="19"/>
        <v>0</v>
      </c>
      <c r="AB397" s="158"/>
      <c r="AC397" s="884"/>
      <c r="AD397" s="884"/>
      <c r="AE397" s="884"/>
      <c r="AF397" s="884"/>
      <c r="AG397" s="884"/>
      <c r="AH397" s="884"/>
      <c r="AI397" s="884"/>
      <c r="AJ397" s="884"/>
      <c r="AK397" s="884"/>
      <c r="AL397" s="884"/>
      <c r="AM397" s="884"/>
      <c r="AN397" s="884"/>
    </row>
    <row r="398" spans="1:40" s="882" customFormat="1" ht="11.25">
      <c r="A398" s="882">
        <v>11403111</v>
      </c>
      <c r="B398" s="883" t="s">
        <v>678</v>
      </c>
      <c r="C398" s="157">
        <f>+VLOOKUP(A398,Clasificación!C:J,5,FALSE)</f>
        <v>0</v>
      </c>
      <c r="D398" s="157"/>
      <c r="E398" s="157"/>
      <c r="F398" s="157">
        <f>+VLOOKUP(A398,Clasificación!C:K,9,FALSE)</f>
        <v>0</v>
      </c>
      <c r="G398" s="157">
        <f t="shared" si="20"/>
        <v>0</v>
      </c>
      <c r="H398" s="157"/>
      <c r="I398" s="157"/>
      <c r="J398" s="157"/>
      <c r="K398" s="157"/>
      <c r="L398" s="157"/>
      <c r="M398" s="157"/>
      <c r="N398" s="157"/>
      <c r="O398" s="157"/>
      <c r="P398" s="157"/>
      <c r="Q398" s="157"/>
      <c r="R398" s="157"/>
      <c r="S398" s="157"/>
      <c r="T398" s="157"/>
      <c r="U398" s="157"/>
      <c r="V398" s="157"/>
      <c r="W398" s="157"/>
      <c r="X398" s="157"/>
      <c r="Y398" s="157"/>
      <c r="Z398" s="157"/>
      <c r="AA398" s="157">
        <f t="shared" si="19"/>
        <v>0</v>
      </c>
      <c r="AB398" s="158"/>
      <c r="AC398" s="884"/>
      <c r="AD398" s="884"/>
      <c r="AE398" s="884"/>
      <c r="AF398" s="884"/>
      <c r="AG398" s="884"/>
      <c r="AH398" s="884"/>
      <c r="AI398" s="884"/>
      <c r="AJ398" s="884"/>
      <c r="AK398" s="884"/>
      <c r="AL398" s="884"/>
      <c r="AM398" s="884"/>
      <c r="AN398" s="884"/>
    </row>
    <row r="399" spans="1:40" s="882" customFormat="1" ht="11.25">
      <c r="A399" s="882">
        <v>1140311101</v>
      </c>
      <c r="B399" s="883" t="s">
        <v>679</v>
      </c>
      <c r="C399" s="157">
        <f>+VLOOKUP(A399,Clasificación!C:J,5,FALSE)</f>
        <v>0</v>
      </c>
      <c r="D399" s="157"/>
      <c r="E399" s="157"/>
      <c r="F399" s="157">
        <f>+VLOOKUP(A399,Clasificación!C:K,9,FALSE)</f>
        <v>0</v>
      </c>
      <c r="G399" s="157">
        <f t="shared" si="20"/>
        <v>0</v>
      </c>
      <c r="H399" s="157"/>
      <c r="I399" s="157"/>
      <c r="J399" s="157"/>
      <c r="K399" s="157"/>
      <c r="L399" s="157"/>
      <c r="M399" s="157"/>
      <c r="N399" s="157"/>
      <c r="O399" s="157"/>
      <c r="P399" s="157"/>
      <c r="Q399" s="157"/>
      <c r="R399" s="157"/>
      <c r="S399" s="157"/>
      <c r="T399" s="157"/>
      <c r="U399" s="157"/>
      <c r="V399" s="157"/>
      <c r="W399" s="157"/>
      <c r="X399" s="157"/>
      <c r="Y399" s="157"/>
      <c r="Z399" s="157"/>
      <c r="AA399" s="157">
        <f t="shared" si="19"/>
        <v>0</v>
      </c>
      <c r="AB399" s="158"/>
      <c r="AC399" s="884"/>
      <c r="AD399" s="884"/>
      <c r="AE399" s="884"/>
      <c r="AF399" s="884"/>
      <c r="AG399" s="884"/>
      <c r="AH399" s="884"/>
      <c r="AI399" s="884"/>
      <c r="AJ399" s="884"/>
      <c r="AK399" s="884"/>
      <c r="AL399" s="884"/>
      <c r="AM399" s="884"/>
      <c r="AN399" s="884"/>
    </row>
    <row r="400" spans="1:40" s="882" customFormat="1" ht="11.25">
      <c r="A400" s="882">
        <v>1140311102</v>
      </c>
      <c r="B400" s="883" t="s">
        <v>680</v>
      </c>
      <c r="C400" s="157">
        <f>+VLOOKUP(A400,Clasificación!C:J,5,FALSE)</f>
        <v>3460760000</v>
      </c>
      <c r="D400" s="157"/>
      <c r="E400" s="157"/>
      <c r="F400" s="157">
        <f>+VLOOKUP(A400,Clasificación!C:K,9,FALSE)</f>
        <v>0</v>
      </c>
      <c r="G400" s="157">
        <f t="shared" si="20"/>
        <v>3460760000</v>
      </c>
      <c r="H400" s="157"/>
      <c r="I400" s="157"/>
      <c r="J400" s="157"/>
      <c r="L400" s="157"/>
      <c r="M400" s="157"/>
      <c r="N400" s="157"/>
      <c r="P400" s="157"/>
      <c r="Q400" s="157"/>
      <c r="R400" s="157"/>
      <c r="S400" s="979">
        <f>-G400</f>
        <v>-3460760000</v>
      </c>
      <c r="T400" s="157"/>
      <c r="U400" s="157"/>
      <c r="V400" s="157"/>
      <c r="W400" s="157"/>
      <c r="X400" s="157"/>
      <c r="Y400" s="157"/>
      <c r="Z400" s="157"/>
      <c r="AA400" s="157">
        <f t="shared" si="19"/>
        <v>0</v>
      </c>
      <c r="AB400" s="158"/>
      <c r="AC400" s="884"/>
      <c r="AD400" s="884"/>
      <c r="AE400" s="884"/>
      <c r="AF400" s="884"/>
      <c r="AG400" s="884"/>
      <c r="AH400" s="884"/>
      <c r="AI400" s="884"/>
      <c r="AJ400" s="884"/>
      <c r="AK400" s="884"/>
      <c r="AL400" s="884"/>
      <c r="AM400" s="884"/>
      <c r="AN400" s="884"/>
    </row>
    <row r="401" spans="1:40" s="882" customFormat="1" ht="11.25">
      <c r="A401" s="882">
        <v>11403112</v>
      </c>
      <c r="B401" s="883" t="s">
        <v>1289</v>
      </c>
      <c r="C401" s="157">
        <f>+VLOOKUP(A401,Clasificación!C:J,5,FALSE)</f>
        <v>0</v>
      </c>
      <c r="D401" s="157"/>
      <c r="E401" s="157"/>
      <c r="F401" s="157">
        <f>+VLOOKUP(A401,Clasificación!C:K,9,FALSE)</f>
        <v>0</v>
      </c>
      <c r="G401" s="157">
        <f t="shared" si="20"/>
        <v>0</v>
      </c>
      <c r="H401" s="157"/>
      <c r="I401" s="157"/>
      <c r="J401" s="157"/>
      <c r="K401" s="157"/>
      <c r="L401" s="157"/>
      <c r="M401" s="157"/>
      <c r="N401" s="157"/>
      <c r="O401" s="157"/>
      <c r="P401" s="157"/>
      <c r="Q401" s="157"/>
      <c r="R401" s="157"/>
      <c r="S401" s="979"/>
      <c r="T401" s="157"/>
      <c r="U401" s="157"/>
      <c r="V401" s="157"/>
      <c r="W401" s="157"/>
      <c r="X401" s="157"/>
      <c r="Y401" s="157"/>
      <c r="Z401" s="157"/>
      <c r="AA401" s="157">
        <f t="shared" si="19"/>
        <v>0</v>
      </c>
      <c r="AB401" s="158"/>
      <c r="AC401" s="884"/>
      <c r="AD401" s="884"/>
      <c r="AE401" s="884"/>
      <c r="AF401" s="884"/>
      <c r="AG401" s="884"/>
      <c r="AH401" s="884"/>
      <c r="AI401" s="884"/>
      <c r="AJ401" s="884"/>
      <c r="AK401" s="884"/>
      <c r="AL401" s="884"/>
      <c r="AM401" s="884"/>
      <c r="AN401" s="884"/>
    </row>
    <row r="402" spans="1:40" s="882" customFormat="1" ht="11.25">
      <c r="A402" s="882">
        <v>1140311201</v>
      </c>
      <c r="B402" s="883" t="s">
        <v>1289</v>
      </c>
      <c r="C402" s="157">
        <f>+VLOOKUP(A402,Clasificación!C:J,5,FALSE)</f>
        <v>0</v>
      </c>
      <c r="D402" s="157"/>
      <c r="E402" s="157"/>
      <c r="F402" s="157">
        <f>+VLOOKUP(A402,Clasificación!C:K,9,FALSE)</f>
        <v>0</v>
      </c>
      <c r="G402" s="157">
        <f t="shared" si="20"/>
        <v>0</v>
      </c>
      <c r="H402" s="157"/>
      <c r="I402" s="157"/>
      <c r="J402" s="157"/>
      <c r="K402" s="157"/>
      <c r="L402" s="157"/>
      <c r="M402" s="157"/>
      <c r="N402" s="157"/>
      <c r="O402" s="157"/>
      <c r="P402" s="157"/>
      <c r="Q402" s="157"/>
      <c r="R402" s="157"/>
      <c r="S402" s="979"/>
      <c r="T402" s="157"/>
      <c r="U402" s="157"/>
      <c r="V402" s="157"/>
      <c r="W402" s="157"/>
      <c r="X402" s="157"/>
      <c r="Y402" s="157"/>
      <c r="Z402" s="157"/>
      <c r="AA402" s="157">
        <f t="shared" si="19"/>
        <v>0</v>
      </c>
      <c r="AB402" s="158"/>
      <c r="AC402" s="884"/>
      <c r="AD402" s="884"/>
      <c r="AE402" s="884"/>
      <c r="AF402" s="884"/>
      <c r="AG402" s="884"/>
      <c r="AH402" s="884"/>
      <c r="AI402" s="884"/>
      <c r="AJ402" s="884"/>
      <c r="AK402" s="884"/>
      <c r="AL402" s="884"/>
      <c r="AM402" s="884"/>
      <c r="AN402" s="884"/>
    </row>
    <row r="403" spans="1:40" s="882" customFormat="1" ht="11.25">
      <c r="A403" s="882">
        <v>1140311202</v>
      </c>
      <c r="B403" s="883" t="s">
        <v>1513</v>
      </c>
      <c r="C403" s="157">
        <f>+VLOOKUP(A403,Clasificación!C:J,5,FALSE)</f>
        <v>1818321234</v>
      </c>
      <c r="D403" s="157"/>
      <c r="E403" s="157"/>
      <c r="F403" s="157">
        <f>+VLOOKUP(A403,Clasificación!C:K,9,FALSE)</f>
        <v>0</v>
      </c>
      <c r="G403" s="157">
        <f t="shared" si="20"/>
        <v>1818321234</v>
      </c>
      <c r="H403" s="157"/>
      <c r="I403" s="157"/>
      <c r="J403" s="157"/>
      <c r="K403" s="157"/>
      <c r="L403" s="157"/>
      <c r="M403" s="157"/>
      <c r="N403" s="157"/>
      <c r="O403" s="157"/>
      <c r="P403" s="157"/>
      <c r="Q403" s="157"/>
      <c r="R403" s="157"/>
      <c r="S403" s="979"/>
      <c r="T403" s="157">
        <f>-G403</f>
        <v>-1818321234</v>
      </c>
      <c r="U403" s="157"/>
      <c r="V403" s="157"/>
      <c r="W403" s="157"/>
      <c r="X403" s="157"/>
      <c r="Y403" s="157"/>
      <c r="Z403" s="157"/>
      <c r="AA403" s="157">
        <f t="shared" si="19"/>
        <v>0</v>
      </c>
      <c r="AB403" s="158"/>
      <c r="AC403" s="884"/>
      <c r="AD403" s="884"/>
      <c r="AE403" s="884"/>
      <c r="AF403" s="884"/>
      <c r="AG403" s="884"/>
      <c r="AH403" s="884"/>
      <c r="AI403" s="884"/>
      <c r="AJ403" s="884"/>
      <c r="AK403" s="884"/>
      <c r="AL403" s="884"/>
      <c r="AM403" s="884"/>
      <c r="AN403" s="884"/>
    </row>
    <row r="404" spans="1:40" s="882" customFormat="1" ht="11.25">
      <c r="A404" s="882">
        <v>11403113</v>
      </c>
      <c r="B404" s="883" t="s">
        <v>1290</v>
      </c>
      <c r="C404" s="157">
        <f>+VLOOKUP(A404,Clasificación!C:J,5,FALSE)</f>
        <v>0</v>
      </c>
      <c r="D404" s="157"/>
      <c r="E404" s="157"/>
      <c r="F404" s="157">
        <f>+VLOOKUP(A404,Clasificación!C:K,9,FALSE)</f>
        <v>0</v>
      </c>
      <c r="G404" s="157">
        <f t="shared" si="20"/>
        <v>0</v>
      </c>
      <c r="H404" s="157"/>
      <c r="I404" s="157"/>
      <c r="J404" s="157"/>
      <c r="K404" s="157"/>
      <c r="L404" s="157"/>
      <c r="M404" s="157"/>
      <c r="N404" s="157"/>
      <c r="O404" s="157"/>
      <c r="P404" s="157"/>
      <c r="Q404" s="157"/>
      <c r="R404" s="157"/>
      <c r="S404" s="979"/>
      <c r="T404" s="157"/>
      <c r="U404" s="157"/>
      <c r="V404" s="157"/>
      <c r="W404" s="157"/>
      <c r="X404" s="157"/>
      <c r="Y404" s="157"/>
      <c r="Z404" s="157"/>
      <c r="AA404" s="157">
        <f t="shared" si="19"/>
        <v>0</v>
      </c>
      <c r="AB404" s="158"/>
      <c r="AC404" s="884"/>
      <c r="AD404" s="884"/>
      <c r="AE404" s="884"/>
      <c r="AF404" s="884"/>
      <c r="AG404" s="884"/>
      <c r="AH404" s="884"/>
      <c r="AI404" s="884"/>
      <c r="AJ404" s="884"/>
      <c r="AK404" s="884"/>
      <c r="AL404" s="884"/>
      <c r="AM404" s="884"/>
      <c r="AN404" s="884"/>
    </row>
    <row r="405" spans="1:40" s="882" customFormat="1" ht="11.25">
      <c r="A405" s="882">
        <v>1140311301</v>
      </c>
      <c r="B405" s="883" t="s">
        <v>1290</v>
      </c>
      <c r="C405" s="157">
        <f>+VLOOKUP(A405,Clasificación!C:J,5,FALSE)</f>
        <v>0</v>
      </c>
      <c r="D405" s="157"/>
      <c r="E405" s="157"/>
      <c r="F405" s="157">
        <f>+VLOOKUP(A405,Clasificación!C:K,9,FALSE)</f>
        <v>0</v>
      </c>
      <c r="G405" s="157">
        <f t="shared" si="20"/>
        <v>0</v>
      </c>
      <c r="H405" s="157"/>
      <c r="I405" s="157"/>
      <c r="J405" s="157"/>
      <c r="K405" s="157"/>
      <c r="L405" s="157"/>
      <c r="M405" s="157"/>
      <c r="N405" s="157"/>
      <c r="O405" s="157"/>
      <c r="P405" s="157"/>
      <c r="Q405" s="157"/>
      <c r="R405" s="157"/>
      <c r="S405" s="979"/>
      <c r="T405" s="157"/>
      <c r="U405" s="157"/>
      <c r="V405" s="157"/>
      <c r="W405" s="157"/>
      <c r="X405" s="157"/>
      <c r="Y405" s="157"/>
      <c r="Z405" s="157"/>
      <c r="AA405" s="157">
        <f t="shared" si="19"/>
        <v>0</v>
      </c>
      <c r="AB405" s="158"/>
      <c r="AC405" s="884"/>
      <c r="AD405" s="884"/>
      <c r="AE405" s="884"/>
      <c r="AF405" s="884"/>
      <c r="AG405" s="884"/>
      <c r="AH405" s="884"/>
      <c r="AI405" s="884"/>
      <c r="AJ405" s="884"/>
      <c r="AK405" s="884"/>
      <c r="AL405" s="884"/>
      <c r="AM405" s="884"/>
      <c r="AN405" s="884"/>
    </row>
    <row r="406" spans="1:40" s="882" customFormat="1" ht="11.25">
      <c r="A406" s="882">
        <v>1140311302</v>
      </c>
      <c r="B406" s="883" t="s">
        <v>1514</v>
      </c>
      <c r="C406" s="157">
        <f>+VLOOKUP(A406,Clasificación!C:J,5,FALSE)</f>
        <v>-1742943043</v>
      </c>
      <c r="D406" s="157"/>
      <c r="E406" s="157"/>
      <c r="F406" s="157">
        <f>+VLOOKUP(A406,Clasificación!C:K,9,FALSE)</f>
        <v>0</v>
      </c>
      <c r="G406" s="157">
        <f t="shared" si="20"/>
        <v>-1742943043</v>
      </c>
      <c r="H406" s="157"/>
      <c r="I406" s="157"/>
      <c r="J406" s="157"/>
      <c r="K406" s="157"/>
      <c r="L406" s="157"/>
      <c r="M406" s="157"/>
      <c r="N406" s="157"/>
      <c r="O406" s="157"/>
      <c r="P406" s="157"/>
      <c r="Q406" s="157"/>
      <c r="R406" s="157"/>
      <c r="S406" s="979"/>
      <c r="T406" s="157">
        <f>-G406</f>
        <v>1742943043</v>
      </c>
      <c r="U406" s="157"/>
      <c r="V406" s="157"/>
      <c r="W406" s="157"/>
      <c r="X406" s="157"/>
      <c r="Y406" s="157"/>
      <c r="Z406" s="157"/>
      <c r="AA406" s="157">
        <f t="shared" si="19"/>
        <v>0</v>
      </c>
      <c r="AB406" s="158"/>
      <c r="AC406" s="884"/>
      <c r="AD406" s="884"/>
      <c r="AE406" s="884"/>
      <c r="AF406" s="884"/>
      <c r="AG406" s="884"/>
      <c r="AH406" s="884"/>
      <c r="AI406" s="884"/>
      <c r="AJ406" s="884"/>
      <c r="AK406" s="884"/>
      <c r="AL406" s="884"/>
      <c r="AM406" s="884"/>
      <c r="AN406" s="884"/>
    </row>
    <row r="407" spans="1:40" s="882" customFormat="1" ht="11.25">
      <c r="A407" s="882">
        <v>11403114</v>
      </c>
      <c r="B407" s="883" t="s">
        <v>1515</v>
      </c>
      <c r="C407" s="157">
        <f>+VLOOKUP(A407,Clasificación!C:J,5,FALSE)</f>
        <v>0</v>
      </c>
      <c r="D407" s="157"/>
      <c r="E407" s="157"/>
      <c r="F407" s="157">
        <f>+VLOOKUP(A407,Clasificación!C:K,9,FALSE)</f>
        <v>0</v>
      </c>
      <c r="G407" s="157">
        <f t="shared" si="20"/>
        <v>0</v>
      </c>
      <c r="H407" s="157"/>
      <c r="I407" s="157"/>
      <c r="J407" s="157"/>
      <c r="K407" s="157"/>
      <c r="L407" s="157"/>
      <c r="M407" s="157"/>
      <c r="N407" s="157"/>
      <c r="O407" s="157"/>
      <c r="P407" s="157"/>
      <c r="Q407" s="157"/>
      <c r="R407" s="157"/>
      <c r="S407" s="979"/>
      <c r="T407" s="157"/>
      <c r="U407" s="157"/>
      <c r="V407" s="157"/>
      <c r="W407" s="157"/>
      <c r="X407" s="157"/>
      <c r="Y407" s="157"/>
      <c r="Z407" s="157"/>
      <c r="AA407" s="157">
        <f t="shared" si="19"/>
        <v>0</v>
      </c>
      <c r="AB407" s="158"/>
      <c r="AC407" s="884"/>
      <c r="AD407" s="884"/>
      <c r="AE407" s="884"/>
      <c r="AF407" s="884"/>
      <c r="AG407" s="884"/>
      <c r="AH407" s="884"/>
      <c r="AI407" s="884"/>
      <c r="AJ407" s="884"/>
      <c r="AK407" s="884"/>
      <c r="AL407" s="884"/>
      <c r="AM407" s="884"/>
      <c r="AN407" s="884"/>
    </row>
    <row r="408" spans="1:40" s="882" customFormat="1" ht="11.25">
      <c r="A408" s="882">
        <v>1140311402</v>
      </c>
      <c r="B408" s="883" t="s">
        <v>1516</v>
      </c>
      <c r="C408" s="157">
        <f>+VLOOKUP(A408,Clasificación!C:J,5,FALSE)</f>
        <v>34135760</v>
      </c>
      <c r="D408" s="157"/>
      <c r="E408" s="157"/>
      <c r="F408" s="157">
        <f>+VLOOKUP(A408,Clasificación!C:K,9,FALSE)</f>
        <v>0</v>
      </c>
      <c r="G408" s="157">
        <f t="shared" si="20"/>
        <v>34135760</v>
      </c>
      <c r="H408" s="157"/>
      <c r="I408" s="157"/>
      <c r="J408" s="157"/>
      <c r="L408" s="157"/>
      <c r="M408" s="157"/>
      <c r="N408" s="157"/>
      <c r="P408" s="157"/>
      <c r="Q408" s="157"/>
      <c r="R408" s="157"/>
      <c r="S408" s="979">
        <f>-G408</f>
        <v>-34135760</v>
      </c>
      <c r="T408" s="157"/>
      <c r="U408" s="157"/>
      <c r="V408" s="157"/>
      <c r="W408" s="157"/>
      <c r="X408" s="157"/>
      <c r="Y408" s="157"/>
      <c r="Z408" s="157"/>
      <c r="AA408" s="157">
        <f t="shared" si="19"/>
        <v>0</v>
      </c>
      <c r="AB408" s="158"/>
      <c r="AC408" s="884"/>
      <c r="AD408" s="884"/>
      <c r="AE408" s="884"/>
      <c r="AF408" s="884"/>
      <c r="AG408" s="884"/>
      <c r="AH408" s="884"/>
      <c r="AI408" s="884"/>
      <c r="AJ408" s="884"/>
      <c r="AK408" s="884"/>
      <c r="AL408" s="884"/>
      <c r="AM408" s="884"/>
      <c r="AN408" s="884"/>
    </row>
    <row r="409" spans="1:40" s="882" customFormat="1" ht="11.25">
      <c r="A409" s="882">
        <v>1140312</v>
      </c>
      <c r="B409" s="883" t="s">
        <v>379</v>
      </c>
      <c r="C409" s="157">
        <f>+VLOOKUP(A409,Clasificación!C:J,5,FALSE)</f>
        <v>0</v>
      </c>
      <c r="D409" s="157"/>
      <c r="E409" s="157"/>
      <c r="F409" s="157">
        <f>+VLOOKUP(A409,Clasificación!C:K,9,FALSE)</f>
        <v>0</v>
      </c>
      <c r="G409" s="157">
        <f t="shared" si="20"/>
        <v>0</v>
      </c>
      <c r="H409" s="157"/>
      <c r="I409" s="157"/>
      <c r="J409" s="157"/>
      <c r="K409" s="157"/>
      <c r="L409" s="157"/>
      <c r="M409" s="157"/>
      <c r="N409" s="157"/>
      <c r="O409" s="157"/>
      <c r="P409" s="157"/>
      <c r="Q409" s="157"/>
      <c r="R409" s="157"/>
      <c r="S409" s="157"/>
      <c r="T409" s="157"/>
      <c r="U409" s="157"/>
      <c r="V409" s="157"/>
      <c r="W409" s="157"/>
      <c r="X409" s="157"/>
      <c r="Y409" s="157"/>
      <c r="Z409" s="157"/>
      <c r="AA409" s="157">
        <f t="shared" si="19"/>
        <v>0</v>
      </c>
      <c r="AB409" s="158"/>
      <c r="AC409" s="884"/>
      <c r="AD409" s="884"/>
      <c r="AE409" s="884"/>
      <c r="AF409" s="884"/>
      <c r="AG409" s="884"/>
      <c r="AH409" s="884"/>
      <c r="AI409" s="884"/>
      <c r="AJ409" s="884"/>
      <c r="AK409" s="884"/>
      <c r="AL409" s="884"/>
      <c r="AM409" s="884"/>
      <c r="AN409" s="884"/>
    </row>
    <row r="410" spans="1:40" s="882" customFormat="1" ht="11.25">
      <c r="A410" s="882">
        <v>11403121</v>
      </c>
      <c r="B410" s="883" t="s">
        <v>379</v>
      </c>
      <c r="C410" s="157">
        <f>+VLOOKUP(A410,Clasificación!C:J,5,FALSE)</f>
        <v>0</v>
      </c>
      <c r="D410" s="157"/>
      <c r="E410" s="157"/>
      <c r="F410" s="157">
        <f>+VLOOKUP(A410,Clasificación!C:K,9,FALSE)</f>
        <v>0</v>
      </c>
      <c r="G410" s="157">
        <f t="shared" si="20"/>
        <v>0</v>
      </c>
      <c r="H410" s="157"/>
      <c r="I410" s="157"/>
      <c r="J410" s="157"/>
      <c r="K410" s="157"/>
      <c r="L410" s="157"/>
      <c r="M410" s="157"/>
      <c r="N410" s="157"/>
      <c r="O410" s="157"/>
      <c r="P410" s="157"/>
      <c r="Q410" s="157"/>
      <c r="R410" s="157"/>
      <c r="S410" s="157"/>
      <c r="T410" s="157"/>
      <c r="U410" s="157"/>
      <c r="V410" s="157"/>
      <c r="W410" s="157"/>
      <c r="X410" s="157"/>
      <c r="Y410" s="157"/>
      <c r="Z410" s="157"/>
      <c r="AA410" s="157">
        <f t="shared" si="19"/>
        <v>0</v>
      </c>
      <c r="AB410" s="158"/>
      <c r="AC410" s="884"/>
      <c r="AD410" s="884"/>
      <c r="AE410" s="884"/>
      <c r="AF410" s="884"/>
      <c r="AG410" s="884"/>
      <c r="AH410" s="884"/>
      <c r="AI410" s="884"/>
      <c r="AJ410" s="884"/>
      <c r="AK410" s="884"/>
      <c r="AL410" s="884"/>
      <c r="AM410" s="884"/>
      <c r="AN410" s="884"/>
    </row>
    <row r="411" spans="1:40" s="882" customFormat="1" ht="11.25">
      <c r="A411" s="882">
        <v>1140312101</v>
      </c>
      <c r="B411" s="883" t="s">
        <v>541</v>
      </c>
      <c r="C411" s="157">
        <f>+VLOOKUP(A411,Clasificación!C:J,5,FALSE)</f>
        <v>0</v>
      </c>
      <c r="D411" s="157"/>
      <c r="E411" s="157"/>
      <c r="F411" s="157">
        <f>+VLOOKUP(A411,Clasificación!C:K,9,FALSE)</f>
        <v>0</v>
      </c>
      <c r="G411" s="157">
        <f t="shared" si="20"/>
        <v>0</v>
      </c>
      <c r="H411" s="157"/>
      <c r="I411" s="157"/>
      <c r="J411" s="157"/>
      <c r="K411" s="157"/>
      <c r="L411" s="157"/>
      <c r="M411" s="157"/>
      <c r="N411" s="157"/>
      <c r="O411" s="157"/>
      <c r="P411" s="157"/>
      <c r="Q411" s="157"/>
      <c r="R411" s="157"/>
      <c r="S411" s="157"/>
      <c r="T411" s="157"/>
      <c r="U411" s="157"/>
      <c r="V411" s="157"/>
      <c r="W411" s="157"/>
      <c r="X411" s="157"/>
      <c r="Y411" s="157"/>
      <c r="Z411" s="157"/>
      <c r="AA411" s="157">
        <f t="shared" si="19"/>
        <v>0</v>
      </c>
      <c r="AB411" s="158"/>
      <c r="AC411" s="884"/>
      <c r="AD411" s="884"/>
      <c r="AE411" s="884"/>
      <c r="AF411" s="884"/>
      <c r="AG411" s="884"/>
      <c r="AH411" s="884"/>
      <c r="AI411" s="884"/>
      <c r="AJ411" s="884"/>
      <c r="AK411" s="884"/>
      <c r="AL411" s="884"/>
      <c r="AM411" s="884"/>
      <c r="AN411" s="884"/>
    </row>
    <row r="412" spans="1:40" s="882" customFormat="1" ht="11.25">
      <c r="A412" s="882">
        <v>1140312102</v>
      </c>
      <c r="B412" s="883" t="s">
        <v>542</v>
      </c>
      <c r="C412" s="157">
        <f>+VLOOKUP(A412,Clasificación!C:J,5,FALSE)</f>
        <v>0</v>
      </c>
      <c r="D412" s="157"/>
      <c r="E412" s="157"/>
      <c r="F412" s="157">
        <f>+VLOOKUP(A412,Clasificación!C:K,9,FALSE)</f>
        <v>0</v>
      </c>
      <c r="G412" s="157">
        <f t="shared" si="20"/>
        <v>0</v>
      </c>
      <c r="H412" s="157"/>
      <c r="I412" s="157"/>
      <c r="J412" s="157"/>
      <c r="K412" s="157"/>
      <c r="L412" s="157"/>
      <c r="M412" s="157"/>
      <c r="N412" s="157"/>
      <c r="O412" s="157"/>
      <c r="P412" s="157"/>
      <c r="Q412" s="157"/>
      <c r="R412" s="157"/>
      <c r="S412" s="157"/>
      <c r="T412" s="157"/>
      <c r="U412" s="157"/>
      <c r="V412" s="157"/>
      <c r="W412" s="157"/>
      <c r="X412" s="157"/>
      <c r="Y412" s="157"/>
      <c r="Z412" s="157"/>
      <c r="AA412" s="157">
        <f t="shared" si="19"/>
        <v>0</v>
      </c>
      <c r="AB412" s="158"/>
      <c r="AC412" s="884"/>
      <c r="AD412" s="884"/>
      <c r="AE412" s="884"/>
      <c r="AF412" s="884"/>
      <c r="AG412" s="884"/>
      <c r="AH412" s="884"/>
      <c r="AI412" s="884"/>
      <c r="AJ412" s="884"/>
      <c r="AK412" s="884"/>
      <c r="AL412" s="884"/>
      <c r="AM412" s="884"/>
      <c r="AN412" s="884"/>
    </row>
    <row r="413" spans="1:40" s="882" customFormat="1" ht="11.25">
      <c r="A413" s="882">
        <v>1140312103</v>
      </c>
      <c r="B413" s="883" t="s">
        <v>544</v>
      </c>
      <c r="C413" s="157">
        <f>+VLOOKUP(A413,Clasificación!C:J,5,FALSE)</f>
        <v>0</v>
      </c>
      <c r="D413" s="157"/>
      <c r="E413" s="157"/>
      <c r="F413" s="157">
        <f>+VLOOKUP(A413,Clasificación!C:K,9,FALSE)</f>
        <v>0</v>
      </c>
      <c r="G413" s="157">
        <f t="shared" si="20"/>
        <v>0</v>
      </c>
      <c r="H413" s="157"/>
      <c r="I413" s="157"/>
      <c r="J413" s="157"/>
      <c r="K413" s="157"/>
      <c r="L413" s="157"/>
      <c r="M413" s="157"/>
      <c r="N413" s="157"/>
      <c r="O413" s="157"/>
      <c r="P413" s="157"/>
      <c r="Q413" s="157"/>
      <c r="R413" s="157"/>
      <c r="S413" s="157"/>
      <c r="T413" s="157"/>
      <c r="U413" s="157"/>
      <c r="V413" s="157"/>
      <c r="W413" s="157"/>
      <c r="X413" s="157"/>
      <c r="Y413" s="157"/>
      <c r="Z413" s="157"/>
      <c r="AA413" s="157">
        <f t="shared" si="19"/>
        <v>0</v>
      </c>
      <c r="AB413" s="158"/>
      <c r="AC413" s="884"/>
      <c r="AD413" s="884"/>
      <c r="AE413" s="884"/>
      <c r="AF413" s="884"/>
      <c r="AG413" s="884"/>
      <c r="AH413" s="884"/>
      <c r="AI413" s="884"/>
      <c r="AJ413" s="884"/>
      <c r="AK413" s="884"/>
      <c r="AL413" s="884"/>
      <c r="AM413" s="884"/>
      <c r="AN413" s="884"/>
    </row>
    <row r="414" spans="1:40" s="882" customFormat="1" ht="11.25">
      <c r="A414" s="882">
        <v>1140312104</v>
      </c>
      <c r="B414" s="883" t="s">
        <v>545</v>
      </c>
      <c r="C414" s="157">
        <f>+VLOOKUP(A414,Clasificación!C:J,5,FALSE)</f>
        <v>0</v>
      </c>
      <c r="D414" s="157"/>
      <c r="E414" s="157"/>
      <c r="F414" s="157">
        <f>+VLOOKUP(A414,Clasificación!C:K,9,FALSE)</f>
        <v>0</v>
      </c>
      <c r="G414" s="157">
        <f t="shared" si="20"/>
        <v>0</v>
      </c>
      <c r="H414" s="157"/>
      <c r="I414" s="157"/>
      <c r="J414" s="157"/>
      <c r="K414" s="157"/>
      <c r="L414" s="157"/>
      <c r="M414" s="157"/>
      <c r="N414" s="157"/>
      <c r="O414" s="157"/>
      <c r="P414" s="157"/>
      <c r="Q414" s="157"/>
      <c r="R414" s="157"/>
      <c r="S414" s="157"/>
      <c r="T414" s="157"/>
      <c r="U414" s="157"/>
      <c r="V414" s="157"/>
      <c r="W414" s="157"/>
      <c r="X414" s="157"/>
      <c r="Y414" s="157"/>
      <c r="Z414" s="157"/>
      <c r="AA414" s="157">
        <f t="shared" si="19"/>
        <v>0</v>
      </c>
      <c r="AB414" s="158"/>
      <c r="AC414" s="884"/>
      <c r="AD414" s="884"/>
      <c r="AE414" s="884"/>
      <c r="AF414" s="884"/>
      <c r="AG414" s="884"/>
      <c r="AH414" s="884"/>
      <c r="AI414" s="884"/>
      <c r="AJ414" s="884"/>
      <c r="AK414" s="884"/>
      <c r="AL414" s="884"/>
      <c r="AM414" s="884"/>
      <c r="AN414" s="884"/>
    </row>
    <row r="415" spans="1:40" s="882" customFormat="1" ht="11.25">
      <c r="A415" s="882">
        <v>1140312105</v>
      </c>
      <c r="B415" s="883" t="s">
        <v>302</v>
      </c>
      <c r="C415" s="157">
        <f>+VLOOKUP(A415,Clasificación!C:J,5,FALSE)</f>
        <v>0</v>
      </c>
      <c r="D415" s="157"/>
      <c r="E415" s="157"/>
      <c r="F415" s="157">
        <f>+VLOOKUP(A415,Clasificación!C:K,9,FALSE)</f>
        <v>0</v>
      </c>
      <c r="G415" s="157">
        <f t="shared" si="20"/>
        <v>0</v>
      </c>
      <c r="H415" s="157"/>
      <c r="I415" s="157"/>
      <c r="J415" s="157"/>
      <c r="K415" s="157"/>
      <c r="L415" s="157"/>
      <c r="M415" s="157"/>
      <c r="N415" s="157"/>
      <c r="O415" s="157"/>
      <c r="P415" s="157"/>
      <c r="Q415" s="157"/>
      <c r="R415" s="157"/>
      <c r="S415" s="157"/>
      <c r="T415" s="157"/>
      <c r="U415" s="157"/>
      <c r="V415" s="157"/>
      <c r="W415" s="157"/>
      <c r="X415" s="157"/>
      <c r="Y415" s="157"/>
      <c r="Z415" s="157"/>
      <c r="AA415" s="157">
        <f t="shared" si="19"/>
        <v>0</v>
      </c>
      <c r="AB415" s="158"/>
      <c r="AC415" s="884"/>
      <c r="AD415" s="884"/>
      <c r="AE415" s="884"/>
      <c r="AF415" s="884"/>
      <c r="AG415" s="884"/>
      <c r="AH415" s="884"/>
      <c r="AI415" s="884"/>
      <c r="AJ415" s="884"/>
      <c r="AK415" s="884"/>
      <c r="AL415" s="884"/>
      <c r="AM415" s="884"/>
      <c r="AN415" s="884"/>
    </row>
    <row r="416" spans="1:40" s="882" customFormat="1" ht="11.25">
      <c r="A416" s="882">
        <v>1140312106</v>
      </c>
      <c r="B416" s="883" t="s">
        <v>303</v>
      </c>
      <c r="C416" s="157">
        <f>+VLOOKUP(A416,Clasificación!C:J,5,FALSE)</f>
        <v>0</v>
      </c>
      <c r="D416" s="157"/>
      <c r="E416" s="157"/>
      <c r="F416" s="157">
        <f>+VLOOKUP(A416,Clasificación!C:K,9,FALSE)</f>
        <v>0</v>
      </c>
      <c r="G416" s="157">
        <f t="shared" si="20"/>
        <v>0</v>
      </c>
      <c r="H416" s="157"/>
      <c r="I416" s="157"/>
      <c r="J416" s="157"/>
      <c r="K416" s="157"/>
      <c r="L416" s="157"/>
      <c r="M416" s="157"/>
      <c r="N416" s="157"/>
      <c r="O416" s="157"/>
      <c r="P416" s="157"/>
      <c r="Q416" s="157"/>
      <c r="R416" s="157"/>
      <c r="S416" s="157"/>
      <c r="T416" s="157"/>
      <c r="U416" s="157"/>
      <c r="V416" s="157"/>
      <c r="W416" s="157"/>
      <c r="X416" s="157"/>
      <c r="Y416" s="157"/>
      <c r="Z416" s="157"/>
      <c r="AA416" s="157">
        <f t="shared" si="19"/>
        <v>0</v>
      </c>
      <c r="AB416" s="158"/>
      <c r="AC416" s="884"/>
      <c r="AD416" s="884"/>
      <c r="AE416" s="884"/>
      <c r="AF416" s="884"/>
      <c r="AG416" s="884"/>
      <c r="AH416" s="884"/>
      <c r="AI416" s="884"/>
      <c r="AJ416" s="884"/>
      <c r="AK416" s="884"/>
      <c r="AL416" s="884"/>
      <c r="AM416" s="884"/>
      <c r="AN416" s="884"/>
    </row>
    <row r="417" spans="1:40" s="882" customFormat="1" ht="11.25">
      <c r="A417" s="882">
        <v>1140312107</v>
      </c>
      <c r="B417" s="883" t="s">
        <v>304</v>
      </c>
      <c r="C417" s="157">
        <f>+VLOOKUP(A417,Clasificación!C:J,5,FALSE)</f>
        <v>0</v>
      </c>
      <c r="D417" s="157"/>
      <c r="E417" s="157"/>
      <c r="F417" s="157">
        <f>+VLOOKUP(A417,Clasificación!C:K,9,FALSE)</f>
        <v>0</v>
      </c>
      <c r="G417" s="157">
        <f t="shared" si="20"/>
        <v>0</v>
      </c>
      <c r="H417" s="157"/>
      <c r="I417" s="157"/>
      <c r="J417" s="157"/>
      <c r="K417" s="157"/>
      <c r="L417" s="157"/>
      <c r="M417" s="157"/>
      <c r="N417" s="157"/>
      <c r="O417" s="157"/>
      <c r="P417" s="157"/>
      <c r="Q417" s="157"/>
      <c r="R417" s="157"/>
      <c r="S417" s="157"/>
      <c r="T417" s="157"/>
      <c r="U417" s="157"/>
      <c r="V417" s="157"/>
      <c r="W417" s="157"/>
      <c r="X417" s="157"/>
      <c r="Y417" s="157"/>
      <c r="Z417" s="157"/>
      <c r="AA417" s="157">
        <f t="shared" si="19"/>
        <v>0</v>
      </c>
      <c r="AB417" s="158"/>
      <c r="AC417" s="884"/>
      <c r="AD417" s="884"/>
      <c r="AE417" s="884"/>
      <c r="AF417" s="884"/>
      <c r="AG417" s="884"/>
      <c r="AH417" s="884"/>
      <c r="AI417" s="884"/>
      <c r="AJ417" s="884"/>
      <c r="AK417" s="884"/>
      <c r="AL417" s="884"/>
      <c r="AM417" s="884"/>
      <c r="AN417" s="884"/>
    </row>
    <row r="418" spans="1:40" s="882" customFormat="1" ht="11.25">
      <c r="A418" s="882">
        <v>1140312108</v>
      </c>
      <c r="B418" s="883" t="s">
        <v>305</v>
      </c>
      <c r="C418" s="157">
        <f>+VLOOKUP(A418,Clasificación!C:J,5,FALSE)</f>
        <v>0</v>
      </c>
      <c r="D418" s="157"/>
      <c r="E418" s="157"/>
      <c r="F418" s="157">
        <f>+VLOOKUP(A418,Clasificación!C:K,9,FALSE)</f>
        <v>0</v>
      </c>
      <c r="G418" s="157">
        <f t="shared" si="20"/>
        <v>0</v>
      </c>
      <c r="H418" s="157"/>
      <c r="I418" s="157"/>
      <c r="J418" s="157"/>
      <c r="K418" s="157"/>
      <c r="L418" s="157"/>
      <c r="M418" s="157"/>
      <c r="N418" s="157"/>
      <c r="O418" s="157"/>
      <c r="P418" s="157"/>
      <c r="Q418" s="157"/>
      <c r="R418" s="157"/>
      <c r="S418" s="157"/>
      <c r="T418" s="157"/>
      <c r="U418" s="157"/>
      <c r="V418" s="157"/>
      <c r="W418" s="157"/>
      <c r="X418" s="157"/>
      <c r="Y418" s="157"/>
      <c r="Z418" s="157"/>
      <c r="AA418" s="157">
        <f t="shared" si="19"/>
        <v>0</v>
      </c>
      <c r="AB418" s="158"/>
      <c r="AC418" s="884"/>
      <c r="AD418" s="884"/>
      <c r="AE418" s="884"/>
      <c r="AF418" s="884"/>
      <c r="AG418" s="884"/>
      <c r="AH418" s="884"/>
      <c r="AI418" s="884"/>
      <c r="AJ418" s="884"/>
      <c r="AK418" s="884"/>
      <c r="AL418" s="884"/>
      <c r="AM418" s="884"/>
      <c r="AN418" s="884"/>
    </row>
    <row r="419" spans="1:40" s="882" customFormat="1" ht="11.25">
      <c r="A419" s="882">
        <v>1140312109</v>
      </c>
      <c r="B419" s="883" t="s">
        <v>547</v>
      </c>
      <c r="C419" s="157">
        <f>+VLOOKUP(A419,Clasificación!C:J,5,FALSE)</f>
        <v>0</v>
      </c>
      <c r="D419" s="157"/>
      <c r="E419" s="157"/>
      <c r="F419" s="157">
        <f>+VLOOKUP(A419,Clasificación!C:K,9,FALSE)</f>
        <v>0</v>
      </c>
      <c r="G419" s="157">
        <f t="shared" si="20"/>
        <v>0</v>
      </c>
      <c r="H419" s="157"/>
      <c r="I419" s="157"/>
      <c r="J419" s="157"/>
      <c r="K419" s="157"/>
      <c r="L419" s="157"/>
      <c r="M419" s="157"/>
      <c r="N419" s="157"/>
      <c r="O419" s="157"/>
      <c r="P419" s="157"/>
      <c r="Q419" s="157"/>
      <c r="R419" s="157"/>
      <c r="S419" s="157"/>
      <c r="T419" s="157"/>
      <c r="U419" s="157"/>
      <c r="V419" s="157"/>
      <c r="W419" s="157"/>
      <c r="X419" s="157"/>
      <c r="Y419" s="157"/>
      <c r="Z419" s="157"/>
      <c r="AA419" s="157">
        <f t="shared" si="19"/>
        <v>0</v>
      </c>
      <c r="AB419" s="158"/>
      <c r="AC419" s="884"/>
      <c r="AD419" s="884"/>
      <c r="AE419" s="884"/>
      <c r="AF419" s="884"/>
      <c r="AG419" s="884"/>
      <c r="AH419" s="884"/>
      <c r="AI419" s="884"/>
      <c r="AJ419" s="884"/>
      <c r="AK419" s="884"/>
      <c r="AL419" s="884"/>
      <c r="AM419" s="884"/>
      <c r="AN419" s="884"/>
    </row>
    <row r="420" spans="1:40" s="882" customFormat="1" ht="11.25">
      <c r="A420" s="882">
        <v>1140312110</v>
      </c>
      <c r="B420" s="883" t="s">
        <v>548</v>
      </c>
      <c r="C420" s="157">
        <f>+VLOOKUP(A420,Clasificación!C:J,5,FALSE)</f>
        <v>0</v>
      </c>
      <c r="D420" s="157"/>
      <c r="E420" s="157"/>
      <c r="F420" s="157">
        <f>+VLOOKUP(A420,Clasificación!C:K,9,FALSE)</f>
        <v>0</v>
      </c>
      <c r="G420" s="157">
        <f t="shared" si="20"/>
        <v>0</v>
      </c>
      <c r="H420" s="157"/>
      <c r="I420" s="157"/>
      <c r="J420" s="157"/>
      <c r="K420" s="157"/>
      <c r="L420" s="157"/>
      <c r="M420" s="157"/>
      <c r="N420" s="157"/>
      <c r="O420" s="157"/>
      <c r="P420" s="157"/>
      <c r="Q420" s="157"/>
      <c r="R420" s="157"/>
      <c r="S420" s="157"/>
      <c r="T420" s="157"/>
      <c r="U420" s="157"/>
      <c r="V420" s="157"/>
      <c r="W420" s="157"/>
      <c r="X420" s="157"/>
      <c r="Y420" s="157"/>
      <c r="Z420" s="157"/>
      <c r="AA420" s="157">
        <f t="shared" si="19"/>
        <v>0</v>
      </c>
      <c r="AB420" s="158"/>
      <c r="AC420" s="884"/>
      <c r="AD420" s="884"/>
      <c r="AE420" s="884"/>
      <c r="AF420" s="884"/>
      <c r="AG420" s="884"/>
      <c r="AH420" s="884"/>
      <c r="AI420" s="884"/>
      <c r="AJ420" s="884"/>
      <c r="AK420" s="884"/>
      <c r="AL420" s="884"/>
      <c r="AM420" s="884"/>
      <c r="AN420" s="884"/>
    </row>
    <row r="421" spans="1:40" s="882" customFormat="1" ht="11.25">
      <c r="A421" s="882">
        <v>1140312111</v>
      </c>
      <c r="B421" s="883" t="s">
        <v>550</v>
      </c>
      <c r="C421" s="157">
        <f>+VLOOKUP(A421,Clasificación!C:J,5,FALSE)</f>
        <v>0</v>
      </c>
      <c r="D421" s="157"/>
      <c r="E421" s="157"/>
      <c r="F421" s="157">
        <f>+VLOOKUP(A421,Clasificación!C:K,9,FALSE)</f>
        <v>0</v>
      </c>
      <c r="G421" s="157">
        <f t="shared" si="20"/>
        <v>0</v>
      </c>
      <c r="H421" s="157"/>
      <c r="I421" s="157"/>
      <c r="J421" s="157"/>
      <c r="K421" s="157"/>
      <c r="L421" s="157"/>
      <c r="M421" s="157"/>
      <c r="N421" s="157"/>
      <c r="O421" s="157"/>
      <c r="P421" s="157"/>
      <c r="Q421" s="157"/>
      <c r="R421" s="157"/>
      <c r="S421" s="157"/>
      <c r="T421" s="157"/>
      <c r="U421" s="157"/>
      <c r="V421" s="157"/>
      <c r="W421" s="157"/>
      <c r="X421" s="157"/>
      <c r="Y421" s="157"/>
      <c r="Z421" s="157"/>
      <c r="AA421" s="157">
        <f t="shared" si="19"/>
        <v>0</v>
      </c>
      <c r="AB421" s="158"/>
      <c r="AC421" s="884"/>
      <c r="AD421" s="884"/>
      <c r="AE421" s="884"/>
      <c r="AF421" s="884"/>
      <c r="AG421" s="884"/>
      <c r="AH421" s="884"/>
      <c r="AI421" s="884"/>
      <c r="AJ421" s="884"/>
      <c r="AK421" s="884"/>
      <c r="AL421" s="884"/>
      <c r="AM421" s="884"/>
      <c r="AN421" s="884"/>
    </row>
    <row r="422" spans="1:40" s="882" customFormat="1" ht="11.25">
      <c r="A422" s="882">
        <v>1140312112</v>
      </c>
      <c r="B422" s="883" t="s">
        <v>551</v>
      </c>
      <c r="C422" s="157">
        <f>+VLOOKUP(A422,Clasificación!C:J,5,FALSE)</f>
        <v>0</v>
      </c>
      <c r="D422" s="157"/>
      <c r="E422" s="157"/>
      <c r="F422" s="157">
        <f>+VLOOKUP(A422,Clasificación!C:K,9,FALSE)</f>
        <v>0</v>
      </c>
      <c r="G422" s="157">
        <f t="shared" si="20"/>
        <v>0</v>
      </c>
      <c r="H422" s="157"/>
      <c r="I422" s="157"/>
      <c r="J422" s="157"/>
      <c r="K422" s="157"/>
      <c r="L422" s="157"/>
      <c r="M422" s="157"/>
      <c r="N422" s="157"/>
      <c r="O422" s="157"/>
      <c r="P422" s="157"/>
      <c r="Q422" s="157"/>
      <c r="R422" s="157"/>
      <c r="S422" s="157"/>
      <c r="T422" s="157"/>
      <c r="U422" s="157"/>
      <c r="V422" s="157"/>
      <c r="W422" s="157"/>
      <c r="X422" s="157"/>
      <c r="Y422" s="157"/>
      <c r="Z422" s="157"/>
      <c r="AA422" s="157">
        <f t="shared" si="19"/>
        <v>0</v>
      </c>
      <c r="AB422" s="158"/>
      <c r="AC422" s="884"/>
      <c r="AD422" s="884"/>
      <c r="AE422" s="884"/>
      <c r="AF422" s="884"/>
      <c r="AG422" s="884"/>
      <c r="AH422" s="884"/>
      <c r="AI422" s="884"/>
      <c r="AJ422" s="884"/>
      <c r="AK422" s="884"/>
      <c r="AL422" s="884"/>
      <c r="AM422" s="884"/>
      <c r="AN422" s="884"/>
    </row>
    <row r="423" spans="1:40" s="882" customFormat="1" ht="11.25">
      <c r="A423" s="882">
        <v>1140312113</v>
      </c>
      <c r="B423" s="883" t="s">
        <v>681</v>
      </c>
      <c r="C423" s="157">
        <f>+VLOOKUP(A423,Clasificación!C:J,5,FALSE)</f>
        <v>0</v>
      </c>
      <c r="D423" s="157"/>
      <c r="E423" s="157"/>
      <c r="F423" s="157">
        <f>+VLOOKUP(A423,Clasificación!C:K,9,FALSE)</f>
        <v>0</v>
      </c>
      <c r="G423" s="157">
        <f t="shared" si="20"/>
        <v>0</v>
      </c>
      <c r="H423" s="157"/>
      <c r="I423" s="157"/>
      <c r="J423" s="157"/>
      <c r="K423" s="157"/>
      <c r="L423" s="157"/>
      <c r="M423" s="157"/>
      <c r="N423" s="157"/>
      <c r="O423" s="157"/>
      <c r="P423" s="157"/>
      <c r="Q423" s="157"/>
      <c r="R423" s="157"/>
      <c r="S423" s="157"/>
      <c r="T423" s="157"/>
      <c r="U423" s="157"/>
      <c r="V423" s="157"/>
      <c r="W423" s="157"/>
      <c r="X423" s="157"/>
      <c r="Y423" s="157"/>
      <c r="Z423" s="157"/>
      <c r="AA423" s="157">
        <f t="shared" si="19"/>
        <v>0</v>
      </c>
      <c r="AB423" s="158"/>
      <c r="AC423" s="884"/>
      <c r="AD423" s="884"/>
      <c r="AE423" s="884"/>
      <c r="AF423" s="884"/>
      <c r="AG423" s="884"/>
      <c r="AH423" s="884"/>
      <c r="AI423" s="884"/>
      <c r="AJ423" s="884"/>
      <c r="AK423" s="884"/>
      <c r="AL423" s="884"/>
      <c r="AM423" s="884"/>
      <c r="AN423" s="884"/>
    </row>
    <row r="424" spans="1:40" s="882" customFormat="1" ht="11.25">
      <c r="A424" s="882">
        <v>1140312114</v>
      </c>
      <c r="B424" s="883" t="s">
        <v>542</v>
      </c>
      <c r="C424" s="157">
        <f>+VLOOKUP(A424,Clasificación!C:J,5,FALSE)</f>
        <v>0</v>
      </c>
      <c r="D424" s="157"/>
      <c r="E424" s="157"/>
      <c r="F424" s="157">
        <f>+VLOOKUP(A424,Clasificación!C:K,9,FALSE)</f>
        <v>0</v>
      </c>
      <c r="G424" s="157">
        <f t="shared" si="20"/>
        <v>0</v>
      </c>
      <c r="H424" s="157"/>
      <c r="I424" s="157"/>
      <c r="J424" s="157"/>
      <c r="K424" s="157"/>
      <c r="L424" s="157"/>
      <c r="M424" s="157"/>
      <c r="N424" s="157"/>
      <c r="O424" s="157"/>
      <c r="P424" s="157"/>
      <c r="Q424" s="157"/>
      <c r="R424" s="157"/>
      <c r="S424" s="157"/>
      <c r="T424" s="157"/>
      <c r="U424" s="157"/>
      <c r="V424" s="157"/>
      <c r="W424" s="157"/>
      <c r="X424" s="157"/>
      <c r="Y424" s="157"/>
      <c r="Z424" s="157"/>
      <c r="AA424" s="157">
        <f t="shared" si="19"/>
        <v>0</v>
      </c>
      <c r="AB424" s="158"/>
      <c r="AC424" s="884"/>
      <c r="AD424" s="884"/>
      <c r="AE424" s="884"/>
      <c r="AF424" s="884"/>
      <c r="AG424" s="884"/>
      <c r="AH424" s="884"/>
      <c r="AI424" s="884"/>
      <c r="AJ424" s="884"/>
      <c r="AK424" s="884"/>
      <c r="AL424" s="884"/>
      <c r="AM424" s="884"/>
      <c r="AN424" s="884"/>
    </row>
    <row r="425" spans="1:40" s="882" customFormat="1" ht="11.25">
      <c r="A425" s="882">
        <v>1140312115</v>
      </c>
      <c r="B425" s="883" t="s">
        <v>544</v>
      </c>
      <c r="C425" s="157">
        <f>+VLOOKUP(A425,Clasificación!C:J,5,FALSE)</f>
        <v>0</v>
      </c>
      <c r="D425" s="157"/>
      <c r="E425" s="157"/>
      <c r="F425" s="157">
        <f>+VLOOKUP(A425,Clasificación!C:K,9,FALSE)</f>
        <v>0</v>
      </c>
      <c r="G425" s="157">
        <f t="shared" si="20"/>
        <v>0</v>
      </c>
      <c r="H425" s="157"/>
      <c r="I425" s="157"/>
      <c r="J425" s="157"/>
      <c r="K425" s="157"/>
      <c r="L425" s="157"/>
      <c r="M425" s="157"/>
      <c r="N425" s="157"/>
      <c r="O425" s="157"/>
      <c r="P425" s="157"/>
      <c r="Q425" s="157"/>
      <c r="R425" s="157"/>
      <c r="S425" s="157"/>
      <c r="T425" s="157"/>
      <c r="U425" s="157"/>
      <c r="V425" s="157"/>
      <c r="W425" s="157"/>
      <c r="X425" s="157"/>
      <c r="Y425" s="157"/>
      <c r="Z425" s="157"/>
      <c r="AA425" s="157">
        <f t="shared" si="19"/>
        <v>0</v>
      </c>
      <c r="AB425" s="158"/>
      <c r="AC425" s="884"/>
      <c r="AD425" s="884"/>
      <c r="AE425" s="884"/>
      <c r="AF425" s="884"/>
      <c r="AG425" s="884"/>
      <c r="AH425" s="884"/>
      <c r="AI425" s="884"/>
      <c r="AJ425" s="884"/>
      <c r="AK425" s="884"/>
      <c r="AL425" s="884"/>
      <c r="AM425" s="884"/>
      <c r="AN425" s="884"/>
    </row>
    <row r="426" spans="1:40" s="882" customFormat="1" ht="11.25">
      <c r="A426" s="882">
        <v>1140312116</v>
      </c>
      <c r="B426" s="883" t="s">
        <v>545</v>
      </c>
      <c r="C426" s="157">
        <f>+VLOOKUP(A426,Clasificación!C:J,5,FALSE)</f>
        <v>0</v>
      </c>
      <c r="D426" s="157"/>
      <c r="E426" s="157"/>
      <c r="F426" s="157">
        <f>+VLOOKUP(A426,Clasificación!C:K,9,FALSE)</f>
        <v>0</v>
      </c>
      <c r="G426" s="157">
        <f t="shared" si="20"/>
        <v>0</v>
      </c>
      <c r="H426" s="157"/>
      <c r="I426" s="157"/>
      <c r="J426" s="157"/>
      <c r="K426" s="157"/>
      <c r="L426" s="157"/>
      <c r="M426" s="157"/>
      <c r="N426" s="157"/>
      <c r="O426" s="157"/>
      <c r="P426" s="157"/>
      <c r="Q426" s="157"/>
      <c r="R426" s="157"/>
      <c r="S426" s="157"/>
      <c r="T426" s="157"/>
      <c r="U426" s="157"/>
      <c r="V426" s="157"/>
      <c r="W426" s="157"/>
      <c r="X426" s="157"/>
      <c r="Y426" s="157"/>
      <c r="Z426" s="157"/>
      <c r="AA426" s="157">
        <f t="shared" si="19"/>
        <v>0</v>
      </c>
      <c r="AB426" s="158"/>
      <c r="AC426" s="884"/>
      <c r="AD426" s="884"/>
      <c r="AE426" s="884"/>
      <c r="AF426" s="884"/>
      <c r="AG426" s="884"/>
      <c r="AH426" s="884"/>
      <c r="AI426" s="884"/>
      <c r="AJ426" s="884"/>
      <c r="AK426" s="884"/>
      <c r="AL426" s="884"/>
      <c r="AM426" s="884"/>
      <c r="AN426" s="884"/>
    </row>
    <row r="427" spans="1:40" s="882" customFormat="1" ht="11.25">
      <c r="A427" s="882">
        <v>1140312117</v>
      </c>
      <c r="B427" s="883" t="s">
        <v>335</v>
      </c>
      <c r="C427" s="157">
        <f>+VLOOKUP(A427,Clasificación!C:J,5,FALSE)</f>
        <v>0</v>
      </c>
      <c r="D427" s="157"/>
      <c r="E427" s="157"/>
      <c r="F427" s="157">
        <f>+VLOOKUP(A427,Clasificación!C:K,9,FALSE)</f>
        <v>0</v>
      </c>
      <c r="G427" s="157">
        <f t="shared" si="20"/>
        <v>0</v>
      </c>
      <c r="H427" s="157"/>
      <c r="I427" s="157"/>
      <c r="J427" s="157"/>
      <c r="K427" s="157"/>
      <c r="L427" s="157"/>
      <c r="M427" s="157"/>
      <c r="N427" s="157"/>
      <c r="O427" s="157"/>
      <c r="P427" s="157"/>
      <c r="Q427" s="157"/>
      <c r="R427" s="157"/>
      <c r="S427" s="157"/>
      <c r="T427" s="157"/>
      <c r="U427" s="157"/>
      <c r="V427" s="157"/>
      <c r="W427" s="157"/>
      <c r="X427" s="157"/>
      <c r="Y427" s="157"/>
      <c r="Z427" s="157"/>
      <c r="AA427" s="157">
        <f t="shared" si="19"/>
        <v>0</v>
      </c>
      <c r="AB427" s="158"/>
      <c r="AC427" s="884"/>
      <c r="AD427" s="884"/>
      <c r="AE427" s="884"/>
      <c r="AF427" s="884"/>
      <c r="AG427" s="884"/>
      <c r="AH427" s="884"/>
      <c r="AI427" s="884"/>
      <c r="AJ427" s="884"/>
      <c r="AK427" s="884"/>
      <c r="AL427" s="884"/>
      <c r="AM427" s="884"/>
      <c r="AN427" s="884"/>
    </row>
    <row r="428" spans="1:40" s="882" customFormat="1" ht="11.25">
      <c r="A428" s="882">
        <v>1140312118</v>
      </c>
      <c r="B428" s="883" t="s">
        <v>336</v>
      </c>
      <c r="C428" s="157">
        <f>+VLOOKUP(A428,Clasificación!C:J,5,FALSE)</f>
        <v>0</v>
      </c>
      <c r="D428" s="157"/>
      <c r="E428" s="157"/>
      <c r="F428" s="157">
        <f>+VLOOKUP(A428,Clasificación!C:K,9,FALSE)</f>
        <v>0</v>
      </c>
      <c r="G428" s="157">
        <f t="shared" si="20"/>
        <v>0</v>
      </c>
      <c r="H428" s="157"/>
      <c r="I428" s="157"/>
      <c r="J428" s="157"/>
      <c r="K428" s="157"/>
      <c r="L428" s="157"/>
      <c r="M428" s="157"/>
      <c r="N428" s="157"/>
      <c r="O428" s="157"/>
      <c r="P428" s="157"/>
      <c r="Q428" s="157"/>
      <c r="R428" s="157"/>
      <c r="S428" s="157"/>
      <c r="T428" s="157"/>
      <c r="U428" s="157"/>
      <c r="V428" s="157"/>
      <c r="W428" s="157"/>
      <c r="X428" s="157"/>
      <c r="Y428" s="157"/>
      <c r="Z428" s="157"/>
      <c r="AA428" s="157">
        <f t="shared" si="19"/>
        <v>0</v>
      </c>
      <c r="AB428" s="158"/>
      <c r="AC428" s="884"/>
      <c r="AD428" s="884"/>
      <c r="AE428" s="884"/>
      <c r="AF428" s="884"/>
      <c r="AG428" s="884"/>
      <c r="AH428" s="884"/>
      <c r="AI428" s="884"/>
      <c r="AJ428" s="884"/>
      <c r="AK428" s="884"/>
      <c r="AL428" s="884"/>
      <c r="AM428" s="884"/>
      <c r="AN428" s="884"/>
    </row>
    <row r="429" spans="1:40" s="882" customFormat="1" ht="11.25">
      <c r="A429" s="882">
        <v>1140312119</v>
      </c>
      <c r="B429" s="883" t="s">
        <v>304</v>
      </c>
      <c r="C429" s="157">
        <f>+VLOOKUP(A429,Clasificación!C:J,5,FALSE)</f>
        <v>0</v>
      </c>
      <c r="D429" s="157"/>
      <c r="E429" s="157"/>
      <c r="F429" s="157">
        <f>+VLOOKUP(A429,Clasificación!C:K,9,FALSE)</f>
        <v>0</v>
      </c>
      <c r="G429" s="157">
        <f t="shared" si="20"/>
        <v>0</v>
      </c>
      <c r="H429" s="157"/>
      <c r="I429" s="157"/>
      <c r="J429" s="157"/>
      <c r="K429" s="157"/>
      <c r="L429" s="157"/>
      <c r="M429" s="157"/>
      <c r="N429" s="157"/>
      <c r="O429" s="157"/>
      <c r="P429" s="157"/>
      <c r="Q429" s="157"/>
      <c r="R429" s="157"/>
      <c r="S429" s="157"/>
      <c r="T429" s="157"/>
      <c r="U429" s="157"/>
      <c r="V429" s="157"/>
      <c r="W429" s="157"/>
      <c r="X429" s="157"/>
      <c r="Y429" s="157"/>
      <c r="Z429" s="157"/>
      <c r="AA429" s="157">
        <f t="shared" si="19"/>
        <v>0</v>
      </c>
      <c r="AB429" s="158"/>
      <c r="AC429" s="884"/>
      <c r="AD429" s="884"/>
      <c r="AE429" s="884"/>
      <c r="AF429" s="884"/>
      <c r="AG429" s="884"/>
      <c r="AH429" s="884"/>
      <c r="AI429" s="884"/>
      <c r="AJ429" s="884"/>
      <c r="AK429" s="884"/>
      <c r="AL429" s="884"/>
      <c r="AM429" s="884"/>
      <c r="AN429" s="884"/>
    </row>
    <row r="430" spans="1:40" s="882" customFormat="1" ht="11.25">
      <c r="A430" s="882">
        <v>1140312120</v>
      </c>
      <c r="B430" s="883" t="s">
        <v>305</v>
      </c>
      <c r="C430" s="157">
        <f>+VLOOKUP(A430,Clasificación!C:J,5,FALSE)</f>
        <v>0</v>
      </c>
      <c r="D430" s="157"/>
      <c r="E430" s="157"/>
      <c r="F430" s="157">
        <f>+VLOOKUP(A430,Clasificación!C:K,9,FALSE)</f>
        <v>0</v>
      </c>
      <c r="G430" s="157">
        <f t="shared" si="20"/>
        <v>0</v>
      </c>
      <c r="H430" s="157"/>
      <c r="I430" s="157"/>
      <c r="J430" s="157"/>
      <c r="K430" s="157"/>
      <c r="L430" s="157"/>
      <c r="M430" s="157"/>
      <c r="N430" s="157"/>
      <c r="O430" s="157"/>
      <c r="P430" s="157"/>
      <c r="Q430" s="157"/>
      <c r="R430" s="157"/>
      <c r="S430" s="157"/>
      <c r="T430" s="157"/>
      <c r="U430" s="157"/>
      <c r="V430" s="157"/>
      <c r="W430" s="157"/>
      <c r="X430" s="157"/>
      <c r="Y430" s="157"/>
      <c r="Z430" s="157"/>
      <c r="AA430" s="157">
        <f t="shared" si="19"/>
        <v>0</v>
      </c>
      <c r="AB430" s="158"/>
      <c r="AC430" s="884"/>
      <c r="AD430" s="884"/>
      <c r="AE430" s="884"/>
      <c r="AF430" s="884"/>
      <c r="AG430" s="884"/>
      <c r="AH430" s="884"/>
      <c r="AI430" s="884"/>
      <c r="AJ430" s="884"/>
      <c r="AK430" s="884"/>
      <c r="AL430" s="884"/>
      <c r="AM430" s="884"/>
      <c r="AN430" s="884"/>
    </row>
    <row r="431" spans="1:40" s="882" customFormat="1" ht="11.25">
      <c r="A431" s="882">
        <v>1140312121</v>
      </c>
      <c r="B431" s="883" t="s">
        <v>682</v>
      </c>
      <c r="C431" s="157">
        <f>+VLOOKUP(A431,Clasificación!C:J,5,FALSE)</f>
        <v>0</v>
      </c>
      <c r="D431" s="157"/>
      <c r="E431" s="157"/>
      <c r="F431" s="157">
        <f>+VLOOKUP(A431,Clasificación!C:K,9,FALSE)</f>
        <v>0</v>
      </c>
      <c r="G431" s="157">
        <f t="shared" si="20"/>
        <v>0</v>
      </c>
      <c r="H431" s="157"/>
      <c r="I431" s="157"/>
      <c r="J431" s="157"/>
      <c r="K431" s="157"/>
      <c r="L431" s="157"/>
      <c r="M431" s="157"/>
      <c r="N431" s="157"/>
      <c r="O431" s="157"/>
      <c r="P431" s="157"/>
      <c r="Q431" s="157"/>
      <c r="R431" s="157"/>
      <c r="S431" s="157"/>
      <c r="T431" s="157"/>
      <c r="U431" s="157"/>
      <c r="V431" s="157"/>
      <c r="W431" s="157"/>
      <c r="X431" s="157"/>
      <c r="Y431" s="157"/>
      <c r="Z431" s="157"/>
      <c r="AA431" s="157">
        <f t="shared" si="19"/>
        <v>0</v>
      </c>
      <c r="AB431" s="158"/>
      <c r="AC431" s="884"/>
      <c r="AD431" s="884"/>
      <c r="AE431" s="884"/>
      <c r="AF431" s="884"/>
      <c r="AG431" s="884"/>
      <c r="AH431" s="884"/>
      <c r="AI431" s="884"/>
      <c r="AJ431" s="884"/>
      <c r="AK431" s="884"/>
      <c r="AL431" s="884"/>
      <c r="AM431" s="884"/>
      <c r="AN431" s="884"/>
    </row>
    <row r="432" spans="1:40" s="882" customFormat="1" ht="11.25">
      <c r="A432" s="882">
        <v>1140312122</v>
      </c>
      <c r="B432" s="883" t="s">
        <v>683</v>
      </c>
      <c r="C432" s="157">
        <f>+VLOOKUP(A432,Clasificación!C:J,5,FALSE)</f>
        <v>0</v>
      </c>
      <c r="D432" s="157"/>
      <c r="E432" s="157"/>
      <c r="F432" s="157">
        <f>+VLOOKUP(A432,Clasificación!C:K,9,FALSE)</f>
        <v>0</v>
      </c>
      <c r="G432" s="157">
        <f t="shared" si="20"/>
        <v>0</v>
      </c>
      <c r="H432" s="157"/>
      <c r="I432" s="157"/>
      <c r="J432" s="157"/>
      <c r="K432" s="157"/>
      <c r="L432" s="157"/>
      <c r="M432" s="157"/>
      <c r="N432" s="157"/>
      <c r="O432" s="157"/>
      <c r="P432" s="157"/>
      <c r="Q432" s="157"/>
      <c r="R432" s="157"/>
      <c r="S432" s="157"/>
      <c r="T432" s="157"/>
      <c r="U432" s="157"/>
      <c r="V432" s="157"/>
      <c r="W432" s="157"/>
      <c r="X432" s="157"/>
      <c r="Y432" s="157"/>
      <c r="Z432" s="157"/>
      <c r="AA432" s="157">
        <f t="shared" si="19"/>
        <v>0</v>
      </c>
      <c r="AB432" s="158"/>
      <c r="AC432" s="884"/>
      <c r="AD432" s="884"/>
      <c r="AE432" s="884"/>
      <c r="AF432" s="884"/>
      <c r="AG432" s="884"/>
      <c r="AH432" s="884"/>
      <c r="AI432" s="884"/>
      <c r="AJ432" s="884"/>
      <c r="AK432" s="884"/>
      <c r="AL432" s="884"/>
      <c r="AM432" s="884"/>
      <c r="AN432" s="884"/>
    </row>
    <row r="433" spans="1:40" s="882" customFormat="1" ht="11.25">
      <c r="A433" s="882">
        <v>1140312123</v>
      </c>
      <c r="B433" s="883" t="s">
        <v>550</v>
      </c>
      <c r="C433" s="157">
        <f>+VLOOKUP(A433,Clasificación!C:J,5,FALSE)</f>
        <v>0</v>
      </c>
      <c r="D433" s="157"/>
      <c r="E433" s="157"/>
      <c r="F433" s="157">
        <f>+VLOOKUP(A433,Clasificación!C:K,9,FALSE)</f>
        <v>0</v>
      </c>
      <c r="G433" s="157">
        <f t="shared" si="20"/>
        <v>0</v>
      </c>
      <c r="H433" s="157"/>
      <c r="I433" s="157"/>
      <c r="J433" s="157"/>
      <c r="K433" s="157"/>
      <c r="L433" s="157"/>
      <c r="M433" s="157"/>
      <c r="N433" s="157"/>
      <c r="O433" s="157"/>
      <c r="P433" s="157"/>
      <c r="Q433" s="157"/>
      <c r="R433" s="157"/>
      <c r="S433" s="157"/>
      <c r="T433" s="157"/>
      <c r="U433" s="157"/>
      <c r="V433" s="157"/>
      <c r="W433" s="157"/>
      <c r="X433" s="157"/>
      <c r="Y433" s="157"/>
      <c r="Z433" s="157"/>
      <c r="AA433" s="157">
        <f t="shared" si="19"/>
        <v>0</v>
      </c>
      <c r="AB433" s="158"/>
      <c r="AC433" s="884"/>
      <c r="AD433" s="884"/>
      <c r="AE433" s="884"/>
      <c r="AF433" s="884"/>
      <c r="AG433" s="884"/>
      <c r="AH433" s="884"/>
      <c r="AI433" s="884"/>
      <c r="AJ433" s="884"/>
      <c r="AK433" s="884"/>
      <c r="AL433" s="884"/>
      <c r="AM433" s="884"/>
      <c r="AN433" s="884"/>
    </row>
    <row r="434" spans="1:40" s="882" customFormat="1" ht="11.25">
      <c r="A434" s="882">
        <v>1140312124</v>
      </c>
      <c r="B434" s="883" t="s">
        <v>551</v>
      </c>
      <c r="C434" s="157">
        <f>+VLOOKUP(A434,Clasificación!C:J,5,FALSE)</f>
        <v>0</v>
      </c>
      <c r="D434" s="157"/>
      <c r="E434" s="157"/>
      <c r="F434" s="157">
        <f>+VLOOKUP(A434,Clasificación!C:K,9,FALSE)</f>
        <v>0</v>
      </c>
      <c r="G434" s="157">
        <f t="shared" si="20"/>
        <v>0</v>
      </c>
      <c r="H434" s="157"/>
      <c r="I434" s="157"/>
      <c r="J434" s="157"/>
      <c r="K434" s="157"/>
      <c r="L434" s="157"/>
      <c r="M434" s="157"/>
      <c r="N434" s="157"/>
      <c r="O434" s="157"/>
      <c r="P434" s="157"/>
      <c r="Q434" s="157"/>
      <c r="R434" s="157"/>
      <c r="S434" s="157"/>
      <c r="T434" s="157"/>
      <c r="U434" s="157"/>
      <c r="V434" s="157"/>
      <c r="W434" s="157"/>
      <c r="X434" s="157"/>
      <c r="Y434" s="157"/>
      <c r="Z434" s="157"/>
      <c r="AA434" s="157">
        <f t="shared" si="19"/>
        <v>0</v>
      </c>
      <c r="AB434" s="158"/>
      <c r="AC434" s="884"/>
      <c r="AD434" s="884"/>
      <c r="AE434" s="884"/>
      <c r="AF434" s="884"/>
      <c r="AG434" s="884"/>
      <c r="AH434" s="884"/>
      <c r="AI434" s="884"/>
      <c r="AJ434" s="884"/>
      <c r="AK434" s="884"/>
      <c r="AL434" s="884"/>
      <c r="AM434" s="884"/>
      <c r="AN434" s="884"/>
    </row>
    <row r="435" spans="1:40" s="882" customFormat="1" ht="11.25">
      <c r="A435" s="882">
        <v>1140312125</v>
      </c>
      <c r="B435" s="883" t="s">
        <v>321</v>
      </c>
      <c r="C435" s="157">
        <f>+VLOOKUP(A435,Clasificación!C:J,5,FALSE)</f>
        <v>0</v>
      </c>
      <c r="D435" s="157"/>
      <c r="E435" s="157"/>
      <c r="F435" s="157">
        <f>+VLOOKUP(A435,Clasificación!C:K,9,FALSE)</f>
        <v>0</v>
      </c>
      <c r="G435" s="157">
        <f t="shared" si="20"/>
        <v>0</v>
      </c>
      <c r="H435" s="157"/>
      <c r="I435" s="157"/>
      <c r="J435" s="157"/>
      <c r="K435" s="157"/>
      <c r="L435" s="157"/>
      <c r="M435" s="157"/>
      <c r="N435" s="157"/>
      <c r="O435" s="157"/>
      <c r="P435" s="157"/>
      <c r="Q435" s="157"/>
      <c r="R435" s="157"/>
      <c r="S435" s="157"/>
      <c r="T435" s="157"/>
      <c r="U435" s="157"/>
      <c r="V435" s="157"/>
      <c r="W435" s="157"/>
      <c r="X435" s="157"/>
      <c r="Y435" s="157"/>
      <c r="Z435" s="157"/>
      <c r="AA435" s="157">
        <f t="shared" si="19"/>
        <v>0</v>
      </c>
      <c r="AB435" s="158"/>
      <c r="AC435" s="884"/>
      <c r="AD435" s="884"/>
      <c r="AE435" s="884"/>
      <c r="AF435" s="884"/>
      <c r="AG435" s="884"/>
      <c r="AH435" s="884"/>
      <c r="AI435" s="884"/>
      <c r="AJ435" s="884"/>
      <c r="AK435" s="884"/>
      <c r="AL435" s="884"/>
      <c r="AM435" s="884"/>
      <c r="AN435" s="884"/>
    </row>
    <row r="436" spans="1:40" s="882" customFormat="1" ht="11.25">
      <c r="A436" s="882">
        <v>1140312126</v>
      </c>
      <c r="B436" s="883" t="s">
        <v>539</v>
      </c>
      <c r="C436" s="157">
        <f>+VLOOKUP(A436,Clasificación!C:J,5,FALSE)</f>
        <v>0</v>
      </c>
      <c r="D436" s="157"/>
      <c r="E436" s="157"/>
      <c r="F436" s="157">
        <f>+VLOOKUP(A436,Clasificación!C:K,9,FALSE)</f>
        <v>0</v>
      </c>
      <c r="G436" s="157">
        <f t="shared" si="20"/>
        <v>0</v>
      </c>
      <c r="H436" s="157"/>
      <c r="I436" s="157"/>
      <c r="J436" s="157"/>
      <c r="K436" s="157"/>
      <c r="L436" s="157"/>
      <c r="M436" s="157"/>
      <c r="N436" s="157"/>
      <c r="O436" s="157"/>
      <c r="P436" s="157"/>
      <c r="Q436" s="157"/>
      <c r="R436" s="157"/>
      <c r="S436" s="157"/>
      <c r="T436" s="157"/>
      <c r="U436" s="157"/>
      <c r="V436" s="157"/>
      <c r="W436" s="157"/>
      <c r="X436" s="157"/>
      <c r="Y436" s="157"/>
      <c r="Z436" s="157"/>
      <c r="AA436" s="157">
        <f t="shared" si="19"/>
        <v>0</v>
      </c>
      <c r="AB436" s="158"/>
      <c r="AC436" s="884"/>
      <c r="AD436" s="884"/>
      <c r="AE436" s="884"/>
      <c r="AF436" s="884"/>
      <c r="AG436" s="884"/>
      <c r="AH436" s="884"/>
      <c r="AI436" s="884"/>
      <c r="AJ436" s="884"/>
      <c r="AK436" s="884"/>
      <c r="AL436" s="884"/>
      <c r="AM436" s="884"/>
      <c r="AN436" s="884"/>
    </row>
    <row r="437" spans="1:40" s="882" customFormat="1" ht="11.25">
      <c r="A437" s="882">
        <v>11403122</v>
      </c>
      <c r="B437" s="883" t="s">
        <v>684</v>
      </c>
      <c r="C437" s="157">
        <f>+VLOOKUP(A437,Clasificación!C:J,5,FALSE)</f>
        <v>0</v>
      </c>
      <c r="D437" s="157"/>
      <c r="E437" s="157"/>
      <c r="F437" s="157">
        <f>+VLOOKUP(A437,Clasificación!C:K,9,FALSE)</f>
        <v>0</v>
      </c>
      <c r="G437" s="157">
        <f t="shared" si="20"/>
        <v>0</v>
      </c>
      <c r="H437" s="157"/>
      <c r="I437" s="157"/>
      <c r="J437" s="157"/>
      <c r="K437" s="157"/>
      <c r="L437" s="157"/>
      <c r="M437" s="157"/>
      <c r="N437" s="157"/>
      <c r="O437" s="157"/>
      <c r="P437" s="157"/>
      <c r="Q437" s="157"/>
      <c r="R437" s="157"/>
      <c r="S437" s="157"/>
      <c r="T437" s="157"/>
      <c r="U437" s="157"/>
      <c r="V437" s="157"/>
      <c r="W437" s="157"/>
      <c r="X437" s="157"/>
      <c r="Y437" s="157"/>
      <c r="Z437" s="157"/>
      <c r="AA437" s="157">
        <f t="shared" si="19"/>
        <v>0</v>
      </c>
      <c r="AB437" s="158"/>
      <c r="AC437" s="884"/>
      <c r="AD437" s="884"/>
      <c r="AE437" s="884"/>
      <c r="AF437" s="884"/>
      <c r="AG437" s="884"/>
      <c r="AH437" s="884"/>
      <c r="AI437" s="884"/>
      <c r="AJ437" s="884"/>
      <c r="AK437" s="884"/>
      <c r="AL437" s="884"/>
      <c r="AM437" s="884"/>
      <c r="AN437" s="884"/>
    </row>
    <row r="438" spans="1:40" s="882" customFormat="1" ht="11.25">
      <c r="A438" s="882">
        <v>1140312201</v>
      </c>
      <c r="B438" s="883" t="s">
        <v>684</v>
      </c>
      <c r="C438" s="157">
        <f>+VLOOKUP(A438,Clasificación!C:J,5,FALSE)</f>
        <v>0</v>
      </c>
      <c r="D438" s="157"/>
      <c r="E438" s="157"/>
      <c r="F438" s="157">
        <f>+VLOOKUP(A438,Clasificación!C:K,9,FALSE)</f>
        <v>0</v>
      </c>
      <c r="G438" s="157">
        <f t="shared" si="20"/>
        <v>0</v>
      </c>
      <c r="H438" s="157"/>
      <c r="I438" s="157"/>
      <c r="J438" s="157"/>
      <c r="K438" s="157"/>
      <c r="L438" s="157"/>
      <c r="M438" s="157"/>
      <c r="N438" s="157"/>
      <c r="O438" s="157"/>
      <c r="P438" s="157"/>
      <c r="Q438" s="157"/>
      <c r="R438" s="157"/>
      <c r="S438" s="157"/>
      <c r="T438" s="157"/>
      <c r="U438" s="157"/>
      <c r="V438" s="157"/>
      <c r="W438" s="157"/>
      <c r="X438" s="157"/>
      <c r="Y438" s="157"/>
      <c r="Z438" s="157"/>
      <c r="AA438" s="157">
        <f t="shared" si="19"/>
        <v>0</v>
      </c>
      <c r="AB438" s="158"/>
      <c r="AC438" s="884"/>
      <c r="AD438" s="884"/>
      <c r="AE438" s="884"/>
      <c r="AF438" s="884"/>
      <c r="AG438" s="884"/>
      <c r="AH438" s="884"/>
      <c r="AI438" s="884"/>
      <c r="AJ438" s="884"/>
      <c r="AK438" s="884"/>
      <c r="AL438" s="884"/>
      <c r="AM438" s="884"/>
      <c r="AN438" s="884"/>
    </row>
    <row r="439" spans="1:40" s="882" customFormat="1" ht="11.25">
      <c r="A439" s="882">
        <v>1140312202</v>
      </c>
      <c r="B439" s="883" t="s">
        <v>684</v>
      </c>
      <c r="C439" s="157">
        <f>+VLOOKUP(A439,Clasificación!C:J,5,FALSE)</f>
        <v>0</v>
      </c>
      <c r="D439" s="157"/>
      <c r="E439" s="157"/>
      <c r="F439" s="157">
        <f>+VLOOKUP(A439,Clasificación!C:K,9,FALSE)</f>
        <v>0</v>
      </c>
      <c r="G439" s="157">
        <f t="shared" si="20"/>
        <v>0</v>
      </c>
      <c r="H439" s="157"/>
      <c r="I439" s="157"/>
      <c r="J439" s="157"/>
      <c r="K439" s="157"/>
      <c r="L439" s="157"/>
      <c r="M439" s="157"/>
      <c r="N439" s="157"/>
      <c r="O439" s="157"/>
      <c r="P439" s="157"/>
      <c r="Q439" s="157"/>
      <c r="R439" s="157"/>
      <c r="S439" s="157"/>
      <c r="T439" s="157"/>
      <c r="U439" s="157"/>
      <c r="V439" s="157"/>
      <c r="W439" s="157"/>
      <c r="X439" s="157"/>
      <c r="Y439" s="157"/>
      <c r="Z439" s="157"/>
      <c r="AA439" s="157">
        <f t="shared" si="19"/>
        <v>0</v>
      </c>
      <c r="AB439" s="158"/>
      <c r="AC439" s="884"/>
      <c r="AD439" s="884"/>
      <c r="AE439" s="884"/>
      <c r="AF439" s="884"/>
      <c r="AG439" s="884"/>
      <c r="AH439" s="884"/>
      <c r="AI439" s="884"/>
      <c r="AJ439" s="884"/>
      <c r="AK439" s="884"/>
      <c r="AL439" s="884"/>
      <c r="AM439" s="884"/>
      <c r="AN439" s="884"/>
    </row>
    <row r="440" spans="1:40" s="882" customFormat="1" ht="11.25">
      <c r="A440" s="882">
        <v>11403123</v>
      </c>
      <c r="B440" s="883" t="s">
        <v>322</v>
      </c>
      <c r="C440" s="157">
        <f>+VLOOKUP(A440,Clasificación!C:J,5,FALSE)</f>
        <v>0</v>
      </c>
      <c r="D440" s="157"/>
      <c r="E440" s="157"/>
      <c r="F440" s="157">
        <f>+VLOOKUP(A440,Clasificación!C:K,9,FALSE)</f>
        <v>0</v>
      </c>
      <c r="G440" s="157">
        <f t="shared" si="20"/>
        <v>0</v>
      </c>
      <c r="H440" s="157"/>
      <c r="I440" s="157"/>
      <c r="J440" s="157"/>
      <c r="K440" s="157"/>
      <c r="L440" s="157"/>
      <c r="M440" s="157"/>
      <c r="N440" s="157"/>
      <c r="O440" s="157"/>
      <c r="P440" s="157"/>
      <c r="Q440" s="157"/>
      <c r="R440" s="157"/>
      <c r="S440" s="157"/>
      <c r="T440" s="157"/>
      <c r="U440" s="157"/>
      <c r="V440" s="157"/>
      <c r="W440" s="157"/>
      <c r="X440" s="157"/>
      <c r="Y440" s="157"/>
      <c r="Z440" s="157"/>
      <c r="AA440" s="157">
        <f t="shared" si="19"/>
        <v>0</v>
      </c>
      <c r="AB440" s="158"/>
      <c r="AC440" s="884"/>
      <c r="AD440" s="884"/>
      <c r="AE440" s="884"/>
      <c r="AF440" s="884"/>
      <c r="AG440" s="884"/>
      <c r="AH440" s="884"/>
      <c r="AI440" s="884"/>
      <c r="AJ440" s="884"/>
      <c r="AK440" s="884"/>
      <c r="AL440" s="884"/>
      <c r="AM440" s="884"/>
      <c r="AN440" s="884"/>
    </row>
    <row r="441" spans="1:40" s="882" customFormat="1" ht="11.25">
      <c r="A441" s="882">
        <v>1140312301</v>
      </c>
      <c r="B441" s="883" t="s">
        <v>322</v>
      </c>
      <c r="C441" s="157">
        <f>+VLOOKUP(A441,Clasificación!C:J,5,FALSE)</f>
        <v>0</v>
      </c>
      <c r="D441" s="157"/>
      <c r="E441" s="157"/>
      <c r="F441" s="157">
        <f>+VLOOKUP(A441,Clasificación!C:K,9,FALSE)</f>
        <v>0</v>
      </c>
      <c r="G441" s="157">
        <f t="shared" si="20"/>
        <v>0</v>
      </c>
      <c r="H441" s="157"/>
      <c r="I441" s="157"/>
      <c r="J441" s="157"/>
      <c r="K441" s="157"/>
      <c r="L441" s="157"/>
      <c r="M441" s="157"/>
      <c r="N441" s="157"/>
      <c r="O441" s="157"/>
      <c r="P441" s="157"/>
      <c r="Q441" s="157"/>
      <c r="R441" s="157"/>
      <c r="S441" s="157"/>
      <c r="T441" s="157"/>
      <c r="U441" s="157"/>
      <c r="V441" s="157"/>
      <c r="W441" s="157"/>
      <c r="X441" s="157"/>
      <c r="Y441" s="157"/>
      <c r="Z441" s="157"/>
      <c r="AA441" s="157">
        <f t="shared" si="19"/>
        <v>0</v>
      </c>
      <c r="AB441" s="158"/>
      <c r="AC441" s="884"/>
      <c r="AD441" s="884"/>
      <c r="AE441" s="884"/>
      <c r="AF441" s="884"/>
      <c r="AG441" s="884"/>
      <c r="AH441" s="884"/>
      <c r="AI441" s="884"/>
      <c r="AJ441" s="884"/>
      <c r="AK441" s="884"/>
      <c r="AL441" s="884"/>
      <c r="AM441" s="884"/>
      <c r="AN441" s="884"/>
    </row>
    <row r="442" spans="1:40" s="882" customFormat="1" ht="11.25">
      <c r="A442" s="882">
        <v>1140312302</v>
      </c>
      <c r="B442" s="883" t="s">
        <v>322</v>
      </c>
      <c r="C442" s="157">
        <f>+VLOOKUP(A442,Clasificación!C:J,5,FALSE)</f>
        <v>0</v>
      </c>
      <c r="D442" s="157"/>
      <c r="E442" s="157"/>
      <c r="F442" s="157">
        <f>+VLOOKUP(A442,Clasificación!C:K,9,FALSE)</f>
        <v>0</v>
      </c>
      <c r="G442" s="157">
        <f t="shared" si="20"/>
        <v>0</v>
      </c>
      <c r="H442" s="157"/>
      <c r="I442" s="157"/>
      <c r="J442" s="157"/>
      <c r="K442" s="157"/>
      <c r="L442" s="157"/>
      <c r="M442" s="157"/>
      <c r="N442" s="157"/>
      <c r="O442" s="157"/>
      <c r="P442" s="157"/>
      <c r="Q442" s="157"/>
      <c r="R442" s="157"/>
      <c r="S442" s="157"/>
      <c r="T442" s="157"/>
      <c r="U442" s="157"/>
      <c r="V442" s="157"/>
      <c r="W442" s="157"/>
      <c r="X442" s="157"/>
      <c r="Y442" s="157"/>
      <c r="Z442" s="157"/>
      <c r="AA442" s="157">
        <f t="shared" si="19"/>
        <v>0</v>
      </c>
      <c r="AB442" s="158"/>
      <c r="AC442" s="884"/>
      <c r="AD442" s="884"/>
      <c r="AE442" s="884"/>
      <c r="AF442" s="884"/>
      <c r="AG442" s="884"/>
      <c r="AH442" s="884"/>
      <c r="AI442" s="884"/>
      <c r="AJ442" s="884"/>
      <c r="AK442" s="884"/>
      <c r="AL442" s="884"/>
      <c r="AM442" s="884"/>
      <c r="AN442" s="884"/>
    </row>
    <row r="443" spans="1:40" s="882" customFormat="1" ht="11.25">
      <c r="A443" s="882">
        <v>119</v>
      </c>
      <c r="B443" s="883" t="s">
        <v>685</v>
      </c>
      <c r="C443" s="157">
        <f>+VLOOKUP(A443,Clasificación!C:J,5,FALSE)</f>
        <v>0</v>
      </c>
      <c r="D443" s="157"/>
      <c r="E443" s="157"/>
      <c r="F443" s="157">
        <f>+VLOOKUP(A443,Clasificación!C:K,9,FALSE)</f>
        <v>0</v>
      </c>
      <c r="G443" s="157">
        <f t="shared" si="20"/>
        <v>0</v>
      </c>
      <c r="H443" s="157"/>
      <c r="I443" s="157"/>
      <c r="J443" s="157"/>
      <c r="K443" s="157"/>
      <c r="L443" s="157"/>
      <c r="M443" s="157"/>
      <c r="N443" s="157"/>
      <c r="O443" s="157"/>
      <c r="P443" s="157"/>
      <c r="Q443" s="157"/>
      <c r="R443" s="157"/>
      <c r="S443" s="157"/>
      <c r="T443" s="157"/>
      <c r="U443" s="157"/>
      <c r="V443" s="157"/>
      <c r="W443" s="157"/>
      <c r="X443" s="157"/>
      <c r="Y443" s="157"/>
      <c r="Z443" s="157"/>
      <c r="AA443" s="157">
        <f t="shared" si="19"/>
        <v>0</v>
      </c>
      <c r="AB443" s="158"/>
      <c r="AC443" s="884"/>
      <c r="AD443" s="884"/>
      <c r="AE443" s="884"/>
      <c r="AF443" s="884"/>
      <c r="AG443" s="884"/>
      <c r="AH443" s="884"/>
      <c r="AI443" s="884"/>
      <c r="AJ443" s="884"/>
      <c r="AK443" s="884"/>
      <c r="AL443" s="884"/>
      <c r="AM443" s="884"/>
      <c r="AN443" s="884"/>
    </row>
    <row r="444" spans="1:40" s="882" customFormat="1" ht="11.25">
      <c r="A444" s="882">
        <v>11901</v>
      </c>
      <c r="B444" s="883" t="s">
        <v>686</v>
      </c>
      <c r="C444" s="157">
        <f>+VLOOKUP(A444,Clasificación!C:J,5,FALSE)</f>
        <v>0</v>
      </c>
      <c r="D444" s="157"/>
      <c r="E444" s="157"/>
      <c r="F444" s="157">
        <f>+VLOOKUP(A444,Clasificación!C:K,9,FALSE)</f>
        <v>0</v>
      </c>
      <c r="G444" s="157">
        <f t="shared" si="20"/>
        <v>0</v>
      </c>
      <c r="H444" s="157"/>
      <c r="I444" s="157"/>
      <c r="J444" s="157"/>
      <c r="K444" s="157"/>
      <c r="L444" s="157"/>
      <c r="M444" s="157"/>
      <c r="N444" s="157"/>
      <c r="O444" s="157"/>
      <c r="P444" s="157"/>
      <c r="Q444" s="157"/>
      <c r="R444" s="157"/>
      <c r="S444" s="157"/>
      <c r="T444" s="157"/>
      <c r="U444" s="157"/>
      <c r="V444" s="157"/>
      <c r="W444" s="157"/>
      <c r="X444" s="157"/>
      <c r="Y444" s="157"/>
      <c r="Z444" s="157"/>
      <c r="AA444" s="157">
        <f t="shared" si="19"/>
        <v>0</v>
      </c>
      <c r="AB444" s="158"/>
      <c r="AC444" s="884"/>
      <c r="AD444" s="884"/>
      <c r="AE444" s="884"/>
      <c r="AF444" s="884"/>
      <c r="AG444" s="884"/>
      <c r="AH444" s="884"/>
      <c r="AI444" s="884"/>
      <c r="AJ444" s="884"/>
      <c r="AK444" s="884"/>
      <c r="AL444" s="884"/>
      <c r="AM444" s="884"/>
      <c r="AN444" s="884"/>
    </row>
    <row r="445" spans="1:40" s="882" customFormat="1" ht="11.25">
      <c r="A445" s="882">
        <v>119011</v>
      </c>
      <c r="B445" s="883" t="s">
        <v>686</v>
      </c>
      <c r="C445" s="157">
        <f>+VLOOKUP(A445,Clasificación!C:J,5,FALSE)</f>
        <v>0</v>
      </c>
      <c r="D445" s="157"/>
      <c r="E445" s="157"/>
      <c r="F445" s="157">
        <f>+VLOOKUP(A445,Clasificación!C:K,9,FALSE)</f>
        <v>0</v>
      </c>
      <c r="G445" s="157">
        <f t="shared" si="20"/>
        <v>0</v>
      </c>
      <c r="H445" s="157"/>
      <c r="I445" s="157"/>
      <c r="J445" s="157"/>
      <c r="K445" s="157"/>
      <c r="L445" s="157"/>
      <c r="M445" s="157"/>
      <c r="N445" s="157"/>
      <c r="O445" s="157"/>
      <c r="P445" s="157"/>
      <c r="Q445" s="157"/>
      <c r="R445" s="157"/>
      <c r="S445" s="157"/>
      <c r="T445" s="157"/>
      <c r="U445" s="157"/>
      <c r="V445" s="157"/>
      <c r="W445" s="157"/>
      <c r="X445" s="157"/>
      <c r="Y445" s="157"/>
      <c r="Z445" s="157"/>
      <c r="AA445" s="157">
        <f t="shared" si="19"/>
        <v>0</v>
      </c>
      <c r="AB445" s="158"/>
      <c r="AC445" s="884"/>
      <c r="AD445" s="884"/>
      <c r="AE445" s="884"/>
      <c r="AF445" s="884"/>
      <c r="AG445" s="884"/>
      <c r="AH445" s="884"/>
      <c r="AI445" s="884"/>
      <c r="AJ445" s="884"/>
      <c r="AK445" s="884"/>
      <c r="AL445" s="884"/>
      <c r="AM445" s="884"/>
      <c r="AN445" s="884"/>
    </row>
    <row r="446" spans="1:40" s="882" customFormat="1" ht="11.25">
      <c r="A446" s="882">
        <v>1190111</v>
      </c>
      <c r="B446" s="883" t="s">
        <v>686</v>
      </c>
      <c r="C446" s="157">
        <f>+VLOOKUP(A446,Clasificación!C:J,5,FALSE)</f>
        <v>0</v>
      </c>
      <c r="D446" s="157"/>
      <c r="E446" s="157"/>
      <c r="F446" s="157">
        <f>+VLOOKUP(A446,Clasificación!C:K,9,FALSE)</f>
        <v>0</v>
      </c>
      <c r="G446" s="157">
        <f t="shared" si="20"/>
        <v>0</v>
      </c>
      <c r="H446" s="157"/>
      <c r="I446" s="157"/>
      <c r="J446" s="157"/>
      <c r="K446" s="157"/>
      <c r="L446" s="157"/>
      <c r="M446" s="157"/>
      <c r="N446" s="157"/>
      <c r="O446" s="157"/>
      <c r="P446" s="157"/>
      <c r="Q446" s="157"/>
      <c r="R446" s="157"/>
      <c r="S446" s="157"/>
      <c r="T446" s="157"/>
      <c r="U446" s="157"/>
      <c r="V446" s="157"/>
      <c r="W446" s="157"/>
      <c r="X446" s="157"/>
      <c r="Y446" s="157"/>
      <c r="Z446" s="157"/>
      <c r="AA446" s="157">
        <f t="shared" si="19"/>
        <v>0</v>
      </c>
      <c r="AB446" s="158"/>
      <c r="AC446" s="884"/>
      <c r="AD446" s="884"/>
      <c r="AE446" s="884"/>
      <c r="AF446" s="884"/>
      <c r="AG446" s="884"/>
      <c r="AH446" s="884"/>
      <c r="AI446" s="884"/>
      <c r="AJ446" s="884"/>
      <c r="AK446" s="884"/>
      <c r="AL446" s="884"/>
      <c r="AM446" s="884"/>
      <c r="AN446" s="884"/>
    </row>
    <row r="447" spans="1:40" s="882" customFormat="1" ht="11.25">
      <c r="A447" s="882">
        <v>11901111</v>
      </c>
      <c r="B447" s="883" t="s">
        <v>687</v>
      </c>
      <c r="C447" s="157">
        <f>+VLOOKUP(A447,Clasificación!C:J,5,FALSE)</f>
        <v>0</v>
      </c>
      <c r="D447" s="157"/>
      <c r="E447" s="157"/>
      <c r="F447" s="157">
        <f>+VLOOKUP(A447,Clasificación!C:K,9,FALSE)</f>
        <v>0</v>
      </c>
      <c r="G447" s="157">
        <f t="shared" si="20"/>
        <v>0</v>
      </c>
      <c r="H447" s="157"/>
      <c r="I447" s="157"/>
      <c r="J447" s="157"/>
      <c r="K447" s="157"/>
      <c r="L447" s="157"/>
      <c r="M447" s="157"/>
      <c r="N447" s="157"/>
      <c r="O447" s="157"/>
      <c r="P447" s="157"/>
      <c r="Q447" s="157"/>
      <c r="R447" s="157"/>
      <c r="S447" s="157"/>
      <c r="T447" s="157"/>
      <c r="U447" s="157"/>
      <c r="V447" s="157"/>
      <c r="W447" s="157"/>
      <c r="X447" s="157"/>
      <c r="Y447" s="157"/>
      <c r="Z447" s="157"/>
      <c r="AA447" s="157">
        <f t="shared" si="19"/>
        <v>0</v>
      </c>
      <c r="AB447" s="158"/>
      <c r="AC447" s="884"/>
      <c r="AD447" s="884"/>
      <c r="AE447" s="884"/>
      <c r="AF447" s="884"/>
      <c r="AG447" s="884"/>
      <c r="AH447" s="884"/>
      <c r="AI447" s="884"/>
      <c r="AJ447" s="884"/>
      <c r="AK447" s="884"/>
      <c r="AL447" s="884"/>
      <c r="AM447" s="884"/>
      <c r="AN447" s="884"/>
    </row>
    <row r="448" spans="1:40" s="882" customFormat="1" ht="11.25">
      <c r="A448" s="882">
        <v>1190111101</v>
      </c>
      <c r="B448" s="883" t="s">
        <v>688</v>
      </c>
      <c r="C448" s="157">
        <f>+VLOOKUP(A448,Clasificación!C:J,5,FALSE)</f>
        <v>0</v>
      </c>
      <c r="D448" s="157"/>
      <c r="E448" s="157"/>
      <c r="F448" s="157">
        <f>+VLOOKUP(A448,Clasificación!C:K,9,FALSE)</f>
        <v>0</v>
      </c>
      <c r="G448" s="157">
        <f t="shared" si="20"/>
        <v>0</v>
      </c>
      <c r="H448" s="157"/>
      <c r="I448" s="157"/>
      <c r="J448" s="157"/>
      <c r="K448" s="157"/>
      <c r="L448" s="157"/>
      <c r="M448" s="157"/>
      <c r="N448" s="157"/>
      <c r="O448" s="157"/>
      <c r="P448" s="157"/>
      <c r="Q448" s="157"/>
      <c r="R448" s="157"/>
      <c r="S448" s="157"/>
      <c r="T448" s="157"/>
      <c r="U448" s="157"/>
      <c r="V448" s="157"/>
      <c r="W448" s="157"/>
      <c r="X448" s="157"/>
      <c r="Y448" s="157"/>
      <c r="Z448" s="157"/>
      <c r="AA448" s="157">
        <f t="shared" si="19"/>
        <v>0</v>
      </c>
      <c r="AB448" s="158"/>
      <c r="AC448" s="884"/>
      <c r="AD448" s="884"/>
      <c r="AE448" s="884"/>
      <c r="AF448" s="884"/>
      <c r="AG448" s="884"/>
      <c r="AH448" s="884"/>
      <c r="AI448" s="884"/>
      <c r="AJ448" s="884"/>
      <c r="AK448" s="884"/>
      <c r="AL448" s="884"/>
      <c r="AM448" s="884"/>
      <c r="AN448" s="884"/>
    </row>
    <row r="449" spans="1:40" s="882" customFormat="1" ht="11.25">
      <c r="A449" s="882">
        <v>1190111102</v>
      </c>
      <c r="B449" s="883" t="s">
        <v>689</v>
      </c>
      <c r="C449" s="157">
        <f>+VLOOKUP(A449,Clasificación!C:J,5,FALSE)</f>
        <v>0</v>
      </c>
      <c r="D449" s="157"/>
      <c r="E449" s="157"/>
      <c r="F449" s="157">
        <f>+VLOOKUP(A449,Clasificación!C:K,9,FALSE)</f>
        <v>0</v>
      </c>
      <c r="G449" s="157">
        <f t="shared" si="20"/>
        <v>0</v>
      </c>
      <c r="H449" s="157"/>
      <c r="I449" s="157"/>
      <c r="J449" s="157"/>
      <c r="K449" s="157"/>
      <c r="L449" s="157"/>
      <c r="M449" s="157"/>
      <c r="N449" s="157"/>
      <c r="O449" s="157"/>
      <c r="P449" s="157"/>
      <c r="Q449" s="157"/>
      <c r="R449" s="157"/>
      <c r="S449" s="157"/>
      <c r="T449" s="157"/>
      <c r="U449" s="157"/>
      <c r="V449" s="157"/>
      <c r="W449" s="157"/>
      <c r="X449" s="157"/>
      <c r="Y449" s="157"/>
      <c r="Z449" s="157"/>
      <c r="AA449" s="157">
        <f t="shared" si="19"/>
        <v>0</v>
      </c>
      <c r="AB449" s="158"/>
      <c r="AC449" s="884"/>
      <c r="AD449" s="884"/>
      <c r="AE449" s="884"/>
      <c r="AF449" s="884"/>
      <c r="AG449" s="884"/>
      <c r="AH449" s="884"/>
      <c r="AI449" s="884"/>
      <c r="AJ449" s="884"/>
      <c r="AK449" s="884"/>
      <c r="AL449" s="884"/>
      <c r="AM449" s="884"/>
      <c r="AN449" s="884"/>
    </row>
    <row r="450" spans="1:40" s="882" customFormat="1" ht="11.25">
      <c r="A450" s="882">
        <v>1190111103</v>
      </c>
      <c r="B450" s="883" t="s">
        <v>690</v>
      </c>
      <c r="C450" s="157">
        <f>+VLOOKUP(A450,Clasificación!C:J,5,FALSE)</f>
        <v>0</v>
      </c>
      <c r="D450" s="157"/>
      <c r="E450" s="157"/>
      <c r="F450" s="157">
        <f>+VLOOKUP(A450,Clasificación!C:K,9,FALSE)</f>
        <v>0</v>
      </c>
      <c r="G450" s="157">
        <f t="shared" si="20"/>
        <v>0</v>
      </c>
      <c r="H450" s="157"/>
      <c r="I450" s="157"/>
      <c r="J450" s="157"/>
      <c r="K450" s="157"/>
      <c r="L450" s="157"/>
      <c r="M450" s="157"/>
      <c r="N450" s="157"/>
      <c r="O450" s="157"/>
      <c r="P450" s="157"/>
      <c r="Q450" s="157"/>
      <c r="R450" s="157"/>
      <c r="S450" s="157"/>
      <c r="T450" s="157"/>
      <c r="U450" s="157"/>
      <c r="V450" s="157"/>
      <c r="W450" s="157"/>
      <c r="X450" s="157"/>
      <c r="Y450" s="157"/>
      <c r="Z450" s="157"/>
      <c r="AA450" s="157">
        <f t="shared" si="19"/>
        <v>0</v>
      </c>
      <c r="AB450" s="158"/>
      <c r="AC450" s="884"/>
      <c r="AD450" s="884"/>
      <c r="AE450" s="884"/>
      <c r="AF450" s="884"/>
      <c r="AG450" s="884"/>
      <c r="AH450" s="884"/>
      <c r="AI450" s="884"/>
      <c r="AJ450" s="884"/>
      <c r="AK450" s="884"/>
      <c r="AL450" s="884"/>
      <c r="AM450" s="884"/>
      <c r="AN450" s="884"/>
    </row>
    <row r="451" spans="1:40" s="882" customFormat="1" ht="11.25">
      <c r="A451" s="882">
        <v>11901112</v>
      </c>
      <c r="B451" s="883" t="s">
        <v>691</v>
      </c>
      <c r="C451" s="157">
        <f>+VLOOKUP(A451,Clasificación!C:J,5,FALSE)</f>
        <v>0</v>
      </c>
      <c r="D451" s="157"/>
      <c r="E451" s="157"/>
      <c r="F451" s="157">
        <f>+VLOOKUP(A451,Clasificación!C:K,9,FALSE)</f>
        <v>0</v>
      </c>
      <c r="G451" s="157">
        <f t="shared" si="20"/>
        <v>0</v>
      </c>
      <c r="H451" s="157"/>
      <c r="I451" s="157"/>
      <c r="J451" s="157"/>
      <c r="K451" s="157"/>
      <c r="L451" s="157"/>
      <c r="M451" s="157"/>
      <c r="N451" s="157"/>
      <c r="O451" s="157"/>
      <c r="P451" s="157"/>
      <c r="Q451" s="157"/>
      <c r="R451" s="157"/>
      <c r="S451" s="157"/>
      <c r="T451" s="157"/>
      <c r="U451" s="157"/>
      <c r="V451" s="157"/>
      <c r="W451" s="157"/>
      <c r="X451" s="157"/>
      <c r="Y451" s="157"/>
      <c r="Z451" s="157"/>
      <c r="AA451" s="157">
        <f t="shared" si="19"/>
        <v>0</v>
      </c>
      <c r="AB451" s="158"/>
      <c r="AC451" s="884"/>
      <c r="AD451" s="884"/>
      <c r="AE451" s="884"/>
      <c r="AF451" s="884"/>
      <c r="AG451" s="884"/>
      <c r="AH451" s="884"/>
      <c r="AI451" s="884"/>
      <c r="AJ451" s="884"/>
      <c r="AK451" s="884"/>
      <c r="AL451" s="884"/>
      <c r="AM451" s="884"/>
      <c r="AN451" s="884"/>
    </row>
    <row r="452" spans="1:40" s="882" customFormat="1" ht="11.25">
      <c r="A452" s="882">
        <v>1190111201</v>
      </c>
      <c r="B452" s="883" t="s">
        <v>692</v>
      </c>
      <c r="C452" s="157">
        <f>+VLOOKUP(A452,Clasificación!C:J,5,FALSE)</f>
        <v>0</v>
      </c>
      <c r="D452" s="157"/>
      <c r="E452" s="157"/>
      <c r="F452" s="157">
        <f>+VLOOKUP(A452,Clasificación!C:K,9,FALSE)</f>
        <v>0</v>
      </c>
      <c r="G452" s="157">
        <f t="shared" si="20"/>
        <v>0</v>
      </c>
      <c r="H452" s="157"/>
      <c r="I452" s="157"/>
      <c r="J452" s="157"/>
      <c r="K452" s="157"/>
      <c r="L452" s="157"/>
      <c r="M452" s="157"/>
      <c r="N452" s="157"/>
      <c r="O452" s="157"/>
      <c r="P452" s="157"/>
      <c r="Q452" s="157"/>
      <c r="R452" s="157"/>
      <c r="S452" s="157"/>
      <c r="T452" s="157"/>
      <c r="U452" s="157"/>
      <c r="V452" s="157"/>
      <c r="W452" s="157"/>
      <c r="X452" s="157"/>
      <c r="Y452" s="157"/>
      <c r="Z452" s="157"/>
      <c r="AA452" s="157">
        <f t="shared" si="19"/>
        <v>0</v>
      </c>
      <c r="AB452" s="158"/>
      <c r="AC452" s="884"/>
      <c r="AD452" s="884"/>
      <c r="AE452" s="884"/>
      <c r="AF452" s="884"/>
      <c r="AG452" s="884"/>
      <c r="AH452" s="884"/>
      <c r="AI452" s="884"/>
      <c r="AJ452" s="884"/>
      <c r="AK452" s="884"/>
      <c r="AL452" s="884"/>
      <c r="AM452" s="884"/>
      <c r="AN452" s="884"/>
    </row>
    <row r="453" spans="1:40" s="882" customFormat="1" ht="11.25">
      <c r="A453" s="882">
        <v>1190111202</v>
      </c>
      <c r="B453" s="883" t="s">
        <v>693</v>
      </c>
      <c r="C453" s="157">
        <f>+VLOOKUP(A453,Clasificación!C:J,5,FALSE)</f>
        <v>0</v>
      </c>
      <c r="D453" s="157"/>
      <c r="E453" s="157"/>
      <c r="F453" s="157">
        <f>+VLOOKUP(A453,Clasificación!C:K,9,FALSE)</f>
        <v>0</v>
      </c>
      <c r="G453" s="157">
        <f t="shared" si="20"/>
        <v>0</v>
      </c>
      <c r="H453" s="157"/>
      <c r="I453" s="157"/>
      <c r="J453" s="157"/>
      <c r="K453" s="157"/>
      <c r="L453" s="157"/>
      <c r="M453" s="157"/>
      <c r="N453" s="157"/>
      <c r="O453" s="157"/>
      <c r="P453" s="157"/>
      <c r="Q453" s="157"/>
      <c r="R453" s="157"/>
      <c r="S453" s="157"/>
      <c r="T453" s="157"/>
      <c r="U453" s="157"/>
      <c r="V453" s="157"/>
      <c r="W453" s="157"/>
      <c r="X453" s="157"/>
      <c r="Y453" s="157"/>
      <c r="Z453" s="157"/>
      <c r="AA453" s="157">
        <f t="shared" si="19"/>
        <v>0</v>
      </c>
      <c r="AB453" s="158"/>
      <c r="AC453" s="884"/>
      <c r="AD453" s="884"/>
      <c r="AE453" s="884"/>
      <c r="AF453" s="884"/>
      <c r="AG453" s="884"/>
      <c r="AH453" s="884"/>
      <c r="AI453" s="884"/>
      <c r="AJ453" s="884"/>
      <c r="AK453" s="884"/>
      <c r="AL453" s="884"/>
      <c r="AM453" s="884"/>
      <c r="AN453" s="884"/>
    </row>
    <row r="454" spans="1:40" s="882" customFormat="1" ht="11.25">
      <c r="A454" s="882">
        <v>1190111203</v>
      </c>
      <c r="B454" s="883" t="s">
        <v>694</v>
      </c>
      <c r="C454" s="157">
        <f>+VLOOKUP(A454,Clasificación!C:J,5,FALSE)</f>
        <v>0</v>
      </c>
      <c r="D454" s="157"/>
      <c r="E454" s="157"/>
      <c r="F454" s="157">
        <f>+VLOOKUP(A454,Clasificación!C:K,9,FALSE)</f>
        <v>0</v>
      </c>
      <c r="G454" s="157">
        <f t="shared" si="20"/>
        <v>0</v>
      </c>
      <c r="H454" s="157"/>
      <c r="I454" s="157"/>
      <c r="J454" s="157"/>
      <c r="K454" s="157"/>
      <c r="L454" s="157"/>
      <c r="M454" s="157"/>
      <c r="N454" s="157"/>
      <c r="O454" s="157"/>
      <c r="P454" s="157"/>
      <c r="Q454" s="157"/>
      <c r="R454" s="157"/>
      <c r="S454" s="157"/>
      <c r="T454" s="157"/>
      <c r="U454" s="157"/>
      <c r="V454" s="157"/>
      <c r="W454" s="157"/>
      <c r="X454" s="157"/>
      <c r="Y454" s="157"/>
      <c r="Z454" s="157"/>
      <c r="AA454" s="157">
        <f t="shared" ref="AA454:AA517" si="21">SUM(G454:Z454)</f>
        <v>0</v>
      </c>
      <c r="AB454" s="158"/>
      <c r="AC454" s="884"/>
      <c r="AD454" s="884"/>
      <c r="AE454" s="884"/>
      <c r="AF454" s="884"/>
      <c r="AG454" s="884"/>
      <c r="AH454" s="884"/>
      <c r="AI454" s="884"/>
      <c r="AJ454" s="884"/>
      <c r="AK454" s="884"/>
      <c r="AL454" s="884"/>
      <c r="AM454" s="884"/>
      <c r="AN454" s="884"/>
    </row>
    <row r="455" spans="1:40" s="882" customFormat="1" ht="11.25">
      <c r="A455" s="882">
        <v>1190111204</v>
      </c>
      <c r="B455" s="883" t="s">
        <v>695</v>
      </c>
      <c r="C455" s="157">
        <f>+VLOOKUP(A455,Clasificación!C:J,5,FALSE)</f>
        <v>0</v>
      </c>
      <c r="D455" s="157"/>
      <c r="E455" s="157"/>
      <c r="F455" s="157">
        <f>+VLOOKUP(A455,Clasificación!C:K,9,FALSE)</f>
        <v>0</v>
      </c>
      <c r="G455" s="157">
        <f t="shared" ref="G455:G518" si="22">C455+D455-E455-F455</f>
        <v>0</v>
      </c>
      <c r="H455" s="157"/>
      <c r="I455" s="157"/>
      <c r="J455" s="157"/>
      <c r="K455" s="157"/>
      <c r="L455" s="157"/>
      <c r="M455" s="157"/>
      <c r="N455" s="157"/>
      <c r="O455" s="157"/>
      <c r="P455" s="157"/>
      <c r="Q455" s="157"/>
      <c r="R455" s="157"/>
      <c r="S455" s="157"/>
      <c r="T455" s="157"/>
      <c r="U455" s="157"/>
      <c r="V455" s="157"/>
      <c r="W455" s="157"/>
      <c r="X455" s="157"/>
      <c r="Y455" s="157"/>
      <c r="Z455" s="157"/>
      <c r="AA455" s="157">
        <f t="shared" si="21"/>
        <v>0</v>
      </c>
      <c r="AB455" s="158"/>
      <c r="AC455" s="884"/>
      <c r="AD455" s="884"/>
      <c r="AE455" s="884"/>
      <c r="AF455" s="884"/>
      <c r="AG455" s="884"/>
      <c r="AH455" s="884"/>
      <c r="AI455" s="884"/>
      <c r="AJ455" s="884"/>
      <c r="AK455" s="884"/>
      <c r="AL455" s="884"/>
      <c r="AM455" s="884"/>
      <c r="AN455" s="884"/>
    </row>
    <row r="456" spans="1:40" s="882" customFormat="1" ht="11.25">
      <c r="A456" s="882">
        <v>1190111205</v>
      </c>
      <c r="B456" s="883" t="s">
        <v>696</v>
      </c>
      <c r="C456" s="157">
        <f>+VLOOKUP(A456,Clasificación!C:J,5,FALSE)</f>
        <v>0</v>
      </c>
      <c r="D456" s="157"/>
      <c r="E456" s="157"/>
      <c r="F456" s="157">
        <f>+VLOOKUP(A456,Clasificación!C:K,9,FALSE)</f>
        <v>0</v>
      </c>
      <c r="G456" s="157">
        <f t="shared" si="22"/>
        <v>0</v>
      </c>
      <c r="H456" s="157"/>
      <c r="I456" s="157"/>
      <c r="J456" s="157"/>
      <c r="K456" s="157"/>
      <c r="L456" s="157"/>
      <c r="M456" s="157"/>
      <c r="N456" s="157"/>
      <c r="O456" s="157"/>
      <c r="P456" s="157"/>
      <c r="Q456" s="157"/>
      <c r="R456" s="157"/>
      <c r="S456" s="157"/>
      <c r="T456" s="157"/>
      <c r="U456" s="157"/>
      <c r="V456" s="157"/>
      <c r="W456" s="157"/>
      <c r="X456" s="157"/>
      <c r="Y456" s="157"/>
      <c r="Z456" s="157"/>
      <c r="AA456" s="157">
        <f t="shared" si="21"/>
        <v>0</v>
      </c>
      <c r="AB456" s="158"/>
      <c r="AC456" s="884"/>
      <c r="AD456" s="884"/>
      <c r="AE456" s="884"/>
      <c r="AF456" s="884"/>
      <c r="AG456" s="884"/>
      <c r="AH456" s="884"/>
      <c r="AI456" s="884"/>
      <c r="AJ456" s="884"/>
      <c r="AK456" s="884"/>
      <c r="AL456" s="884"/>
      <c r="AM456" s="884"/>
      <c r="AN456" s="884"/>
    </row>
    <row r="457" spans="1:40" s="882" customFormat="1" ht="11.25">
      <c r="A457" s="882">
        <v>1190111206</v>
      </c>
      <c r="B457" s="883" t="s">
        <v>697</v>
      </c>
      <c r="C457" s="157">
        <f>+VLOOKUP(A457,Clasificación!C:J,5,FALSE)</f>
        <v>0</v>
      </c>
      <c r="D457" s="157"/>
      <c r="E457" s="157"/>
      <c r="F457" s="157">
        <f>+VLOOKUP(A457,Clasificación!C:K,9,FALSE)</f>
        <v>0</v>
      </c>
      <c r="G457" s="157">
        <f t="shared" si="22"/>
        <v>0</v>
      </c>
      <c r="H457" s="157"/>
      <c r="I457" s="157"/>
      <c r="J457" s="157"/>
      <c r="K457" s="157"/>
      <c r="L457" s="157"/>
      <c r="M457" s="157"/>
      <c r="N457" s="157"/>
      <c r="O457" s="157"/>
      <c r="P457" s="157"/>
      <c r="Q457" s="157"/>
      <c r="R457" s="157"/>
      <c r="S457" s="157"/>
      <c r="T457" s="157"/>
      <c r="U457" s="157"/>
      <c r="V457" s="157"/>
      <c r="W457" s="157"/>
      <c r="X457" s="157"/>
      <c r="Y457" s="157"/>
      <c r="Z457" s="157"/>
      <c r="AA457" s="157">
        <f t="shared" si="21"/>
        <v>0</v>
      </c>
      <c r="AB457" s="158"/>
      <c r="AC457" s="884"/>
      <c r="AD457" s="884"/>
      <c r="AE457" s="884"/>
      <c r="AF457" s="884"/>
      <c r="AG457" s="884"/>
      <c r="AH457" s="884"/>
      <c r="AI457" s="884"/>
      <c r="AJ457" s="884"/>
      <c r="AK457" s="884"/>
      <c r="AL457" s="884"/>
      <c r="AM457" s="884"/>
      <c r="AN457" s="884"/>
    </row>
    <row r="458" spans="1:40" s="882" customFormat="1" ht="11.25">
      <c r="A458" s="882">
        <v>11901113</v>
      </c>
      <c r="B458" s="883" t="s">
        <v>1065</v>
      </c>
      <c r="C458" s="157">
        <f>+VLOOKUP(A458,Clasificación!C:J,5,FALSE)</f>
        <v>0</v>
      </c>
      <c r="D458" s="157"/>
      <c r="E458" s="157"/>
      <c r="F458" s="157">
        <f>+VLOOKUP(A458,Clasificación!C:K,9,FALSE)</f>
        <v>0</v>
      </c>
      <c r="G458" s="157">
        <f t="shared" si="22"/>
        <v>0</v>
      </c>
      <c r="H458" s="157"/>
      <c r="I458" s="157"/>
      <c r="J458" s="157"/>
      <c r="K458" s="157"/>
      <c r="L458" s="157"/>
      <c r="M458" s="157"/>
      <c r="N458" s="157"/>
      <c r="O458" s="157"/>
      <c r="P458" s="157"/>
      <c r="Q458" s="157"/>
      <c r="R458" s="157"/>
      <c r="S458" s="157"/>
      <c r="T458" s="157"/>
      <c r="U458" s="157"/>
      <c r="V458" s="157"/>
      <c r="W458" s="157"/>
      <c r="X458" s="157"/>
      <c r="Y458" s="157"/>
      <c r="Z458" s="157"/>
      <c r="AA458" s="157">
        <f t="shared" si="21"/>
        <v>0</v>
      </c>
      <c r="AB458" s="158"/>
      <c r="AC458" s="884"/>
      <c r="AD458" s="884"/>
      <c r="AE458" s="884"/>
      <c r="AF458" s="884"/>
      <c r="AG458" s="884"/>
      <c r="AH458" s="884"/>
      <c r="AI458" s="884"/>
      <c r="AJ458" s="884"/>
      <c r="AK458" s="884"/>
      <c r="AL458" s="884"/>
      <c r="AM458" s="884"/>
      <c r="AN458" s="884"/>
    </row>
    <row r="459" spans="1:40" s="882" customFormat="1" ht="11.25">
      <c r="A459" s="882">
        <v>1190111302</v>
      </c>
      <c r="B459" s="883" t="s">
        <v>1131</v>
      </c>
      <c r="C459" s="157">
        <f>+VLOOKUP(A459,Clasificación!C:J,5,FALSE)</f>
        <v>44650449</v>
      </c>
      <c r="D459" s="157"/>
      <c r="E459" s="157"/>
      <c r="F459" s="157">
        <f>+VLOOKUP(A459,Clasificación!C:K,9,FALSE)</f>
        <v>0</v>
      </c>
      <c r="G459" s="157">
        <f t="shared" si="22"/>
        <v>44650449</v>
      </c>
      <c r="H459" s="157"/>
      <c r="I459" s="157"/>
      <c r="J459" s="157"/>
      <c r="K459" s="157"/>
      <c r="L459" s="157">
        <f>-G459</f>
        <v>-44650449</v>
      </c>
      <c r="M459" s="157"/>
      <c r="N459" s="157"/>
      <c r="O459" s="157"/>
      <c r="P459" s="157"/>
      <c r="Q459" s="157"/>
      <c r="R459" s="157"/>
      <c r="S459" s="157"/>
      <c r="T459" s="157"/>
      <c r="U459" s="157"/>
      <c r="V459" s="157"/>
      <c r="W459" s="157"/>
      <c r="X459" s="157"/>
      <c r="Y459" s="157"/>
      <c r="Z459" s="157"/>
      <c r="AA459" s="157">
        <f t="shared" si="21"/>
        <v>0</v>
      </c>
      <c r="AB459" s="158"/>
      <c r="AC459" s="884"/>
      <c r="AD459" s="884"/>
      <c r="AE459" s="884"/>
      <c r="AF459" s="884"/>
      <c r="AG459" s="884"/>
      <c r="AH459" s="884"/>
      <c r="AI459" s="884"/>
      <c r="AJ459" s="884"/>
      <c r="AK459" s="884"/>
      <c r="AL459" s="884"/>
      <c r="AM459" s="884"/>
      <c r="AN459" s="884"/>
    </row>
    <row r="460" spans="1:40" s="882" customFormat="1" ht="11.25">
      <c r="A460" s="882">
        <v>11901114</v>
      </c>
      <c r="B460" s="883" t="s">
        <v>1221</v>
      </c>
      <c r="C460" s="157">
        <f>+VLOOKUP(A460,Clasificación!C:J,5,FALSE)</f>
        <v>0</v>
      </c>
      <c r="D460" s="157"/>
      <c r="E460" s="157"/>
      <c r="F460" s="157">
        <f>+VLOOKUP(A460,Clasificación!C:K,9,FALSE)</f>
        <v>0</v>
      </c>
      <c r="G460" s="157">
        <f t="shared" si="22"/>
        <v>0</v>
      </c>
      <c r="H460" s="157"/>
      <c r="I460" s="157"/>
      <c r="J460" s="157"/>
      <c r="K460" s="157"/>
      <c r="L460" s="157"/>
      <c r="M460" s="157"/>
      <c r="N460" s="157"/>
      <c r="O460" s="157"/>
      <c r="P460" s="157"/>
      <c r="Q460" s="157"/>
      <c r="R460" s="157"/>
      <c r="S460" s="157"/>
      <c r="T460" s="157"/>
      <c r="U460" s="157"/>
      <c r="V460" s="157"/>
      <c r="W460" s="157"/>
      <c r="X460" s="157"/>
      <c r="Y460" s="157"/>
      <c r="Z460" s="157"/>
      <c r="AA460" s="157">
        <f t="shared" si="21"/>
        <v>0</v>
      </c>
      <c r="AB460" s="158"/>
      <c r="AC460" s="884"/>
      <c r="AD460" s="884"/>
      <c r="AE460" s="884"/>
      <c r="AF460" s="884"/>
      <c r="AG460" s="884"/>
      <c r="AH460" s="884"/>
      <c r="AI460" s="884"/>
      <c r="AJ460" s="884"/>
      <c r="AK460" s="884"/>
      <c r="AL460" s="884"/>
      <c r="AM460" s="884"/>
      <c r="AN460" s="884"/>
    </row>
    <row r="461" spans="1:40" s="882" customFormat="1" ht="11.25">
      <c r="A461" s="882">
        <v>1190111401</v>
      </c>
      <c r="B461" s="883" t="s">
        <v>1222</v>
      </c>
      <c r="C461" s="157">
        <f>+VLOOKUP(A461,Clasificación!C:J,5,FALSE)</f>
        <v>117416250</v>
      </c>
      <c r="D461" s="157"/>
      <c r="E461" s="157"/>
      <c r="F461" s="157">
        <f>+VLOOKUP(A461,Clasificación!C:K,9,FALSE)</f>
        <v>0</v>
      </c>
      <c r="G461" s="157">
        <f t="shared" si="22"/>
        <v>117416250</v>
      </c>
      <c r="H461" s="157"/>
      <c r="I461" s="157"/>
      <c r="J461" s="157">
        <f>-G461</f>
        <v>-117416250</v>
      </c>
      <c r="K461" s="157"/>
      <c r="L461" s="157"/>
      <c r="M461" s="157"/>
      <c r="N461" s="157"/>
      <c r="O461" s="157"/>
      <c r="P461" s="157"/>
      <c r="Q461" s="157"/>
      <c r="R461" s="157"/>
      <c r="S461" s="157"/>
      <c r="T461" s="157"/>
      <c r="U461" s="157"/>
      <c r="V461" s="157"/>
      <c r="W461" s="157"/>
      <c r="X461" s="157"/>
      <c r="Y461" s="157"/>
      <c r="Z461" s="157"/>
      <c r="AA461" s="157">
        <f t="shared" si="21"/>
        <v>0</v>
      </c>
      <c r="AB461" s="158"/>
      <c r="AC461" s="884"/>
      <c r="AD461" s="884"/>
      <c r="AE461" s="884"/>
      <c r="AF461" s="884"/>
      <c r="AG461" s="884"/>
      <c r="AH461" s="884"/>
      <c r="AI461" s="884"/>
      <c r="AJ461" s="884"/>
      <c r="AK461" s="884"/>
      <c r="AL461" s="884"/>
      <c r="AM461" s="884"/>
      <c r="AN461" s="884"/>
    </row>
    <row r="462" spans="1:40" s="882" customFormat="1" ht="11.25">
      <c r="A462" s="882">
        <v>1190111404</v>
      </c>
      <c r="B462" s="883" t="s">
        <v>1353</v>
      </c>
      <c r="C462" s="157">
        <f>+VLOOKUP(A462,Clasificación!C:J,5,FALSE)</f>
        <v>58680780</v>
      </c>
      <c r="D462" s="157"/>
      <c r="E462" s="157"/>
      <c r="F462" s="157">
        <f>+VLOOKUP(A462,Clasificación!C:K,9,FALSE)</f>
        <v>93889248</v>
      </c>
      <c r="G462" s="157">
        <f t="shared" si="22"/>
        <v>-35208468</v>
      </c>
      <c r="H462" s="157"/>
      <c r="I462" s="157"/>
      <c r="J462" s="157">
        <f>-G462</f>
        <v>35208468</v>
      </c>
      <c r="K462" s="157"/>
      <c r="L462" s="157"/>
      <c r="M462" s="157"/>
      <c r="N462" s="157"/>
      <c r="O462" s="157"/>
      <c r="P462" s="157"/>
      <c r="Q462" s="157"/>
      <c r="R462" s="157"/>
      <c r="S462" s="157"/>
      <c r="T462" s="157"/>
      <c r="U462" s="157"/>
      <c r="V462" s="157"/>
      <c r="W462" s="157"/>
      <c r="X462" s="157"/>
      <c r="Y462" s="157"/>
      <c r="Z462" s="157"/>
      <c r="AA462" s="157">
        <f t="shared" si="21"/>
        <v>0</v>
      </c>
      <c r="AB462" s="158"/>
      <c r="AC462" s="884"/>
      <c r="AD462" s="884"/>
      <c r="AE462" s="884"/>
      <c r="AF462" s="884"/>
      <c r="AG462" s="884"/>
      <c r="AH462" s="884"/>
      <c r="AI462" s="884"/>
      <c r="AJ462" s="884"/>
      <c r="AK462" s="884"/>
      <c r="AL462" s="884"/>
      <c r="AM462" s="884"/>
      <c r="AN462" s="884"/>
    </row>
    <row r="463" spans="1:40" s="882" customFormat="1" ht="11.25">
      <c r="A463" s="882">
        <v>12</v>
      </c>
      <c r="B463" s="883" t="s">
        <v>7</v>
      </c>
      <c r="C463" s="157">
        <f>+VLOOKUP(A463,Clasificación!C:J,5,FALSE)</f>
        <v>0</v>
      </c>
      <c r="D463" s="157"/>
      <c r="E463" s="157"/>
      <c r="F463" s="157">
        <f>+VLOOKUP(A463,Clasificación!C:K,9,FALSE)</f>
        <v>0</v>
      </c>
      <c r="G463" s="157">
        <f t="shared" si="22"/>
        <v>0</v>
      </c>
      <c r="H463" s="157"/>
      <c r="I463" s="157"/>
      <c r="J463" s="157"/>
      <c r="K463" s="157"/>
      <c r="L463" s="157"/>
      <c r="M463" s="157"/>
      <c r="N463" s="157"/>
      <c r="O463" s="157"/>
      <c r="P463" s="157"/>
      <c r="Q463" s="157"/>
      <c r="R463" s="157"/>
      <c r="S463" s="157"/>
      <c r="T463" s="157"/>
      <c r="U463" s="157"/>
      <c r="V463" s="157"/>
      <c r="W463" s="157"/>
      <c r="X463" s="157"/>
      <c r="Y463" s="157"/>
      <c r="Z463" s="157"/>
      <c r="AA463" s="157">
        <f t="shared" si="21"/>
        <v>0</v>
      </c>
      <c r="AB463" s="158"/>
      <c r="AC463" s="884"/>
      <c r="AD463" s="884"/>
      <c r="AE463" s="884"/>
      <c r="AF463" s="884"/>
      <c r="AG463" s="884"/>
      <c r="AH463" s="884"/>
      <c r="AI463" s="884"/>
      <c r="AJ463" s="884"/>
      <c r="AK463" s="884"/>
      <c r="AL463" s="884"/>
      <c r="AM463" s="884"/>
      <c r="AN463" s="884"/>
    </row>
    <row r="464" spans="1:40" s="882" customFormat="1" ht="11.25">
      <c r="A464" s="882">
        <v>121</v>
      </c>
      <c r="B464" s="883" t="s">
        <v>120</v>
      </c>
      <c r="C464" s="157">
        <f>+VLOOKUP(A464,Clasificación!C:J,5,FALSE)</f>
        <v>0</v>
      </c>
      <c r="D464" s="157"/>
      <c r="E464" s="157"/>
      <c r="F464" s="157">
        <f>+VLOOKUP(A464,Clasificación!C:K,9,FALSE)</f>
        <v>0</v>
      </c>
      <c r="G464" s="157">
        <f t="shared" si="22"/>
        <v>0</v>
      </c>
      <c r="H464" s="157"/>
      <c r="I464" s="157"/>
      <c r="J464" s="157"/>
      <c r="K464" s="157"/>
      <c r="L464" s="157"/>
      <c r="M464" s="157"/>
      <c r="N464" s="157"/>
      <c r="O464" s="157"/>
      <c r="P464" s="157"/>
      <c r="Q464" s="157"/>
      <c r="R464" s="157"/>
      <c r="S464" s="157"/>
      <c r="T464" s="157"/>
      <c r="U464" s="157"/>
      <c r="V464" s="157"/>
      <c r="W464" s="157"/>
      <c r="X464" s="157"/>
      <c r="Y464" s="157"/>
      <c r="Z464" s="157"/>
      <c r="AA464" s="157">
        <f t="shared" si="21"/>
        <v>0</v>
      </c>
      <c r="AB464" s="158"/>
      <c r="AC464" s="884"/>
      <c r="AD464" s="884"/>
      <c r="AE464" s="884"/>
      <c r="AF464" s="884"/>
      <c r="AG464" s="884"/>
      <c r="AH464" s="884"/>
      <c r="AI464" s="884"/>
      <c r="AJ464" s="884"/>
      <c r="AK464" s="884"/>
      <c r="AL464" s="884"/>
      <c r="AM464" s="884"/>
      <c r="AN464" s="884"/>
    </row>
    <row r="465" spans="1:40" s="882" customFormat="1" ht="11.25">
      <c r="A465" s="882">
        <v>12101</v>
      </c>
      <c r="B465" s="883" t="s">
        <v>71</v>
      </c>
      <c r="C465" s="157">
        <f>+VLOOKUP(A465,Clasificación!C:J,5,FALSE)</f>
        <v>0</v>
      </c>
      <c r="D465" s="157"/>
      <c r="E465" s="157"/>
      <c r="F465" s="157">
        <f>+VLOOKUP(A465,Clasificación!C:K,9,FALSE)</f>
        <v>0</v>
      </c>
      <c r="G465" s="157">
        <f t="shared" si="22"/>
        <v>0</v>
      </c>
      <c r="H465" s="157"/>
      <c r="I465" s="157"/>
      <c r="J465" s="157"/>
      <c r="K465" s="157"/>
      <c r="L465" s="157"/>
      <c r="M465" s="157"/>
      <c r="N465" s="157"/>
      <c r="O465" s="157"/>
      <c r="P465" s="157"/>
      <c r="Q465" s="157"/>
      <c r="R465" s="157"/>
      <c r="S465" s="157"/>
      <c r="T465" s="157"/>
      <c r="U465" s="157"/>
      <c r="V465" s="157"/>
      <c r="W465" s="157"/>
      <c r="X465" s="157"/>
      <c r="Y465" s="157"/>
      <c r="Z465" s="157"/>
      <c r="AA465" s="157">
        <f t="shared" si="21"/>
        <v>0</v>
      </c>
      <c r="AB465" s="158"/>
      <c r="AC465" s="884"/>
      <c r="AD465" s="884"/>
      <c r="AE465" s="884"/>
      <c r="AF465" s="884"/>
      <c r="AG465" s="884"/>
      <c r="AH465" s="884"/>
      <c r="AI465" s="884"/>
      <c r="AJ465" s="884"/>
      <c r="AK465" s="884"/>
      <c r="AL465" s="884"/>
      <c r="AM465" s="884"/>
      <c r="AN465" s="884"/>
    </row>
    <row r="466" spans="1:40" s="882" customFormat="1" ht="11.25">
      <c r="A466" s="882">
        <v>121011</v>
      </c>
      <c r="B466" s="883" t="s">
        <v>532</v>
      </c>
      <c r="C466" s="157">
        <f>+VLOOKUP(A466,Clasificación!C:J,5,FALSE)</f>
        <v>0</v>
      </c>
      <c r="D466" s="157"/>
      <c r="E466" s="157"/>
      <c r="F466" s="157">
        <f>+VLOOKUP(A466,Clasificación!C:K,9,FALSE)</f>
        <v>0</v>
      </c>
      <c r="G466" s="157">
        <f t="shared" si="22"/>
        <v>0</v>
      </c>
      <c r="H466" s="157"/>
      <c r="I466" s="157"/>
      <c r="J466" s="157"/>
      <c r="K466" s="157"/>
      <c r="L466" s="157"/>
      <c r="M466" s="157"/>
      <c r="N466" s="157"/>
      <c r="O466" s="157"/>
      <c r="P466" s="157"/>
      <c r="Q466" s="157"/>
      <c r="R466" s="157"/>
      <c r="S466" s="157"/>
      <c r="T466" s="157"/>
      <c r="U466" s="157"/>
      <c r="V466" s="157"/>
      <c r="W466" s="157"/>
      <c r="X466" s="157"/>
      <c r="Y466" s="157"/>
      <c r="Z466" s="157"/>
      <c r="AA466" s="157">
        <f t="shared" si="21"/>
        <v>0</v>
      </c>
      <c r="AB466" s="158"/>
      <c r="AC466" s="884"/>
      <c r="AD466" s="884"/>
      <c r="AE466" s="884"/>
      <c r="AF466" s="884"/>
      <c r="AG466" s="884"/>
      <c r="AH466" s="884"/>
      <c r="AI466" s="884"/>
      <c r="AJ466" s="884"/>
      <c r="AK466" s="884"/>
      <c r="AL466" s="884"/>
      <c r="AM466" s="884"/>
      <c r="AN466" s="884"/>
    </row>
    <row r="467" spans="1:40" s="882" customFormat="1" ht="11.25">
      <c r="A467" s="882">
        <v>1210111</v>
      </c>
      <c r="B467" s="883" t="s">
        <v>368</v>
      </c>
      <c r="C467" s="157">
        <f>+VLOOKUP(A467,Clasificación!C:J,5,FALSE)</f>
        <v>0</v>
      </c>
      <c r="D467" s="157"/>
      <c r="E467" s="157"/>
      <c r="F467" s="157">
        <f>+VLOOKUP(A467,Clasificación!C:K,9,FALSE)</f>
        <v>0</v>
      </c>
      <c r="G467" s="157">
        <f t="shared" si="22"/>
        <v>0</v>
      </c>
      <c r="H467" s="157"/>
      <c r="I467" s="157"/>
      <c r="J467" s="157"/>
      <c r="K467" s="157"/>
      <c r="L467" s="157"/>
      <c r="M467" s="157"/>
      <c r="N467" s="157"/>
      <c r="O467" s="157"/>
      <c r="P467" s="157"/>
      <c r="Q467" s="157"/>
      <c r="R467" s="157"/>
      <c r="S467" s="157"/>
      <c r="T467" s="157"/>
      <c r="U467" s="157"/>
      <c r="V467" s="157"/>
      <c r="W467" s="157"/>
      <c r="X467" s="157"/>
      <c r="Y467" s="157"/>
      <c r="Z467" s="157"/>
      <c r="AA467" s="157">
        <f t="shared" si="21"/>
        <v>0</v>
      </c>
      <c r="AB467" s="158"/>
      <c r="AC467" s="884"/>
      <c r="AD467" s="884"/>
      <c r="AE467" s="884"/>
      <c r="AF467" s="884"/>
      <c r="AG467" s="884"/>
      <c r="AH467" s="884"/>
      <c r="AI467" s="884"/>
      <c r="AJ467" s="884"/>
      <c r="AK467" s="884"/>
      <c r="AL467" s="884"/>
      <c r="AM467" s="884"/>
      <c r="AN467" s="884"/>
    </row>
    <row r="468" spans="1:40" s="882" customFormat="1" ht="11.25">
      <c r="A468" s="882">
        <v>1210112</v>
      </c>
      <c r="B468" s="883" t="s">
        <v>369</v>
      </c>
      <c r="C468" s="157">
        <f>+VLOOKUP(A468,Clasificación!C:J,5,FALSE)</f>
        <v>0</v>
      </c>
      <c r="D468" s="157"/>
      <c r="E468" s="157"/>
      <c r="F468" s="157">
        <f>+VLOOKUP(A468,Clasificación!C:K,9,FALSE)</f>
        <v>0</v>
      </c>
      <c r="G468" s="157">
        <f t="shared" si="22"/>
        <v>0</v>
      </c>
      <c r="H468" s="157"/>
      <c r="I468" s="157"/>
      <c r="J468" s="157"/>
      <c r="K468" s="157"/>
      <c r="L468" s="157"/>
      <c r="M468" s="157"/>
      <c r="N468" s="157"/>
      <c r="O468" s="157"/>
      <c r="P468" s="157"/>
      <c r="Q468" s="157"/>
      <c r="R468" s="157"/>
      <c r="S468" s="157"/>
      <c r="T468" s="157"/>
      <c r="U468" s="157"/>
      <c r="V468" s="157"/>
      <c r="W468" s="157"/>
      <c r="X468" s="157"/>
      <c r="Y468" s="157"/>
      <c r="Z468" s="157"/>
      <c r="AA468" s="157">
        <f t="shared" si="21"/>
        <v>0</v>
      </c>
      <c r="AB468" s="158"/>
      <c r="AC468" s="884"/>
      <c r="AD468" s="884"/>
      <c r="AE468" s="884"/>
      <c r="AF468" s="884"/>
      <c r="AG468" s="884"/>
      <c r="AH468" s="884"/>
      <c r="AI468" s="884"/>
      <c r="AJ468" s="884"/>
      <c r="AK468" s="884"/>
      <c r="AL468" s="884"/>
      <c r="AM468" s="884"/>
      <c r="AN468" s="884"/>
    </row>
    <row r="469" spans="1:40" s="882" customFormat="1" ht="11.25">
      <c r="A469" s="882">
        <v>12101121</v>
      </c>
      <c r="B469" s="883" t="s">
        <v>110</v>
      </c>
      <c r="C469" s="157">
        <f>+VLOOKUP(A469,Clasificación!C:J,5,FALSE)</f>
        <v>0</v>
      </c>
      <c r="D469" s="157"/>
      <c r="E469" s="157"/>
      <c r="F469" s="157">
        <f>+VLOOKUP(A469,Clasificación!C:K,9,FALSE)</f>
        <v>0</v>
      </c>
      <c r="G469" s="157">
        <f t="shared" si="22"/>
        <v>0</v>
      </c>
      <c r="H469" s="157"/>
      <c r="I469" s="157"/>
      <c r="J469" s="157"/>
      <c r="K469" s="157"/>
      <c r="L469" s="157"/>
      <c r="M469" s="157"/>
      <c r="N469" s="157"/>
      <c r="O469" s="157"/>
      <c r="P469" s="157"/>
      <c r="Q469" s="157"/>
      <c r="R469" s="157"/>
      <c r="S469" s="157"/>
      <c r="T469" s="157"/>
      <c r="U469" s="157"/>
      <c r="V469" s="157"/>
      <c r="W469" s="157"/>
      <c r="X469" s="157"/>
      <c r="Y469" s="157"/>
      <c r="Z469" s="157"/>
      <c r="AA469" s="157">
        <f t="shared" si="21"/>
        <v>0</v>
      </c>
      <c r="AB469" s="158"/>
      <c r="AC469" s="884"/>
      <c r="AD469" s="884"/>
      <c r="AE469" s="884"/>
      <c r="AF469" s="884"/>
      <c r="AG469" s="884"/>
      <c r="AH469" s="884"/>
      <c r="AI469" s="884"/>
      <c r="AJ469" s="884"/>
      <c r="AK469" s="884"/>
      <c r="AL469" s="884"/>
      <c r="AM469" s="884"/>
      <c r="AN469" s="884"/>
    </row>
    <row r="470" spans="1:40" s="882" customFormat="1" ht="11.25">
      <c r="A470" s="882">
        <v>1210112101</v>
      </c>
      <c r="B470" s="883" t="s">
        <v>698</v>
      </c>
      <c r="C470" s="157">
        <f>+VLOOKUP(A470,Clasificación!C:J,5,FALSE)</f>
        <v>0</v>
      </c>
      <c r="D470" s="157"/>
      <c r="E470" s="157"/>
      <c r="F470" s="157">
        <f>+VLOOKUP(A470,Clasificación!C:K,9,FALSE)</f>
        <v>0</v>
      </c>
      <c r="G470" s="157">
        <f t="shared" si="22"/>
        <v>0</v>
      </c>
      <c r="H470" s="157"/>
      <c r="I470" s="157"/>
      <c r="J470" s="157"/>
      <c r="K470" s="157"/>
      <c r="L470" s="157"/>
      <c r="M470" s="157"/>
      <c r="N470" s="157"/>
      <c r="O470" s="157"/>
      <c r="P470" s="157"/>
      <c r="Q470" s="157"/>
      <c r="R470" s="157"/>
      <c r="S470" s="157"/>
      <c r="T470" s="157"/>
      <c r="U470" s="157"/>
      <c r="V470" s="157"/>
      <c r="W470" s="157"/>
      <c r="X470" s="157"/>
      <c r="Y470" s="157"/>
      <c r="Z470" s="157"/>
      <c r="AA470" s="157">
        <f t="shared" si="21"/>
        <v>0</v>
      </c>
      <c r="AB470" s="158"/>
      <c r="AC470" s="884"/>
      <c r="AD470" s="884"/>
      <c r="AE470" s="884"/>
      <c r="AF470" s="884"/>
      <c r="AG470" s="884"/>
      <c r="AH470" s="884"/>
      <c r="AI470" s="884"/>
      <c r="AJ470" s="884"/>
      <c r="AK470" s="884"/>
      <c r="AL470" s="884"/>
      <c r="AM470" s="884"/>
      <c r="AN470" s="884"/>
    </row>
    <row r="471" spans="1:40" s="882" customFormat="1" ht="11.25">
      <c r="A471" s="882">
        <v>1210113</v>
      </c>
      <c r="B471" s="883" t="s">
        <v>371</v>
      </c>
      <c r="C471" s="157">
        <f>+VLOOKUP(A471,Clasificación!C:J,5,FALSE)</f>
        <v>0</v>
      </c>
      <c r="D471" s="157"/>
      <c r="E471" s="157"/>
      <c r="F471" s="157">
        <f>+VLOOKUP(A471,Clasificación!C:K,9,FALSE)</f>
        <v>0</v>
      </c>
      <c r="G471" s="157">
        <f t="shared" si="22"/>
        <v>0</v>
      </c>
      <c r="H471" s="157"/>
      <c r="I471" s="157"/>
      <c r="J471" s="157"/>
      <c r="K471" s="157"/>
      <c r="L471" s="157"/>
      <c r="M471" s="157"/>
      <c r="N471" s="157"/>
      <c r="O471" s="157"/>
      <c r="P471" s="157"/>
      <c r="Q471" s="157"/>
      <c r="R471" s="157"/>
      <c r="S471" s="157"/>
      <c r="T471" s="157"/>
      <c r="U471" s="157"/>
      <c r="V471" s="157"/>
      <c r="W471" s="157"/>
      <c r="X471" s="157"/>
      <c r="Y471" s="157"/>
      <c r="Z471" s="157"/>
      <c r="AA471" s="157">
        <f t="shared" si="21"/>
        <v>0</v>
      </c>
      <c r="AB471" s="158"/>
      <c r="AC471" s="884"/>
      <c r="AD471" s="884"/>
      <c r="AE471" s="884"/>
      <c r="AF471" s="884"/>
      <c r="AG471" s="884"/>
      <c r="AH471" s="884"/>
      <c r="AI471" s="884"/>
      <c r="AJ471" s="884"/>
      <c r="AK471" s="884"/>
      <c r="AL471" s="884"/>
      <c r="AM471" s="884"/>
      <c r="AN471" s="884"/>
    </row>
    <row r="472" spans="1:40" s="882" customFormat="1" ht="11.25">
      <c r="A472" s="882">
        <v>1210114</v>
      </c>
      <c r="B472" s="883" t="s">
        <v>533</v>
      </c>
      <c r="C472" s="157">
        <f>+VLOOKUP(A472,Clasificación!C:J,5,FALSE)</f>
        <v>0</v>
      </c>
      <c r="D472" s="157"/>
      <c r="E472" s="157"/>
      <c r="F472" s="157">
        <f>+VLOOKUP(A472,Clasificación!C:K,9,FALSE)</f>
        <v>0</v>
      </c>
      <c r="G472" s="157">
        <f t="shared" si="22"/>
        <v>0</v>
      </c>
      <c r="H472" s="157"/>
      <c r="I472" s="157"/>
      <c r="J472" s="157"/>
      <c r="K472" s="157"/>
      <c r="L472" s="157"/>
      <c r="M472" s="157"/>
      <c r="N472" s="157"/>
      <c r="O472" s="157"/>
      <c r="P472" s="157"/>
      <c r="Q472" s="157"/>
      <c r="R472" s="157"/>
      <c r="S472" s="157"/>
      <c r="T472" s="157"/>
      <c r="U472" s="157"/>
      <c r="V472" s="157"/>
      <c r="W472" s="157"/>
      <c r="X472" s="157"/>
      <c r="Y472" s="157"/>
      <c r="Z472" s="157"/>
      <c r="AA472" s="157">
        <f t="shared" si="21"/>
        <v>0</v>
      </c>
      <c r="AB472" s="158"/>
      <c r="AC472" s="884"/>
      <c r="AD472" s="884"/>
      <c r="AE472" s="884"/>
      <c r="AF472" s="884"/>
      <c r="AG472" s="884"/>
      <c r="AH472" s="884"/>
      <c r="AI472" s="884"/>
      <c r="AJ472" s="884"/>
      <c r="AK472" s="884"/>
      <c r="AL472" s="884"/>
      <c r="AM472" s="884"/>
      <c r="AN472" s="884"/>
    </row>
    <row r="473" spans="1:40" s="882" customFormat="1" ht="11.25">
      <c r="A473" s="882">
        <v>1210115</v>
      </c>
      <c r="B473" s="883" t="s">
        <v>699</v>
      </c>
      <c r="C473" s="157">
        <f>+VLOOKUP(A473,Clasificación!C:J,5,FALSE)</f>
        <v>0</v>
      </c>
      <c r="D473" s="157"/>
      <c r="E473" s="157"/>
      <c r="F473" s="157">
        <f>+VLOOKUP(A473,Clasificación!C:K,9,FALSE)</f>
        <v>0</v>
      </c>
      <c r="G473" s="157">
        <f t="shared" si="22"/>
        <v>0</v>
      </c>
      <c r="H473" s="157"/>
      <c r="I473" s="157"/>
      <c r="J473" s="157"/>
      <c r="K473" s="157"/>
      <c r="L473" s="157"/>
      <c r="M473" s="157"/>
      <c r="N473" s="157"/>
      <c r="O473" s="157"/>
      <c r="P473" s="157"/>
      <c r="Q473" s="157"/>
      <c r="R473" s="157"/>
      <c r="S473" s="157"/>
      <c r="T473" s="157"/>
      <c r="U473" s="157"/>
      <c r="V473" s="157"/>
      <c r="W473" s="157"/>
      <c r="X473" s="157"/>
      <c r="Y473" s="157"/>
      <c r="Z473" s="157"/>
      <c r="AA473" s="157">
        <f t="shared" si="21"/>
        <v>0</v>
      </c>
      <c r="AB473" s="158"/>
      <c r="AC473" s="884"/>
      <c r="AD473" s="884"/>
      <c r="AE473" s="884"/>
      <c r="AF473" s="884"/>
      <c r="AG473" s="884"/>
      <c r="AH473" s="884"/>
      <c r="AI473" s="884"/>
      <c r="AJ473" s="884"/>
      <c r="AK473" s="884"/>
      <c r="AL473" s="884"/>
      <c r="AM473" s="884"/>
      <c r="AN473" s="884"/>
    </row>
    <row r="474" spans="1:40" s="882" customFormat="1" ht="11.25">
      <c r="A474" s="882">
        <v>1210116</v>
      </c>
      <c r="B474" s="883" t="s">
        <v>700</v>
      </c>
      <c r="C474" s="157">
        <f>+VLOOKUP(A474,Clasificación!C:J,5,FALSE)</f>
        <v>0</v>
      </c>
      <c r="D474" s="157"/>
      <c r="E474" s="157"/>
      <c r="F474" s="157">
        <f>+VLOOKUP(A474,Clasificación!C:K,9,FALSE)</f>
        <v>0</v>
      </c>
      <c r="G474" s="157">
        <f t="shared" si="22"/>
        <v>0</v>
      </c>
      <c r="H474" s="157"/>
      <c r="I474" s="157"/>
      <c r="J474" s="157"/>
      <c r="K474" s="157"/>
      <c r="L474" s="157"/>
      <c r="M474" s="157"/>
      <c r="N474" s="157"/>
      <c r="O474" s="157"/>
      <c r="P474" s="157"/>
      <c r="Q474" s="157"/>
      <c r="R474" s="157"/>
      <c r="S474" s="157"/>
      <c r="T474" s="157"/>
      <c r="U474" s="157"/>
      <c r="V474" s="157"/>
      <c r="W474" s="157"/>
      <c r="X474" s="157"/>
      <c r="Y474" s="157"/>
      <c r="Z474" s="157"/>
      <c r="AA474" s="157">
        <f t="shared" si="21"/>
        <v>0</v>
      </c>
      <c r="AB474" s="158"/>
      <c r="AC474" s="884"/>
      <c r="AD474" s="884"/>
      <c r="AE474" s="884"/>
      <c r="AF474" s="884"/>
      <c r="AG474" s="884"/>
      <c r="AH474" s="884"/>
      <c r="AI474" s="884"/>
      <c r="AJ474" s="884"/>
      <c r="AK474" s="884"/>
      <c r="AL474" s="884"/>
      <c r="AM474" s="884"/>
      <c r="AN474" s="884"/>
    </row>
    <row r="475" spans="1:40" s="882" customFormat="1" ht="11.25">
      <c r="A475" s="882">
        <v>1210117</v>
      </c>
      <c r="B475" s="883" t="s">
        <v>701</v>
      </c>
      <c r="C475" s="157">
        <f>+VLOOKUP(A475,Clasificación!C:J,5,FALSE)</f>
        <v>0</v>
      </c>
      <c r="D475" s="157"/>
      <c r="E475" s="157"/>
      <c r="F475" s="157">
        <f>+VLOOKUP(A475,Clasificación!C:K,9,FALSE)</f>
        <v>0</v>
      </c>
      <c r="G475" s="157">
        <f t="shared" si="22"/>
        <v>0</v>
      </c>
      <c r="H475" s="157"/>
      <c r="I475" s="157"/>
      <c r="J475" s="157"/>
      <c r="K475" s="157"/>
      <c r="L475" s="157"/>
      <c r="M475" s="157"/>
      <c r="N475" s="157"/>
      <c r="O475" s="157"/>
      <c r="P475" s="157"/>
      <c r="Q475" s="157"/>
      <c r="R475" s="157"/>
      <c r="S475" s="157"/>
      <c r="T475" s="157"/>
      <c r="U475" s="157"/>
      <c r="V475" s="157"/>
      <c r="W475" s="157"/>
      <c r="X475" s="157"/>
      <c r="Y475" s="157"/>
      <c r="Z475" s="157"/>
      <c r="AA475" s="157">
        <f t="shared" si="21"/>
        <v>0</v>
      </c>
      <c r="AB475" s="158"/>
      <c r="AC475" s="884"/>
      <c r="AD475" s="884"/>
      <c r="AE475" s="884"/>
      <c r="AF475" s="884"/>
      <c r="AG475" s="884"/>
      <c r="AH475" s="884"/>
      <c r="AI475" s="884"/>
      <c r="AJ475" s="884"/>
      <c r="AK475" s="884"/>
      <c r="AL475" s="884"/>
      <c r="AM475" s="884"/>
      <c r="AN475" s="884"/>
    </row>
    <row r="476" spans="1:40" s="882" customFormat="1" ht="11.25">
      <c r="A476" s="882">
        <v>1210118</v>
      </c>
      <c r="B476" s="883" t="s">
        <v>702</v>
      </c>
      <c r="C476" s="157">
        <f>+VLOOKUP(A476,Clasificación!C:J,5,FALSE)</f>
        <v>0</v>
      </c>
      <c r="D476" s="157"/>
      <c r="E476" s="157"/>
      <c r="F476" s="157">
        <f>+VLOOKUP(A476,Clasificación!C:K,9,FALSE)</f>
        <v>0</v>
      </c>
      <c r="G476" s="157">
        <f t="shared" si="22"/>
        <v>0</v>
      </c>
      <c r="H476" s="157"/>
      <c r="I476" s="157"/>
      <c r="J476" s="157"/>
      <c r="K476" s="157"/>
      <c r="L476" s="157"/>
      <c r="M476" s="157"/>
      <c r="N476" s="157"/>
      <c r="O476" s="157"/>
      <c r="P476" s="157"/>
      <c r="Q476" s="157"/>
      <c r="R476" s="157"/>
      <c r="S476" s="157"/>
      <c r="T476" s="157"/>
      <c r="U476" s="157"/>
      <c r="V476" s="157"/>
      <c r="W476" s="157"/>
      <c r="X476" s="157"/>
      <c r="Y476" s="157"/>
      <c r="Z476" s="157"/>
      <c r="AA476" s="157">
        <f t="shared" si="21"/>
        <v>0</v>
      </c>
      <c r="AB476" s="158"/>
      <c r="AC476" s="884"/>
      <c r="AD476" s="884"/>
      <c r="AE476" s="884"/>
      <c r="AF476" s="884"/>
      <c r="AG476" s="884"/>
      <c r="AH476" s="884"/>
      <c r="AI476" s="884"/>
      <c r="AJ476" s="884"/>
      <c r="AK476" s="884"/>
      <c r="AL476" s="884"/>
      <c r="AM476" s="884"/>
      <c r="AN476" s="884"/>
    </row>
    <row r="477" spans="1:40" s="882" customFormat="1" ht="11.25">
      <c r="A477" s="882">
        <v>121012</v>
      </c>
      <c r="B477" s="883" t="s">
        <v>536</v>
      </c>
      <c r="C477" s="157">
        <f>+VLOOKUP(A477,Clasificación!C:J,5,FALSE)</f>
        <v>0</v>
      </c>
      <c r="D477" s="157"/>
      <c r="E477" s="157"/>
      <c r="F477" s="157">
        <f>+VLOOKUP(A477,Clasificación!C:K,9,FALSE)</f>
        <v>0</v>
      </c>
      <c r="G477" s="157">
        <f t="shared" si="22"/>
        <v>0</v>
      </c>
      <c r="H477" s="157"/>
      <c r="I477" s="157"/>
      <c r="J477" s="157"/>
      <c r="K477" s="157"/>
      <c r="L477" s="157"/>
      <c r="M477" s="157"/>
      <c r="N477" s="157"/>
      <c r="O477" s="157"/>
      <c r="P477" s="157"/>
      <c r="Q477" s="157"/>
      <c r="R477" s="157"/>
      <c r="S477" s="157"/>
      <c r="T477" s="157"/>
      <c r="U477" s="157"/>
      <c r="V477" s="157"/>
      <c r="W477" s="157"/>
      <c r="X477" s="157"/>
      <c r="Y477" s="157"/>
      <c r="Z477" s="157"/>
      <c r="AA477" s="157">
        <f t="shared" si="21"/>
        <v>0</v>
      </c>
      <c r="AB477" s="158"/>
      <c r="AC477" s="884"/>
      <c r="AD477" s="884"/>
      <c r="AE477" s="884"/>
      <c r="AF477" s="884"/>
      <c r="AG477" s="884"/>
      <c r="AH477" s="884"/>
      <c r="AI477" s="884"/>
      <c r="AJ477" s="884"/>
      <c r="AK477" s="884"/>
      <c r="AL477" s="884"/>
      <c r="AM477" s="884"/>
      <c r="AN477" s="884"/>
    </row>
    <row r="478" spans="1:40" s="882" customFormat="1" ht="11.25">
      <c r="A478" s="882">
        <v>1210121</v>
      </c>
      <c r="B478" s="883" t="s">
        <v>368</v>
      </c>
      <c r="C478" s="157">
        <f>+VLOOKUP(A478,Clasificación!C:J,5,FALSE)</f>
        <v>0</v>
      </c>
      <c r="D478" s="157"/>
      <c r="E478" s="157"/>
      <c r="F478" s="157">
        <f>+VLOOKUP(A478,Clasificación!C:K,9,FALSE)</f>
        <v>0</v>
      </c>
      <c r="G478" s="157">
        <f t="shared" si="22"/>
        <v>0</v>
      </c>
      <c r="H478" s="157"/>
      <c r="I478" s="157"/>
      <c r="J478" s="157"/>
      <c r="K478" s="157"/>
      <c r="L478" s="157"/>
      <c r="M478" s="157"/>
      <c r="N478" s="157"/>
      <c r="O478" s="157"/>
      <c r="P478" s="157"/>
      <c r="Q478" s="157"/>
      <c r="R478" s="157"/>
      <c r="S478" s="157"/>
      <c r="T478" s="157"/>
      <c r="U478" s="157"/>
      <c r="V478" s="157"/>
      <c r="W478" s="157"/>
      <c r="X478" s="157"/>
      <c r="Y478" s="157"/>
      <c r="Z478" s="157"/>
      <c r="AA478" s="157">
        <f t="shared" si="21"/>
        <v>0</v>
      </c>
      <c r="AB478" s="158"/>
      <c r="AC478" s="884"/>
      <c r="AD478" s="884"/>
      <c r="AE478" s="884"/>
      <c r="AF478" s="884"/>
      <c r="AG478" s="884"/>
      <c r="AH478" s="884"/>
      <c r="AI478" s="884"/>
      <c r="AJ478" s="884"/>
      <c r="AK478" s="884"/>
      <c r="AL478" s="884"/>
      <c r="AM478" s="884"/>
      <c r="AN478" s="884"/>
    </row>
    <row r="479" spans="1:40" s="882" customFormat="1" ht="11.25">
      <c r="A479" s="882">
        <v>1210122</v>
      </c>
      <c r="B479" s="883" t="s">
        <v>369</v>
      </c>
      <c r="C479" s="157">
        <f>+VLOOKUP(A479,Clasificación!C:J,5,FALSE)</f>
        <v>0</v>
      </c>
      <c r="D479" s="157"/>
      <c r="E479" s="157"/>
      <c r="F479" s="157">
        <f>+VLOOKUP(A479,Clasificación!C:K,9,FALSE)</f>
        <v>0</v>
      </c>
      <c r="G479" s="157">
        <f t="shared" si="22"/>
        <v>0</v>
      </c>
      <c r="H479" s="157"/>
      <c r="I479" s="157"/>
      <c r="J479" s="157"/>
      <c r="K479" s="157"/>
      <c r="L479" s="157"/>
      <c r="M479" s="157"/>
      <c r="N479" s="157"/>
      <c r="O479" s="157"/>
      <c r="P479" s="157"/>
      <c r="Q479" s="157"/>
      <c r="R479" s="157"/>
      <c r="S479" s="157"/>
      <c r="T479" s="157"/>
      <c r="U479" s="157"/>
      <c r="V479" s="157"/>
      <c r="W479" s="157"/>
      <c r="X479" s="157"/>
      <c r="Y479" s="157"/>
      <c r="Z479" s="157"/>
      <c r="AA479" s="157">
        <f t="shared" si="21"/>
        <v>0</v>
      </c>
      <c r="AB479" s="158"/>
      <c r="AC479" s="884"/>
      <c r="AD479" s="884"/>
      <c r="AE479" s="884"/>
      <c r="AF479" s="884"/>
      <c r="AG479" s="884"/>
      <c r="AH479" s="884"/>
      <c r="AI479" s="884"/>
      <c r="AJ479" s="884"/>
      <c r="AK479" s="884"/>
      <c r="AL479" s="884"/>
      <c r="AM479" s="884"/>
      <c r="AN479" s="884"/>
    </row>
    <row r="480" spans="1:40" s="882" customFormat="1" ht="11.25">
      <c r="A480" s="882">
        <v>1210123</v>
      </c>
      <c r="B480" s="883" t="s">
        <v>371</v>
      </c>
      <c r="C480" s="157">
        <f>+VLOOKUP(A480,Clasificación!C:J,5,FALSE)</f>
        <v>0</v>
      </c>
      <c r="D480" s="157"/>
      <c r="E480" s="157"/>
      <c r="F480" s="157">
        <f>+VLOOKUP(A480,Clasificación!C:K,9,FALSE)</f>
        <v>0</v>
      </c>
      <c r="G480" s="157">
        <f t="shared" si="22"/>
        <v>0</v>
      </c>
      <c r="H480" s="157"/>
      <c r="I480" s="157"/>
      <c r="J480" s="157"/>
      <c r="K480" s="157"/>
      <c r="L480" s="157"/>
      <c r="M480" s="157"/>
      <c r="N480" s="157"/>
      <c r="O480" s="157"/>
      <c r="P480" s="157"/>
      <c r="Q480" s="157"/>
      <c r="R480" s="157"/>
      <c r="S480" s="157"/>
      <c r="T480" s="157"/>
      <c r="U480" s="157"/>
      <c r="V480" s="157"/>
      <c r="W480" s="157"/>
      <c r="X480" s="157"/>
      <c r="Y480" s="157"/>
      <c r="Z480" s="157"/>
      <c r="AA480" s="157">
        <f t="shared" si="21"/>
        <v>0</v>
      </c>
      <c r="AB480" s="158"/>
      <c r="AC480" s="884"/>
      <c r="AD480" s="884"/>
      <c r="AE480" s="884"/>
      <c r="AF480" s="884"/>
      <c r="AG480" s="884"/>
      <c r="AH480" s="884"/>
      <c r="AI480" s="884"/>
      <c r="AJ480" s="884"/>
      <c r="AK480" s="884"/>
      <c r="AL480" s="884"/>
      <c r="AM480" s="884"/>
      <c r="AN480" s="884"/>
    </row>
    <row r="481" spans="1:40" s="882" customFormat="1" ht="11.25">
      <c r="A481" s="882">
        <v>1210124</v>
      </c>
      <c r="B481" s="883" t="s">
        <v>533</v>
      </c>
      <c r="C481" s="157">
        <f>+VLOOKUP(A481,Clasificación!C:J,5,FALSE)</f>
        <v>0</v>
      </c>
      <c r="D481" s="157"/>
      <c r="E481" s="157"/>
      <c r="F481" s="157">
        <f>+VLOOKUP(A481,Clasificación!C:K,9,FALSE)</f>
        <v>0</v>
      </c>
      <c r="G481" s="157">
        <f t="shared" si="22"/>
        <v>0</v>
      </c>
      <c r="H481" s="157"/>
      <c r="I481" s="157"/>
      <c r="J481" s="157"/>
      <c r="K481" s="157"/>
      <c r="L481" s="157"/>
      <c r="M481" s="157"/>
      <c r="N481" s="157"/>
      <c r="O481" s="157"/>
      <c r="P481" s="157"/>
      <c r="Q481" s="157"/>
      <c r="R481" s="157"/>
      <c r="S481" s="157"/>
      <c r="T481" s="157"/>
      <c r="U481" s="157"/>
      <c r="V481" s="157"/>
      <c r="W481" s="157"/>
      <c r="X481" s="157"/>
      <c r="Y481" s="157"/>
      <c r="Z481" s="157"/>
      <c r="AA481" s="157">
        <f t="shared" si="21"/>
        <v>0</v>
      </c>
      <c r="AB481" s="158"/>
      <c r="AC481" s="884"/>
      <c r="AD481" s="884"/>
      <c r="AE481" s="884"/>
      <c r="AF481" s="884"/>
      <c r="AG481" s="884"/>
      <c r="AH481" s="884"/>
      <c r="AI481" s="884"/>
      <c r="AJ481" s="884"/>
      <c r="AK481" s="884"/>
      <c r="AL481" s="884"/>
      <c r="AM481" s="884"/>
      <c r="AN481" s="884"/>
    </row>
    <row r="482" spans="1:40" s="882" customFormat="1" ht="11.25">
      <c r="A482" s="882">
        <v>1210125</v>
      </c>
      <c r="B482" s="883" t="s">
        <v>534</v>
      </c>
      <c r="C482" s="157">
        <f>+VLOOKUP(A482,Clasificación!C:J,5,FALSE)</f>
        <v>0</v>
      </c>
      <c r="D482" s="157"/>
      <c r="E482" s="157"/>
      <c r="F482" s="157">
        <f>+VLOOKUP(A482,Clasificación!C:K,9,FALSE)</f>
        <v>0</v>
      </c>
      <c r="G482" s="157">
        <f t="shared" si="22"/>
        <v>0</v>
      </c>
      <c r="H482" s="157"/>
      <c r="I482" s="157"/>
      <c r="J482" s="157"/>
      <c r="K482" s="157"/>
      <c r="L482" s="157"/>
      <c r="M482" s="157"/>
      <c r="N482" s="157"/>
      <c r="O482" s="157"/>
      <c r="P482" s="157"/>
      <c r="Q482" s="157"/>
      <c r="R482" s="157"/>
      <c r="S482" s="157"/>
      <c r="T482" s="157"/>
      <c r="U482" s="157"/>
      <c r="V482" s="157"/>
      <c r="W482" s="157"/>
      <c r="X482" s="157"/>
      <c r="Y482" s="157"/>
      <c r="Z482" s="157"/>
      <c r="AA482" s="157">
        <f t="shared" si="21"/>
        <v>0</v>
      </c>
      <c r="AB482" s="158"/>
      <c r="AC482" s="884"/>
      <c r="AD482" s="884"/>
      <c r="AE482" s="884"/>
      <c r="AF482" s="884"/>
      <c r="AG482" s="884"/>
      <c r="AH482" s="884"/>
      <c r="AI482" s="884"/>
      <c r="AJ482" s="884"/>
      <c r="AK482" s="884"/>
      <c r="AL482" s="884"/>
      <c r="AM482" s="884"/>
      <c r="AN482" s="884"/>
    </row>
    <row r="483" spans="1:40" s="882" customFormat="1" ht="11.25">
      <c r="A483" s="882">
        <v>1210126</v>
      </c>
      <c r="B483" s="883" t="s">
        <v>644</v>
      </c>
      <c r="C483" s="157">
        <f>+VLOOKUP(A483,Clasificación!C:J,5,FALSE)</f>
        <v>0</v>
      </c>
      <c r="D483" s="157"/>
      <c r="E483" s="157"/>
      <c r="F483" s="157">
        <f>+VLOOKUP(A483,Clasificación!C:K,9,FALSE)</f>
        <v>0</v>
      </c>
      <c r="G483" s="157">
        <f t="shared" si="22"/>
        <v>0</v>
      </c>
      <c r="H483" s="157"/>
      <c r="I483" s="157"/>
      <c r="J483" s="157"/>
      <c r="K483" s="157"/>
      <c r="L483" s="157"/>
      <c r="M483" s="157"/>
      <c r="N483" s="157"/>
      <c r="O483" s="157"/>
      <c r="P483" s="157"/>
      <c r="Q483" s="157"/>
      <c r="R483" s="157"/>
      <c r="S483" s="157"/>
      <c r="T483" s="157"/>
      <c r="U483" s="157"/>
      <c r="V483" s="157"/>
      <c r="W483" s="157"/>
      <c r="X483" s="157"/>
      <c r="Y483" s="157"/>
      <c r="Z483" s="157"/>
      <c r="AA483" s="157">
        <f t="shared" si="21"/>
        <v>0</v>
      </c>
      <c r="AB483" s="158"/>
      <c r="AC483" s="884"/>
      <c r="AD483" s="884"/>
      <c r="AE483" s="884"/>
      <c r="AF483" s="884"/>
      <c r="AG483" s="884"/>
      <c r="AH483" s="884"/>
      <c r="AI483" s="884"/>
      <c r="AJ483" s="884"/>
      <c r="AK483" s="884"/>
      <c r="AL483" s="884"/>
      <c r="AM483" s="884"/>
      <c r="AN483" s="884"/>
    </row>
    <row r="484" spans="1:40" s="882" customFormat="1" ht="11.25">
      <c r="A484" s="882">
        <v>12102</v>
      </c>
      <c r="B484" s="883" t="s">
        <v>366</v>
      </c>
      <c r="C484" s="157">
        <f>+VLOOKUP(A484,Clasificación!C:J,5,FALSE)</f>
        <v>0</v>
      </c>
      <c r="D484" s="157"/>
      <c r="E484" s="157"/>
      <c r="F484" s="157">
        <f>+VLOOKUP(A484,Clasificación!C:K,9,FALSE)</f>
        <v>0</v>
      </c>
      <c r="G484" s="157">
        <f t="shared" si="22"/>
        <v>0</v>
      </c>
      <c r="H484" s="157"/>
      <c r="I484" s="157"/>
      <c r="J484" s="157"/>
      <c r="K484" s="157"/>
      <c r="L484" s="157"/>
      <c r="M484" s="157"/>
      <c r="N484" s="157"/>
      <c r="O484" s="157"/>
      <c r="P484" s="157"/>
      <c r="Q484" s="157"/>
      <c r="R484" s="157"/>
      <c r="S484" s="157"/>
      <c r="T484" s="157"/>
      <c r="U484" s="157"/>
      <c r="V484" s="157"/>
      <c r="W484" s="157"/>
      <c r="X484" s="157"/>
      <c r="Y484" s="157"/>
      <c r="Z484" s="157"/>
      <c r="AA484" s="157">
        <f t="shared" si="21"/>
        <v>0</v>
      </c>
      <c r="AB484" s="158"/>
      <c r="AC484" s="884"/>
      <c r="AD484" s="884"/>
      <c r="AE484" s="884"/>
      <c r="AF484" s="884"/>
      <c r="AG484" s="884"/>
      <c r="AH484" s="884"/>
      <c r="AI484" s="884"/>
      <c r="AJ484" s="884"/>
      <c r="AK484" s="884"/>
      <c r="AL484" s="884"/>
      <c r="AM484" s="884"/>
      <c r="AN484" s="884"/>
    </row>
    <row r="485" spans="1:40" s="882" customFormat="1" ht="11.25">
      <c r="A485" s="882">
        <v>121021</v>
      </c>
      <c r="B485" s="883" t="s">
        <v>367</v>
      </c>
      <c r="C485" s="157">
        <f>+VLOOKUP(A485,Clasificación!C:J,5,FALSE)</f>
        <v>0</v>
      </c>
      <c r="D485" s="157"/>
      <c r="E485" s="157"/>
      <c r="F485" s="157">
        <f>+VLOOKUP(A485,Clasificación!C:K,9,FALSE)</f>
        <v>0</v>
      </c>
      <c r="G485" s="157">
        <f t="shared" si="22"/>
        <v>0</v>
      </c>
      <c r="H485" s="157"/>
      <c r="I485" s="157"/>
      <c r="J485" s="157"/>
      <c r="K485" s="157"/>
      <c r="L485" s="157"/>
      <c r="M485" s="157"/>
      <c r="N485" s="157"/>
      <c r="O485" s="157"/>
      <c r="P485" s="157"/>
      <c r="Q485" s="157"/>
      <c r="R485" s="157"/>
      <c r="S485" s="157"/>
      <c r="T485" s="157"/>
      <c r="U485" s="157"/>
      <c r="V485" s="157"/>
      <c r="W485" s="157"/>
      <c r="X485" s="157"/>
      <c r="Y485" s="157"/>
      <c r="Z485" s="157"/>
      <c r="AA485" s="157">
        <f t="shared" si="21"/>
        <v>0</v>
      </c>
      <c r="AB485" s="158"/>
      <c r="AC485" s="884"/>
      <c r="AD485" s="884"/>
      <c r="AE485" s="884"/>
      <c r="AF485" s="884"/>
      <c r="AG485" s="884"/>
      <c r="AH485" s="884"/>
      <c r="AI485" s="884"/>
      <c r="AJ485" s="884"/>
      <c r="AK485" s="884"/>
      <c r="AL485" s="884"/>
      <c r="AM485" s="884"/>
      <c r="AN485" s="884"/>
    </row>
    <row r="486" spans="1:40" s="882" customFormat="1" ht="11.25">
      <c r="A486" s="882">
        <v>1210211</v>
      </c>
      <c r="B486" s="883" t="s">
        <v>537</v>
      </c>
      <c r="C486" s="157">
        <f>+VLOOKUP(A486,Clasificación!C:J,5,FALSE)</f>
        <v>0</v>
      </c>
      <c r="D486" s="157"/>
      <c r="E486" s="157"/>
      <c r="F486" s="157">
        <f>+VLOOKUP(A486,Clasificación!C:K,9,FALSE)</f>
        <v>0</v>
      </c>
      <c r="G486" s="157">
        <f t="shared" si="22"/>
        <v>0</v>
      </c>
      <c r="H486" s="157"/>
      <c r="I486" s="157"/>
      <c r="J486" s="157"/>
      <c r="K486" s="157"/>
      <c r="L486" s="157"/>
      <c r="M486" s="157"/>
      <c r="N486" s="157"/>
      <c r="O486" s="157"/>
      <c r="P486" s="157"/>
      <c r="Q486" s="157"/>
      <c r="R486" s="157"/>
      <c r="S486" s="157"/>
      <c r="T486" s="157"/>
      <c r="U486" s="157"/>
      <c r="V486" s="157"/>
      <c r="W486" s="157"/>
      <c r="X486" s="157"/>
      <c r="Y486" s="157"/>
      <c r="Z486" s="157"/>
      <c r="AA486" s="157">
        <f t="shared" si="21"/>
        <v>0</v>
      </c>
      <c r="AB486" s="158"/>
      <c r="AC486" s="884"/>
      <c r="AD486" s="884"/>
      <c r="AE486" s="884"/>
      <c r="AF486" s="884"/>
      <c r="AG486" s="884"/>
      <c r="AH486" s="884"/>
      <c r="AI486" s="884"/>
      <c r="AJ486" s="884"/>
      <c r="AK486" s="884"/>
      <c r="AL486" s="884"/>
      <c r="AM486" s="884"/>
      <c r="AN486" s="884"/>
    </row>
    <row r="487" spans="1:40" s="882" customFormat="1" ht="11.25">
      <c r="A487" s="882">
        <v>1210212</v>
      </c>
      <c r="B487" s="883" t="s">
        <v>368</v>
      </c>
      <c r="C487" s="157">
        <f>+VLOOKUP(A487,Clasificación!C:J,5,FALSE)</f>
        <v>0</v>
      </c>
      <c r="D487" s="157"/>
      <c r="E487" s="157"/>
      <c r="F487" s="157">
        <f>+VLOOKUP(A487,Clasificación!C:K,9,FALSE)</f>
        <v>0</v>
      </c>
      <c r="G487" s="157">
        <f t="shared" si="22"/>
        <v>0</v>
      </c>
      <c r="H487" s="157"/>
      <c r="I487" s="157"/>
      <c r="J487" s="157"/>
      <c r="K487" s="157"/>
      <c r="L487" s="157"/>
      <c r="M487" s="157"/>
      <c r="N487" s="157"/>
      <c r="O487" s="157"/>
      <c r="P487" s="157"/>
      <c r="Q487" s="157"/>
      <c r="R487" s="157"/>
      <c r="S487" s="157"/>
      <c r="T487" s="157"/>
      <c r="U487" s="157"/>
      <c r="V487" s="157"/>
      <c r="W487" s="157"/>
      <c r="X487" s="157"/>
      <c r="Y487" s="157"/>
      <c r="Z487" s="157"/>
      <c r="AA487" s="157">
        <f t="shared" si="21"/>
        <v>0</v>
      </c>
      <c r="AB487" s="158"/>
      <c r="AC487" s="884"/>
      <c r="AD487" s="884"/>
      <c r="AE487" s="884"/>
      <c r="AF487" s="884"/>
      <c r="AG487" s="884"/>
      <c r="AH487" s="884"/>
      <c r="AI487" s="884"/>
      <c r="AJ487" s="884"/>
      <c r="AK487" s="884"/>
      <c r="AL487" s="884"/>
      <c r="AM487" s="884"/>
      <c r="AN487" s="884"/>
    </row>
    <row r="488" spans="1:40" s="882" customFormat="1" ht="11.25">
      <c r="A488" s="882">
        <v>1210213</v>
      </c>
      <c r="B488" s="883" t="s">
        <v>369</v>
      </c>
      <c r="C488" s="157">
        <f>+VLOOKUP(A488,Clasificación!C:J,5,FALSE)</f>
        <v>0</v>
      </c>
      <c r="D488" s="157"/>
      <c r="E488" s="157"/>
      <c r="F488" s="157">
        <f>+VLOOKUP(A488,Clasificación!C:K,9,FALSE)</f>
        <v>0</v>
      </c>
      <c r="G488" s="157">
        <f t="shared" si="22"/>
        <v>0</v>
      </c>
      <c r="H488" s="157"/>
      <c r="I488" s="157"/>
      <c r="J488" s="157"/>
      <c r="K488" s="157"/>
      <c r="L488" s="157"/>
      <c r="M488" s="157"/>
      <c r="N488" s="157"/>
      <c r="O488" s="157"/>
      <c r="P488" s="157"/>
      <c r="Q488" s="157"/>
      <c r="R488" s="157"/>
      <c r="S488" s="157"/>
      <c r="T488" s="157"/>
      <c r="U488" s="157"/>
      <c r="V488" s="157"/>
      <c r="W488" s="157"/>
      <c r="X488" s="157"/>
      <c r="Y488" s="157"/>
      <c r="Z488" s="157"/>
      <c r="AA488" s="157">
        <f t="shared" si="21"/>
        <v>0</v>
      </c>
      <c r="AB488" s="158"/>
      <c r="AC488" s="884"/>
      <c r="AD488" s="884"/>
      <c r="AE488" s="884"/>
      <c r="AF488" s="884"/>
      <c r="AG488" s="884"/>
      <c r="AH488" s="884"/>
      <c r="AI488" s="884"/>
      <c r="AJ488" s="884"/>
      <c r="AK488" s="884"/>
      <c r="AL488" s="884"/>
      <c r="AM488" s="884"/>
      <c r="AN488" s="884"/>
    </row>
    <row r="489" spans="1:40" s="882" customFormat="1" ht="11.25">
      <c r="A489" s="882">
        <v>1210214</v>
      </c>
      <c r="B489" s="883" t="s">
        <v>371</v>
      </c>
      <c r="C489" s="157">
        <f>+VLOOKUP(A489,Clasificación!C:J,5,FALSE)</f>
        <v>0</v>
      </c>
      <c r="D489" s="157"/>
      <c r="E489" s="157"/>
      <c r="F489" s="157">
        <f>+VLOOKUP(A489,Clasificación!C:K,9,FALSE)</f>
        <v>0</v>
      </c>
      <c r="G489" s="157">
        <f t="shared" si="22"/>
        <v>0</v>
      </c>
      <c r="H489" s="157"/>
      <c r="I489" s="157"/>
      <c r="J489" s="157"/>
      <c r="K489" s="157"/>
      <c r="L489" s="157"/>
      <c r="M489" s="157"/>
      <c r="N489" s="157"/>
      <c r="O489" s="157"/>
      <c r="P489" s="157"/>
      <c r="Q489" s="157"/>
      <c r="R489" s="157"/>
      <c r="S489" s="157"/>
      <c r="T489" s="157"/>
      <c r="U489" s="157"/>
      <c r="V489" s="157"/>
      <c r="W489" s="157"/>
      <c r="X489" s="157"/>
      <c r="Y489" s="157"/>
      <c r="Z489" s="157"/>
      <c r="AA489" s="157">
        <f t="shared" si="21"/>
        <v>0</v>
      </c>
      <c r="AB489" s="158"/>
      <c r="AC489" s="884"/>
      <c r="AD489" s="884"/>
      <c r="AE489" s="884"/>
      <c r="AF489" s="884"/>
      <c r="AG489" s="884"/>
      <c r="AH489" s="884"/>
      <c r="AI489" s="884"/>
      <c r="AJ489" s="884"/>
      <c r="AK489" s="884"/>
      <c r="AL489" s="884"/>
      <c r="AM489" s="884"/>
      <c r="AN489" s="884"/>
    </row>
    <row r="490" spans="1:40" s="882" customFormat="1" ht="11.25">
      <c r="A490" s="882">
        <v>1210215</v>
      </c>
      <c r="B490" s="883" t="s">
        <v>558</v>
      </c>
      <c r="C490" s="157">
        <f>+VLOOKUP(A490,Clasificación!C:J,5,FALSE)</f>
        <v>0</v>
      </c>
      <c r="D490" s="157"/>
      <c r="E490" s="157"/>
      <c r="F490" s="157">
        <f>+VLOOKUP(A490,Clasificación!C:K,9,FALSE)</f>
        <v>0</v>
      </c>
      <c r="G490" s="157">
        <f t="shared" si="22"/>
        <v>0</v>
      </c>
      <c r="H490" s="157"/>
      <c r="I490" s="157"/>
      <c r="J490" s="157"/>
      <c r="K490" s="157"/>
      <c r="L490" s="157"/>
      <c r="M490" s="157"/>
      <c r="N490" s="157"/>
      <c r="O490" s="157"/>
      <c r="P490" s="157"/>
      <c r="Q490" s="157"/>
      <c r="R490" s="157"/>
      <c r="S490" s="157"/>
      <c r="T490" s="157"/>
      <c r="U490" s="157"/>
      <c r="V490" s="157"/>
      <c r="W490" s="157"/>
      <c r="X490" s="157"/>
      <c r="Y490" s="157"/>
      <c r="Z490" s="157"/>
      <c r="AA490" s="157">
        <f t="shared" si="21"/>
        <v>0</v>
      </c>
      <c r="AB490" s="158"/>
      <c r="AC490" s="884"/>
      <c r="AD490" s="884"/>
      <c r="AE490" s="884"/>
      <c r="AF490" s="884"/>
      <c r="AG490" s="884"/>
      <c r="AH490" s="884"/>
      <c r="AI490" s="884"/>
      <c r="AJ490" s="884"/>
      <c r="AK490" s="884"/>
      <c r="AL490" s="884"/>
      <c r="AM490" s="884"/>
      <c r="AN490" s="884"/>
    </row>
    <row r="491" spans="1:40" s="882" customFormat="1" ht="11.25">
      <c r="A491" s="882">
        <v>12102152</v>
      </c>
      <c r="B491" s="883" t="s">
        <v>1355</v>
      </c>
      <c r="C491" s="157">
        <f>+VLOOKUP(A491,Clasificación!C:J,5,FALSE)</f>
        <v>0</v>
      </c>
      <c r="D491" s="157"/>
      <c r="E491" s="157"/>
      <c r="F491" s="157">
        <f>+VLOOKUP(A491,Clasificación!C:K,9,FALSE)</f>
        <v>0</v>
      </c>
      <c r="G491" s="157">
        <f t="shared" si="22"/>
        <v>0</v>
      </c>
      <c r="H491" s="157"/>
      <c r="I491" s="157"/>
      <c r="J491" s="157"/>
      <c r="K491" s="157"/>
      <c r="L491" s="157"/>
      <c r="M491" s="157"/>
      <c r="N491" s="157"/>
      <c r="O491" s="157"/>
      <c r="P491" s="157"/>
      <c r="Q491" s="157"/>
      <c r="R491" s="157"/>
      <c r="S491" s="157"/>
      <c r="T491" s="157"/>
      <c r="U491" s="157"/>
      <c r="V491" s="157"/>
      <c r="W491" s="157"/>
      <c r="X491" s="157"/>
      <c r="Y491" s="157"/>
      <c r="Z491" s="157"/>
      <c r="AA491" s="157">
        <f t="shared" si="21"/>
        <v>0</v>
      </c>
      <c r="AB491" s="158"/>
      <c r="AC491" s="884"/>
      <c r="AD491" s="884"/>
      <c r="AE491" s="884"/>
      <c r="AF491" s="884"/>
      <c r="AG491" s="884"/>
      <c r="AH491" s="884"/>
      <c r="AI491" s="884"/>
      <c r="AJ491" s="884"/>
      <c r="AK491" s="884"/>
      <c r="AL491" s="884"/>
      <c r="AM491" s="884"/>
      <c r="AN491" s="884"/>
    </row>
    <row r="492" spans="1:40" s="882" customFormat="1" ht="11.25">
      <c r="A492" s="882">
        <v>1210215201</v>
      </c>
      <c r="B492" s="883" t="s">
        <v>1578</v>
      </c>
      <c r="C492" s="157">
        <f>+VLOOKUP(A492,Clasificación!C:J,5,FALSE)</f>
        <v>650000000</v>
      </c>
      <c r="D492" s="157"/>
      <c r="E492" s="157"/>
      <c r="F492" s="157">
        <f>+VLOOKUP(A492,Clasificación!C:K,9,FALSE)</f>
        <v>650000000</v>
      </c>
      <c r="G492" s="157">
        <f t="shared" si="22"/>
        <v>0</v>
      </c>
      <c r="H492" s="157"/>
      <c r="I492" s="157"/>
      <c r="J492" s="157"/>
      <c r="K492" s="157"/>
      <c r="L492" s="157"/>
      <c r="M492" s="157"/>
      <c r="N492" s="157"/>
      <c r="O492" s="157"/>
      <c r="P492" s="157"/>
      <c r="Q492" s="157"/>
      <c r="R492" s="157"/>
      <c r="S492" s="157"/>
      <c r="T492" s="157"/>
      <c r="U492" s="157"/>
      <c r="V492" s="157"/>
      <c r="W492" s="157"/>
      <c r="X492" s="157"/>
      <c r="Y492" s="157"/>
      <c r="Z492" s="157"/>
      <c r="AA492" s="157">
        <f t="shared" si="21"/>
        <v>0</v>
      </c>
      <c r="AB492" s="158"/>
      <c r="AC492" s="884"/>
      <c r="AD492" s="884"/>
      <c r="AE492" s="884"/>
      <c r="AF492" s="884"/>
      <c r="AG492" s="884"/>
      <c r="AH492" s="884"/>
      <c r="AI492" s="884"/>
      <c r="AJ492" s="884"/>
      <c r="AK492" s="884"/>
      <c r="AL492" s="884"/>
      <c r="AM492" s="884"/>
      <c r="AN492" s="884"/>
    </row>
    <row r="493" spans="1:40" s="882" customFormat="1" ht="11.25">
      <c r="A493" s="882">
        <v>1210215202</v>
      </c>
      <c r="B493" s="883" t="s">
        <v>1579</v>
      </c>
      <c r="C493" s="157">
        <f>+VLOOKUP(A493,Clasificación!C:J,5,FALSE)</f>
        <v>401085617</v>
      </c>
      <c r="D493" s="157"/>
      <c r="E493" s="157"/>
      <c r="F493" s="157">
        <f>+VLOOKUP(A493,Clasificación!C:K,9,FALSE)</f>
        <v>422152740</v>
      </c>
      <c r="G493" s="157">
        <f t="shared" si="22"/>
        <v>-21067123</v>
      </c>
      <c r="H493" s="157"/>
      <c r="I493" s="157"/>
      <c r="J493" s="157"/>
      <c r="K493" s="157"/>
      <c r="L493" s="157"/>
      <c r="M493" s="157"/>
      <c r="N493" s="157"/>
      <c r="O493" s="157"/>
      <c r="P493" s="157"/>
      <c r="R493" s="157"/>
      <c r="S493" s="157"/>
      <c r="T493" s="157">
        <f>-G493</f>
        <v>21067123</v>
      </c>
      <c r="U493" s="157"/>
      <c r="V493" s="157"/>
      <c r="W493" s="157"/>
      <c r="X493" s="157"/>
      <c r="Y493" s="157"/>
      <c r="Z493" s="157"/>
      <c r="AA493" s="157">
        <f t="shared" si="21"/>
        <v>0</v>
      </c>
      <c r="AB493" s="158"/>
      <c r="AC493" s="884"/>
      <c r="AD493" s="884"/>
      <c r="AE493" s="884"/>
      <c r="AF493" s="884"/>
      <c r="AG493" s="884"/>
      <c r="AH493" s="884"/>
      <c r="AI493" s="884"/>
      <c r="AJ493" s="884"/>
      <c r="AK493" s="884"/>
      <c r="AL493" s="884"/>
      <c r="AM493" s="884"/>
      <c r="AN493" s="884"/>
    </row>
    <row r="494" spans="1:40" s="882" customFormat="1" ht="11.25">
      <c r="A494" s="882">
        <v>1210215203</v>
      </c>
      <c r="B494" s="883" t="s">
        <v>1580</v>
      </c>
      <c r="C494" s="157">
        <f>+VLOOKUP(A494,Clasificación!C:J,5,FALSE)</f>
        <v>-396223973</v>
      </c>
      <c r="D494" s="157"/>
      <c r="E494" s="157"/>
      <c r="F494" s="157">
        <f>+VLOOKUP(A494,Clasificación!C:K,9,FALSE)</f>
        <v>-406641781</v>
      </c>
      <c r="G494" s="157">
        <f t="shared" si="22"/>
        <v>10417808</v>
      </c>
      <c r="H494" s="157"/>
      <c r="I494" s="157"/>
      <c r="J494" s="157"/>
      <c r="K494" s="157"/>
      <c r="L494" s="157"/>
      <c r="M494" s="157"/>
      <c r="N494" s="157"/>
      <c r="O494" s="157"/>
      <c r="P494" s="157"/>
      <c r="Q494" s="157"/>
      <c r="R494" s="157"/>
      <c r="S494" s="157"/>
      <c r="T494" s="157">
        <f>-G494</f>
        <v>-10417808</v>
      </c>
      <c r="U494" s="157"/>
      <c r="V494" s="157"/>
      <c r="W494" s="157"/>
      <c r="X494" s="157"/>
      <c r="Y494" s="157"/>
      <c r="Z494" s="157"/>
      <c r="AA494" s="157">
        <f t="shared" si="21"/>
        <v>0</v>
      </c>
      <c r="AB494" s="158"/>
      <c r="AC494" s="884"/>
      <c r="AD494" s="884"/>
      <c r="AE494" s="884"/>
      <c r="AF494" s="884"/>
      <c r="AG494" s="884"/>
      <c r="AH494" s="884"/>
      <c r="AI494" s="884"/>
      <c r="AJ494" s="884"/>
      <c r="AK494" s="884"/>
      <c r="AL494" s="884"/>
      <c r="AM494" s="884"/>
      <c r="AN494" s="884"/>
    </row>
    <row r="495" spans="1:40" s="882" customFormat="1" ht="11.25">
      <c r="A495" s="882">
        <v>1210215101</v>
      </c>
      <c r="B495" s="883" t="s">
        <v>1223</v>
      </c>
      <c r="C495" s="157">
        <f>+VLOOKUP(A495,Clasificación!C:J,5,FALSE)</f>
        <v>0</v>
      </c>
      <c r="D495" s="157"/>
      <c r="E495" s="157"/>
      <c r="F495" s="157">
        <f>+VLOOKUP(A495,Clasificación!C:K,9,FALSE)</f>
        <v>0</v>
      </c>
      <c r="G495" s="157">
        <f t="shared" si="22"/>
        <v>0</v>
      </c>
      <c r="H495" s="157"/>
      <c r="I495" s="157"/>
      <c r="J495" s="157"/>
      <c r="K495" s="157"/>
      <c r="L495" s="157"/>
      <c r="M495" s="157"/>
      <c r="N495" s="157"/>
      <c r="O495" s="157"/>
      <c r="P495" s="157"/>
      <c r="Q495" s="157"/>
      <c r="R495" s="157"/>
      <c r="S495" s="157"/>
      <c r="T495" s="157"/>
      <c r="U495" s="157"/>
      <c r="V495" s="157"/>
      <c r="W495" s="157"/>
      <c r="X495" s="157"/>
      <c r="Y495" s="157"/>
      <c r="Z495" s="157"/>
      <c r="AA495" s="157">
        <f t="shared" si="21"/>
        <v>0</v>
      </c>
      <c r="AB495" s="158"/>
      <c r="AC495" s="884"/>
      <c r="AD495" s="884"/>
      <c r="AE495" s="884"/>
      <c r="AF495" s="884"/>
      <c r="AG495" s="884"/>
      <c r="AH495" s="884"/>
      <c r="AI495" s="884"/>
      <c r="AJ495" s="884"/>
      <c r="AK495" s="884"/>
      <c r="AL495" s="884"/>
      <c r="AM495" s="884"/>
      <c r="AN495" s="884"/>
    </row>
    <row r="496" spans="1:40" s="882" customFormat="1" ht="11.25">
      <c r="A496" s="882">
        <v>1210215102</v>
      </c>
      <c r="B496" s="883" t="s">
        <v>313</v>
      </c>
      <c r="C496" s="157">
        <f>+VLOOKUP(A496,Clasificación!C:J,5,FALSE)</f>
        <v>0</v>
      </c>
      <c r="D496" s="157"/>
      <c r="E496" s="157"/>
      <c r="F496" s="157">
        <f>+VLOOKUP(A496,Clasificación!C:K,9,FALSE)</f>
        <v>0</v>
      </c>
      <c r="G496" s="157">
        <f t="shared" si="22"/>
        <v>0</v>
      </c>
      <c r="H496" s="157"/>
      <c r="I496" s="157"/>
      <c r="J496" s="157"/>
      <c r="K496" s="157"/>
      <c r="L496" s="157"/>
      <c r="M496" s="157"/>
      <c r="N496" s="157"/>
      <c r="O496" s="157"/>
      <c r="P496" s="157"/>
      <c r="Q496" s="157"/>
      <c r="R496" s="157"/>
      <c r="S496" s="157"/>
      <c r="T496" s="157"/>
      <c r="U496" s="157"/>
      <c r="V496" s="157"/>
      <c r="W496" s="157"/>
      <c r="X496" s="157"/>
      <c r="Y496" s="157"/>
      <c r="Z496" s="157"/>
      <c r="AA496" s="157">
        <f t="shared" si="21"/>
        <v>0</v>
      </c>
      <c r="AB496" s="158"/>
      <c r="AC496" s="884"/>
      <c r="AD496" s="884"/>
      <c r="AE496" s="884"/>
      <c r="AF496" s="884"/>
      <c r="AG496" s="884"/>
      <c r="AH496" s="884"/>
      <c r="AI496" s="884"/>
      <c r="AJ496" s="884"/>
      <c r="AK496" s="884"/>
      <c r="AL496" s="884"/>
      <c r="AM496" s="884"/>
      <c r="AN496" s="884"/>
    </row>
    <row r="497" spans="1:40" s="882" customFormat="1" ht="11.25">
      <c r="A497" s="882">
        <v>1210215103</v>
      </c>
      <c r="B497" s="883" t="s">
        <v>1224</v>
      </c>
      <c r="C497" s="157">
        <f>+VLOOKUP(A497,Clasificación!C:J,5,FALSE)</f>
        <v>0</v>
      </c>
      <c r="D497" s="157"/>
      <c r="E497" s="157"/>
      <c r="F497" s="157">
        <f>+VLOOKUP(A497,Clasificación!C:K,9,FALSE)</f>
        <v>0</v>
      </c>
      <c r="G497" s="157">
        <f t="shared" si="22"/>
        <v>0</v>
      </c>
      <c r="H497" s="157"/>
      <c r="I497" s="157"/>
      <c r="J497" s="157"/>
      <c r="K497" s="157"/>
      <c r="L497" s="157"/>
      <c r="M497" s="157"/>
      <c r="N497" s="157"/>
      <c r="O497" s="157"/>
      <c r="P497" s="157"/>
      <c r="Q497" s="157"/>
      <c r="R497" s="157"/>
      <c r="S497" s="157"/>
      <c r="T497" s="157"/>
      <c r="U497" s="157"/>
      <c r="V497" s="157"/>
      <c r="W497" s="157"/>
      <c r="X497" s="157"/>
      <c r="Y497" s="157"/>
      <c r="Z497" s="157"/>
      <c r="AA497" s="157">
        <f t="shared" si="21"/>
        <v>0</v>
      </c>
      <c r="AB497" s="158"/>
      <c r="AC497" s="884"/>
      <c r="AD497" s="884"/>
      <c r="AE497" s="884"/>
      <c r="AF497" s="884"/>
      <c r="AG497" s="884"/>
      <c r="AH497" s="884"/>
      <c r="AI497" s="884"/>
      <c r="AJ497" s="884"/>
      <c r="AK497" s="884"/>
      <c r="AL497" s="884"/>
      <c r="AM497" s="884"/>
      <c r="AN497" s="884"/>
    </row>
    <row r="498" spans="1:40" s="882" customFormat="1" ht="11.25">
      <c r="A498" s="882">
        <v>1210216</v>
      </c>
      <c r="B498" s="883" t="s">
        <v>533</v>
      </c>
      <c r="C498" s="157">
        <f>+VLOOKUP(A498,Clasificación!C:J,5,FALSE)</f>
        <v>0</v>
      </c>
      <c r="D498" s="157"/>
      <c r="E498" s="157"/>
      <c r="F498" s="157">
        <f>+VLOOKUP(A498,Clasificación!C:K,9,FALSE)</f>
        <v>0</v>
      </c>
      <c r="G498" s="157">
        <f t="shared" si="22"/>
        <v>0</v>
      </c>
      <c r="H498" s="157"/>
      <c r="I498" s="157"/>
      <c r="J498" s="157"/>
      <c r="K498" s="157"/>
      <c r="L498" s="157"/>
      <c r="M498" s="157"/>
      <c r="N498" s="157"/>
      <c r="O498" s="157"/>
      <c r="P498" s="157"/>
      <c r="Q498" s="157"/>
      <c r="R498" s="157"/>
      <c r="S498" s="157"/>
      <c r="T498" s="157"/>
      <c r="U498" s="157"/>
      <c r="V498" s="157"/>
      <c r="W498" s="157"/>
      <c r="X498" s="157"/>
      <c r="Y498" s="157"/>
      <c r="Z498" s="157"/>
      <c r="AA498" s="157">
        <f t="shared" si="21"/>
        <v>0</v>
      </c>
      <c r="AB498" s="158"/>
      <c r="AC498" s="884"/>
      <c r="AD498" s="884"/>
      <c r="AE498" s="884"/>
      <c r="AF498" s="884"/>
      <c r="AG498" s="884"/>
      <c r="AH498" s="884"/>
      <c r="AI498" s="884"/>
      <c r="AJ498" s="884"/>
      <c r="AK498" s="884"/>
      <c r="AL498" s="884"/>
      <c r="AM498" s="884"/>
      <c r="AN498" s="884"/>
    </row>
    <row r="499" spans="1:40" s="882" customFormat="1" ht="11.25">
      <c r="A499" s="882">
        <v>1210217</v>
      </c>
      <c r="B499" s="883" t="s">
        <v>372</v>
      </c>
      <c r="C499" s="157">
        <f>+VLOOKUP(A499,Clasificación!C:J,5,FALSE)</f>
        <v>0</v>
      </c>
      <c r="D499" s="157"/>
      <c r="E499" s="157"/>
      <c r="F499" s="157">
        <f>+VLOOKUP(A499,Clasificación!C:K,9,FALSE)</f>
        <v>0</v>
      </c>
      <c r="G499" s="157">
        <f t="shared" si="22"/>
        <v>0</v>
      </c>
      <c r="H499" s="157"/>
      <c r="I499" s="157"/>
      <c r="J499" s="157"/>
      <c r="K499" s="157"/>
      <c r="L499" s="157"/>
      <c r="M499" s="157"/>
      <c r="N499" s="157"/>
      <c r="O499" s="157"/>
      <c r="P499" s="157"/>
      <c r="Q499" s="157"/>
      <c r="R499" s="157"/>
      <c r="S499" s="157"/>
      <c r="T499" s="157"/>
      <c r="U499" s="157"/>
      <c r="V499" s="157"/>
      <c r="W499" s="157"/>
      <c r="X499" s="157"/>
      <c r="Y499" s="157"/>
      <c r="Z499" s="157"/>
      <c r="AA499" s="157">
        <f t="shared" si="21"/>
        <v>0</v>
      </c>
      <c r="AB499" s="158"/>
      <c r="AC499" s="884"/>
      <c r="AD499" s="884"/>
      <c r="AE499" s="884"/>
      <c r="AF499" s="884"/>
      <c r="AG499" s="884"/>
      <c r="AH499" s="884"/>
      <c r="AI499" s="884"/>
      <c r="AJ499" s="884"/>
      <c r="AK499" s="884"/>
      <c r="AL499" s="884"/>
      <c r="AM499" s="884"/>
      <c r="AN499" s="884"/>
    </row>
    <row r="500" spans="1:40" s="882" customFormat="1" ht="11.25">
      <c r="A500" s="882">
        <v>12102171</v>
      </c>
      <c r="B500" s="883" t="s">
        <v>395</v>
      </c>
      <c r="C500" s="157">
        <f>+VLOOKUP(A500,Clasificación!C:J,5,FALSE)</f>
        <v>0</v>
      </c>
      <c r="D500" s="157"/>
      <c r="E500" s="157"/>
      <c r="F500" s="157">
        <f>+VLOOKUP(A500,Clasificación!C:K,9,FALSE)</f>
        <v>0</v>
      </c>
      <c r="G500" s="157">
        <f t="shared" si="22"/>
        <v>0</v>
      </c>
      <c r="H500" s="157"/>
      <c r="I500" s="157"/>
      <c r="J500" s="157"/>
      <c r="K500" s="157"/>
      <c r="L500" s="157"/>
      <c r="M500" s="157"/>
      <c r="N500" s="157"/>
      <c r="O500" s="157"/>
      <c r="P500" s="157"/>
      <c r="Q500" s="157"/>
      <c r="R500" s="157"/>
      <c r="S500" s="157"/>
      <c r="T500" s="157"/>
      <c r="U500" s="157"/>
      <c r="V500" s="157"/>
      <c r="W500" s="157"/>
      <c r="X500" s="157"/>
      <c r="Y500" s="157"/>
      <c r="Z500" s="157"/>
      <c r="AA500" s="157">
        <f t="shared" si="21"/>
        <v>0</v>
      </c>
      <c r="AB500" s="158"/>
      <c r="AC500" s="884"/>
      <c r="AD500" s="884"/>
      <c r="AE500" s="884"/>
      <c r="AF500" s="884"/>
      <c r="AG500" s="884"/>
      <c r="AH500" s="884"/>
      <c r="AI500" s="884"/>
      <c r="AJ500" s="884"/>
      <c r="AK500" s="884"/>
      <c r="AL500" s="884"/>
      <c r="AM500" s="884"/>
      <c r="AN500" s="884"/>
    </row>
    <row r="501" spans="1:40" s="882" customFormat="1" ht="11.25">
      <c r="A501" s="882">
        <v>1210218</v>
      </c>
      <c r="B501" s="883" t="s">
        <v>375</v>
      </c>
      <c r="C501" s="157">
        <f>+VLOOKUP(A501,Clasificación!C:J,5,FALSE)</f>
        <v>0</v>
      </c>
      <c r="D501" s="157"/>
      <c r="E501" s="157"/>
      <c r="F501" s="157">
        <f>+VLOOKUP(A501,Clasificación!C:K,9,FALSE)</f>
        <v>0</v>
      </c>
      <c r="G501" s="157">
        <f t="shared" si="22"/>
        <v>0</v>
      </c>
      <c r="H501" s="157"/>
      <c r="I501" s="157"/>
      <c r="J501" s="157"/>
      <c r="K501" s="157"/>
      <c r="L501" s="157"/>
      <c r="M501" s="157"/>
      <c r="N501" s="157"/>
      <c r="O501" s="157"/>
      <c r="P501" s="157"/>
      <c r="Q501" s="157"/>
      <c r="R501" s="157"/>
      <c r="S501" s="157"/>
      <c r="T501" s="157"/>
      <c r="U501" s="157"/>
      <c r="V501" s="157"/>
      <c r="W501" s="157"/>
      <c r="X501" s="157"/>
      <c r="Y501" s="157"/>
      <c r="Z501" s="157"/>
      <c r="AA501" s="157">
        <f t="shared" si="21"/>
        <v>0</v>
      </c>
      <c r="AB501" s="158"/>
      <c r="AC501" s="884"/>
      <c r="AD501" s="884"/>
      <c r="AE501" s="884"/>
      <c r="AF501" s="884"/>
      <c r="AG501" s="884"/>
      <c r="AH501" s="884"/>
      <c r="AI501" s="884"/>
      <c r="AJ501" s="884"/>
      <c r="AK501" s="884"/>
      <c r="AL501" s="884"/>
      <c r="AM501" s="884"/>
      <c r="AN501" s="884"/>
    </row>
    <row r="502" spans="1:40" s="882" customFormat="1" ht="11.25">
      <c r="A502" s="882">
        <v>12102181</v>
      </c>
      <c r="B502" s="883" t="s">
        <v>376</v>
      </c>
      <c r="C502" s="157">
        <f>+VLOOKUP(A502,Clasificación!C:J,5,FALSE)</f>
        <v>0</v>
      </c>
      <c r="D502" s="157"/>
      <c r="E502" s="157"/>
      <c r="F502" s="157">
        <f>+VLOOKUP(A502,Clasificación!C:K,9,FALSE)</f>
        <v>0</v>
      </c>
      <c r="G502" s="157">
        <f t="shared" si="22"/>
        <v>0</v>
      </c>
      <c r="H502" s="157"/>
      <c r="I502" s="157"/>
      <c r="J502" s="157"/>
      <c r="K502" s="157"/>
      <c r="L502" s="157"/>
      <c r="M502" s="157"/>
      <c r="N502" s="157"/>
      <c r="O502" s="157"/>
      <c r="P502" s="157"/>
      <c r="Q502" s="157"/>
      <c r="R502" s="157"/>
      <c r="S502" s="157"/>
      <c r="T502" s="157"/>
      <c r="U502" s="157"/>
      <c r="V502" s="157"/>
      <c r="W502" s="157"/>
      <c r="X502" s="157"/>
      <c r="Y502" s="157"/>
      <c r="Z502" s="157"/>
      <c r="AA502" s="157">
        <f t="shared" si="21"/>
        <v>0</v>
      </c>
      <c r="AB502" s="158"/>
      <c r="AC502" s="884"/>
      <c r="AD502" s="884"/>
      <c r="AE502" s="884"/>
      <c r="AF502" s="884"/>
      <c r="AG502" s="884"/>
      <c r="AH502" s="884"/>
      <c r="AI502" s="884"/>
      <c r="AJ502" s="884"/>
      <c r="AK502" s="884"/>
      <c r="AL502" s="884"/>
      <c r="AM502" s="884"/>
      <c r="AN502" s="884"/>
    </row>
    <row r="503" spans="1:40" s="882" customFormat="1" ht="11.25">
      <c r="A503" s="882">
        <v>12102182</v>
      </c>
      <c r="B503" s="883" t="s">
        <v>377</v>
      </c>
      <c r="C503" s="157">
        <f>+VLOOKUP(A503,Clasificación!C:J,5,FALSE)</f>
        <v>0</v>
      </c>
      <c r="D503" s="157"/>
      <c r="E503" s="157"/>
      <c r="F503" s="157">
        <f>+VLOOKUP(A503,Clasificación!C:K,9,FALSE)</f>
        <v>0</v>
      </c>
      <c r="G503" s="157">
        <f t="shared" si="22"/>
        <v>0</v>
      </c>
      <c r="H503" s="157"/>
      <c r="I503" s="157"/>
      <c r="J503" s="157"/>
      <c r="K503" s="157"/>
      <c r="L503" s="157"/>
      <c r="M503" s="157"/>
      <c r="N503" s="157"/>
      <c r="O503" s="157"/>
      <c r="P503" s="157"/>
      <c r="Q503" s="157"/>
      <c r="R503" s="157"/>
      <c r="S503" s="157"/>
      <c r="T503" s="157"/>
      <c r="U503" s="157"/>
      <c r="V503" s="157"/>
      <c r="W503" s="157"/>
      <c r="X503" s="157"/>
      <c r="Y503" s="157"/>
      <c r="Z503" s="157"/>
      <c r="AA503" s="157">
        <f t="shared" si="21"/>
        <v>0</v>
      </c>
      <c r="AB503" s="158"/>
      <c r="AC503" s="884"/>
      <c r="AD503" s="884"/>
      <c r="AE503" s="884"/>
      <c r="AF503" s="884"/>
      <c r="AG503" s="884"/>
      <c r="AH503" s="884"/>
      <c r="AI503" s="884"/>
      <c r="AJ503" s="884"/>
      <c r="AK503" s="884"/>
      <c r="AL503" s="884"/>
      <c r="AM503" s="884"/>
      <c r="AN503" s="884"/>
    </row>
    <row r="504" spans="1:40" s="882" customFormat="1" ht="11.25">
      <c r="A504" s="882">
        <v>1210219</v>
      </c>
      <c r="B504" s="883" t="s">
        <v>644</v>
      </c>
      <c r="C504" s="157">
        <f>+VLOOKUP(A504,Clasificación!C:J,5,FALSE)</f>
        <v>0</v>
      </c>
      <c r="D504" s="157"/>
      <c r="E504" s="157"/>
      <c r="F504" s="157">
        <f>+VLOOKUP(A504,Clasificación!C:K,9,FALSE)</f>
        <v>0</v>
      </c>
      <c r="G504" s="157">
        <f t="shared" si="22"/>
        <v>0</v>
      </c>
      <c r="H504" s="157"/>
      <c r="I504" s="157"/>
      <c r="J504" s="157"/>
      <c r="K504" s="157"/>
      <c r="L504" s="157"/>
      <c r="M504" s="157"/>
      <c r="N504" s="157"/>
      <c r="O504" s="157"/>
      <c r="P504" s="157"/>
      <c r="Q504" s="157"/>
      <c r="R504" s="157"/>
      <c r="S504" s="157"/>
      <c r="T504" s="157"/>
      <c r="U504" s="157"/>
      <c r="V504" s="157"/>
      <c r="W504" s="157"/>
      <c r="X504" s="157"/>
      <c r="Y504" s="157"/>
      <c r="Z504" s="157"/>
      <c r="AA504" s="157">
        <f t="shared" si="21"/>
        <v>0</v>
      </c>
      <c r="AB504" s="158"/>
      <c r="AC504" s="884"/>
      <c r="AD504" s="884"/>
      <c r="AE504" s="884"/>
      <c r="AF504" s="884"/>
      <c r="AG504" s="884"/>
      <c r="AH504" s="884"/>
      <c r="AI504" s="884"/>
      <c r="AJ504" s="884"/>
      <c r="AK504" s="884"/>
      <c r="AL504" s="884"/>
      <c r="AM504" s="884"/>
      <c r="AN504" s="884"/>
    </row>
    <row r="505" spans="1:40" s="882" customFormat="1" ht="11.25">
      <c r="A505" s="882">
        <v>121022</v>
      </c>
      <c r="B505" s="883" t="s">
        <v>675</v>
      </c>
      <c r="C505" s="157">
        <f>+VLOOKUP(A505,Clasificación!C:J,5,FALSE)</f>
        <v>0</v>
      </c>
      <c r="D505" s="157"/>
      <c r="E505" s="157"/>
      <c r="F505" s="157">
        <f>+VLOOKUP(A505,Clasificación!C:K,9,FALSE)</f>
        <v>0</v>
      </c>
      <c r="G505" s="157">
        <f t="shared" si="22"/>
        <v>0</v>
      </c>
      <c r="H505" s="157"/>
      <c r="I505" s="157"/>
      <c r="J505" s="157"/>
      <c r="K505" s="157"/>
      <c r="L505" s="157"/>
      <c r="M505" s="157"/>
      <c r="N505" s="157"/>
      <c r="O505" s="157"/>
      <c r="P505" s="157"/>
      <c r="Q505" s="157"/>
      <c r="R505" s="157"/>
      <c r="S505" s="157"/>
      <c r="T505" s="157"/>
      <c r="U505" s="157"/>
      <c r="V505" s="157"/>
      <c r="W505" s="157"/>
      <c r="X505" s="157"/>
      <c r="Y505" s="157"/>
      <c r="Z505" s="157"/>
      <c r="AA505" s="157">
        <f t="shared" si="21"/>
        <v>0</v>
      </c>
      <c r="AB505" s="158"/>
      <c r="AC505" s="884"/>
      <c r="AD505" s="884"/>
      <c r="AE505" s="884"/>
      <c r="AF505" s="884"/>
      <c r="AG505" s="884"/>
      <c r="AH505" s="884"/>
      <c r="AI505" s="884"/>
      <c r="AJ505" s="884"/>
      <c r="AK505" s="884"/>
      <c r="AL505" s="884"/>
      <c r="AM505" s="884"/>
      <c r="AN505" s="884"/>
    </row>
    <row r="506" spans="1:40" s="882" customFormat="1" ht="11.25">
      <c r="A506" s="882">
        <v>1210221</v>
      </c>
      <c r="B506" s="883" t="s">
        <v>537</v>
      </c>
      <c r="C506" s="157">
        <f>+VLOOKUP(A506,Clasificación!C:J,5,FALSE)</f>
        <v>0</v>
      </c>
      <c r="D506" s="157"/>
      <c r="E506" s="157"/>
      <c r="F506" s="157">
        <f>+VLOOKUP(A506,Clasificación!C:K,9,FALSE)</f>
        <v>0</v>
      </c>
      <c r="G506" s="157">
        <f t="shared" si="22"/>
        <v>0</v>
      </c>
      <c r="H506" s="157"/>
      <c r="I506" s="157"/>
      <c r="J506" s="157"/>
      <c r="K506" s="157"/>
      <c r="L506" s="157"/>
      <c r="M506" s="157"/>
      <c r="N506" s="157"/>
      <c r="O506" s="157"/>
      <c r="P506" s="157"/>
      <c r="Q506" s="157"/>
      <c r="R506" s="157"/>
      <c r="S506" s="157"/>
      <c r="T506" s="157"/>
      <c r="U506" s="157"/>
      <c r="V506" s="157"/>
      <c r="W506" s="157"/>
      <c r="X506" s="157"/>
      <c r="Y506" s="157"/>
      <c r="Z506" s="157"/>
      <c r="AA506" s="157">
        <f t="shared" si="21"/>
        <v>0</v>
      </c>
      <c r="AB506" s="158"/>
      <c r="AC506" s="884"/>
      <c r="AD506" s="884"/>
      <c r="AE506" s="884"/>
      <c r="AF506" s="884"/>
      <c r="AG506" s="884"/>
      <c r="AH506" s="884"/>
      <c r="AI506" s="884"/>
      <c r="AJ506" s="884"/>
      <c r="AK506" s="884"/>
      <c r="AL506" s="884"/>
      <c r="AM506" s="884"/>
      <c r="AN506" s="884"/>
    </row>
    <row r="507" spans="1:40" s="882" customFormat="1" ht="11.25">
      <c r="A507" s="882">
        <v>1210222</v>
      </c>
      <c r="B507" s="883" t="s">
        <v>368</v>
      </c>
      <c r="C507" s="157">
        <f>+VLOOKUP(A507,Clasificación!C:J,5,FALSE)</f>
        <v>0</v>
      </c>
      <c r="D507" s="157"/>
      <c r="E507" s="157"/>
      <c r="F507" s="157">
        <f>+VLOOKUP(A507,Clasificación!C:K,9,FALSE)</f>
        <v>0</v>
      </c>
      <c r="G507" s="157">
        <f t="shared" si="22"/>
        <v>0</v>
      </c>
      <c r="H507" s="157"/>
      <c r="I507" s="157"/>
      <c r="J507" s="157"/>
      <c r="K507" s="157"/>
      <c r="L507" s="157"/>
      <c r="M507" s="157"/>
      <c r="N507" s="157"/>
      <c r="O507" s="157"/>
      <c r="P507" s="157"/>
      <c r="Q507" s="157"/>
      <c r="R507" s="157"/>
      <c r="S507" s="157"/>
      <c r="T507" s="157"/>
      <c r="U507" s="157"/>
      <c r="V507" s="157"/>
      <c r="W507" s="157"/>
      <c r="X507" s="157"/>
      <c r="Y507" s="157"/>
      <c r="Z507" s="157"/>
      <c r="AA507" s="157">
        <f t="shared" si="21"/>
        <v>0</v>
      </c>
      <c r="AB507" s="158"/>
      <c r="AC507" s="884"/>
      <c r="AD507" s="884"/>
      <c r="AE507" s="884"/>
      <c r="AF507" s="884"/>
      <c r="AG507" s="884"/>
      <c r="AH507" s="884"/>
      <c r="AI507" s="884"/>
      <c r="AJ507" s="884"/>
      <c r="AK507" s="884"/>
      <c r="AL507" s="884"/>
      <c r="AM507" s="884"/>
      <c r="AN507" s="884"/>
    </row>
    <row r="508" spans="1:40" s="882" customFormat="1" ht="11.25">
      <c r="A508" s="882">
        <v>1210223</v>
      </c>
      <c r="B508" s="883" t="s">
        <v>369</v>
      </c>
      <c r="C508" s="157">
        <f>+VLOOKUP(A508,Clasificación!C:J,5,FALSE)</f>
        <v>0</v>
      </c>
      <c r="D508" s="157"/>
      <c r="E508" s="157"/>
      <c r="F508" s="157">
        <f>+VLOOKUP(A508,Clasificación!C:K,9,FALSE)</f>
        <v>0</v>
      </c>
      <c r="G508" s="157">
        <f t="shared" si="22"/>
        <v>0</v>
      </c>
      <c r="H508" s="157"/>
      <c r="I508" s="157"/>
      <c r="J508" s="157"/>
      <c r="K508" s="157"/>
      <c r="L508" s="157"/>
      <c r="M508" s="157"/>
      <c r="N508" s="157"/>
      <c r="O508" s="157"/>
      <c r="P508" s="157"/>
      <c r="Q508" s="157"/>
      <c r="R508" s="157"/>
      <c r="S508" s="157"/>
      <c r="T508" s="157"/>
      <c r="U508" s="157"/>
      <c r="V508" s="157"/>
      <c r="W508" s="157"/>
      <c r="X508" s="157"/>
      <c r="Y508" s="157"/>
      <c r="Z508" s="157"/>
      <c r="AA508" s="157">
        <f t="shared" si="21"/>
        <v>0</v>
      </c>
      <c r="AB508" s="158"/>
      <c r="AC508" s="884"/>
      <c r="AD508" s="884"/>
      <c r="AE508" s="884"/>
      <c r="AF508" s="884"/>
      <c r="AG508" s="884"/>
      <c r="AH508" s="884"/>
      <c r="AI508" s="884"/>
      <c r="AJ508" s="884"/>
      <c r="AK508" s="884"/>
      <c r="AL508" s="884"/>
      <c r="AM508" s="884"/>
      <c r="AN508" s="884"/>
    </row>
    <row r="509" spans="1:40" s="882" customFormat="1" ht="11.25">
      <c r="A509" s="882">
        <v>1210224</v>
      </c>
      <c r="B509" s="883" t="s">
        <v>371</v>
      </c>
      <c r="C509" s="157">
        <f>+VLOOKUP(A509,Clasificación!C:J,5,FALSE)</f>
        <v>0</v>
      </c>
      <c r="D509" s="157"/>
      <c r="E509" s="157"/>
      <c r="F509" s="157">
        <f>+VLOOKUP(A509,Clasificación!C:K,9,FALSE)</f>
        <v>0</v>
      </c>
      <c r="G509" s="157">
        <f t="shared" si="22"/>
        <v>0</v>
      </c>
      <c r="H509" s="157"/>
      <c r="I509" s="157"/>
      <c r="J509" s="157"/>
      <c r="K509" s="157"/>
      <c r="L509" s="157"/>
      <c r="M509" s="157"/>
      <c r="N509" s="157"/>
      <c r="O509" s="157"/>
      <c r="P509" s="157"/>
      <c r="Q509" s="157"/>
      <c r="R509" s="157"/>
      <c r="S509" s="157"/>
      <c r="T509" s="157"/>
      <c r="U509" s="157"/>
      <c r="V509" s="157"/>
      <c r="W509" s="157"/>
      <c r="X509" s="157"/>
      <c r="Y509" s="157"/>
      <c r="Z509" s="157"/>
      <c r="AA509" s="157">
        <f t="shared" si="21"/>
        <v>0</v>
      </c>
      <c r="AB509" s="158"/>
      <c r="AC509" s="884"/>
      <c r="AD509" s="884"/>
      <c r="AE509" s="884"/>
      <c r="AF509" s="884"/>
      <c r="AG509" s="884"/>
      <c r="AH509" s="884"/>
      <c r="AI509" s="884"/>
      <c r="AJ509" s="884"/>
      <c r="AK509" s="884"/>
      <c r="AL509" s="884"/>
      <c r="AM509" s="884"/>
      <c r="AN509" s="884"/>
    </row>
    <row r="510" spans="1:40" s="882" customFormat="1" ht="11.25">
      <c r="A510" s="882">
        <v>1210225</v>
      </c>
      <c r="B510" s="883" t="s">
        <v>533</v>
      </c>
      <c r="C510" s="157">
        <f>+VLOOKUP(A510,Clasificación!C:J,5,FALSE)</f>
        <v>0</v>
      </c>
      <c r="D510" s="157"/>
      <c r="E510" s="157"/>
      <c r="F510" s="157">
        <f>+VLOOKUP(A510,Clasificación!C:K,9,FALSE)</f>
        <v>0</v>
      </c>
      <c r="G510" s="157">
        <f t="shared" si="22"/>
        <v>0</v>
      </c>
      <c r="H510" s="157"/>
      <c r="I510" s="157"/>
      <c r="J510" s="157"/>
      <c r="K510" s="157"/>
      <c r="L510" s="157"/>
      <c r="M510" s="157"/>
      <c r="N510" s="157"/>
      <c r="O510" s="157"/>
      <c r="P510" s="157"/>
      <c r="Q510" s="157"/>
      <c r="R510" s="157"/>
      <c r="S510" s="157"/>
      <c r="T510" s="157"/>
      <c r="U510" s="157"/>
      <c r="V510" s="157"/>
      <c r="W510" s="157"/>
      <c r="X510" s="157"/>
      <c r="Y510" s="157"/>
      <c r="Z510" s="157"/>
      <c r="AA510" s="157">
        <f t="shared" si="21"/>
        <v>0</v>
      </c>
      <c r="AB510" s="158"/>
      <c r="AC510" s="884"/>
      <c r="AD510" s="884"/>
      <c r="AE510" s="884"/>
      <c r="AF510" s="884"/>
      <c r="AG510" s="884"/>
      <c r="AH510" s="884"/>
      <c r="AI510" s="884"/>
      <c r="AJ510" s="884"/>
      <c r="AK510" s="884"/>
      <c r="AL510" s="884"/>
      <c r="AM510" s="884"/>
      <c r="AN510" s="884"/>
    </row>
    <row r="511" spans="1:40" s="882" customFormat="1" ht="11.25">
      <c r="A511" s="882">
        <v>1210226</v>
      </c>
      <c r="B511" s="883" t="s">
        <v>372</v>
      </c>
      <c r="C511" s="157">
        <f>+VLOOKUP(A511,Clasificación!C:J,5,FALSE)</f>
        <v>0</v>
      </c>
      <c r="D511" s="157"/>
      <c r="E511" s="157"/>
      <c r="F511" s="157">
        <f>+VLOOKUP(A511,Clasificación!C:K,9,FALSE)</f>
        <v>0</v>
      </c>
      <c r="G511" s="157">
        <f t="shared" si="22"/>
        <v>0</v>
      </c>
      <c r="H511" s="157"/>
      <c r="I511" s="157"/>
      <c r="J511" s="157"/>
      <c r="K511" s="157"/>
      <c r="L511" s="157"/>
      <c r="M511" s="157"/>
      <c r="N511" s="157"/>
      <c r="O511" s="157"/>
      <c r="P511" s="157"/>
      <c r="Q511" s="157"/>
      <c r="R511" s="157"/>
      <c r="S511" s="157"/>
      <c r="T511" s="157"/>
      <c r="U511" s="157"/>
      <c r="V511" s="157"/>
      <c r="W511" s="157"/>
      <c r="X511" s="157"/>
      <c r="Y511" s="157"/>
      <c r="Z511" s="157"/>
      <c r="AA511" s="157">
        <f t="shared" si="21"/>
        <v>0</v>
      </c>
      <c r="AB511" s="158"/>
      <c r="AC511" s="884"/>
      <c r="AD511" s="884"/>
      <c r="AE511" s="884"/>
      <c r="AF511" s="884"/>
      <c r="AG511" s="884"/>
      <c r="AH511" s="884"/>
      <c r="AI511" s="884"/>
      <c r="AJ511" s="884"/>
      <c r="AK511" s="884"/>
      <c r="AL511" s="884"/>
      <c r="AM511" s="884"/>
      <c r="AN511" s="884"/>
    </row>
    <row r="512" spans="1:40" s="882" customFormat="1" ht="11.25">
      <c r="A512" s="882">
        <v>1210227</v>
      </c>
      <c r="B512" s="883" t="s">
        <v>375</v>
      </c>
      <c r="C512" s="157">
        <f>+VLOOKUP(A512,Clasificación!C:J,5,FALSE)</f>
        <v>0</v>
      </c>
      <c r="D512" s="157"/>
      <c r="E512" s="157"/>
      <c r="F512" s="157">
        <f>+VLOOKUP(A512,Clasificación!C:K,9,FALSE)</f>
        <v>0</v>
      </c>
      <c r="G512" s="157">
        <f t="shared" si="22"/>
        <v>0</v>
      </c>
      <c r="H512" s="157"/>
      <c r="I512" s="157"/>
      <c r="J512" s="157"/>
      <c r="K512" s="157"/>
      <c r="L512" s="157"/>
      <c r="M512" s="157"/>
      <c r="N512" s="157"/>
      <c r="O512" s="157"/>
      <c r="P512" s="157"/>
      <c r="Q512" s="157"/>
      <c r="R512" s="157"/>
      <c r="S512" s="157"/>
      <c r="T512" s="157"/>
      <c r="U512" s="157"/>
      <c r="V512" s="157"/>
      <c r="W512" s="157"/>
      <c r="X512" s="157"/>
      <c r="Y512" s="157"/>
      <c r="Z512" s="157"/>
      <c r="AA512" s="157">
        <f t="shared" si="21"/>
        <v>0</v>
      </c>
      <c r="AB512" s="158"/>
      <c r="AC512" s="884"/>
      <c r="AD512" s="884"/>
      <c r="AE512" s="884"/>
      <c r="AF512" s="884"/>
      <c r="AG512" s="884"/>
      <c r="AH512" s="884"/>
      <c r="AI512" s="884"/>
      <c r="AJ512" s="884"/>
      <c r="AK512" s="884"/>
      <c r="AL512" s="884"/>
      <c r="AM512" s="884"/>
      <c r="AN512" s="884"/>
    </row>
    <row r="513" spans="1:40" s="882" customFormat="1" ht="11.25">
      <c r="A513" s="882">
        <v>12102271</v>
      </c>
      <c r="B513" s="883" t="s">
        <v>376</v>
      </c>
      <c r="C513" s="157">
        <f>+VLOOKUP(A513,Clasificación!C:J,5,FALSE)</f>
        <v>0</v>
      </c>
      <c r="D513" s="157"/>
      <c r="E513" s="157"/>
      <c r="F513" s="157">
        <f>+VLOOKUP(A513,Clasificación!C:K,9,FALSE)</f>
        <v>0</v>
      </c>
      <c r="G513" s="157">
        <f t="shared" si="22"/>
        <v>0</v>
      </c>
      <c r="H513" s="157"/>
      <c r="I513" s="157"/>
      <c r="J513" s="157"/>
      <c r="K513" s="157"/>
      <c r="L513" s="157"/>
      <c r="M513" s="157"/>
      <c r="N513" s="157"/>
      <c r="O513" s="157"/>
      <c r="P513" s="157"/>
      <c r="Q513" s="157"/>
      <c r="R513" s="157"/>
      <c r="S513" s="157"/>
      <c r="T513" s="157"/>
      <c r="U513" s="157"/>
      <c r="V513" s="157"/>
      <c r="W513" s="157"/>
      <c r="X513" s="157"/>
      <c r="Y513" s="157"/>
      <c r="Z513" s="157"/>
      <c r="AA513" s="157">
        <f t="shared" si="21"/>
        <v>0</v>
      </c>
      <c r="AB513" s="158"/>
      <c r="AC513" s="884"/>
      <c r="AD513" s="884"/>
      <c r="AE513" s="884"/>
      <c r="AF513" s="884"/>
      <c r="AG513" s="884"/>
      <c r="AH513" s="884"/>
      <c r="AI513" s="884"/>
      <c r="AJ513" s="884"/>
      <c r="AK513" s="884"/>
      <c r="AL513" s="884"/>
      <c r="AM513" s="884"/>
      <c r="AN513" s="884"/>
    </row>
    <row r="514" spans="1:40" s="882" customFormat="1" ht="11.25">
      <c r="A514" s="882">
        <v>12102272</v>
      </c>
      <c r="B514" s="883" t="s">
        <v>377</v>
      </c>
      <c r="C514" s="157">
        <f>+VLOOKUP(A514,Clasificación!C:J,5,FALSE)</f>
        <v>0</v>
      </c>
      <c r="D514" s="157"/>
      <c r="E514" s="157"/>
      <c r="F514" s="157">
        <f>+VLOOKUP(A514,Clasificación!C:K,9,FALSE)</f>
        <v>0</v>
      </c>
      <c r="G514" s="157">
        <f t="shared" si="22"/>
        <v>0</v>
      </c>
      <c r="H514" s="157"/>
      <c r="I514" s="157"/>
      <c r="J514" s="157"/>
      <c r="K514" s="157"/>
      <c r="L514" s="157"/>
      <c r="M514" s="157"/>
      <c r="N514" s="157"/>
      <c r="O514" s="157"/>
      <c r="P514" s="157"/>
      <c r="Q514" s="157"/>
      <c r="R514" s="157"/>
      <c r="S514" s="157"/>
      <c r="T514" s="157"/>
      <c r="U514" s="157"/>
      <c r="V514" s="157"/>
      <c r="W514" s="157"/>
      <c r="X514" s="157"/>
      <c r="Y514" s="157"/>
      <c r="Z514" s="157"/>
      <c r="AA514" s="157">
        <f t="shared" si="21"/>
        <v>0</v>
      </c>
      <c r="AB514" s="158"/>
      <c r="AC514" s="884"/>
      <c r="AD514" s="884"/>
      <c r="AE514" s="884"/>
      <c r="AF514" s="884"/>
      <c r="AG514" s="884"/>
      <c r="AH514" s="884"/>
      <c r="AI514" s="884"/>
      <c r="AJ514" s="884"/>
      <c r="AK514" s="884"/>
      <c r="AL514" s="884"/>
      <c r="AM514" s="884"/>
      <c r="AN514" s="884"/>
    </row>
    <row r="515" spans="1:40" s="882" customFormat="1" ht="11.25">
      <c r="A515" s="882">
        <v>1210228</v>
      </c>
      <c r="B515" s="883" t="s">
        <v>644</v>
      </c>
      <c r="C515" s="157">
        <f>+VLOOKUP(A515,Clasificación!C:J,5,FALSE)</f>
        <v>0</v>
      </c>
      <c r="D515" s="157"/>
      <c r="E515" s="157"/>
      <c r="F515" s="157">
        <f>+VLOOKUP(A515,Clasificación!C:K,9,FALSE)</f>
        <v>0</v>
      </c>
      <c r="G515" s="157">
        <f t="shared" si="22"/>
        <v>0</v>
      </c>
      <c r="H515" s="157"/>
      <c r="I515" s="157"/>
      <c r="J515" s="157"/>
      <c r="K515" s="157"/>
      <c r="L515" s="157"/>
      <c r="M515" s="157"/>
      <c r="N515" s="157"/>
      <c r="O515" s="157"/>
      <c r="P515" s="157"/>
      <c r="Q515" s="157"/>
      <c r="R515" s="157"/>
      <c r="S515" s="157"/>
      <c r="T515" s="157"/>
      <c r="U515" s="157"/>
      <c r="V515" s="157"/>
      <c r="W515" s="157"/>
      <c r="X515" s="157"/>
      <c r="Y515" s="157"/>
      <c r="Z515" s="157"/>
      <c r="AA515" s="157">
        <f t="shared" si="21"/>
        <v>0</v>
      </c>
      <c r="AB515" s="158"/>
      <c r="AC515" s="884"/>
      <c r="AD515" s="884"/>
      <c r="AE515" s="884"/>
      <c r="AF515" s="884"/>
      <c r="AG515" s="884"/>
      <c r="AH515" s="884"/>
      <c r="AI515" s="884"/>
      <c r="AJ515" s="884"/>
      <c r="AK515" s="884"/>
      <c r="AL515" s="884"/>
      <c r="AM515" s="884"/>
      <c r="AN515" s="884"/>
    </row>
    <row r="516" spans="1:40" s="882" customFormat="1" ht="11.25">
      <c r="A516" s="882">
        <v>12103</v>
      </c>
      <c r="B516" s="883" t="s">
        <v>380</v>
      </c>
      <c r="C516" s="157">
        <f>+VLOOKUP(A516,Clasificación!C:J,5,FALSE)</f>
        <v>0</v>
      </c>
      <c r="D516" s="157"/>
      <c r="E516" s="157"/>
      <c r="F516" s="157">
        <f>+VLOOKUP(A516,Clasificación!C:K,9,FALSE)</f>
        <v>0</v>
      </c>
      <c r="G516" s="157">
        <f t="shared" si="22"/>
        <v>0</v>
      </c>
      <c r="H516" s="157"/>
      <c r="I516" s="157"/>
      <c r="J516" s="157"/>
      <c r="K516" s="157"/>
      <c r="L516" s="157"/>
      <c r="M516" s="157"/>
      <c r="N516" s="157"/>
      <c r="O516" s="157"/>
      <c r="P516" s="157"/>
      <c r="Q516" s="157"/>
      <c r="R516" s="157"/>
      <c r="S516" s="157"/>
      <c r="T516" s="157"/>
      <c r="U516" s="157"/>
      <c r="V516" s="157"/>
      <c r="W516" s="157"/>
      <c r="X516" s="157"/>
      <c r="Y516" s="157"/>
      <c r="Z516" s="157"/>
      <c r="AA516" s="157">
        <f t="shared" si="21"/>
        <v>0</v>
      </c>
      <c r="AB516" s="158"/>
      <c r="AC516" s="884"/>
      <c r="AD516" s="884"/>
      <c r="AE516" s="884"/>
      <c r="AF516" s="884"/>
      <c r="AG516" s="884"/>
      <c r="AH516" s="884"/>
      <c r="AI516" s="884"/>
      <c r="AJ516" s="884"/>
      <c r="AK516" s="884"/>
      <c r="AL516" s="884"/>
      <c r="AM516" s="884"/>
      <c r="AN516" s="884"/>
    </row>
    <row r="517" spans="1:40" s="882" customFormat="1" ht="11.25">
      <c r="A517" s="882">
        <v>121031</v>
      </c>
      <c r="B517" s="883" t="s">
        <v>380</v>
      </c>
      <c r="C517" s="157">
        <f>+VLOOKUP(A517,Clasificación!C:J,5,FALSE)</f>
        <v>0</v>
      </c>
      <c r="D517" s="157"/>
      <c r="E517" s="157"/>
      <c r="F517" s="157">
        <f>+VLOOKUP(A517,Clasificación!C:K,9,FALSE)</f>
        <v>0</v>
      </c>
      <c r="G517" s="157">
        <f t="shared" si="22"/>
        <v>0</v>
      </c>
      <c r="H517" s="157"/>
      <c r="I517" s="157"/>
      <c r="J517" s="157"/>
      <c r="K517" s="157"/>
      <c r="L517" s="157"/>
      <c r="M517" s="157"/>
      <c r="N517" s="157"/>
      <c r="O517" s="157"/>
      <c r="P517" s="157"/>
      <c r="Q517" s="157"/>
      <c r="R517" s="157"/>
      <c r="S517" s="157"/>
      <c r="T517" s="157"/>
      <c r="U517" s="157"/>
      <c r="V517" s="157"/>
      <c r="W517" s="157"/>
      <c r="X517" s="157"/>
      <c r="Y517" s="157"/>
      <c r="Z517" s="157"/>
      <c r="AA517" s="157">
        <f t="shared" si="21"/>
        <v>0</v>
      </c>
      <c r="AB517" s="158"/>
      <c r="AC517" s="884"/>
      <c r="AD517" s="884"/>
      <c r="AE517" s="884"/>
      <c r="AF517" s="884"/>
      <c r="AG517" s="884"/>
      <c r="AH517" s="884"/>
      <c r="AI517" s="884"/>
      <c r="AJ517" s="884"/>
      <c r="AK517" s="884"/>
      <c r="AL517" s="884"/>
      <c r="AM517" s="884"/>
      <c r="AN517" s="884"/>
    </row>
    <row r="518" spans="1:40" s="882" customFormat="1" ht="11.25">
      <c r="A518" s="882">
        <v>1210311</v>
      </c>
      <c r="B518" s="883" t="s">
        <v>380</v>
      </c>
      <c r="C518" s="157">
        <f>+VLOOKUP(A518,Clasificación!C:J,5,FALSE)</f>
        <v>0</v>
      </c>
      <c r="D518" s="157"/>
      <c r="E518" s="157"/>
      <c r="F518" s="157">
        <f>+VLOOKUP(A518,Clasificación!C:K,9,FALSE)</f>
        <v>0</v>
      </c>
      <c r="G518" s="157">
        <f t="shared" si="22"/>
        <v>0</v>
      </c>
      <c r="H518" s="157"/>
      <c r="I518" s="157"/>
      <c r="J518" s="157"/>
      <c r="K518" s="157"/>
      <c r="L518" s="157"/>
      <c r="M518" s="157"/>
      <c r="N518" s="157"/>
      <c r="O518" s="157"/>
      <c r="P518" s="157"/>
      <c r="Q518" s="157"/>
      <c r="R518" s="157"/>
      <c r="S518" s="157"/>
      <c r="T518" s="157"/>
      <c r="U518" s="157"/>
      <c r="V518" s="157"/>
      <c r="W518" s="157"/>
      <c r="X518" s="157"/>
      <c r="Y518" s="157"/>
      <c r="Z518" s="157"/>
      <c r="AA518" s="157">
        <f t="shared" ref="AA518:AA560" si="23">SUM(G518:Z518)</f>
        <v>0</v>
      </c>
      <c r="AB518" s="158"/>
      <c r="AC518" s="884"/>
      <c r="AD518" s="884"/>
      <c r="AE518" s="884"/>
      <c r="AF518" s="884"/>
      <c r="AG518" s="884"/>
      <c r="AH518" s="884"/>
      <c r="AI518" s="884"/>
      <c r="AJ518" s="884"/>
      <c r="AK518" s="884"/>
      <c r="AL518" s="884"/>
      <c r="AM518" s="884"/>
      <c r="AN518" s="884"/>
    </row>
    <row r="519" spans="1:40" s="882" customFormat="1" ht="11.25">
      <c r="A519" s="882">
        <v>12103111</v>
      </c>
      <c r="B519" s="883" t="s">
        <v>380</v>
      </c>
      <c r="C519" s="157">
        <f>+VLOOKUP(A519,Clasificación!C:J,5,FALSE)</f>
        <v>0</v>
      </c>
      <c r="D519" s="157"/>
      <c r="E519" s="157"/>
      <c r="F519" s="157">
        <f>+VLOOKUP(A519,Clasificación!C:K,9,FALSE)</f>
        <v>0</v>
      </c>
      <c r="G519" s="157">
        <f t="shared" ref="G519:G582" si="24">C519+D519-E519-F519</f>
        <v>0</v>
      </c>
      <c r="H519" s="157"/>
      <c r="I519" s="157"/>
      <c r="J519" s="157"/>
      <c r="K519" s="157"/>
      <c r="L519" s="157"/>
      <c r="M519" s="157"/>
      <c r="N519" s="157"/>
      <c r="O519" s="157"/>
      <c r="P519" s="157"/>
      <c r="Q519" s="157"/>
      <c r="R519" s="157"/>
      <c r="S519" s="157"/>
      <c r="T519" s="157"/>
      <c r="U519" s="157"/>
      <c r="V519" s="157"/>
      <c r="W519" s="157"/>
      <c r="X519" s="157"/>
      <c r="Y519" s="157"/>
      <c r="Z519" s="157"/>
      <c r="AA519" s="157">
        <f t="shared" si="23"/>
        <v>0</v>
      </c>
      <c r="AB519" s="158"/>
      <c r="AC519" s="884"/>
      <c r="AD519" s="884"/>
      <c r="AE519" s="884"/>
      <c r="AF519" s="884"/>
      <c r="AG519" s="884"/>
      <c r="AH519" s="884"/>
      <c r="AI519" s="884"/>
      <c r="AJ519" s="884"/>
      <c r="AK519" s="884"/>
      <c r="AL519" s="884"/>
      <c r="AM519" s="884"/>
      <c r="AN519" s="884"/>
    </row>
    <row r="520" spans="1:40" s="882" customFormat="1" ht="11.25">
      <c r="A520" s="882">
        <v>1210311101</v>
      </c>
      <c r="B520" s="883" t="s">
        <v>323</v>
      </c>
      <c r="C520" s="157">
        <f>+VLOOKUP(A520,Clasificación!C:J,5,FALSE)</f>
        <v>262142322</v>
      </c>
      <c r="D520" s="157">
        <f>+E521</f>
        <v>637857678</v>
      </c>
      <c r="E520" s="157"/>
      <c r="F520" s="157">
        <f>+VLOOKUP(A520,Clasificación!C:K,9,FALSE)</f>
        <v>900000000</v>
      </c>
      <c r="G520" s="157">
        <f t="shared" si="24"/>
        <v>0</v>
      </c>
      <c r="H520" s="157"/>
      <c r="I520" s="157"/>
      <c r="J520" s="157"/>
      <c r="K520" s="157"/>
      <c r="L520" s="157"/>
      <c r="M520" s="157"/>
      <c r="N520" s="157"/>
      <c r="O520" s="157"/>
      <c r="P520" s="157"/>
      <c r="Q520" s="157"/>
      <c r="R520" s="157"/>
      <c r="S520" s="157"/>
      <c r="T520" s="157"/>
      <c r="U520" s="157"/>
      <c r="V520" s="157"/>
      <c r="W520" s="157"/>
      <c r="X520" s="157"/>
      <c r="Y520" s="157"/>
      <c r="Z520" s="157"/>
      <c r="AA520" s="157">
        <f t="shared" si="23"/>
        <v>0</v>
      </c>
      <c r="AB520" s="158"/>
      <c r="AC520" s="884"/>
      <c r="AD520" s="884"/>
      <c r="AE520" s="884"/>
      <c r="AF520" s="884"/>
      <c r="AG520" s="884"/>
      <c r="AH520" s="884"/>
      <c r="AI520" s="884"/>
      <c r="AJ520" s="884"/>
      <c r="AK520" s="884"/>
      <c r="AL520" s="884"/>
      <c r="AM520" s="884"/>
      <c r="AN520" s="884"/>
    </row>
    <row r="521" spans="1:40" s="882" customFormat="1" ht="11.25">
      <c r="A521" s="882">
        <v>1210311102</v>
      </c>
      <c r="B521" s="883" t="s">
        <v>1517</v>
      </c>
      <c r="C521" s="157">
        <f>+VLOOKUP(A521,Clasificación!C:J,5,FALSE)</f>
        <v>637857678</v>
      </c>
      <c r="D521" s="157"/>
      <c r="E521" s="157">
        <f>+C521</f>
        <v>637857678</v>
      </c>
      <c r="F521" s="157">
        <f>+VLOOKUP(A521,Clasificación!C:K,9,FALSE)</f>
        <v>0</v>
      </c>
      <c r="G521" s="157">
        <f t="shared" si="24"/>
        <v>0</v>
      </c>
      <c r="H521" s="157"/>
      <c r="I521" s="157"/>
      <c r="J521" s="157"/>
      <c r="K521" s="157"/>
      <c r="L521" s="157"/>
      <c r="M521" s="157"/>
      <c r="N521" s="157"/>
      <c r="O521" s="157"/>
      <c r="P521" s="157"/>
      <c r="Q521" s="157"/>
      <c r="R521" s="157"/>
      <c r="S521" s="157"/>
      <c r="T521" s="157"/>
      <c r="U521" s="157"/>
      <c r="V521" s="157"/>
      <c r="W521" s="157"/>
      <c r="X521" s="157"/>
      <c r="Y521" s="157"/>
      <c r="Z521" s="157"/>
      <c r="AA521" s="157">
        <f t="shared" si="23"/>
        <v>0</v>
      </c>
      <c r="AB521" s="158"/>
      <c r="AC521" s="884"/>
      <c r="AD521" s="884"/>
      <c r="AE521" s="884"/>
      <c r="AF521" s="884"/>
      <c r="AG521" s="884"/>
      <c r="AH521" s="884"/>
      <c r="AI521" s="884"/>
      <c r="AJ521" s="884"/>
      <c r="AK521" s="884"/>
      <c r="AL521" s="884"/>
      <c r="AM521" s="884"/>
      <c r="AN521" s="884"/>
    </row>
    <row r="522" spans="1:40" s="882" customFormat="1" ht="11.25">
      <c r="A522" s="882">
        <v>127</v>
      </c>
      <c r="B522" s="883" t="s">
        <v>703</v>
      </c>
      <c r="C522" s="157">
        <f>+VLOOKUP(A522,Clasificación!C:J,5,FALSE)</f>
        <v>0</v>
      </c>
      <c r="D522" s="157"/>
      <c r="E522" s="157"/>
      <c r="F522" s="157">
        <f>+VLOOKUP(A522,Clasificación!C:K,9,FALSE)</f>
        <v>0</v>
      </c>
      <c r="G522" s="157">
        <f t="shared" si="24"/>
        <v>0</v>
      </c>
      <c r="H522" s="157"/>
      <c r="I522" s="157"/>
      <c r="J522" s="157"/>
      <c r="K522" s="157"/>
      <c r="L522" s="157"/>
      <c r="M522" s="157"/>
      <c r="N522" s="157"/>
      <c r="O522" s="157"/>
      <c r="P522" s="157"/>
      <c r="Q522" s="157"/>
      <c r="R522" s="157"/>
      <c r="S522" s="157"/>
      <c r="T522" s="157"/>
      <c r="U522" s="157"/>
      <c r="V522" s="157"/>
      <c r="W522" s="157"/>
      <c r="X522" s="157"/>
      <c r="Y522" s="157"/>
      <c r="Z522" s="157"/>
      <c r="AA522" s="157">
        <f t="shared" si="23"/>
        <v>0</v>
      </c>
      <c r="AB522" s="158"/>
      <c r="AC522" s="884"/>
      <c r="AD522" s="884"/>
      <c r="AE522" s="884"/>
      <c r="AF522" s="884"/>
      <c r="AG522" s="884"/>
      <c r="AH522" s="884"/>
      <c r="AI522" s="884"/>
      <c r="AJ522" s="884"/>
      <c r="AK522" s="884"/>
      <c r="AL522" s="884"/>
      <c r="AM522" s="884"/>
      <c r="AN522" s="884"/>
    </row>
    <row r="523" spans="1:40" s="882" customFormat="1" ht="11.25">
      <c r="A523" s="882">
        <v>12701</v>
      </c>
      <c r="B523" s="883" t="s">
        <v>704</v>
      </c>
      <c r="C523" s="157">
        <f>+VLOOKUP(A523,Clasificación!C:J,5,FALSE)</f>
        <v>0</v>
      </c>
      <c r="D523" s="157"/>
      <c r="E523" s="157"/>
      <c r="F523" s="157">
        <f>+VLOOKUP(A523,Clasificación!C:K,9,FALSE)</f>
        <v>0</v>
      </c>
      <c r="G523" s="157">
        <f t="shared" si="24"/>
        <v>0</v>
      </c>
      <c r="H523" s="157"/>
      <c r="I523" s="157"/>
      <c r="J523" s="157"/>
      <c r="K523" s="157"/>
      <c r="L523" s="157"/>
      <c r="M523" s="157"/>
      <c r="N523" s="157"/>
      <c r="O523" s="157"/>
      <c r="P523" s="157"/>
      <c r="Q523" s="157"/>
      <c r="R523" s="157"/>
      <c r="S523" s="157"/>
      <c r="T523" s="157"/>
      <c r="U523" s="157"/>
      <c r="V523" s="157"/>
      <c r="W523" s="157"/>
      <c r="X523" s="157"/>
      <c r="Y523" s="157"/>
      <c r="Z523" s="157"/>
      <c r="AA523" s="157">
        <f t="shared" si="23"/>
        <v>0</v>
      </c>
      <c r="AB523" s="158"/>
      <c r="AC523" s="884"/>
      <c r="AD523" s="884"/>
      <c r="AE523" s="884"/>
      <c r="AF523" s="884"/>
      <c r="AG523" s="884"/>
      <c r="AH523" s="884"/>
      <c r="AI523" s="884"/>
      <c r="AJ523" s="884"/>
      <c r="AK523" s="884"/>
      <c r="AL523" s="884"/>
      <c r="AM523" s="884"/>
      <c r="AN523" s="884"/>
    </row>
    <row r="524" spans="1:40" s="882" customFormat="1" ht="11.25">
      <c r="A524" s="882">
        <v>127011</v>
      </c>
      <c r="B524" s="883" t="s">
        <v>705</v>
      </c>
      <c r="C524" s="157">
        <f>+VLOOKUP(A524,Clasificación!C:J,5,FALSE)</f>
        <v>0</v>
      </c>
      <c r="D524" s="157"/>
      <c r="E524" s="157"/>
      <c r="F524" s="157">
        <f>+VLOOKUP(A524,Clasificación!C:K,9,FALSE)</f>
        <v>0</v>
      </c>
      <c r="G524" s="157">
        <f t="shared" si="24"/>
        <v>0</v>
      </c>
      <c r="H524" s="157"/>
      <c r="I524" s="157"/>
      <c r="J524" s="157"/>
      <c r="K524" s="157"/>
      <c r="L524" s="157"/>
      <c r="M524" s="157"/>
      <c r="N524" s="157"/>
      <c r="O524" s="157"/>
      <c r="P524" s="157"/>
      <c r="Q524" s="157"/>
      <c r="R524" s="157"/>
      <c r="S524" s="157"/>
      <c r="T524" s="157"/>
      <c r="U524" s="157"/>
      <c r="V524" s="157"/>
      <c r="W524" s="157"/>
      <c r="X524" s="157"/>
      <c r="Y524" s="157"/>
      <c r="Z524" s="157"/>
      <c r="AA524" s="157">
        <f t="shared" si="23"/>
        <v>0</v>
      </c>
      <c r="AB524" s="158"/>
      <c r="AC524" s="884"/>
      <c r="AD524" s="884"/>
      <c r="AE524" s="884"/>
      <c r="AF524" s="884"/>
      <c r="AG524" s="884"/>
      <c r="AH524" s="884"/>
      <c r="AI524" s="884"/>
      <c r="AJ524" s="884"/>
      <c r="AK524" s="884"/>
      <c r="AL524" s="884"/>
      <c r="AM524" s="884"/>
      <c r="AN524" s="884"/>
    </row>
    <row r="525" spans="1:40" s="882" customFormat="1" ht="11.25">
      <c r="A525" s="882">
        <v>1270111</v>
      </c>
      <c r="B525" s="883" t="s">
        <v>706</v>
      </c>
      <c r="C525" s="157">
        <f>+VLOOKUP(A525,Clasificación!C:J,5,FALSE)</f>
        <v>0</v>
      </c>
      <c r="D525" s="157"/>
      <c r="E525" s="157"/>
      <c r="F525" s="157">
        <f>+VLOOKUP(A525,Clasificación!C:K,9,FALSE)</f>
        <v>0</v>
      </c>
      <c r="G525" s="157">
        <f t="shared" si="24"/>
        <v>0</v>
      </c>
      <c r="H525" s="157"/>
      <c r="I525" s="157"/>
      <c r="J525" s="157"/>
      <c r="K525" s="157"/>
      <c r="L525" s="157"/>
      <c r="M525" s="157"/>
      <c r="N525" s="157"/>
      <c r="O525" s="157"/>
      <c r="P525" s="157"/>
      <c r="Q525" s="157"/>
      <c r="R525" s="157"/>
      <c r="S525" s="157"/>
      <c r="T525" s="157"/>
      <c r="U525" s="157"/>
      <c r="V525" s="157"/>
      <c r="W525" s="157"/>
      <c r="X525" s="157"/>
      <c r="Y525" s="157"/>
      <c r="Z525" s="157"/>
      <c r="AA525" s="157">
        <f t="shared" si="23"/>
        <v>0</v>
      </c>
      <c r="AB525" s="158"/>
      <c r="AC525" s="884"/>
      <c r="AD525" s="884"/>
      <c r="AE525" s="884"/>
      <c r="AF525" s="884"/>
      <c r="AG525" s="884"/>
      <c r="AH525" s="884"/>
      <c r="AI525" s="884"/>
      <c r="AJ525" s="884"/>
      <c r="AK525" s="884"/>
      <c r="AL525" s="884"/>
      <c r="AM525" s="884"/>
      <c r="AN525" s="884"/>
    </row>
    <row r="526" spans="1:40" s="882" customFormat="1" ht="11.25">
      <c r="A526" s="882">
        <v>12701111</v>
      </c>
      <c r="B526" s="883" t="s">
        <v>706</v>
      </c>
      <c r="C526" s="157">
        <f>+VLOOKUP(A526,Clasificación!C:J,5,FALSE)</f>
        <v>0</v>
      </c>
      <c r="D526" s="157"/>
      <c r="E526" s="157"/>
      <c r="F526" s="157">
        <f>+VLOOKUP(A526,Clasificación!C:K,9,FALSE)</f>
        <v>0</v>
      </c>
      <c r="G526" s="157">
        <f t="shared" si="24"/>
        <v>0</v>
      </c>
      <c r="H526" s="157"/>
      <c r="I526" s="157"/>
      <c r="J526" s="157"/>
      <c r="K526" s="157"/>
      <c r="L526" s="157"/>
      <c r="M526" s="157"/>
      <c r="N526" s="157"/>
      <c r="O526" s="157"/>
      <c r="P526" s="157"/>
      <c r="Q526" s="157"/>
      <c r="R526" s="157"/>
      <c r="S526" s="157"/>
      <c r="T526" s="157"/>
      <c r="U526" s="157"/>
      <c r="V526" s="157"/>
      <c r="W526" s="157"/>
      <c r="X526" s="157"/>
      <c r="Y526" s="157"/>
      <c r="Z526" s="157"/>
      <c r="AA526" s="157">
        <f t="shared" si="23"/>
        <v>0</v>
      </c>
      <c r="AB526" s="158"/>
      <c r="AC526" s="884"/>
      <c r="AD526" s="884"/>
      <c r="AE526" s="884"/>
      <c r="AF526" s="884"/>
      <c r="AG526" s="884"/>
      <c r="AH526" s="884"/>
      <c r="AI526" s="884"/>
      <c r="AJ526" s="884"/>
      <c r="AK526" s="884"/>
      <c r="AL526" s="884"/>
      <c r="AM526" s="884"/>
      <c r="AN526" s="884"/>
    </row>
    <row r="527" spans="1:40" s="882" customFormat="1" ht="11.25">
      <c r="A527" s="882">
        <v>1270111101</v>
      </c>
      <c r="B527" s="883" t="s">
        <v>707</v>
      </c>
      <c r="C527" s="157">
        <f>+VLOOKUP(A527,Clasificación!C:J,5,FALSE)</f>
        <v>0</v>
      </c>
      <c r="D527" s="157"/>
      <c r="E527" s="157"/>
      <c r="F527" s="157">
        <f>+VLOOKUP(A527,Clasificación!C:K,9,FALSE)</f>
        <v>0</v>
      </c>
      <c r="G527" s="157">
        <f t="shared" si="24"/>
        <v>0</v>
      </c>
      <c r="H527" s="157"/>
      <c r="I527" s="157"/>
      <c r="J527" s="157"/>
      <c r="K527" s="157"/>
      <c r="L527" s="157"/>
      <c r="M527" s="157"/>
      <c r="N527" s="157"/>
      <c r="O527" s="157"/>
      <c r="P527" s="157"/>
      <c r="Q527" s="157"/>
      <c r="R527" s="157"/>
      <c r="S527" s="157"/>
      <c r="T527" s="157"/>
      <c r="U527" s="157"/>
      <c r="V527" s="157"/>
      <c r="W527" s="157"/>
      <c r="X527" s="157"/>
      <c r="Y527" s="157"/>
      <c r="Z527" s="157"/>
      <c r="AA527" s="157">
        <f t="shared" si="23"/>
        <v>0</v>
      </c>
      <c r="AB527" s="158"/>
      <c r="AC527" s="884"/>
      <c r="AD527" s="884"/>
      <c r="AE527" s="884"/>
      <c r="AF527" s="884"/>
      <c r="AG527" s="884"/>
      <c r="AH527" s="884"/>
      <c r="AI527" s="884"/>
      <c r="AJ527" s="884"/>
      <c r="AK527" s="884"/>
      <c r="AL527" s="884"/>
      <c r="AM527" s="884"/>
      <c r="AN527" s="884"/>
    </row>
    <row r="528" spans="1:40" s="882" customFormat="1" ht="11.25">
      <c r="A528" s="882">
        <v>1270111102</v>
      </c>
      <c r="B528" s="883" t="s">
        <v>121</v>
      </c>
      <c r="C528" s="157">
        <f>+VLOOKUP(A528,Clasificación!C:J,5,FALSE)</f>
        <v>0</v>
      </c>
      <c r="D528" s="157"/>
      <c r="E528" s="157"/>
      <c r="F528" s="157">
        <f>+VLOOKUP(A528,Clasificación!C:K,9,FALSE)</f>
        <v>0</v>
      </c>
      <c r="G528" s="157">
        <f t="shared" si="24"/>
        <v>0</v>
      </c>
      <c r="H528" s="157"/>
      <c r="I528" s="157"/>
      <c r="J528" s="157"/>
      <c r="K528" s="157"/>
      <c r="L528" s="157"/>
      <c r="M528" s="157"/>
      <c r="N528" s="157"/>
      <c r="O528" s="157"/>
      <c r="P528" s="157"/>
      <c r="Q528" s="157"/>
      <c r="R528" s="157"/>
      <c r="S528" s="157"/>
      <c r="T528" s="157"/>
      <c r="U528" s="157"/>
      <c r="V528" s="157"/>
      <c r="W528" s="157"/>
      <c r="X528" s="157"/>
      <c r="Y528" s="157"/>
      <c r="Z528" s="157"/>
      <c r="AA528" s="157">
        <f t="shared" si="23"/>
        <v>0</v>
      </c>
      <c r="AB528" s="158"/>
      <c r="AC528" s="884"/>
      <c r="AD528" s="884"/>
      <c r="AE528" s="884"/>
      <c r="AF528" s="884"/>
      <c r="AG528" s="884"/>
      <c r="AH528" s="884"/>
      <c r="AI528" s="884"/>
      <c r="AJ528" s="884"/>
      <c r="AK528" s="884"/>
      <c r="AL528" s="884"/>
      <c r="AM528" s="884"/>
      <c r="AN528" s="884"/>
    </row>
    <row r="529" spans="1:40" s="882" customFormat="1" ht="11.25">
      <c r="A529" s="882">
        <v>1270111103</v>
      </c>
      <c r="B529" s="883" t="s">
        <v>708</v>
      </c>
      <c r="C529" s="157">
        <f>+VLOOKUP(A529,Clasificación!C:J,5,FALSE)</f>
        <v>0</v>
      </c>
      <c r="D529" s="157"/>
      <c r="E529" s="157"/>
      <c r="F529" s="157">
        <f>+VLOOKUP(A529,Clasificación!C:K,9,FALSE)</f>
        <v>0</v>
      </c>
      <c r="G529" s="157">
        <f t="shared" si="24"/>
        <v>0</v>
      </c>
      <c r="H529" s="157"/>
      <c r="I529" s="157"/>
      <c r="J529" s="157"/>
      <c r="K529" s="157"/>
      <c r="L529" s="157"/>
      <c r="M529" s="157"/>
      <c r="N529" s="157"/>
      <c r="O529" s="157"/>
      <c r="P529" s="157"/>
      <c r="Q529" s="157"/>
      <c r="R529" s="157"/>
      <c r="S529" s="157"/>
      <c r="T529" s="157"/>
      <c r="U529" s="157"/>
      <c r="V529" s="157"/>
      <c r="W529" s="157"/>
      <c r="X529" s="157"/>
      <c r="Y529" s="157"/>
      <c r="Z529" s="157"/>
      <c r="AA529" s="157">
        <f t="shared" si="23"/>
        <v>0</v>
      </c>
      <c r="AB529" s="158"/>
      <c r="AC529" s="884"/>
      <c r="AD529" s="884"/>
      <c r="AE529" s="884"/>
      <c r="AF529" s="884"/>
      <c r="AG529" s="884"/>
      <c r="AH529" s="884"/>
      <c r="AI529" s="884"/>
      <c r="AJ529" s="884"/>
      <c r="AK529" s="884"/>
      <c r="AL529" s="884"/>
      <c r="AM529" s="884"/>
      <c r="AN529" s="884"/>
    </row>
    <row r="530" spans="1:40" s="882" customFormat="1" ht="11.25">
      <c r="A530" s="882">
        <v>1270111104</v>
      </c>
      <c r="B530" s="883" t="s">
        <v>709</v>
      </c>
      <c r="C530" s="157">
        <f>+VLOOKUP(A530,Clasificación!C:J,5,FALSE)</f>
        <v>0</v>
      </c>
      <c r="D530" s="157"/>
      <c r="E530" s="157"/>
      <c r="F530" s="157">
        <f>+VLOOKUP(A530,Clasificación!C:K,9,FALSE)</f>
        <v>0</v>
      </c>
      <c r="G530" s="157">
        <f t="shared" si="24"/>
        <v>0</v>
      </c>
      <c r="H530" s="157"/>
      <c r="I530" s="157"/>
      <c r="J530" s="157"/>
      <c r="K530" s="157"/>
      <c r="L530" s="157"/>
      <c r="M530" s="157"/>
      <c r="N530" s="157"/>
      <c r="O530" s="157"/>
      <c r="P530" s="157"/>
      <c r="Q530" s="157"/>
      <c r="R530" s="157"/>
      <c r="S530" s="157"/>
      <c r="T530" s="157"/>
      <c r="U530" s="157"/>
      <c r="V530" s="157"/>
      <c r="W530" s="157"/>
      <c r="X530" s="157"/>
      <c r="Y530" s="157"/>
      <c r="Z530" s="157"/>
      <c r="AA530" s="157">
        <f t="shared" si="23"/>
        <v>0</v>
      </c>
      <c r="AB530" s="158"/>
      <c r="AC530" s="884"/>
      <c r="AD530" s="884"/>
      <c r="AE530" s="884"/>
      <c r="AF530" s="884"/>
      <c r="AG530" s="884"/>
      <c r="AH530" s="884"/>
      <c r="AI530" s="884"/>
      <c r="AJ530" s="884"/>
      <c r="AK530" s="884"/>
      <c r="AL530" s="884"/>
      <c r="AM530" s="884"/>
      <c r="AN530" s="884"/>
    </row>
    <row r="531" spans="1:40" s="882" customFormat="1" ht="11.25">
      <c r="A531" s="882">
        <v>1270111105</v>
      </c>
      <c r="B531" s="883" t="s">
        <v>219</v>
      </c>
      <c r="C531" s="157">
        <f>+VLOOKUP(A531,Clasificación!C:J,5,FALSE)</f>
        <v>0</v>
      </c>
      <c r="D531" s="157"/>
      <c r="E531" s="157"/>
      <c r="F531" s="157">
        <f>+VLOOKUP(A531,Clasificación!C:K,9,FALSE)</f>
        <v>0</v>
      </c>
      <c r="G531" s="157">
        <f t="shared" si="24"/>
        <v>0</v>
      </c>
      <c r="H531" s="157"/>
      <c r="I531" s="157"/>
      <c r="J531" s="157"/>
      <c r="K531" s="157"/>
      <c r="L531" s="157"/>
      <c r="M531" s="157"/>
      <c r="N531" s="157"/>
      <c r="O531" s="157"/>
      <c r="P531" s="157"/>
      <c r="Q531" s="157"/>
      <c r="R531" s="157"/>
      <c r="S531" s="157"/>
      <c r="T531" s="157"/>
      <c r="U531" s="157"/>
      <c r="V531" s="157"/>
      <c r="W531" s="157"/>
      <c r="X531" s="157"/>
      <c r="Y531" s="157"/>
      <c r="Z531" s="157"/>
      <c r="AA531" s="157">
        <f t="shared" si="23"/>
        <v>0</v>
      </c>
      <c r="AB531" s="158"/>
      <c r="AC531" s="884"/>
      <c r="AD531" s="884"/>
      <c r="AE531" s="884"/>
      <c r="AF531" s="884"/>
      <c r="AG531" s="884"/>
      <c r="AH531" s="884"/>
      <c r="AI531" s="884"/>
      <c r="AJ531" s="884"/>
      <c r="AK531" s="884"/>
      <c r="AL531" s="884"/>
      <c r="AM531" s="884"/>
      <c r="AN531" s="884"/>
    </row>
    <row r="532" spans="1:40" s="882" customFormat="1" ht="11.25">
      <c r="A532" s="882">
        <v>1270111106</v>
      </c>
      <c r="B532" s="883" t="s">
        <v>710</v>
      </c>
      <c r="C532" s="157">
        <f>+VLOOKUP(A532,Clasificación!C:J,5,FALSE)</f>
        <v>0</v>
      </c>
      <c r="D532" s="157"/>
      <c r="E532" s="157"/>
      <c r="F532" s="157">
        <f>+VLOOKUP(A532,Clasificación!C:K,9,FALSE)</f>
        <v>0</v>
      </c>
      <c r="G532" s="157">
        <f t="shared" si="24"/>
        <v>0</v>
      </c>
      <c r="H532" s="157"/>
      <c r="I532" s="157"/>
      <c r="J532" s="157"/>
      <c r="K532" s="157"/>
      <c r="L532" s="157"/>
      <c r="M532" s="157"/>
      <c r="N532" s="157"/>
      <c r="O532" s="157"/>
      <c r="P532" s="157"/>
      <c r="Q532" s="157"/>
      <c r="R532" s="157"/>
      <c r="S532" s="157"/>
      <c r="T532" s="157"/>
      <c r="U532" s="157"/>
      <c r="V532" s="157"/>
      <c r="W532" s="157"/>
      <c r="X532" s="157"/>
      <c r="Y532" s="157"/>
      <c r="Z532" s="157"/>
      <c r="AA532" s="157">
        <f t="shared" si="23"/>
        <v>0</v>
      </c>
      <c r="AB532" s="158"/>
      <c r="AC532" s="884"/>
      <c r="AD532" s="884"/>
      <c r="AE532" s="884"/>
      <c r="AF532" s="884"/>
      <c r="AG532" s="884"/>
      <c r="AH532" s="884"/>
      <c r="AI532" s="884"/>
      <c r="AJ532" s="884"/>
      <c r="AK532" s="884"/>
      <c r="AL532" s="884"/>
      <c r="AM532" s="884"/>
      <c r="AN532" s="884"/>
    </row>
    <row r="533" spans="1:40" s="882" customFormat="1" ht="11.25">
      <c r="A533" s="882">
        <v>1270112</v>
      </c>
      <c r="B533" s="883" t="s">
        <v>711</v>
      </c>
      <c r="C533" s="157">
        <f>+VLOOKUP(A533,Clasificación!C:J,5,FALSE)</f>
        <v>0</v>
      </c>
      <c r="D533" s="157"/>
      <c r="E533" s="157"/>
      <c r="F533" s="157">
        <f>+VLOOKUP(A533,Clasificación!C:K,9,FALSE)</f>
        <v>0</v>
      </c>
      <c r="G533" s="157">
        <f t="shared" si="24"/>
        <v>0</v>
      </c>
      <c r="H533" s="157"/>
      <c r="I533" s="157"/>
      <c r="J533" s="157"/>
      <c r="K533" s="157"/>
      <c r="L533" s="157"/>
      <c r="M533" s="157"/>
      <c r="N533" s="157"/>
      <c r="O533" s="157"/>
      <c r="P533" s="157"/>
      <c r="Q533" s="157"/>
      <c r="R533" s="157"/>
      <c r="S533" s="157"/>
      <c r="T533" s="157"/>
      <c r="U533" s="157"/>
      <c r="V533" s="157"/>
      <c r="W533" s="157"/>
      <c r="X533" s="157"/>
      <c r="Y533" s="157"/>
      <c r="Z533" s="157"/>
      <c r="AA533" s="157">
        <f t="shared" si="23"/>
        <v>0</v>
      </c>
      <c r="AB533" s="158"/>
      <c r="AC533" s="884"/>
      <c r="AD533" s="884"/>
      <c r="AE533" s="884"/>
      <c r="AF533" s="884"/>
      <c r="AG533" s="884"/>
      <c r="AH533" s="884"/>
      <c r="AI533" s="884"/>
      <c r="AJ533" s="884"/>
      <c r="AK533" s="884"/>
      <c r="AL533" s="884"/>
      <c r="AM533" s="884"/>
      <c r="AN533" s="884"/>
    </row>
    <row r="534" spans="1:40" s="882" customFormat="1" ht="11.25">
      <c r="A534" s="882">
        <v>12701121</v>
      </c>
      <c r="B534" s="883" t="s">
        <v>711</v>
      </c>
      <c r="C534" s="157">
        <f>+VLOOKUP(A534,Clasificación!C:J,5,FALSE)</f>
        <v>0</v>
      </c>
      <c r="D534" s="157"/>
      <c r="E534" s="157"/>
      <c r="F534" s="157">
        <f>+VLOOKUP(A534,Clasificación!C:K,9,FALSE)</f>
        <v>0</v>
      </c>
      <c r="G534" s="157">
        <f t="shared" si="24"/>
        <v>0</v>
      </c>
      <c r="H534" s="157"/>
      <c r="I534" s="157"/>
      <c r="J534" s="157"/>
      <c r="K534" s="157"/>
      <c r="L534" s="157"/>
      <c r="M534" s="157"/>
      <c r="N534" s="157"/>
      <c r="O534" s="157"/>
      <c r="P534" s="157"/>
      <c r="Q534" s="157"/>
      <c r="R534" s="157"/>
      <c r="S534" s="157"/>
      <c r="T534" s="157"/>
      <c r="U534" s="157"/>
      <c r="V534" s="157"/>
      <c r="W534" s="157"/>
      <c r="X534" s="157"/>
      <c r="Y534" s="157"/>
      <c r="Z534" s="157"/>
      <c r="AA534" s="157">
        <f t="shared" si="23"/>
        <v>0</v>
      </c>
      <c r="AB534" s="158"/>
      <c r="AC534" s="884"/>
      <c r="AD534" s="884"/>
      <c r="AE534" s="884"/>
      <c r="AF534" s="884"/>
      <c r="AG534" s="884"/>
      <c r="AH534" s="884"/>
      <c r="AI534" s="884"/>
      <c r="AJ534" s="884"/>
      <c r="AK534" s="884"/>
      <c r="AL534" s="884"/>
      <c r="AM534" s="884"/>
      <c r="AN534" s="884"/>
    </row>
    <row r="535" spans="1:40" s="882" customFormat="1" ht="11.25">
      <c r="A535" s="882">
        <v>1270112101</v>
      </c>
      <c r="B535" s="883" t="s">
        <v>712</v>
      </c>
      <c r="C535" s="157">
        <f>+VLOOKUP(A535,Clasificación!C:J,5,FALSE)</f>
        <v>0</v>
      </c>
      <c r="D535" s="157"/>
      <c r="E535" s="157"/>
      <c r="F535" s="157">
        <f>+VLOOKUP(A535,Clasificación!C:K,9,FALSE)</f>
        <v>0</v>
      </c>
      <c r="G535" s="157">
        <f t="shared" si="24"/>
        <v>0</v>
      </c>
      <c r="H535" s="157"/>
      <c r="I535" s="157"/>
      <c r="J535" s="157"/>
      <c r="K535" s="157"/>
      <c r="L535" s="157"/>
      <c r="M535" s="157"/>
      <c r="N535" s="157"/>
      <c r="O535" s="157"/>
      <c r="P535" s="157"/>
      <c r="Q535" s="157"/>
      <c r="R535" s="157"/>
      <c r="S535" s="157"/>
      <c r="T535" s="157"/>
      <c r="U535" s="157"/>
      <c r="V535" s="157"/>
      <c r="W535" s="157"/>
      <c r="X535" s="157"/>
      <c r="Y535" s="157"/>
      <c r="Z535" s="157"/>
      <c r="AA535" s="157">
        <f t="shared" si="23"/>
        <v>0</v>
      </c>
      <c r="AB535" s="158"/>
      <c r="AC535" s="884"/>
      <c r="AD535" s="884"/>
      <c r="AE535" s="884"/>
      <c r="AF535" s="884"/>
      <c r="AG535" s="884"/>
      <c r="AH535" s="884"/>
      <c r="AI535" s="884"/>
      <c r="AJ535" s="884"/>
      <c r="AK535" s="884"/>
      <c r="AL535" s="884"/>
      <c r="AM535" s="884"/>
      <c r="AN535" s="884"/>
    </row>
    <row r="536" spans="1:40" s="882" customFormat="1" ht="11.25">
      <c r="A536" s="882">
        <v>1270112102</v>
      </c>
      <c r="B536" s="883" t="s">
        <v>713</v>
      </c>
      <c r="C536" s="157">
        <f>+VLOOKUP(A536,Clasificación!C:J,5,FALSE)</f>
        <v>0</v>
      </c>
      <c r="D536" s="157"/>
      <c r="E536" s="157"/>
      <c r="F536" s="157">
        <f>+VLOOKUP(A536,Clasificación!C:K,9,FALSE)</f>
        <v>0</v>
      </c>
      <c r="G536" s="157">
        <f t="shared" si="24"/>
        <v>0</v>
      </c>
      <c r="H536" s="157"/>
      <c r="I536" s="157"/>
      <c r="J536" s="157"/>
      <c r="K536" s="157"/>
      <c r="L536" s="157"/>
      <c r="M536" s="157"/>
      <c r="N536" s="157"/>
      <c r="O536" s="157"/>
      <c r="P536" s="157"/>
      <c r="Q536" s="157"/>
      <c r="R536" s="157"/>
      <c r="S536" s="157"/>
      <c r="T536" s="157"/>
      <c r="U536" s="157"/>
      <c r="V536" s="157"/>
      <c r="W536" s="157"/>
      <c r="X536" s="157"/>
      <c r="Y536" s="157"/>
      <c r="Z536" s="157"/>
      <c r="AA536" s="157">
        <f t="shared" si="23"/>
        <v>0</v>
      </c>
      <c r="AB536" s="158"/>
      <c r="AC536" s="884"/>
      <c r="AD536" s="884"/>
      <c r="AE536" s="884"/>
      <c r="AF536" s="884"/>
      <c r="AG536" s="884"/>
      <c r="AH536" s="884"/>
      <c r="AI536" s="884"/>
      <c r="AJ536" s="884"/>
      <c r="AK536" s="884"/>
      <c r="AL536" s="884"/>
      <c r="AM536" s="884"/>
      <c r="AN536" s="884"/>
    </row>
    <row r="537" spans="1:40" s="882" customFormat="1" ht="11.25">
      <c r="A537" s="882">
        <v>1270112103</v>
      </c>
      <c r="B537" s="883" t="s">
        <v>714</v>
      </c>
      <c r="C537" s="157">
        <f>+VLOOKUP(A537,Clasificación!C:J,5,FALSE)</f>
        <v>0</v>
      </c>
      <c r="D537" s="157"/>
      <c r="E537" s="157"/>
      <c r="F537" s="157">
        <f>+VLOOKUP(A537,Clasificación!C:K,9,FALSE)</f>
        <v>0</v>
      </c>
      <c r="G537" s="157">
        <f t="shared" si="24"/>
        <v>0</v>
      </c>
      <c r="H537" s="157"/>
      <c r="I537" s="157"/>
      <c r="J537" s="157"/>
      <c r="K537" s="157"/>
      <c r="L537" s="157"/>
      <c r="M537" s="157"/>
      <c r="N537" s="157"/>
      <c r="O537" s="157"/>
      <c r="P537" s="157"/>
      <c r="Q537" s="157"/>
      <c r="R537" s="157"/>
      <c r="S537" s="157"/>
      <c r="T537" s="157"/>
      <c r="U537" s="157"/>
      <c r="V537" s="157"/>
      <c r="W537" s="157"/>
      <c r="X537" s="157"/>
      <c r="Y537" s="157"/>
      <c r="Z537" s="157"/>
      <c r="AA537" s="157">
        <f t="shared" si="23"/>
        <v>0</v>
      </c>
      <c r="AB537" s="158"/>
      <c r="AC537" s="884"/>
      <c r="AD537" s="884"/>
      <c r="AE537" s="884"/>
      <c r="AF537" s="884"/>
      <c r="AG537" s="884"/>
      <c r="AH537" s="884"/>
      <c r="AI537" s="884"/>
      <c r="AJ537" s="884"/>
      <c r="AK537" s="884"/>
      <c r="AL537" s="884"/>
      <c r="AM537" s="884"/>
      <c r="AN537" s="884"/>
    </row>
    <row r="538" spans="1:40" s="882" customFormat="1" ht="11.25">
      <c r="A538" s="882">
        <v>1270112104</v>
      </c>
      <c r="B538" s="883" t="s">
        <v>715</v>
      </c>
      <c r="C538" s="157">
        <f>+VLOOKUP(A538,Clasificación!C:J,5,FALSE)</f>
        <v>0</v>
      </c>
      <c r="D538" s="157"/>
      <c r="E538" s="157"/>
      <c r="F538" s="157">
        <f>+VLOOKUP(A538,Clasificación!C:K,9,FALSE)</f>
        <v>0</v>
      </c>
      <c r="G538" s="157">
        <f t="shared" si="24"/>
        <v>0</v>
      </c>
      <c r="H538" s="157"/>
      <c r="I538" s="157"/>
      <c r="J538" s="157"/>
      <c r="K538" s="157"/>
      <c r="L538" s="157"/>
      <c r="M538" s="157"/>
      <c r="N538" s="157"/>
      <c r="O538" s="157"/>
      <c r="P538" s="157"/>
      <c r="Q538" s="157"/>
      <c r="R538" s="157"/>
      <c r="S538" s="157"/>
      <c r="T538" s="157"/>
      <c r="U538" s="157"/>
      <c r="V538" s="157"/>
      <c r="W538" s="157"/>
      <c r="X538" s="157"/>
      <c r="Y538" s="157"/>
      <c r="Z538" s="157"/>
      <c r="AA538" s="157">
        <f t="shared" si="23"/>
        <v>0</v>
      </c>
      <c r="AB538" s="158"/>
      <c r="AC538" s="884"/>
      <c r="AD538" s="884"/>
      <c r="AE538" s="884"/>
      <c r="AF538" s="884"/>
      <c r="AG538" s="884"/>
      <c r="AH538" s="884"/>
      <c r="AI538" s="884"/>
      <c r="AJ538" s="884"/>
      <c r="AK538" s="884"/>
      <c r="AL538" s="884"/>
      <c r="AM538" s="884"/>
      <c r="AN538" s="884"/>
    </row>
    <row r="539" spans="1:40" s="882" customFormat="1" ht="11.25">
      <c r="A539" s="882">
        <v>1270112105</v>
      </c>
      <c r="B539" s="883" t="s">
        <v>716</v>
      </c>
      <c r="C539" s="157">
        <f>+VLOOKUP(A539,Clasificación!C:J,5,FALSE)</f>
        <v>0</v>
      </c>
      <c r="D539" s="157"/>
      <c r="E539" s="157"/>
      <c r="F539" s="157">
        <f>+VLOOKUP(A539,Clasificación!C:K,9,FALSE)</f>
        <v>0</v>
      </c>
      <c r="G539" s="157">
        <f t="shared" si="24"/>
        <v>0</v>
      </c>
      <c r="H539" s="157"/>
      <c r="I539" s="157"/>
      <c r="J539" s="157"/>
      <c r="K539" s="157"/>
      <c r="L539" s="157"/>
      <c r="M539" s="157"/>
      <c r="N539" s="157"/>
      <c r="O539" s="157"/>
      <c r="P539" s="157"/>
      <c r="Q539" s="157"/>
      <c r="R539" s="157"/>
      <c r="S539" s="157"/>
      <c r="T539" s="157"/>
      <c r="U539" s="157"/>
      <c r="V539" s="157"/>
      <c r="W539" s="157"/>
      <c r="X539" s="157"/>
      <c r="Y539" s="157"/>
      <c r="Z539" s="157"/>
      <c r="AA539" s="157">
        <f t="shared" si="23"/>
        <v>0</v>
      </c>
      <c r="AB539" s="158"/>
      <c r="AC539" s="884"/>
      <c r="AD539" s="884"/>
      <c r="AE539" s="884"/>
      <c r="AF539" s="884"/>
      <c r="AG539" s="884"/>
      <c r="AH539" s="884"/>
      <c r="AI539" s="884"/>
      <c r="AJ539" s="884"/>
      <c r="AK539" s="884"/>
      <c r="AL539" s="884"/>
      <c r="AM539" s="884"/>
      <c r="AN539" s="884"/>
    </row>
    <row r="540" spans="1:40" s="882" customFormat="1" ht="11.25">
      <c r="A540" s="882">
        <v>128</v>
      </c>
      <c r="B540" s="883" t="s">
        <v>717</v>
      </c>
      <c r="C540" s="157">
        <f>+VLOOKUP(A540,Clasificación!C:J,5,FALSE)</f>
        <v>0</v>
      </c>
      <c r="D540" s="157"/>
      <c r="E540" s="157"/>
      <c r="F540" s="157">
        <f>+VLOOKUP(A540,Clasificación!C:K,9,FALSE)</f>
        <v>0</v>
      </c>
      <c r="G540" s="157">
        <f t="shared" si="24"/>
        <v>0</v>
      </c>
      <c r="H540" s="157"/>
      <c r="I540" s="157"/>
      <c r="J540" s="157"/>
      <c r="K540" s="157"/>
      <c r="L540" s="157"/>
      <c r="M540" s="157"/>
      <c r="N540" s="157"/>
      <c r="O540" s="157"/>
      <c r="P540" s="157"/>
      <c r="Q540" s="157"/>
      <c r="R540" s="157"/>
      <c r="S540" s="157"/>
      <c r="T540" s="157"/>
      <c r="U540" s="157"/>
      <c r="V540" s="157"/>
      <c r="W540" s="157"/>
      <c r="X540" s="157"/>
      <c r="Y540" s="157"/>
      <c r="Z540" s="157"/>
      <c r="AA540" s="157">
        <f t="shared" si="23"/>
        <v>0</v>
      </c>
      <c r="AB540" s="158"/>
      <c r="AC540" s="884"/>
      <c r="AD540" s="884"/>
      <c r="AE540" s="884"/>
      <c r="AF540" s="884"/>
      <c r="AG540" s="884"/>
      <c r="AH540" s="884"/>
      <c r="AI540" s="884"/>
      <c r="AJ540" s="884"/>
      <c r="AK540" s="884"/>
      <c r="AL540" s="884"/>
      <c r="AM540" s="884"/>
      <c r="AN540" s="884"/>
    </row>
    <row r="541" spans="1:40" s="882" customFormat="1" ht="11.25">
      <c r="A541" s="882">
        <v>12801</v>
      </c>
      <c r="B541" s="883" t="s">
        <v>718</v>
      </c>
      <c r="C541" s="157">
        <f>+VLOOKUP(A541,Clasificación!C:J,5,FALSE)</f>
        <v>0</v>
      </c>
      <c r="D541" s="157"/>
      <c r="E541" s="157"/>
      <c r="F541" s="157">
        <f>+VLOOKUP(A541,Clasificación!C:K,9,FALSE)</f>
        <v>0</v>
      </c>
      <c r="G541" s="157">
        <f t="shared" si="24"/>
        <v>0</v>
      </c>
      <c r="H541" s="157"/>
      <c r="I541" s="157"/>
      <c r="J541" s="157"/>
      <c r="K541" s="157"/>
      <c r="L541" s="157"/>
      <c r="M541" s="157"/>
      <c r="N541" s="157"/>
      <c r="O541" s="157"/>
      <c r="P541" s="157"/>
      <c r="Q541" s="157"/>
      <c r="R541" s="157"/>
      <c r="S541" s="157"/>
      <c r="T541" s="157"/>
      <c r="U541" s="157"/>
      <c r="V541" s="157"/>
      <c r="W541" s="157"/>
      <c r="X541" s="157"/>
      <c r="Y541" s="157"/>
      <c r="Z541" s="157"/>
      <c r="AA541" s="157">
        <f t="shared" si="23"/>
        <v>0</v>
      </c>
      <c r="AB541" s="158"/>
      <c r="AC541" s="884"/>
      <c r="AD541" s="884"/>
      <c r="AE541" s="884"/>
      <c r="AF541" s="884"/>
      <c r="AG541" s="884"/>
      <c r="AH541" s="884"/>
      <c r="AI541" s="884"/>
      <c r="AJ541" s="884"/>
      <c r="AK541" s="884"/>
      <c r="AL541" s="884"/>
      <c r="AM541" s="884"/>
      <c r="AN541" s="884"/>
    </row>
    <row r="542" spans="1:40" s="882" customFormat="1" ht="11.25">
      <c r="A542" s="882">
        <v>128011</v>
      </c>
      <c r="B542" s="883" t="s">
        <v>718</v>
      </c>
      <c r="C542" s="157">
        <f>+VLOOKUP(A542,Clasificación!C:J,5,FALSE)</f>
        <v>0</v>
      </c>
      <c r="D542" s="157"/>
      <c r="E542" s="157"/>
      <c r="F542" s="157">
        <f>+VLOOKUP(A542,Clasificación!C:K,9,FALSE)</f>
        <v>0</v>
      </c>
      <c r="G542" s="157">
        <f t="shared" si="24"/>
        <v>0</v>
      </c>
      <c r="H542" s="157"/>
      <c r="I542" s="157"/>
      <c r="J542" s="157"/>
      <c r="K542" s="157"/>
      <c r="L542" s="157"/>
      <c r="M542" s="157"/>
      <c r="N542" s="157"/>
      <c r="O542" s="157"/>
      <c r="P542" s="157"/>
      <c r="Q542" s="157"/>
      <c r="R542" s="157"/>
      <c r="S542" s="157"/>
      <c r="T542" s="157"/>
      <c r="U542" s="157"/>
      <c r="V542" s="157"/>
      <c r="W542" s="157"/>
      <c r="X542" s="157"/>
      <c r="Y542" s="157"/>
      <c r="Z542" s="157"/>
      <c r="AA542" s="157">
        <f t="shared" si="23"/>
        <v>0</v>
      </c>
      <c r="AB542" s="158"/>
      <c r="AC542" s="884"/>
      <c r="AD542" s="884"/>
      <c r="AE542" s="884"/>
      <c r="AF542" s="884"/>
      <c r="AG542" s="884"/>
      <c r="AH542" s="884"/>
      <c r="AI542" s="884"/>
      <c r="AJ542" s="884"/>
      <c r="AK542" s="884"/>
      <c r="AL542" s="884"/>
      <c r="AM542" s="884"/>
      <c r="AN542" s="884"/>
    </row>
    <row r="543" spans="1:40" s="882" customFormat="1" ht="11.25">
      <c r="A543" s="882">
        <v>1280111</v>
      </c>
      <c r="B543" s="883" t="s">
        <v>202</v>
      </c>
      <c r="C543" s="157">
        <f>+VLOOKUP(A543,Clasificación!C:J,5,FALSE)</f>
        <v>0</v>
      </c>
      <c r="D543" s="157"/>
      <c r="E543" s="157"/>
      <c r="F543" s="157">
        <f>+VLOOKUP(A543,Clasificación!C:K,9,FALSE)</f>
        <v>0</v>
      </c>
      <c r="G543" s="157">
        <f t="shared" si="24"/>
        <v>0</v>
      </c>
      <c r="H543" s="157"/>
      <c r="I543" s="157"/>
      <c r="J543" s="157"/>
      <c r="K543" s="157"/>
      <c r="L543" s="157"/>
      <c r="M543" s="157"/>
      <c r="N543" s="157"/>
      <c r="O543" s="157"/>
      <c r="P543" s="157"/>
      <c r="Q543" s="157"/>
      <c r="R543" s="157"/>
      <c r="S543" s="157"/>
      <c r="T543" s="157"/>
      <c r="U543" s="157"/>
      <c r="V543" s="157"/>
      <c r="W543" s="157"/>
      <c r="X543" s="157"/>
      <c r="Y543" s="157"/>
      <c r="Z543" s="157"/>
      <c r="AA543" s="157">
        <f t="shared" si="23"/>
        <v>0</v>
      </c>
      <c r="AB543" s="158"/>
      <c r="AC543" s="884"/>
      <c r="AD543" s="884"/>
      <c r="AE543" s="884"/>
      <c r="AF543" s="884"/>
      <c r="AG543" s="884"/>
      <c r="AH543" s="884"/>
      <c r="AI543" s="884"/>
      <c r="AJ543" s="884"/>
      <c r="AK543" s="884"/>
      <c r="AL543" s="884"/>
      <c r="AM543" s="884"/>
      <c r="AN543" s="884"/>
    </row>
    <row r="544" spans="1:40" s="882" customFormat="1" ht="11.25">
      <c r="A544" s="882">
        <v>12801111</v>
      </c>
      <c r="B544" s="883" t="s">
        <v>76</v>
      </c>
      <c r="C544" s="157">
        <f>+VLOOKUP(A544,Clasificación!C:J,5,FALSE)</f>
        <v>0</v>
      </c>
      <c r="D544" s="157"/>
      <c r="E544" s="157"/>
      <c r="F544" s="157">
        <f>+VLOOKUP(A544,Clasificación!C:K,9,FALSE)</f>
        <v>0</v>
      </c>
      <c r="G544" s="157">
        <f t="shared" si="24"/>
        <v>0</v>
      </c>
      <c r="H544" s="157"/>
      <c r="I544" s="157"/>
      <c r="J544" s="157"/>
      <c r="K544" s="157"/>
      <c r="L544" s="157"/>
      <c r="M544" s="157"/>
      <c r="N544" s="157"/>
      <c r="O544" s="157"/>
      <c r="P544" s="157"/>
      <c r="Q544" s="157"/>
      <c r="R544" s="157"/>
      <c r="S544" s="157"/>
      <c r="T544" s="157"/>
      <c r="U544" s="157"/>
      <c r="V544" s="157"/>
      <c r="W544" s="157"/>
      <c r="X544" s="157"/>
      <c r="Y544" s="157"/>
      <c r="Z544" s="157"/>
      <c r="AA544" s="157">
        <f t="shared" si="23"/>
        <v>0</v>
      </c>
      <c r="AB544" s="158"/>
      <c r="AC544" s="884"/>
      <c r="AD544" s="884"/>
      <c r="AE544" s="884"/>
      <c r="AF544" s="884"/>
      <c r="AG544" s="884"/>
      <c r="AH544" s="884"/>
      <c r="AI544" s="884"/>
      <c r="AJ544" s="884"/>
      <c r="AK544" s="884"/>
      <c r="AL544" s="884"/>
      <c r="AM544" s="884"/>
      <c r="AN544" s="884"/>
    </row>
    <row r="545" spans="1:40" s="882" customFormat="1" ht="11.25">
      <c r="A545" s="882">
        <v>1280111101</v>
      </c>
      <c r="B545" s="883" t="s">
        <v>719</v>
      </c>
      <c r="C545" s="157">
        <f>+VLOOKUP(A545,Clasificación!C:J,5,FALSE)</f>
        <v>481164166</v>
      </c>
      <c r="D545" s="157"/>
      <c r="E545" s="157"/>
      <c r="F545" s="157">
        <f>+VLOOKUP(A545,Clasificación!C:K,9,FALSE)</f>
        <v>481164166</v>
      </c>
      <c r="G545" s="157">
        <f t="shared" si="24"/>
        <v>0</v>
      </c>
      <c r="H545" s="157"/>
      <c r="I545" s="157"/>
      <c r="J545" s="157"/>
      <c r="K545" s="157"/>
      <c r="L545" s="157"/>
      <c r="M545" s="157"/>
      <c r="N545" s="157"/>
      <c r="O545" s="157"/>
      <c r="P545" s="157"/>
      <c r="Q545" s="157"/>
      <c r="R545" s="157"/>
      <c r="S545" s="157"/>
      <c r="T545" s="157"/>
      <c r="U545" s="157"/>
      <c r="V545" s="157"/>
      <c r="W545" s="157"/>
      <c r="X545" s="157"/>
      <c r="Y545" s="157"/>
      <c r="Z545" s="157"/>
      <c r="AA545" s="157">
        <f t="shared" si="23"/>
        <v>0</v>
      </c>
      <c r="AB545" s="158"/>
      <c r="AC545" s="884"/>
      <c r="AD545" s="884"/>
      <c r="AE545" s="884"/>
      <c r="AF545" s="884"/>
      <c r="AG545" s="884"/>
      <c r="AH545" s="884"/>
      <c r="AI545" s="884"/>
      <c r="AJ545" s="884"/>
      <c r="AK545" s="884"/>
      <c r="AL545" s="884"/>
      <c r="AM545" s="884"/>
      <c r="AN545" s="884"/>
    </row>
    <row r="546" spans="1:40" s="882" customFormat="1" ht="11.25">
      <c r="A546" s="882">
        <v>1280111102</v>
      </c>
      <c r="B546" s="883" t="s">
        <v>720</v>
      </c>
      <c r="C546" s="157">
        <f>+VLOOKUP(A546,Clasificación!C:J,5,FALSE)</f>
        <v>0</v>
      </c>
      <c r="D546" s="157"/>
      <c r="E546" s="157"/>
      <c r="F546" s="157">
        <f>+VLOOKUP(A546,Clasificación!C:K,9,FALSE)</f>
        <v>0</v>
      </c>
      <c r="G546" s="157">
        <f t="shared" si="24"/>
        <v>0</v>
      </c>
      <c r="H546" s="157"/>
      <c r="I546" s="157"/>
      <c r="J546" s="157"/>
      <c r="K546" s="157"/>
      <c r="L546" s="157"/>
      <c r="M546" s="157"/>
      <c r="N546" s="157"/>
      <c r="O546" s="157"/>
      <c r="P546" s="157"/>
      <c r="Q546" s="157"/>
      <c r="R546" s="157"/>
      <c r="S546" s="157"/>
      <c r="T546" s="157"/>
      <c r="U546" s="157"/>
      <c r="V546" s="157"/>
      <c r="W546" s="157"/>
      <c r="X546" s="157"/>
      <c r="Y546" s="157"/>
      <c r="Z546" s="157"/>
      <c r="AA546" s="157">
        <f t="shared" si="23"/>
        <v>0</v>
      </c>
      <c r="AB546" s="158"/>
      <c r="AC546" s="884"/>
      <c r="AD546" s="884"/>
      <c r="AE546" s="884"/>
      <c r="AF546" s="884"/>
      <c r="AG546" s="884"/>
      <c r="AH546" s="884"/>
      <c r="AI546" s="884"/>
      <c r="AJ546" s="884"/>
      <c r="AK546" s="884"/>
      <c r="AL546" s="884"/>
      <c r="AM546" s="884"/>
      <c r="AN546" s="884"/>
    </row>
    <row r="547" spans="1:40" s="882" customFormat="1" ht="11.25">
      <c r="A547" s="882">
        <v>1280112</v>
      </c>
      <c r="B547" s="883" t="s">
        <v>1360</v>
      </c>
      <c r="C547" s="157">
        <f>+VLOOKUP(A547,Clasificación!C:J,5,FALSE)</f>
        <v>0</v>
      </c>
      <c r="D547" s="157"/>
      <c r="E547" s="157"/>
      <c r="F547" s="157">
        <f>+VLOOKUP(A547,Clasificación!C:K,9,FALSE)</f>
        <v>0</v>
      </c>
      <c r="G547" s="157">
        <f t="shared" si="24"/>
        <v>0</v>
      </c>
      <c r="H547" s="157"/>
      <c r="I547" s="157"/>
      <c r="J547" s="157"/>
      <c r="K547" s="157"/>
      <c r="L547" s="157"/>
      <c r="M547" s="157"/>
      <c r="N547" s="157"/>
      <c r="O547" s="157"/>
      <c r="P547" s="157"/>
      <c r="Q547" s="157"/>
      <c r="R547" s="157"/>
      <c r="S547" s="157"/>
      <c r="T547" s="157"/>
      <c r="U547" s="157"/>
      <c r="V547" s="157"/>
      <c r="W547" s="157"/>
      <c r="X547" s="157"/>
      <c r="Y547" s="157"/>
      <c r="Z547" s="157"/>
      <c r="AA547" s="157">
        <f t="shared" si="23"/>
        <v>0</v>
      </c>
      <c r="AB547" s="158"/>
      <c r="AC547" s="884"/>
      <c r="AD547" s="884"/>
      <c r="AE547" s="884"/>
      <c r="AF547" s="884"/>
      <c r="AG547" s="884"/>
      <c r="AH547" s="884"/>
      <c r="AI547" s="884"/>
      <c r="AJ547" s="884"/>
      <c r="AK547" s="884"/>
      <c r="AL547" s="884"/>
      <c r="AM547" s="884"/>
      <c r="AN547" s="884"/>
    </row>
    <row r="548" spans="1:40" s="882" customFormat="1" ht="11.25">
      <c r="A548" s="882">
        <v>12801121</v>
      </c>
      <c r="B548" s="883" t="s">
        <v>1361</v>
      </c>
      <c r="C548" s="157">
        <f>+VLOOKUP(A548,Clasificación!C:J,5,FALSE)</f>
        <v>0</v>
      </c>
      <c r="D548" s="157"/>
      <c r="E548" s="157"/>
      <c r="F548" s="157">
        <f>+VLOOKUP(A548,Clasificación!C:K,9,FALSE)</f>
        <v>0</v>
      </c>
      <c r="G548" s="157">
        <f t="shared" si="24"/>
        <v>0</v>
      </c>
      <c r="H548" s="157"/>
      <c r="I548" s="157"/>
      <c r="J548" s="157"/>
      <c r="K548" s="157"/>
      <c r="L548" s="157"/>
      <c r="M548" s="157"/>
      <c r="N548" s="157"/>
      <c r="O548" s="157"/>
      <c r="P548" s="157"/>
      <c r="Q548" s="157"/>
      <c r="R548" s="157"/>
      <c r="S548" s="157"/>
      <c r="T548" s="157"/>
      <c r="U548" s="157"/>
      <c r="V548" s="157"/>
      <c r="W548" s="157"/>
      <c r="X548" s="157"/>
      <c r="Y548" s="157"/>
      <c r="Z548" s="157"/>
      <c r="AA548" s="157">
        <f t="shared" si="23"/>
        <v>0</v>
      </c>
      <c r="AB548" s="158"/>
      <c r="AC548" s="884"/>
      <c r="AD548" s="884"/>
      <c r="AE548" s="884"/>
      <c r="AF548" s="884"/>
      <c r="AG548" s="884"/>
      <c r="AH548" s="884"/>
      <c r="AI548" s="884"/>
      <c r="AJ548" s="884"/>
      <c r="AK548" s="884"/>
      <c r="AL548" s="884"/>
      <c r="AM548" s="884"/>
      <c r="AN548" s="884"/>
    </row>
    <row r="549" spans="1:40" s="882" customFormat="1" ht="11.25">
      <c r="A549" s="882">
        <v>1280112102</v>
      </c>
      <c r="B549" s="883" t="s">
        <v>1362</v>
      </c>
      <c r="C549" s="157">
        <f>+VLOOKUP(A549,Clasificación!C:J,5,FALSE)</f>
        <v>203949900</v>
      </c>
      <c r="D549" s="157"/>
      <c r="E549" s="157"/>
      <c r="F549" s="157">
        <f>+VLOOKUP(A549,Clasificación!C:K,9,FALSE)</f>
        <v>203949900</v>
      </c>
      <c r="G549" s="157">
        <f t="shared" si="24"/>
        <v>0</v>
      </c>
      <c r="H549" s="157"/>
      <c r="I549" s="157"/>
      <c r="J549" s="157"/>
      <c r="K549" s="157"/>
      <c r="L549" s="157"/>
      <c r="M549" s="157"/>
      <c r="N549" s="157"/>
      <c r="O549" s="157"/>
      <c r="P549" s="157"/>
      <c r="Q549" s="157"/>
      <c r="R549" s="157"/>
      <c r="S549" s="157"/>
      <c r="T549" s="157"/>
      <c r="U549" s="157"/>
      <c r="V549" s="157"/>
      <c r="W549" s="157"/>
      <c r="X549" s="157"/>
      <c r="Y549" s="157"/>
      <c r="Z549" s="157"/>
      <c r="AA549" s="157">
        <f t="shared" si="23"/>
        <v>0</v>
      </c>
      <c r="AB549" s="158"/>
      <c r="AC549" s="884"/>
      <c r="AD549" s="884"/>
      <c r="AE549" s="884"/>
      <c r="AF549" s="884"/>
      <c r="AG549" s="884"/>
      <c r="AH549" s="884"/>
      <c r="AI549" s="884"/>
      <c r="AJ549" s="884"/>
      <c r="AK549" s="884"/>
      <c r="AL549" s="884"/>
      <c r="AM549" s="884"/>
      <c r="AN549" s="884"/>
    </row>
    <row r="550" spans="1:40" s="882" customFormat="1" ht="11.25">
      <c r="A550" s="882">
        <v>12801122</v>
      </c>
      <c r="B550" s="883" t="s">
        <v>725</v>
      </c>
      <c r="C550" s="157">
        <f>+VLOOKUP(A550,Clasificación!C:J,5,FALSE)</f>
        <v>0</v>
      </c>
      <c r="D550" s="157"/>
      <c r="E550" s="157"/>
      <c r="F550" s="157">
        <f>+VLOOKUP(A550,Clasificación!C:K,9,FALSE)</f>
        <v>0</v>
      </c>
      <c r="G550" s="157">
        <f t="shared" si="24"/>
        <v>0</v>
      </c>
      <c r="H550" s="157"/>
      <c r="I550" s="157"/>
      <c r="J550" s="157"/>
      <c r="K550" s="157"/>
      <c r="L550" s="157"/>
      <c r="M550" s="157"/>
      <c r="N550" s="157"/>
      <c r="O550" s="157"/>
      <c r="P550" s="157"/>
      <c r="Q550" s="157"/>
      <c r="R550" s="157"/>
      <c r="S550" s="157"/>
      <c r="T550" s="157"/>
      <c r="U550" s="157"/>
      <c r="V550" s="157"/>
      <c r="W550" s="157"/>
      <c r="X550" s="157"/>
      <c r="Y550" s="157"/>
      <c r="Z550" s="157"/>
      <c r="AA550" s="157">
        <f t="shared" si="23"/>
        <v>0</v>
      </c>
      <c r="AB550" s="158"/>
      <c r="AC550" s="884"/>
      <c r="AD550" s="884"/>
      <c r="AE550" s="884"/>
      <c r="AF550" s="884"/>
      <c r="AG550" s="884"/>
      <c r="AH550" s="884"/>
      <c r="AI550" s="884"/>
      <c r="AJ550" s="884"/>
      <c r="AK550" s="884"/>
      <c r="AL550" s="884"/>
      <c r="AM550" s="884"/>
      <c r="AN550" s="884"/>
    </row>
    <row r="551" spans="1:40" s="882" customFormat="1" ht="11.25">
      <c r="A551" s="882">
        <v>1280112201</v>
      </c>
      <c r="B551" s="883" t="s">
        <v>1363</v>
      </c>
      <c r="C551" s="157">
        <f>+VLOOKUP(A551,Clasificación!C:J,5,FALSE)</f>
        <v>-67983300</v>
      </c>
      <c r="D551" s="157">
        <f>+E1152</f>
        <v>50987475</v>
      </c>
      <c r="E551" s="157"/>
      <c r="F551" s="157">
        <f>+VLOOKUP(A551,Clasificación!C:K,9,FALSE)</f>
        <v>-16995825</v>
      </c>
      <c r="G551" s="157">
        <f t="shared" si="24"/>
        <v>0</v>
      </c>
      <c r="H551" s="157"/>
      <c r="I551" s="157"/>
      <c r="J551" s="157"/>
      <c r="K551" s="157"/>
      <c r="L551" s="157"/>
      <c r="M551" s="157"/>
      <c r="N551" s="157"/>
      <c r="O551" s="157"/>
      <c r="P551" s="157"/>
      <c r="Q551" s="157"/>
      <c r="R551" s="157"/>
      <c r="S551" s="157"/>
      <c r="T551" s="157"/>
      <c r="U551" s="157"/>
      <c r="V551" s="157"/>
      <c r="W551" s="157"/>
      <c r="X551" s="157"/>
      <c r="Y551" s="157"/>
      <c r="Z551" s="157"/>
      <c r="AA551" s="157">
        <f t="shared" si="23"/>
        <v>0</v>
      </c>
      <c r="AB551" s="158"/>
      <c r="AC551" s="884"/>
      <c r="AD551" s="884"/>
      <c r="AE551" s="884"/>
      <c r="AF551" s="884"/>
      <c r="AG551" s="884"/>
      <c r="AH551" s="884"/>
      <c r="AI551" s="884"/>
      <c r="AJ551" s="884"/>
      <c r="AK551" s="884"/>
      <c r="AL551" s="884"/>
      <c r="AM551" s="884"/>
      <c r="AN551" s="884"/>
    </row>
    <row r="552" spans="1:40" s="882" customFormat="1" ht="11.25">
      <c r="A552" s="882">
        <v>12801113</v>
      </c>
      <c r="B552" s="883" t="s">
        <v>77</v>
      </c>
      <c r="C552" s="157">
        <f>+VLOOKUP(A552,Clasificación!C:J,5,FALSE)</f>
        <v>0</v>
      </c>
      <c r="D552" s="157"/>
      <c r="E552" s="157"/>
      <c r="F552" s="157">
        <f>+VLOOKUP(A552,Clasificación!C:K,9,FALSE)</f>
        <v>0</v>
      </c>
      <c r="G552" s="157">
        <f t="shared" si="24"/>
        <v>0</v>
      </c>
      <c r="H552" s="157"/>
      <c r="I552" s="157"/>
      <c r="J552" s="157"/>
      <c r="K552" s="157"/>
      <c r="L552" s="157"/>
      <c r="M552" s="157"/>
      <c r="N552" s="157"/>
      <c r="O552" s="157"/>
      <c r="P552" s="157"/>
      <c r="Q552" s="157"/>
      <c r="R552" s="157"/>
      <c r="S552" s="157"/>
      <c r="T552" s="157"/>
      <c r="U552" s="157"/>
      <c r="V552" s="157"/>
      <c r="W552" s="157"/>
      <c r="X552" s="157"/>
      <c r="Y552" s="157"/>
      <c r="Z552" s="157"/>
      <c r="AA552" s="157">
        <f t="shared" si="23"/>
        <v>0</v>
      </c>
      <c r="AB552" s="158"/>
      <c r="AC552" s="884"/>
      <c r="AD552" s="884"/>
      <c r="AE552" s="884"/>
      <c r="AF552" s="884"/>
      <c r="AG552" s="884"/>
      <c r="AH552" s="884"/>
      <c r="AI552" s="884"/>
      <c r="AJ552" s="884"/>
      <c r="AK552" s="884"/>
      <c r="AL552" s="884"/>
      <c r="AM552" s="884"/>
      <c r="AN552" s="884"/>
    </row>
    <row r="553" spans="1:40" s="882" customFormat="1" ht="11.25">
      <c r="A553" s="882">
        <v>1280111301</v>
      </c>
      <c r="B553" s="883" t="s">
        <v>721</v>
      </c>
      <c r="C553" s="157">
        <f>+VLOOKUP(A553,Clasificación!C:J,5,FALSE)</f>
        <v>0</v>
      </c>
      <c r="D553" s="157"/>
      <c r="E553" s="157"/>
      <c r="F553" s="157">
        <f>+VLOOKUP(A553,Clasificación!C:K,9,FALSE)</f>
        <v>0</v>
      </c>
      <c r="G553" s="157">
        <f t="shared" si="24"/>
        <v>0</v>
      </c>
      <c r="H553" s="157"/>
      <c r="I553" s="157"/>
      <c r="J553" s="157"/>
      <c r="K553" s="157"/>
      <c r="L553" s="157"/>
      <c r="M553" s="157"/>
      <c r="N553" s="157"/>
      <c r="O553" s="157"/>
      <c r="P553" s="157"/>
      <c r="Q553" s="157"/>
      <c r="R553" s="157"/>
      <c r="S553" s="157"/>
      <c r="T553" s="157"/>
      <c r="U553" s="157"/>
      <c r="V553" s="157"/>
      <c r="W553" s="157"/>
      <c r="X553" s="157"/>
      <c r="Y553" s="157"/>
      <c r="Z553" s="157"/>
      <c r="AA553" s="157">
        <f t="shared" si="23"/>
        <v>0</v>
      </c>
      <c r="AB553" s="158"/>
      <c r="AC553" s="884"/>
      <c r="AD553" s="884"/>
      <c r="AE553" s="884"/>
      <c r="AF553" s="884"/>
      <c r="AG553" s="884"/>
      <c r="AH553" s="884"/>
      <c r="AI553" s="884"/>
      <c r="AJ553" s="884"/>
      <c r="AK553" s="884"/>
      <c r="AL553" s="884"/>
      <c r="AM553" s="884"/>
      <c r="AN553" s="884"/>
    </row>
    <row r="554" spans="1:40" s="882" customFormat="1" ht="11.25">
      <c r="A554" s="882">
        <v>1280111302</v>
      </c>
      <c r="B554" s="883" t="s">
        <v>722</v>
      </c>
      <c r="C554" s="157">
        <f>+VLOOKUP(A554,Clasificación!C:J,5,FALSE)</f>
        <v>0</v>
      </c>
      <c r="D554" s="157"/>
      <c r="E554" s="157"/>
      <c r="F554" s="157">
        <f>+VLOOKUP(A554,Clasificación!C:K,9,FALSE)</f>
        <v>0</v>
      </c>
      <c r="G554" s="157">
        <f t="shared" si="24"/>
        <v>0</v>
      </c>
      <c r="H554" s="157"/>
      <c r="I554" s="157"/>
      <c r="J554" s="157"/>
      <c r="K554" s="157"/>
      <c r="L554" s="157"/>
      <c r="M554" s="157"/>
      <c r="N554" s="157"/>
      <c r="O554" s="157"/>
      <c r="P554" s="157"/>
      <c r="Q554" s="157"/>
      <c r="R554" s="157"/>
      <c r="S554" s="157"/>
      <c r="T554" s="157"/>
      <c r="U554" s="157"/>
      <c r="V554" s="157"/>
      <c r="W554" s="157"/>
      <c r="X554" s="157"/>
      <c r="Y554" s="157"/>
      <c r="Z554" s="157"/>
      <c r="AA554" s="157">
        <f t="shared" si="23"/>
        <v>0</v>
      </c>
      <c r="AB554" s="158"/>
      <c r="AC554" s="884"/>
      <c r="AD554" s="884"/>
      <c r="AE554" s="884"/>
      <c r="AF554" s="884"/>
      <c r="AG554" s="884"/>
      <c r="AH554" s="884"/>
      <c r="AI554" s="884"/>
      <c r="AJ554" s="884"/>
      <c r="AK554" s="884"/>
      <c r="AL554" s="884"/>
      <c r="AM554" s="884"/>
      <c r="AN554" s="884"/>
    </row>
    <row r="555" spans="1:40" s="882" customFormat="1" ht="11.25">
      <c r="A555" s="882">
        <v>12801114</v>
      </c>
      <c r="B555" s="883" t="s">
        <v>205</v>
      </c>
      <c r="C555" s="157">
        <f>+VLOOKUP(A555,Clasificación!C:J,5,FALSE)</f>
        <v>0</v>
      </c>
      <c r="D555" s="157"/>
      <c r="E555" s="157"/>
      <c r="F555" s="157">
        <f>+VLOOKUP(A555,Clasificación!C:K,9,FALSE)</f>
        <v>0</v>
      </c>
      <c r="G555" s="157">
        <f t="shared" si="24"/>
        <v>0</v>
      </c>
      <c r="H555" s="157"/>
      <c r="I555" s="157"/>
      <c r="J555" s="157"/>
      <c r="K555" s="157"/>
      <c r="L555" s="157"/>
      <c r="M555" s="157"/>
      <c r="N555" s="157"/>
      <c r="O555" s="157"/>
      <c r="P555" s="157"/>
      <c r="Q555" s="157"/>
      <c r="R555" s="157"/>
      <c r="S555" s="157"/>
      <c r="T555" s="157"/>
      <c r="U555" s="157"/>
      <c r="V555" s="157"/>
      <c r="W555" s="157"/>
      <c r="X555" s="157"/>
      <c r="Y555" s="157"/>
      <c r="Z555" s="157"/>
      <c r="AA555" s="157">
        <f t="shared" si="23"/>
        <v>0</v>
      </c>
      <c r="AB555" s="158"/>
      <c r="AC555" s="884"/>
      <c r="AD555" s="884"/>
      <c r="AE555" s="884"/>
      <c r="AF555" s="884"/>
      <c r="AG555" s="884"/>
      <c r="AH555" s="884"/>
      <c r="AI555" s="884"/>
      <c r="AJ555" s="884"/>
      <c r="AK555" s="884"/>
      <c r="AL555" s="884"/>
      <c r="AM555" s="884"/>
      <c r="AN555" s="884"/>
    </row>
    <row r="556" spans="1:40" s="882" customFormat="1" ht="11.25">
      <c r="A556" s="882">
        <v>1280111402</v>
      </c>
      <c r="B556" s="883" t="s">
        <v>1359</v>
      </c>
      <c r="C556" s="157">
        <f>+VLOOKUP(A556,Clasificación!C:J,5,FALSE)</f>
        <v>643678256</v>
      </c>
      <c r="D556" s="157"/>
      <c r="E556" s="157"/>
      <c r="F556" s="157">
        <f>+VLOOKUP(A556,Clasificación!C:K,9,FALSE)</f>
        <v>643678256</v>
      </c>
      <c r="G556" s="157">
        <f t="shared" si="24"/>
        <v>0</v>
      </c>
      <c r="H556" s="157"/>
      <c r="I556" s="157"/>
      <c r="J556" s="157"/>
      <c r="K556" s="157"/>
      <c r="L556" s="157"/>
      <c r="M556" s="157"/>
      <c r="N556" s="157"/>
      <c r="O556" s="157"/>
      <c r="P556" s="157"/>
      <c r="Q556" s="157"/>
      <c r="R556" s="157"/>
      <c r="S556" s="157"/>
      <c r="T556" s="157"/>
      <c r="U556" s="157"/>
      <c r="V556" s="157"/>
      <c r="W556" s="157"/>
      <c r="X556" s="157"/>
      <c r="Y556" s="157"/>
      <c r="Z556" s="157"/>
      <c r="AA556" s="157">
        <f t="shared" si="23"/>
        <v>0</v>
      </c>
      <c r="AB556" s="158"/>
      <c r="AC556" s="884"/>
      <c r="AD556" s="884"/>
      <c r="AE556" s="884"/>
      <c r="AF556" s="884"/>
      <c r="AG556" s="884"/>
      <c r="AH556" s="884"/>
      <c r="AI556" s="884"/>
      <c r="AJ556" s="884"/>
      <c r="AK556" s="884"/>
      <c r="AL556" s="884"/>
      <c r="AM556" s="884"/>
      <c r="AN556" s="884"/>
    </row>
    <row r="557" spans="1:40" s="882" customFormat="1" ht="11.25">
      <c r="A557" s="882">
        <v>12801115</v>
      </c>
      <c r="B557" s="883" t="s">
        <v>723</v>
      </c>
      <c r="C557" s="157">
        <f>+VLOOKUP(A557,Clasificación!C:J,5,FALSE)</f>
        <v>0</v>
      </c>
      <c r="D557" s="157"/>
      <c r="E557" s="157"/>
      <c r="F557" s="157">
        <f>+VLOOKUP(A557,Clasificación!C:K,9,FALSE)</f>
        <v>0</v>
      </c>
      <c r="G557" s="157">
        <f t="shared" si="24"/>
        <v>0</v>
      </c>
      <c r="H557" s="157"/>
      <c r="I557" s="157"/>
      <c r="J557" s="157"/>
      <c r="K557" s="157"/>
      <c r="L557" s="157"/>
      <c r="M557" s="157"/>
      <c r="N557" s="157"/>
      <c r="O557" s="157"/>
      <c r="P557" s="157"/>
      <c r="Q557" s="157"/>
      <c r="R557" s="157"/>
      <c r="S557" s="157"/>
      <c r="T557" s="157"/>
      <c r="U557" s="157"/>
      <c r="V557" s="157"/>
      <c r="W557" s="157"/>
      <c r="X557" s="157"/>
      <c r="Y557" s="157"/>
      <c r="Z557" s="157"/>
      <c r="AA557" s="157">
        <f t="shared" si="23"/>
        <v>0</v>
      </c>
      <c r="AB557" s="158"/>
      <c r="AC557" s="884"/>
      <c r="AD557" s="884"/>
      <c r="AE557" s="884"/>
      <c r="AF557" s="884"/>
      <c r="AG557" s="884"/>
      <c r="AH557" s="884"/>
      <c r="AI557" s="884"/>
      <c r="AJ557" s="884"/>
      <c r="AK557" s="884"/>
      <c r="AL557" s="884"/>
      <c r="AM557" s="884"/>
      <c r="AN557" s="884"/>
    </row>
    <row r="558" spans="1:40" s="882" customFormat="1" ht="11.25">
      <c r="A558" s="882">
        <v>12801116</v>
      </c>
      <c r="B558" s="883" t="s">
        <v>724</v>
      </c>
      <c r="C558" s="157">
        <f>+VLOOKUP(A558,Clasificación!C:J,5,FALSE)</f>
        <v>0</v>
      </c>
      <c r="D558" s="157"/>
      <c r="E558" s="157"/>
      <c r="F558" s="157">
        <f>+VLOOKUP(A558,Clasificación!C:K,9,FALSE)</f>
        <v>0</v>
      </c>
      <c r="G558" s="157">
        <f t="shared" si="24"/>
        <v>0</v>
      </c>
      <c r="H558" s="157"/>
      <c r="I558" s="157"/>
      <c r="J558" s="157"/>
      <c r="K558" s="157"/>
      <c r="L558" s="157"/>
      <c r="M558" s="157"/>
      <c r="N558" s="157"/>
      <c r="O558" s="157"/>
      <c r="P558" s="157"/>
      <c r="Q558" s="157"/>
      <c r="R558" s="157"/>
      <c r="S558" s="157"/>
      <c r="T558" s="157"/>
      <c r="U558" s="157"/>
      <c r="V558" s="157"/>
      <c r="W558" s="157"/>
      <c r="X558" s="157"/>
      <c r="Y558" s="157"/>
      <c r="Z558" s="157"/>
      <c r="AA558" s="157">
        <f t="shared" si="23"/>
        <v>0</v>
      </c>
      <c r="AB558" s="158"/>
      <c r="AC558" s="884"/>
      <c r="AD558" s="884"/>
      <c r="AE558" s="884"/>
      <c r="AF558" s="884"/>
      <c r="AG558" s="884"/>
      <c r="AH558" s="884"/>
      <c r="AI558" s="884"/>
      <c r="AJ558" s="884"/>
      <c r="AK558" s="884"/>
      <c r="AL558" s="884"/>
      <c r="AM558" s="884"/>
      <c r="AN558" s="884"/>
    </row>
    <row r="559" spans="1:40" s="882" customFormat="1" ht="11.25">
      <c r="A559" s="882">
        <v>12801117</v>
      </c>
      <c r="B559" s="883" t="s">
        <v>725</v>
      </c>
      <c r="C559" s="157">
        <f>+VLOOKUP(A559,Clasificación!C:J,5,FALSE)</f>
        <v>0</v>
      </c>
      <c r="D559" s="157"/>
      <c r="E559" s="157"/>
      <c r="F559" s="157">
        <f>+VLOOKUP(A559,Clasificación!C:K,9,FALSE)</f>
        <v>0</v>
      </c>
      <c r="G559" s="157">
        <f t="shared" si="24"/>
        <v>0</v>
      </c>
      <c r="H559" s="157"/>
      <c r="I559" s="157"/>
      <c r="J559" s="157"/>
      <c r="K559" s="157"/>
      <c r="L559" s="157"/>
      <c r="M559" s="157"/>
      <c r="N559" s="157"/>
      <c r="O559" s="157"/>
      <c r="P559" s="157"/>
      <c r="Q559" s="157"/>
      <c r="R559" s="157"/>
      <c r="S559" s="157"/>
      <c r="T559" s="157"/>
      <c r="U559" s="157"/>
      <c r="V559" s="157"/>
      <c r="W559" s="157"/>
      <c r="X559" s="157"/>
      <c r="Y559" s="157"/>
      <c r="Z559" s="157"/>
      <c r="AA559" s="157">
        <f t="shared" si="23"/>
        <v>0</v>
      </c>
      <c r="AB559" s="158"/>
      <c r="AC559" s="884"/>
      <c r="AD559" s="884"/>
      <c r="AE559" s="884"/>
      <c r="AF559" s="884"/>
      <c r="AG559" s="884"/>
      <c r="AH559" s="884"/>
      <c r="AI559" s="884"/>
      <c r="AJ559" s="884"/>
      <c r="AK559" s="884"/>
      <c r="AL559" s="884"/>
      <c r="AM559" s="884"/>
      <c r="AN559" s="884"/>
    </row>
    <row r="560" spans="1:40" s="882" customFormat="1" ht="11.25">
      <c r="A560" s="882">
        <v>1280111701</v>
      </c>
      <c r="B560" s="883" t="s">
        <v>76</v>
      </c>
      <c r="C560" s="157">
        <f>+VLOOKUP(A560,Clasificación!C:J,5,FALSE)</f>
        <v>-56135820</v>
      </c>
      <c r="D560" s="157">
        <f>+E1154</f>
        <v>24058209</v>
      </c>
      <c r="E560" s="157"/>
      <c r="F560" s="157">
        <f>+VLOOKUP(A560,Clasificación!C:K,9,FALSE)</f>
        <v>-32077611</v>
      </c>
      <c r="G560" s="157">
        <f t="shared" si="24"/>
        <v>0</v>
      </c>
      <c r="H560" s="157"/>
      <c r="I560" s="157"/>
      <c r="J560" s="157"/>
      <c r="K560" s="157"/>
      <c r="L560" s="157"/>
      <c r="M560" s="157"/>
      <c r="N560" s="157"/>
      <c r="O560" s="157"/>
      <c r="P560" s="157"/>
      <c r="Q560" s="157"/>
      <c r="R560" s="157"/>
      <c r="S560" s="157"/>
      <c r="T560" s="157"/>
      <c r="U560" s="157"/>
      <c r="V560" s="157"/>
      <c r="W560" s="157"/>
      <c r="X560" s="157"/>
      <c r="Y560" s="157"/>
      <c r="Z560" s="157"/>
      <c r="AA560" s="157">
        <f t="shared" si="23"/>
        <v>0</v>
      </c>
      <c r="AB560" s="158"/>
      <c r="AC560" s="884"/>
      <c r="AD560" s="884"/>
      <c r="AE560" s="884"/>
      <c r="AF560" s="884"/>
      <c r="AG560" s="884"/>
      <c r="AH560" s="884"/>
      <c r="AI560" s="884"/>
      <c r="AJ560" s="884"/>
      <c r="AK560" s="884"/>
      <c r="AL560" s="884"/>
      <c r="AM560" s="884"/>
      <c r="AN560" s="884"/>
    </row>
    <row r="561" spans="1:40" s="882" customFormat="1" ht="11.25">
      <c r="A561" s="882">
        <v>1280111702</v>
      </c>
      <c r="B561" s="883" t="s">
        <v>77</v>
      </c>
      <c r="C561" s="157">
        <f>+VLOOKUP(A561,Clasificación!C:J,5,FALSE)</f>
        <v>0</v>
      </c>
      <c r="E561" s="157"/>
      <c r="F561" s="157">
        <f>+VLOOKUP(A561,Clasificación!C:K,9,FALSE)</f>
        <v>0</v>
      </c>
      <c r="G561" s="157">
        <f t="shared" si="24"/>
        <v>0</v>
      </c>
      <c r="H561" s="157"/>
      <c r="I561" s="157"/>
      <c r="J561" s="157"/>
      <c r="K561" s="157"/>
      <c r="L561" s="157"/>
      <c r="M561" s="157"/>
      <c r="N561" s="157"/>
      <c r="O561" s="157"/>
      <c r="P561" s="157"/>
      <c r="Q561" s="157"/>
      <c r="R561" s="157"/>
      <c r="S561" s="157"/>
      <c r="T561" s="157"/>
      <c r="U561" s="157"/>
      <c r="V561" s="157"/>
      <c r="W561" s="157"/>
      <c r="X561" s="157"/>
      <c r="Y561" s="157"/>
      <c r="Z561" s="157"/>
      <c r="AA561" s="157">
        <f>SUM(G561:Z561)</f>
        <v>0</v>
      </c>
      <c r="AB561" s="158"/>
      <c r="AC561" s="884"/>
      <c r="AD561" s="884"/>
      <c r="AE561" s="884"/>
      <c r="AF561" s="884"/>
      <c r="AG561" s="884"/>
      <c r="AH561" s="884"/>
      <c r="AI561" s="884"/>
      <c r="AJ561" s="884"/>
      <c r="AK561" s="884"/>
      <c r="AL561" s="884"/>
      <c r="AM561" s="884"/>
      <c r="AN561" s="884"/>
    </row>
    <row r="562" spans="1:40" s="882" customFormat="1" ht="11.25">
      <c r="A562" s="882">
        <v>1280111703</v>
      </c>
      <c r="B562" s="883" t="s">
        <v>78</v>
      </c>
      <c r="C562" s="157">
        <f>+VLOOKUP(A562,Clasificación!C:J,5,FALSE)</f>
        <v>-75095797</v>
      </c>
      <c r="D562" s="157">
        <f>+E1155</f>
        <v>32183913</v>
      </c>
      <c r="E562" s="157"/>
      <c r="F562" s="157">
        <f>+VLOOKUP(A562,Clasificación!C:K,9,FALSE)</f>
        <v>-42911884</v>
      </c>
      <c r="G562" s="157">
        <f t="shared" si="24"/>
        <v>0</v>
      </c>
      <c r="H562" s="157">
        <f>-G562</f>
        <v>0</v>
      </c>
      <c r="I562" s="157"/>
      <c r="J562" s="157"/>
      <c r="K562" s="157"/>
      <c r="L562" s="157"/>
      <c r="M562" s="157"/>
      <c r="N562" s="157"/>
      <c r="O562" s="157"/>
      <c r="P562" s="157"/>
      <c r="Q562" s="157"/>
      <c r="R562" s="157"/>
      <c r="S562" s="157"/>
      <c r="T562" s="157"/>
      <c r="U562" s="157"/>
      <c r="V562" s="157"/>
      <c r="W562" s="157"/>
      <c r="X562" s="157"/>
      <c r="Y562" s="157"/>
      <c r="Z562" s="157"/>
      <c r="AA562" s="157">
        <f t="shared" ref="AA562:AA574" si="25">SUM(G562:Z562)</f>
        <v>0</v>
      </c>
      <c r="AB562" s="158"/>
      <c r="AC562" s="884"/>
      <c r="AD562" s="884"/>
      <c r="AE562" s="884"/>
      <c r="AF562" s="884"/>
      <c r="AG562" s="884"/>
      <c r="AH562" s="884"/>
      <c r="AI562" s="884"/>
      <c r="AJ562" s="884"/>
      <c r="AK562" s="884"/>
      <c r="AL562" s="884"/>
      <c r="AM562" s="884"/>
      <c r="AN562" s="884"/>
    </row>
    <row r="563" spans="1:40" s="882" customFormat="1" ht="11.25">
      <c r="A563" s="882">
        <v>1280111704</v>
      </c>
      <c r="B563" s="883" t="s">
        <v>723</v>
      </c>
      <c r="C563" s="157">
        <f>+VLOOKUP(A563,Clasificación!C:J,5,FALSE)</f>
        <v>0</v>
      </c>
      <c r="D563" s="157"/>
      <c r="E563" s="157"/>
      <c r="F563" s="157">
        <f>+VLOOKUP(A563,Clasificación!C:K,9,FALSE)</f>
        <v>0</v>
      </c>
      <c r="G563" s="157">
        <f t="shared" si="24"/>
        <v>0</v>
      </c>
      <c r="H563" s="157"/>
      <c r="I563" s="157"/>
      <c r="J563" s="157"/>
      <c r="K563" s="157"/>
      <c r="L563" s="157"/>
      <c r="M563" s="157"/>
      <c r="N563" s="157"/>
      <c r="O563" s="157"/>
      <c r="P563" s="157"/>
      <c r="Q563" s="157"/>
      <c r="R563" s="157"/>
      <c r="S563" s="157"/>
      <c r="T563" s="157"/>
      <c r="U563" s="157"/>
      <c r="V563" s="157"/>
      <c r="W563" s="157"/>
      <c r="X563" s="157"/>
      <c r="Y563" s="157"/>
      <c r="Z563" s="157"/>
      <c r="AA563" s="157">
        <f t="shared" si="25"/>
        <v>0</v>
      </c>
      <c r="AB563" s="158"/>
      <c r="AC563" s="884"/>
      <c r="AD563" s="884"/>
      <c r="AE563" s="884"/>
      <c r="AF563" s="884"/>
      <c r="AG563" s="884"/>
      <c r="AH563" s="884"/>
      <c r="AI563" s="884"/>
      <c r="AJ563" s="884"/>
      <c r="AK563" s="884"/>
      <c r="AL563" s="884"/>
      <c r="AM563" s="884"/>
      <c r="AN563" s="884"/>
    </row>
    <row r="564" spans="1:40" s="882" customFormat="1" ht="11.25">
      <c r="A564" s="882">
        <v>1280111705</v>
      </c>
      <c r="B564" s="883" t="s">
        <v>724</v>
      </c>
      <c r="C564" s="157">
        <f>+VLOOKUP(A564,Clasificación!C:J,5,FALSE)</f>
        <v>0</v>
      </c>
      <c r="D564" s="157"/>
      <c r="E564" s="157"/>
      <c r="F564" s="157">
        <f>+VLOOKUP(A564,Clasificación!C:K,9,FALSE)</f>
        <v>0</v>
      </c>
      <c r="G564" s="157">
        <f t="shared" si="24"/>
        <v>0</v>
      </c>
      <c r="H564" s="157"/>
      <c r="I564" s="157"/>
      <c r="J564" s="157">
        <f>-G564</f>
        <v>0</v>
      </c>
      <c r="K564" s="157"/>
      <c r="L564" s="157"/>
      <c r="M564" s="157"/>
      <c r="N564" s="157"/>
      <c r="O564" s="157"/>
      <c r="P564" s="157"/>
      <c r="Q564" s="157"/>
      <c r="R564" s="157"/>
      <c r="S564" s="157"/>
      <c r="T564" s="157"/>
      <c r="U564" s="157"/>
      <c r="V564" s="157"/>
      <c r="W564" s="157"/>
      <c r="X564" s="157"/>
      <c r="Y564" s="157"/>
      <c r="Z564" s="157"/>
      <c r="AA564" s="157">
        <f t="shared" si="25"/>
        <v>0</v>
      </c>
      <c r="AB564" s="158"/>
      <c r="AC564" s="884"/>
      <c r="AD564" s="884"/>
      <c r="AE564" s="884"/>
      <c r="AF564" s="884"/>
      <c r="AG564" s="884"/>
      <c r="AH564" s="884"/>
      <c r="AI564" s="884"/>
      <c r="AJ564" s="884"/>
      <c r="AK564" s="884"/>
      <c r="AL564" s="884"/>
      <c r="AM564" s="884"/>
      <c r="AN564" s="884"/>
    </row>
    <row r="565" spans="1:40" s="882" customFormat="1" ht="11.25">
      <c r="A565" s="882">
        <v>2</v>
      </c>
      <c r="B565" s="883" t="s">
        <v>8</v>
      </c>
      <c r="C565" s="157">
        <f>-VLOOKUP(A565,Clasificación!C:J,5,FALSE)</f>
        <v>0</v>
      </c>
      <c r="D565" s="157"/>
      <c r="E565" s="157"/>
      <c r="F565" s="157">
        <f>-VLOOKUP(A565,Clasificación!C:K,9,FALSE)</f>
        <v>0</v>
      </c>
      <c r="G565" s="157">
        <f t="shared" si="24"/>
        <v>0</v>
      </c>
      <c r="H565" s="157"/>
      <c r="I565" s="157"/>
      <c r="J565" s="157"/>
      <c r="K565" s="157"/>
      <c r="L565" s="157"/>
      <c r="M565" s="157"/>
      <c r="N565" s="157"/>
      <c r="O565" s="157"/>
      <c r="P565" s="157"/>
      <c r="Q565" s="157"/>
      <c r="R565" s="157"/>
      <c r="S565" s="157"/>
      <c r="T565" s="157"/>
      <c r="U565" s="157"/>
      <c r="V565" s="157"/>
      <c r="W565" s="157"/>
      <c r="X565" s="157"/>
      <c r="Y565" s="157"/>
      <c r="Z565" s="157"/>
      <c r="AA565" s="157">
        <f t="shared" si="25"/>
        <v>0</v>
      </c>
      <c r="AB565" s="158"/>
      <c r="AC565" s="884"/>
      <c r="AD565" s="884"/>
      <c r="AE565" s="884"/>
      <c r="AF565" s="884"/>
      <c r="AG565" s="884"/>
      <c r="AH565" s="884"/>
      <c r="AI565" s="884"/>
      <c r="AJ565" s="884"/>
      <c r="AK565" s="884"/>
      <c r="AL565" s="884"/>
      <c r="AM565" s="884"/>
      <c r="AN565" s="884"/>
    </row>
    <row r="566" spans="1:40" s="882" customFormat="1" ht="11.25">
      <c r="A566" s="882">
        <v>21</v>
      </c>
      <c r="B566" s="883" t="s">
        <v>9</v>
      </c>
      <c r="C566" s="157">
        <f>-VLOOKUP(A566,Clasificación!C:J,5,FALSE)</f>
        <v>0</v>
      </c>
      <c r="D566" s="157"/>
      <c r="E566" s="157"/>
      <c r="F566" s="157">
        <f>-VLOOKUP(A566,Clasificación!C:K,9,FALSE)</f>
        <v>0</v>
      </c>
      <c r="G566" s="157">
        <f t="shared" si="24"/>
        <v>0</v>
      </c>
      <c r="H566" s="157"/>
      <c r="I566" s="157"/>
      <c r="J566" s="157"/>
      <c r="K566" s="157"/>
      <c r="L566" s="157"/>
      <c r="M566" s="157"/>
      <c r="N566" s="157"/>
      <c r="O566" s="157"/>
      <c r="P566" s="157"/>
      <c r="Q566" s="157"/>
      <c r="R566" s="157"/>
      <c r="S566" s="157"/>
      <c r="T566" s="157"/>
      <c r="U566" s="157"/>
      <c r="V566" s="157"/>
      <c r="W566" s="157"/>
      <c r="X566" s="157"/>
      <c r="Y566" s="157"/>
      <c r="Z566" s="157"/>
      <c r="AA566" s="157">
        <f t="shared" si="25"/>
        <v>0</v>
      </c>
      <c r="AB566" s="158"/>
      <c r="AC566" s="884"/>
      <c r="AD566" s="884"/>
      <c r="AE566" s="884"/>
      <c r="AF566" s="884"/>
      <c r="AG566" s="884"/>
      <c r="AH566" s="884"/>
      <c r="AI566" s="884"/>
      <c r="AJ566" s="884"/>
      <c r="AK566" s="884"/>
      <c r="AL566" s="884"/>
      <c r="AM566" s="884"/>
      <c r="AN566" s="884"/>
    </row>
    <row r="567" spans="1:40" s="882" customFormat="1" ht="11.25">
      <c r="A567" s="882">
        <v>211</v>
      </c>
      <c r="B567" s="883" t="s">
        <v>381</v>
      </c>
      <c r="C567" s="157">
        <f>-VLOOKUP(A567,Clasificación!C:J,5,FALSE)</f>
        <v>0</v>
      </c>
      <c r="D567" s="157"/>
      <c r="E567" s="157"/>
      <c r="F567" s="157">
        <f>-VLOOKUP(A567,Clasificación!C:K,9,FALSE)</f>
        <v>0</v>
      </c>
      <c r="G567" s="157">
        <f t="shared" si="24"/>
        <v>0</v>
      </c>
      <c r="H567" s="157"/>
      <c r="I567" s="157"/>
      <c r="J567" s="157"/>
      <c r="K567" s="157"/>
      <c r="L567" s="157"/>
      <c r="M567" s="157"/>
      <c r="N567" s="157"/>
      <c r="O567" s="157"/>
      <c r="P567" s="157"/>
      <c r="Q567" s="157"/>
      <c r="R567" s="157"/>
      <c r="S567" s="157"/>
      <c r="T567" s="157"/>
      <c r="U567" s="157"/>
      <c r="V567" s="157"/>
      <c r="W567" s="157"/>
      <c r="X567" s="157"/>
      <c r="Y567" s="157"/>
      <c r="Z567" s="157"/>
      <c r="AA567" s="157">
        <f t="shared" si="25"/>
        <v>0</v>
      </c>
      <c r="AB567" s="158"/>
      <c r="AC567" s="884"/>
      <c r="AD567" s="884"/>
      <c r="AE567" s="884"/>
      <c r="AF567" s="884"/>
      <c r="AG567" s="884"/>
      <c r="AH567" s="884"/>
      <c r="AI567" s="884"/>
      <c r="AJ567" s="884"/>
      <c r="AK567" s="884"/>
      <c r="AL567" s="884"/>
      <c r="AM567" s="884"/>
      <c r="AN567" s="884"/>
    </row>
    <row r="568" spans="1:40" s="882" customFormat="1" ht="11.25">
      <c r="A568" s="882">
        <v>21101</v>
      </c>
      <c r="B568" s="883" t="s">
        <v>235</v>
      </c>
      <c r="C568" s="157">
        <f>-VLOOKUP(A568,Clasificación!C:J,5,FALSE)</f>
        <v>0</v>
      </c>
      <c r="D568" s="157"/>
      <c r="E568" s="157"/>
      <c r="F568" s="157">
        <f>-VLOOKUP(A568,Clasificación!C:K,9,FALSE)</f>
        <v>0</v>
      </c>
      <c r="G568" s="157">
        <f t="shared" si="24"/>
        <v>0</v>
      </c>
      <c r="H568" s="157"/>
      <c r="I568" s="157"/>
      <c r="J568" s="157"/>
      <c r="K568" s="157"/>
      <c r="L568" s="157"/>
      <c r="M568" s="157"/>
      <c r="N568" s="157"/>
      <c r="O568" s="157"/>
      <c r="P568" s="157"/>
      <c r="Q568" s="157"/>
      <c r="R568" s="157"/>
      <c r="S568" s="157">
        <f>-G568</f>
        <v>0</v>
      </c>
      <c r="T568" s="157"/>
      <c r="U568" s="157"/>
      <c r="V568" s="157"/>
      <c r="W568" s="157"/>
      <c r="X568" s="157"/>
      <c r="Y568" s="157"/>
      <c r="Z568" s="157"/>
      <c r="AA568" s="157">
        <f t="shared" si="25"/>
        <v>0</v>
      </c>
      <c r="AB568" s="158"/>
      <c r="AC568" s="884"/>
      <c r="AD568" s="884"/>
      <c r="AE568" s="884"/>
      <c r="AF568" s="884"/>
      <c r="AG568" s="884"/>
      <c r="AH568" s="884"/>
      <c r="AI568" s="884"/>
      <c r="AJ568" s="884"/>
      <c r="AK568" s="884"/>
      <c r="AL568" s="884"/>
      <c r="AM568" s="884"/>
      <c r="AN568" s="884"/>
    </row>
    <row r="569" spans="1:40" s="882" customFormat="1" ht="11.25">
      <c r="A569" s="882">
        <v>211011</v>
      </c>
      <c r="B569" s="883" t="s">
        <v>235</v>
      </c>
      <c r="C569" s="157">
        <f>-VLOOKUP(A569,Clasificación!C:J,5,FALSE)</f>
        <v>0</v>
      </c>
      <c r="D569" s="157"/>
      <c r="E569" s="157"/>
      <c r="F569" s="157">
        <f>-VLOOKUP(A569,Clasificación!C:K,9,FALSE)</f>
        <v>0</v>
      </c>
      <c r="G569" s="157">
        <f t="shared" si="24"/>
        <v>0</v>
      </c>
      <c r="H569" s="157"/>
      <c r="I569" s="157"/>
      <c r="J569" s="157"/>
      <c r="K569" s="157"/>
      <c r="L569" s="157"/>
      <c r="M569" s="157"/>
      <c r="N569" s="157"/>
      <c r="O569" s="157"/>
      <c r="P569" s="157"/>
      <c r="Q569" s="157"/>
      <c r="R569" s="157"/>
      <c r="S569" s="157">
        <f>-G569</f>
        <v>0</v>
      </c>
      <c r="T569" s="157"/>
      <c r="U569" s="157"/>
      <c r="V569" s="157"/>
      <c r="W569" s="157"/>
      <c r="X569" s="157"/>
      <c r="Y569" s="157"/>
      <c r="Z569" s="157"/>
      <c r="AA569" s="157">
        <f t="shared" si="25"/>
        <v>0</v>
      </c>
      <c r="AB569" s="158"/>
      <c r="AC569" s="884"/>
      <c r="AD569" s="884"/>
      <c r="AE569" s="884"/>
      <c r="AF569" s="884"/>
      <c r="AG569" s="884"/>
      <c r="AH569" s="884"/>
      <c r="AI569" s="884"/>
      <c r="AJ569" s="884"/>
      <c r="AK569" s="884"/>
      <c r="AL569" s="884"/>
      <c r="AM569" s="884"/>
      <c r="AN569" s="884"/>
    </row>
    <row r="570" spans="1:40" s="882" customFormat="1" ht="11.25">
      <c r="A570" s="882">
        <v>2110111</v>
      </c>
      <c r="B570" s="883" t="s">
        <v>382</v>
      </c>
      <c r="C570" s="157">
        <f>-VLOOKUP(A570,Clasificación!C:J,5,FALSE)</f>
        <v>0</v>
      </c>
      <c r="D570" s="157"/>
      <c r="E570" s="157"/>
      <c r="F570" s="157">
        <f>-VLOOKUP(A570,Clasificación!C:K,9,FALSE)</f>
        <v>0</v>
      </c>
      <c r="G570" s="157">
        <f t="shared" si="24"/>
        <v>0</v>
      </c>
      <c r="H570" s="157"/>
      <c r="I570" s="157"/>
      <c r="J570" s="157"/>
      <c r="K570" s="157"/>
      <c r="L570" s="157"/>
      <c r="M570" s="157"/>
      <c r="N570" s="157"/>
      <c r="O570" s="157"/>
      <c r="P570" s="157"/>
      <c r="Q570" s="157"/>
      <c r="R570" s="157"/>
      <c r="S570" s="157">
        <f>-G570</f>
        <v>0</v>
      </c>
      <c r="T570" s="157"/>
      <c r="U570" s="157"/>
      <c r="V570" s="157"/>
      <c r="W570" s="157"/>
      <c r="X570" s="157"/>
      <c r="Y570" s="157"/>
      <c r="Z570" s="157"/>
      <c r="AA570" s="157">
        <f t="shared" si="25"/>
        <v>0</v>
      </c>
      <c r="AB570" s="158"/>
      <c r="AC570" s="884"/>
      <c r="AD570" s="884"/>
      <c r="AE570" s="884"/>
      <c r="AF570" s="884"/>
      <c r="AG570" s="884"/>
      <c r="AH570" s="884"/>
      <c r="AI570" s="884"/>
      <c r="AJ570" s="884"/>
      <c r="AK570" s="884"/>
      <c r="AL570" s="884"/>
      <c r="AM570" s="884"/>
      <c r="AN570" s="884"/>
    </row>
    <row r="571" spans="1:40" s="882" customFormat="1" ht="11.25">
      <c r="A571" s="882">
        <v>21101111</v>
      </c>
      <c r="B571" s="883" t="s">
        <v>383</v>
      </c>
      <c r="C571" s="157">
        <f>-VLOOKUP(A571,Clasificación!C:J,5,FALSE)</f>
        <v>0</v>
      </c>
      <c r="D571" s="157"/>
      <c r="E571" s="157"/>
      <c r="F571" s="157">
        <f>-VLOOKUP(A571,Clasificación!C:K,9,FALSE)</f>
        <v>0</v>
      </c>
      <c r="G571" s="157">
        <f t="shared" si="24"/>
        <v>0</v>
      </c>
      <c r="H571" s="157"/>
      <c r="I571" s="157"/>
      <c r="J571" s="157"/>
      <c r="K571" s="157"/>
      <c r="L571" s="157"/>
      <c r="M571" s="157"/>
      <c r="N571" s="157"/>
      <c r="O571" s="157"/>
      <c r="P571" s="157"/>
      <c r="Q571" s="157"/>
      <c r="R571" s="157"/>
      <c r="S571" s="157"/>
      <c r="T571" s="157">
        <f>-G571</f>
        <v>0</v>
      </c>
      <c r="U571" s="157"/>
      <c r="V571" s="157"/>
      <c r="W571" s="157"/>
      <c r="X571" s="157"/>
      <c r="Y571" s="157"/>
      <c r="Z571" s="157"/>
      <c r="AA571" s="157">
        <f t="shared" si="25"/>
        <v>0</v>
      </c>
      <c r="AB571" s="158"/>
      <c r="AC571" s="884"/>
      <c r="AD571" s="884"/>
      <c r="AE571" s="884"/>
      <c r="AF571" s="884"/>
      <c r="AG571" s="884"/>
      <c r="AH571" s="884"/>
      <c r="AI571" s="884"/>
      <c r="AJ571" s="884"/>
      <c r="AK571" s="884"/>
      <c r="AL571" s="884"/>
      <c r="AM571" s="884"/>
      <c r="AN571" s="884"/>
    </row>
    <row r="572" spans="1:40" s="882" customFormat="1" ht="11.25">
      <c r="A572" s="882">
        <v>2110111101</v>
      </c>
      <c r="B572" s="883" t="s">
        <v>728</v>
      </c>
      <c r="C572" s="157">
        <f>-VLOOKUP(A572,Clasificación!C:J,5,FALSE)</f>
        <v>-5928487</v>
      </c>
      <c r="D572" s="157"/>
      <c r="E572" s="157">
        <f>-C626</f>
        <v>0</v>
      </c>
      <c r="F572" s="157">
        <f>-VLOOKUP(A572,Clasificación!C:K,9,FALSE)</f>
        <v>-825575</v>
      </c>
      <c r="G572" s="157">
        <f t="shared" si="24"/>
        <v>-5102912</v>
      </c>
      <c r="H572" s="157">
        <f>-G572</f>
        <v>5102912</v>
      </c>
      <c r="I572" s="157"/>
      <c r="J572" s="157"/>
      <c r="K572" s="157"/>
      <c r="L572" s="157"/>
      <c r="M572" s="157"/>
      <c r="N572" s="157"/>
      <c r="O572" s="157"/>
      <c r="P572" s="157"/>
      <c r="Q572" s="157"/>
      <c r="R572" s="157"/>
      <c r="S572" s="157"/>
      <c r="T572" s="157"/>
      <c r="U572" s="157"/>
      <c r="V572" s="157"/>
      <c r="W572" s="157"/>
      <c r="X572" s="157"/>
      <c r="Y572" s="157"/>
      <c r="Z572" s="157"/>
      <c r="AA572" s="157">
        <f t="shared" ref="AA572:AA573" si="26">SUM(G572:Z572)</f>
        <v>0</v>
      </c>
      <c r="AB572" s="158"/>
      <c r="AC572" s="884"/>
      <c r="AD572" s="884"/>
      <c r="AE572" s="884"/>
      <c r="AF572" s="884"/>
      <c r="AG572" s="884"/>
      <c r="AH572" s="884"/>
      <c r="AI572" s="884"/>
      <c r="AJ572" s="884"/>
      <c r="AK572" s="884"/>
      <c r="AL572" s="884"/>
      <c r="AM572" s="884"/>
      <c r="AN572" s="884"/>
    </row>
    <row r="573" spans="1:40" s="882" customFormat="1" ht="11.25">
      <c r="A573" s="882">
        <v>2110111102</v>
      </c>
      <c r="B573" s="883" t="s">
        <v>324</v>
      </c>
      <c r="C573" s="157">
        <f>-VLOOKUP(A573,Clasificación!C:J,5,FALSE)</f>
        <v>-1373194</v>
      </c>
      <c r="D573" s="157"/>
      <c r="E573" s="157"/>
      <c r="F573" s="157">
        <f>-VLOOKUP(A573,Clasificación!C:K,9,FALSE)</f>
        <v>-1364463</v>
      </c>
      <c r="G573" s="157">
        <f t="shared" si="24"/>
        <v>-8731</v>
      </c>
      <c r="H573" s="157">
        <f>-G573</f>
        <v>8731</v>
      </c>
      <c r="I573" s="157"/>
      <c r="J573" s="157"/>
      <c r="K573" s="157"/>
      <c r="L573" s="157"/>
      <c r="M573" s="157"/>
      <c r="N573" s="157"/>
      <c r="O573" s="157"/>
      <c r="P573" s="157"/>
      <c r="Q573" s="157"/>
      <c r="R573" s="157"/>
      <c r="S573" s="157">
        <v>0</v>
      </c>
      <c r="T573" s="157"/>
      <c r="U573" s="157"/>
      <c r="V573" s="157"/>
      <c r="W573" s="157"/>
      <c r="X573" s="157"/>
      <c r="Y573" s="157"/>
      <c r="Z573" s="157"/>
      <c r="AA573" s="157">
        <f t="shared" si="26"/>
        <v>0</v>
      </c>
      <c r="AB573" s="158"/>
      <c r="AC573" s="884"/>
      <c r="AD573" s="884"/>
      <c r="AE573" s="884"/>
      <c r="AF573" s="884"/>
      <c r="AG573" s="884"/>
      <c r="AH573" s="884"/>
      <c r="AI573" s="884"/>
      <c r="AJ573" s="884"/>
      <c r="AK573" s="884"/>
      <c r="AL573" s="884"/>
      <c r="AM573" s="884"/>
      <c r="AN573" s="884"/>
    </row>
    <row r="574" spans="1:40" s="882" customFormat="1" ht="11.25">
      <c r="A574" s="882">
        <v>21101112</v>
      </c>
      <c r="B574" s="883" t="s">
        <v>729</v>
      </c>
      <c r="C574" s="157">
        <f>-VLOOKUP(A574,Clasificación!C:J,5,FALSE)</f>
        <v>0</v>
      </c>
      <c r="D574" s="157"/>
      <c r="E574" s="157"/>
      <c r="F574" s="157">
        <f>-VLOOKUP(A574,Clasificación!C:K,9,FALSE)</f>
        <v>0</v>
      </c>
      <c r="G574" s="157">
        <f t="shared" si="24"/>
        <v>0</v>
      </c>
      <c r="H574" s="157"/>
      <c r="I574" s="157"/>
      <c r="J574" s="157">
        <f>-G574</f>
        <v>0</v>
      </c>
      <c r="K574" s="157"/>
      <c r="L574" s="157"/>
      <c r="M574" s="157"/>
      <c r="N574" s="157"/>
      <c r="O574" s="157"/>
      <c r="P574" s="157"/>
      <c r="Q574" s="157"/>
      <c r="R574" s="157"/>
      <c r="S574" s="157"/>
      <c r="T574" s="157"/>
      <c r="U574" s="157"/>
      <c r="V574" s="157"/>
      <c r="W574" s="157"/>
      <c r="X574" s="157"/>
      <c r="Y574" s="157"/>
      <c r="Z574" s="157"/>
      <c r="AA574" s="157">
        <f t="shared" si="25"/>
        <v>0</v>
      </c>
      <c r="AB574" s="158"/>
      <c r="AC574" s="884"/>
      <c r="AD574" s="884"/>
      <c r="AE574" s="884"/>
      <c r="AF574" s="884"/>
      <c r="AG574" s="884"/>
      <c r="AH574" s="884"/>
      <c r="AI574" s="884"/>
      <c r="AJ574" s="884"/>
      <c r="AK574" s="884"/>
      <c r="AL574" s="884"/>
      <c r="AM574" s="884"/>
      <c r="AN574" s="884"/>
    </row>
    <row r="575" spans="1:40" s="882" customFormat="1" ht="11.25">
      <c r="A575" s="882">
        <v>2110111201</v>
      </c>
      <c r="B575" s="883" t="s">
        <v>730</v>
      </c>
      <c r="C575" s="157">
        <f>-VLOOKUP(A575,Clasificación!C:J,5,FALSE)</f>
        <v>0</v>
      </c>
      <c r="D575" s="157"/>
      <c r="E575" s="157"/>
      <c r="F575" s="157">
        <f>-VLOOKUP(A575,Clasificación!C:K,9,FALSE)</f>
        <v>0</v>
      </c>
      <c r="G575" s="157">
        <f t="shared" si="24"/>
        <v>0</v>
      </c>
      <c r="H575" s="157"/>
      <c r="I575" s="157"/>
      <c r="J575" s="157"/>
      <c r="K575" s="157"/>
      <c r="L575" s="157"/>
      <c r="M575" s="157"/>
      <c r="N575" s="157"/>
      <c r="O575" s="157"/>
      <c r="P575" s="157"/>
      <c r="Q575" s="157"/>
      <c r="R575" s="157"/>
      <c r="S575" s="157"/>
      <c r="T575" s="157"/>
      <c r="U575" s="157"/>
      <c r="V575" s="157"/>
      <c r="W575" s="157"/>
      <c r="X575" s="157"/>
      <c r="Y575" s="157"/>
      <c r="Z575" s="157"/>
      <c r="AA575" s="157"/>
      <c r="AB575" s="158"/>
      <c r="AC575" s="884"/>
      <c r="AD575" s="884"/>
      <c r="AE575" s="884"/>
      <c r="AF575" s="884"/>
      <c r="AG575" s="884"/>
      <c r="AH575" s="884"/>
      <c r="AI575" s="884"/>
      <c r="AJ575" s="884"/>
      <c r="AK575" s="884"/>
      <c r="AL575" s="884"/>
      <c r="AM575" s="884"/>
      <c r="AN575" s="884"/>
    </row>
    <row r="576" spans="1:40" s="882" customFormat="1" ht="11.25">
      <c r="A576" s="882">
        <v>2110111202</v>
      </c>
      <c r="B576" s="883" t="s">
        <v>731</v>
      </c>
      <c r="C576" s="157">
        <f>-VLOOKUP(A576,Clasificación!C:J,5,FALSE)</f>
        <v>0</v>
      </c>
      <c r="D576" s="157"/>
      <c r="E576" s="157"/>
      <c r="F576" s="157">
        <f>-VLOOKUP(A576,Clasificación!C:K,9,FALSE)</f>
        <v>0</v>
      </c>
      <c r="G576" s="157">
        <f t="shared" si="24"/>
        <v>0</v>
      </c>
      <c r="H576" s="157"/>
      <c r="I576" s="157"/>
      <c r="J576" s="157"/>
      <c r="K576" s="157"/>
      <c r="L576" s="157"/>
      <c r="M576" s="157"/>
      <c r="N576" s="157"/>
      <c r="O576" s="157"/>
      <c r="P576" s="157"/>
      <c r="Q576" s="157"/>
      <c r="R576" s="157"/>
      <c r="S576" s="157"/>
      <c r="T576" s="157"/>
      <c r="U576" s="157"/>
      <c r="V576" s="157"/>
      <c r="W576" s="157"/>
      <c r="X576" s="157"/>
      <c r="Y576" s="157"/>
      <c r="Z576" s="157"/>
      <c r="AA576" s="157"/>
      <c r="AB576" s="158"/>
      <c r="AC576" s="884"/>
      <c r="AD576" s="884"/>
      <c r="AE576" s="884"/>
      <c r="AF576" s="884"/>
      <c r="AG576" s="884"/>
      <c r="AH576" s="884"/>
      <c r="AI576" s="884"/>
      <c r="AJ576" s="884"/>
      <c r="AK576" s="884"/>
      <c r="AL576" s="884"/>
      <c r="AM576" s="884"/>
      <c r="AN576" s="884"/>
    </row>
    <row r="577" spans="1:40" s="882" customFormat="1" ht="11.25">
      <c r="A577" s="882">
        <v>21101113</v>
      </c>
      <c r="B577" s="883" t="s">
        <v>732</v>
      </c>
      <c r="C577" s="157">
        <f>-VLOOKUP(A577,Clasificación!C:J,5,FALSE)</f>
        <v>0</v>
      </c>
      <c r="D577" s="157"/>
      <c r="E577" s="157"/>
      <c r="F577" s="157">
        <f>-VLOOKUP(A577,Clasificación!C:K,9,FALSE)</f>
        <v>0</v>
      </c>
      <c r="G577" s="157">
        <f t="shared" si="24"/>
        <v>0</v>
      </c>
      <c r="H577" s="157"/>
      <c r="I577" s="157"/>
      <c r="J577" s="157"/>
      <c r="K577" s="157"/>
      <c r="L577" s="157"/>
      <c r="M577" s="157"/>
      <c r="N577" s="157"/>
      <c r="O577" s="157"/>
      <c r="P577" s="157"/>
      <c r="Q577" s="157"/>
      <c r="R577" s="157"/>
      <c r="S577" s="157"/>
      <c r="T577" s="157"/>
      <c r="U577" s="157"/>
      <c r="V577" s="157"/>
      <c r="W577" s="157"/>
      <c r="X577" s="157"/>
      <c r="Y577" s="157"/>
      <c r="Z577" s="157"/>
      <c r="AA577" s="157">
        <f t="shared" ref="AA577:AA640" si="27">SUM(G577:Z577)</f>
        <v>0</v>
      </c>
      <c r="AB577" s="158"/>
      <c r="AC577" s="884"/>
      <c r="AD577" s="884"/>
      <c r="AE577" s="884"/>
      <c r="AF577" s="884"/>
      <c r="AG577" s="884"/>
      <c r="AH577" s="884"/>
      <c r="AI577" s="884"/>
      <c r="AJ577" s="884"/>
      <c r="AK577" s="884"/>
      <c r="AL577" s="884"/>
      <c r="AM577" s="884"/>
      <c r="AN577" s="884"/>
    </row>
    <row r="578" spans="1:40" s="882" customFormat="1" ht="11.25">
      <c r="A578" s="882">
        <v>2110111301</v>
      </c>
      <c r="B578" s="883" t="s">
        <v>733</v>
      </c>
      <c r="C578" s="157">
        <f>-VLOOKUP(A578,Clasificación!C:J,5,FALSE)</f>
        <v>0</v>
      </c>
      <c r="D578" s="157"/>
      <c r="E578" s="157"/>
      <c r="F578" s="157">
        <f>-VLOOKUP(A578,Clasificación!C:K,9,FALSE)</f>
        <v>0</v>
      </c>
      <c r="G578" s="157">
        <f t="shared" si="24"/>
        <v>0</v>
      </c>
      <c r="H578" s="157"/>
      <c r="I578" s="157"/>
      <c r="J578" s="157"/>
      <c r="K578" s="157"/>
      <c r="L578" s="157"/>
      <c r="M578" s="157"/>
      <c r="N578" s="157"/>
      <c r="O578" s="157"/>
      <c r="P578" s="157"/>
      <c r="Q578" s="157"/>
      <c r="R578" s="157"/>
      <c r="S578" s="157"/>
      <c r="T578" s="157"/>
      <c r="U578" s="157"/>
      <c r="V578" s="157"/>
      <c r="W578" s="157"/>
      <c r="X578" s="157"/>
      <c r="Y578" s="157"/>
      <c r="Z578" s="157"/>
      <c r="AA578" s="157">
        <f t="shared" si="27"/>
        <v>0</v>
      </c>
      <c r="AB578" s="158"/>
      <c r="AC578" s="884"/>
      <c r="AD578" s="884"/>
      <c r="AE578" s="884"/>
      <c r="AF578" s="884"/>
      <c r="AG578" s="884"/>
      <c r="AH578" s="884"/>
      <c r="AI578" s="884"/>
      <c r="AJ578" s="884"/>
      <c r="AK578" s="884"/>
      <c r="AL578" s="884"/>
      <c r="AM578" s="884"/>
      <c r="AN578" s="884"/>
    </row>
    <row r="579" spans="1:40" s="882" customFormat="1" ht="11.25">
      <c r="A579" s="882">
        <v>2110111302</v>
      </c>
      <c r="B579" s="883" t="s">
        <v>733</v>
      </c>
      <c r="C579" s="157">
        <f>-VLOOKUP(A579,Clasificación!C:J,5,FALSE)</f>
        <v>0</v>
      </c>
      <c r="D579" s="157"/>
      <c r="E579" s="157"/>
      <c r="F579" s="157">
        <f>-VLOOKUP(A579,Clasificación!C:K,9,FALSE)</f>
        <v>0</v>
      </c>
      <c r="G579" s="157">
        <f t="shared" si="24"/>
        <v>0</v>
      </c>
      <c r="H579" s="157"/>
      <c r="I579" s="157"/>
      <c r="J579" s="157"/>
      <c r="K579" s="157"/>
      <c r="L579" s="157"/>
      <c r="M579" s="157"/>
      <c r="N579" s="157"/>
      <c r="O579" s="157"/>
      <c r="P579" s="157"/>
      <c r="Q579" s="157"/>
      <c r="R579" s="157"/>
      <c r="S579" s="157"/>
      <c r="T579" s="157"/>
      <c r="U579" s="157"/>
      <c r="V579" s="157"/>
      <c r="W579" s="157"/>
      <c r="X579" s="157"/>
      <c r="Y579" s="157"/>
      <c r="Z579" s="157"/>
      <c r="AA579" s="157">
        <f t="shared" si="27"/>
        <v>0</v>
      </c>
      <c r="AB579" s="158"/>
      <c r="AC579" s="884"/>
      <c r="AD579" s="884"/>
      <c r="AE579" s="884"/>
      <c r="AF579" s="884"/>
      <c r="AG579" s="884"/>
      <c r="AH579" s="884"/>
      <c r="AI579" s="884"/>
      <c r="AJ579" s="884"/>
      <c r="AK579" s="884"/>
      <c r="AL579" s="884"/>
      <c r="AM579" s="884"/>
      <c r="AN579" s="884"/>
    </row>
    <row r="580" spans="1:40" s="882" customFormat="1" ht="11.25">
      <c r="A580" s="882">
        <v>21101114</v>
      </c>
      <c r="B580" s="883" t="s">
        <v>1291</v>
      </c>
      <c r="C580" s="157">
        <f>-VLOOKUP(A580,Clasificación!C:J,5,FALSE)</f>
        <v>0</v>
      </c>
      <c r="D580" s="157"/>
      <c r="E580" s="157"/>
      <c r="F580" s="157">
        <f>-VLOOKUP(A580,Clasificación!C:K,9,FALSE)</f>
        <v>0</v>
      </c>
      <c r="G580" s="157">
        <f t="shared" si="24"/>
        <v>0</v>
      </c>
      <c r="H580" s="157"/>
      <c r="I580" s="157"/>
      <c r="J580" s="157"/>
      <c r="K580" s="157"/>
      <c r="L580" s="157"/>
      <c r="M580" s="157"/>
      <c r="N580" s="157"/>
      <c r="O580" s="157"/>
      <c r="P580" s="157"/>
      <c r="Q580" s="157"/>
      <c r="R580" s="157"/>
      <c r="S580" s="157"/>
      <c r="T580" s="157"/>
      <c r="U580" s="157"/>
      <c r="V580" s="157"/>
      <c r="W580" s="157"/>
      <c r="X580" s="157"/>
      <c r="Y580" s="157"/>
      <c r="Z580" s="157"/>
      <c r="AA580" s="157">
        <f t="shared" si="27"/>
        <v>0</v>
      </c>
      <c r="AB580" s="158"/>
      <c r="AC580" s="884"/>
      <c r="AD580" s="884"/>
      <c r="AE580" s="884"/>
      <c r="AF580" s="884"/>
      <c r="AG580" s="884"/>
      <c r="AH580" s="884"/>
      <c r="AI580" s="884"/>
      <c r="AJ580" s="884"/>
      <c r="AK580" s="884"/>
      <c r="AL580" s="884"/>
      <c r="AM580" s="884"/>
      <c r="AN580" s="884"/>
    </row>
    <row r="581" spans="1:40" s="882" customFormat="1" ht="11.25">
      <c r="A581" s="882">
        <v>2110111402</v>
      </c>
      <c r="B581" s="883" t="s">
        <v>1292</v>
      </c>
      <c r="C581" s="157">
        <f>-VLOOKUP(A581,Clasificación!C:J,5,FALSE)</f>
        <v>-53565360</v>
      </c>
      <c r="D581" s="157"/>
      <c r="E581" s="157"/>
      <c r="F581" s="157">
        <f>-VLOOKUP(A581,Clasificación!C:K,9,FALSE)</f>
        <v>-50798501</v>
      </c>
      <c r="G581" s="157">
        <f t="shared" si="24"/>
        <v>-2766859</v>
      </c>
      <c r="H581" s="157">
        <f>-G581</f>
        <v>2766859</v>
      </c>
      <c r="I581" s="157"/>
      <c r="J581" s="157"/>
      <c r="K581" s="157"/>
      <c r="L581" s="157"/>
      <c r="M581" s="157"/>
      <c r="N581" s="157"/>
      <c r="O581" s="157"/>
      <c r="P581" s="157"/>
      <c r="Q581" s="157"/>
      <c r="R581" s="157"/>
      <c r="S581" s="157"/>
      <c r="T581" s="157"/>
      <c r="U581" s="157"/>
      <c r="V581" s="157"/>
      <c r="W581" s="157"/>
      <c r="X581" s="157"/>
      <c r="Y581" s="157"/>
      <c r="Z581" s="157"/>
      <c r="AA581" s="157">
        <f t="shared" si="27"/>
        <v>0</v>
      </c>
      <c r="AB581" s="158"/>
      <c r="AC581" s="884"/>
      <c r="AD581" s="884"/>
      <c r="AE581" s="884"/>
      <c r="AF581" s="884"/>
      <c r="AG581" s="884"/>
      <c r="AH581" s="884"/>
      <c r="AI581" s="884"/>
      <c r="AJ581" s="884"/>
      <c r="AK581" s="884"/>
      <c r="AL581" s="884"/>
      <c r="AM581" s="884"/>
      <c r="AN581" s="884"/>
    </row>
    <row r="582" spans="1:40" s="882" customFormat="1" ht="11.25">
      <c r="A582" s="882">
        <v>211012</v>
      </c>
      <c r="B582" s="883" t="s">
        <v>325</v>
      </c>
      <c r="C582" s="157">
        <f>-VLOOKUP(A582,Clasificación!C:J,5,FALSE)</f>
        <v>0</v>
      </c>
      <c r="D582" s="157"/>
      <c r="E582" s="157"/>
      <c r="F582" s="157">
        <f>-VLOOKUP(A582,Clasificación!C:K,9,FALSE)</f>
        <v>0</v>
      </c>
      <c r="G582" s="157">
        <f t="shared" si="24"/>
        <v>0</v>
      </c>
      <c r="H582" s="157"/>
      <c r="I582" s="157"/>
      <c r="J582" s="157"/>
      <c r="K582" s="157"/>
      <c r="L582" s="157"/>
      <c r="M582" s="157"/>
      <c r="N582" s="157"/>
      <c r="O582" s="157"/>
      <c r="P582" s="157"/>
      <c r="Q582" s="157"/>
      <c r="R582" s="157"/>
      <c r="S582" s="157"/>
      <c r="T582" s="157"/>
      <c r="U582" s="157"/>
      <c r="V582" s="157"/>
      <c r="W582" s="157"/>
      <c r="X582" s="157"/>
      <c r="Y582" s="157"/>
      <c r="Z582" s="157"/>
      <c r="AA582" s="157">
        <f t="shared" si="27"/>
        <v>0</v>
      </c>
      <c r="AB582" s="158"/>
      <c r="AC582" s="884"/>
      <c r="AD582" s="884"/>
      <c r="AE582" s="884"/>
      <c r="AF582" s="884"/>
      <c r="AG582" s="884"/>
      <c r="AH582" s="884"/>
      <c r="AI582" s="884"/>
      <c r="AJ582" s="884"/>
      <c r="AK582" s="884"/>
      <c r="AL582" s="884"/>
      <c r="AM582" s="884"/>
      <c r="AN582" s="884"/>
    </row>
    <row r="583" spans="1:40" s="882" customFormat="1" ht="11.25">
      <c r="A583" s="882">
        <v>2110121</v>
      </c>
      <c r="B583" s="883" t="s">
        <v>325</v>
      </c>
      <c r="C583" s="157">
        <f>-VLOOKUP(A583,Clasificación!C:J,5,FALSE)</f>
        <v>0</v>
      </c>
      <c r="D583" s="157"/>
      <c r="E583" s="157"/>
      <c r="F583" s="157">
        <f>-VLOOKUP(A583,Clasificación!C:K,9,FALSE)</f>
        <v>0</v>
      </c>
      <c r="G583" s="157">
        <f t="shared" ref="G583:G646" si="28">C583+D583-E583-F583</f>
        <v>0</v>
      </c>
      <c r="H583" s="157"/>
      <c r="I583" s="157"/>
      <c r="J583" s="157"/>
      <c r="K583" s="157"/>
      <c r="L583" s="157"/>
      <c r="M583" s="157"/>
      <c r="N583" s="157"/>
      <c r="O583" s="157"/>
      <c r="P583" s="157"/>
      <c r="Q583" s="157"/>
      <c r="R583" s="157"/>
      <c r="S583" s="157"/>
      <c r="T583" s="157"/>
      <c r="U583" s="157"/>
      <c r="V583" s="157"/>
      <c r="W583" s="157"/>
      <c r="X583" s="157"/>
      <c r="Y583" s="157"/>
      <c r="Z583" s="157"/>
      <c r="AA583" s="157">
        <f t="shared" si="27"/>
        <v>0</v>
      </c>
      <c r="AB583" s="158"/>
      <c r="AC583" s="884"/>
      <c r="AD583" s="884"/>
      <c r="AE583" s="884"/>
      <c r="AF583" s="884"/>
      <c r="AG583" s="884"/>
      <c r="AH583" s="884"/>
      <c r="AI583" s="884"/>
      <c r="AJ583" s="884"/>
      <c r="AK583" s="884"/>
      <c r="AL583" s="884"/>
      <c r="AM583" s="884"/>
      <c r="AN583" s="884"/>
    </row>
    <row r="584" spans="1:40" s="882" customFormat="1" ht="11.25">
      <c r="A584" s="882">
        <v>21101211</v>
      </c>
      <c r="B584" s="883" t="s">
        <v>325</v>
      </c>
      <c r="C584" s="157">
        <f>-VLOOKUP(A584,Clasificación!C:J,5,FALSE)</f>
        <v>0</v>
      </c>
      <c r="D584" s="157"/>
      <c r="E584" s="157"/>
      <c r="F584" s="157">
        <f>-VLOOKUP(A584,Clasificación!C:K,9,FALSE)</f>
        <v>0</v>
      </c>
      <c r="G584" s="157">
        <f t="shared" si="28"/>
        <v>0</v>
      </c>
      <c r="H584" s="157"/>
      <c r="I584" s="157"/>
      <c r="J584" s="157"/>
      <c r="K584" s="157"/>
      <c r="L584" s="157"/>
      <c r="M584" s="157"/>
      <c r="N584" s="157"/>
      <c r="O584" s="157"/>
      <c r="P584" s="157"/>
      <c r="Q584" s="157"/>
      <c r="R584" s="157"/>
      <c r="S584" s="157"/>
      <c r="T584" s="157"/>
      <c r="U584" s="157"/>
      <c r="V584" s="157"/>
      <c r="W584" s="157"/>
      <c r="X584" s="157"/>
      <c r="Y584" s="157"/>
      <c r="Z584" s="157"/>
      <c r="AA584" s="157">
        <f t="shared" si="27"/>
        <v>0</v>
      </c>
      <c r="AB584" s="158"/>
      <c r="AC584" s="884"/>
      <c r="AD584" s="884"/>
      <c r="AE584" s="884"/>
      <c r="AF584" s="884"/>
      <c r="AG584" s="884"/>
      <c r="AH584" s="884"/>
      <c r="AI584" s="884"/>
      <c r="AJ584" s="884"/>
      <c r="AK584" s="884"/>
      <c r="AL584" s="884"/>
      <c r="AM584" s="884"/>
      <c r="AN584" s="884"/>
    </row>
    <row r="585" spans="1:40" s="882" customFormat="1" ht="11.25">
      <c r="A585" s="882">
        <v>2110121101</v>
      </c>
      <c r="B585" s="883" t="s">
        <v>325</v>
      </c>
      <c r="C585" s="157">
        <f>-VLOOKUP(A585,Clasificación!C:J,5,FALSE)</f>
        <v>0</v>
      </c>
      <c r="D585" s="157"/>
      <c r="E585" s="157"/>
      <c r="F585" s="157">
        <f>-VLOOKUP(A585,Clasificación!C:K,9,FALSE)</f>
        <v>0</v>
      </c>
      <c r="G585" s="157">
        <f t="shared" si="28"/>
        <v>0</v>
      </c>
      <c r="H585" s="157"/>
      <c r="I585" s="157"/>
      <c r="J585" s="157"/>
      <c r="K585" s="157"/>
      <c r="L585" s="157"/>
      <c r="M585" s="157"/>
      <c r="N585" s="157"/>
      <c r="O585" s="157"/>
      <c r="P585" s="157"/>
      <c r="Q585" s="157"/>
      <c r="R585" s="157"/>
      <c r="S585" s="157"/>
      <c r="T585" s="157"/>
      <c r="U585" s="157"/>
      <c r="V585" s="157"/>
      <c r="W585" s="157"/>
      <c r="X585" s="157"/>
      <c r="Y585" s="157"/>
      <c r="Z585" s="157"/>
      <c r="AA585" s="157">
        <f t="shared" si="27"/>
        <v>0</v>
      </c>
      <c r="AB585" s="158"/>
      <c r="AC585" s="884"/>
      <c r="AD585" s="884"/>
      <c r="AE585" s="884"/>
      <c r="AF585" s="884"/>
      <c r="AG585" s="884"/>
      <c r="AH585" s="884"/>
      <c r="AI585" s="884"/>
      <c r="AJ585" s="884"/>
      <c r="AK585" s="884"/>
      <c r="AL585" s="884"/>
      <c r="AM585" s="884"/>
      <c r="AN585" s="884"/>
    </row>
    <row r="586" spans="1:40" s="882" customFormat="1" ht="11.25">
      <c r="A586" s="882">
        <v>2110121102</v>
      </c>
      <c r="B586" s="883" t="s">
        <v>325</v>
      </c>
      <c r="C586" s="157">
        <f>-VLOOKUP(A586,Clasificación!C:J,5,FALSE)</f>
        <v>0</v>
      </c>
      <c r="D586" s="157"/>
      <c r="E586" s="157"/>
      <c r="F586" s="157">
        <f>-VLOOKUP(A586,Clasificación!C:K,9,FALSE)</f>
        <v>0</v>
      </c>
      <c r="G586" s="157">
        <f t="shared" si="28"/>
        <v>0</v>
      </c>
      <c r="H586" s="157"/>
      <c r="I586" s="157"/>
      <c r="J586" s="157"/>
      <c r="K586" s="157"/>
      <c r="L586" s="157"/>
      <c r="M586" s="157"/>
      <c r="N586" s="157"/>
      <c r="O586" s="157"/>
      <c r="P586" s="157"/>
      <c r="Q586" s="157"/>
      <c r="R586" s="157"/>
      <c r="S586" s="157"/>
      <c r="T586" s="157"/>
      <c r="U586" s="157"/>
      <c r="V586" s="157"/>
      <c r="W586" s="157"/>
      <c r="X586" s="157"/>
      <c r="Y586" s="157"/>
      <c r="Z586" s="157"/>
      <c r="AA586" s="157">
        <f t="shared" si="27"/>
        <v>0</v>
      </c>
      <c r="AB586" s="158"/>
      <c r="AC586" s="884"/>
      <c r="AD586" s="884"/>
      <c r="AE586" s="884"/>
      <c r="AF586" s="884"/>
      <c r="AG586" s="884"/>
      <c r="AH586" s="884"/>
      <c r="AI586" s="884"/>
      <c r="AJ586" s="884"/>
      <c r="AK586" s="884"/>
      <c r="AL586" s="884"/>
      <c r="AM586" s="884"/>
      <c r="AN586" s="884"/>
    </row>
    <row r="587" spans="1:40" s="882" customFormat="1" ht="11.25">
      <c r="A587" s="882">
        <v>2110121103</v>
      </c>
      <c r="B587" s="883" t="s">
        <v>1283</v>
      </c>
      <c r="C587" s="157">
        <f>-VLOOKUP(A587,Clasificación!C:J,5,FALSE)</f>
        <v>-1461365</v>
      </c>
      <c r="D587" s="157"/>
      <c r="E587" s="157"/>
      <c r="F587" s="157">
        <f>-VLOOKUP(A587,Clasificación!C:K,9,FALSE)</f>
        <v>-463500</v>
      </c>
      <c r="G587" s="157">
        <f t="shared" si="28"/>
        <v>-997865</v>
      </c>
      <c r="H587" s="157"/>
      <c r="I587" s="157"/>
      <c r="J587" s="157">
        <f>-G587</f>
        <v>997865</v>
      </c>
      <c r="K587" s="157"/>
      <c r="L587" s="157"/>
      <c r="M587" s="157"/>
      <c r="N587" s="157"/>
      <c r="O587" s="157"/>
      <c r="P587" s="157"/>
      <c r="Q587" s="157"/>
      <c r="R587" s="157"/>
      <c r="S587" s="157"/>
      <c r="T587" s="157"/>
      <c r="U587" s="157"/>
      <c r="V587" s="157"/>
      <c r="W587" s="157"/>
      <c r="X587" s="157"/>
      <c r="Y587" s="157"/>
      <c r="Z587" s="157"/>
      <c r="AA587" s="157">
        <f t="shared" si="27"/>
        <v>0</v>
      </c>
      <c r="AB587" s="158"/>
      <c r="AC587" s="884"/>
      <c r="AD587" s="884"/>
      <c r="AE587" s="884"/>
      <c r="AF587" s="884"/>
      <c r="AG587" s="884"/>
      <c r="AH587" s="884"/>
      <c r="AI587" s="884"/>
      <c r="AJ587" s="884"/>
      <c r="AK587" s="884"/>
      <c r="AL587" s="884"/>
      <c r="AM587" s="884"/>
      <c r="AN587" s="884"/>
    </row>
    <row r="588" spans="1:40" s="882" customFormat="1" ht="11.25">
      <c r="A588" s="882">
        <v>211015</v>
      </c>
      <c r="B588" s="883" t="s">
        <v>384</v>
      </c>
      <c r="C588" s="157">
        <f>-VLOOKUP(A588,Clasificación!C:J,5,FALSE)</f>
        <v>0</v>
      </c>
      <c r="D588" s="157"/>
      <c r="E588" s="157"/>
      <c r="F588" s="157">
        <f>-VLOOKUP(A588,Clasificación!C:K,9,FALSE)</f>
        <v>0</v>
      </c>
      <c r="G588" s="157">
        <f t="shared" si="28"/>
        <v>0</v>
      </c>
      <c r="H588" s="157"/>
      <c r="I588" s="157"/>
      <c r="J588" s="157"/>
      <c r="K588" s="157"/>
      <c r="L588" s="157"/>
      <c r="M588" s="157"/>
      <c r="N588" s="157"/>
      <c r="O588" s="157"/>
      <c r="P588" s="157"/>
      <c r="Q588" s="157"/>
      <c r="R588" s="157"/>
      <c r="S588" s="157"/>
      <c r="T588" s="157"/>
      <c r="U588" s="157"/>
      <c r="V588" s="157"/>
      <c r="W588" s="157"/>
      <c r="X588" s="157"/>
      <c r="Y588" s="157"/>
      <c r="Z588" s="157"/>
      <c r="AA588" s="157">
        <f t="shared" si="27"/>
        <v>0</v>
      </c>
      <c r="AB588" s="158"/>
      <c r="AC588" s="884"/>
      <c r="AD588" s="884"/>
      <c r="AE588" s="884"/>
      <c r="AF588" s="884"/>
      <c r="AG588" s="884"/>
      <c r="AH588" s="884"/>
      <c r="AI588" s="884"/>
      <c r="AJ588" s="884"/>
      <c r="AK588" s="884"/>
      <c r="AL588" s="884"/>
      <c r="AM588" s="884"/>
      <c r="AN588" s="884"/>
    </row>
    <row r="589" spans="1:40" s="882" customFormat="1" ht="11.25">
      <c r="A589" s="882">
        <v>2110151</v>
      </c>
      <c r="B589" s="883" t="s">
        <v>384</v>
      </c>
      <c r="C589" s="157">
        <f>-VLOOKUP(A589,Clasificación!C:J,5,FALSE)</f>
        <v>0</v>
      </c>
      <c r="D589" s="157"/>
      <c r="E589" s="157"/>
      <c r="F589" s="157">
        <f>-VLOOKUP(A589,Clasificación!C:K,9,FALSE)</f>
        <v>0</v>
      </c>
      <c r="G589" s="157">
        <f t="shared" si="28"/>
        <v>0</v>
      </c>
      <c r="H589" s="157"/>
      <c r="I589" s="157"/>
      <c r="J589" s="157"/>
      <c r="K589" s="157"/>
      <c r="L589" s="157"/>
      <c r="M589" s="157"/>
      <c r="N589" s="157"/>
      <c r="O589" s="157"/>
      <c r="P589" s="157"/>
      <c r="Q589" s="157"/>
      <c r="R589" s="157"/>
      <c r="S589" s="157"/>
      <c r="T589" s="157"/>
      <c r="U589" s="157"/>
      <c r="V589" s="157"/>
      <c r="W589" s="157"/>
      <c r="X589" s="157"/>
      <c r="Y589" s="157"/>
      <c r="Z589" s="157"/>
      <c r="AA589" s="157">
        <f t="shared" si="27"/>
        <v>0</v>
      </c>
      <c r="AB589" s="158"/>
      <c r="AC589" s="884"/>
      <c r="AD589" s="884"/>
      <c r="AE589" s="884"/>
      <c r="AF589" s="884"/>
      <c r="AG589" s="884"/>
      <c r="AH589" s="884"/>
      <c r="AI589" s="884"/>
      <c r="AJ589" s="884"/>
      <c r="AK589" s="884"/>
      <c r="AL589" s="884"/>
      <c r="AM589" s="884"/>
      <c r="AN589" s="884"/>
    </row>
    <row r="590" spans="1:40" s="882" customFormat="1" ht="11.25">
      <c r="A590" s="882">
        <v>21101511</v>
      </c>
      <c r="B590" s="883" t="s">
        <v>384</v>
      </c>
      <c r="C590" s="157">
        <f>-VLOOKUP(A590,Clasificación!C:J,5,FALSE)</f>
        <v>0</v>
      </c>
      <c r="D590" s="157"/>
      <c r="E590" s="157"/>
      <c r="F590" s="157">
        <f>-VLOOKUP(A590,Clasificación!C:K,9,FALSE)</f>
        <v>0</v>
      </c>
      <c r="G590" s="157">
        <f t="shared" si="28"/>
        <v>0</v>
      </c>
      <c r="H590" s="157"/>
      <c r="I590" s="157"/>
      <c r="J590" s="157"/>
      <c r="K590" s="157"/>
      <c r="L590" s="157"/>
      <c r="M590" s="157"/>
      <c r="N590" s="157"/>
      <c r="O590" s="157"/>
      <c r="P590" s="157"/>
      <c r="Q590" s="157"/>
      <c r="R590" s="157"/>
      <c r="S590" s="157"/>
      <c r="T590" s="157"/>
      <c r="U590" s="157"/>
      <c r="V590" s="157"/>
      <c r="W590" s="157"/>
      <c r="X590" s="157"/>
      <c r="Y590" s="157"/>
      <c r="Z590" s="157"/>
      <c r="AA590" s="157">
        <f t="shared" si="27"/>
        <v>0</v>
      </c>
      <c r="AB590" s="158"/>
      <c r="AC590" s="884"/>
      <c r="AD590" s="884"/>
      <c r="AE590" s="884"/>
      <c r="AF590" s="884"/>
      <c r="AG590" s="884"/>
      <c r="AH590" s="884"/>
      <c r="AI590" s="884"/>
      <c r="AJ590" s="884"/>
      <c r="AK590" s="884"/>
      <c r="AL590" s="884"/>
      <c r="AM590" s="884"/>
      <c r="AN590" s="884"/>
    </row>
    <row r="591" spans="1:40" s="882" customFormat="1" ht="11.25">
      <c r="A591" s="882">
        <v>2110151101</v>
      </c>
      <c r="B591" s="883" t="s">
        <v>734</v>
      </c>
      <c r="C591" s="157">
        <f>-VLOOKUP(A591,Clasificación!C:J,5,FALSE)</f>
        <v>-19614600</v>
      </c>
      <c r="D591" s="157"/>
      <c r="E591" s="157"/>
      <c r="F591" s="157">
        <f>-VLOOKUP(A591,Clasificación!C:K,9,FALSE)</f>
        <v>-11047649</v>
      </c>
      <c r="G591" s="157">
        <f t="shared" si="28"/>
        <v>-8566951</v>
      </c>
      <c r="H591" s="157"/>
      <c r="I591" s="157"/>
      <c r="J591" s="157"/>
      <c r="K591" s="157"/>
      <c r="L591" s="157">
        <f>-G591</f>
        <v>8566951</v>
      </c>
      <c r="M591" s="157"/>
      <c r="N591" s="157"/>
      <c r="O591" s="157"/>
      <c r="P591" s="157"/>
      <c r="Q591" s="157"/>
      <c r="R591" s="157"/>
      <c r="S591" s="157"/>
      <c r="T591" s="157"/>
      <c r="U591" s="157"/>
      <c r="V591" s="157"/>
      <c r="W591" s="157"/>
      <c r="X591" s="157"/>
      <c r="Y591" s="157"/>
      <c r="Z591" s="157"/>
      <c r="AA591" s="157">
        <f t="shared" si="27"/>
        <v>0</v>
      </c>
      <c r="AB591" s="158"/>
      <c r="AC591" s="884"/>
      <c r="AD591" s="884"/>
      <c r="AE591" s="884"/>
      <c r="AF591" s="884"/>
      <c r="AG591" s="884"/>
      <c r="AH591" s="884"/>
      <c r="AI591" s="884"/>
      <c r="AJ591" s="884"/>
      <c r="AK591" s="884"/>
      <c r="AL591" s="884"/>
      <c r="AM591" s="884"/>
      <c r="AN591" s="884"/>
    </row>
    <row r="592" spans="1:40" s="882" customFormat="1" ht="11.25">
      <c r="A592" s="882">
        <v>2110151102</v>
      </c>
      <c r="B592" s="883" t="s">
        <v>326</v>
      </c>
      <c r="C592" s="157">
        <f>-VLOOKUP(A592,Clasificación!C:J,5,FALSE)</f>
        <v>0</v>
      </c>
      <c r="D592" s="157"/>
      <c r="E592" s="157"/>
      <c r="F592" s="157">
        <f>-VLOOKUP(A592,Clasificación!C:K,9,FALSE)</f>
        <v>-33391975</v>
      </c>
      <c r="G592" s="157">
        <f t="shared" si="28"/>
        <v>33391975</v>
      </c>
      <c r="H592" s="157"/>
      <c r="I592" s="157"/>
      <c r="J592" s="157"/>
      <c r="K592" s="157"/>
      <c r="L592" s="157">
        <f>-G592</f>
        <v>-33391975</v>
      </c>
      <c r="M592" s="157"/>
      <c r="N592" s="157"/>
      <c r="O592" s="157"/>
      <c r="P592" s="157"/>
      <c r="Q592" s="157"/>
      <c r="R592" s="157"/>
      <c r="S592" s="157"/>
      <c r="T592" s="157"/>
      <c r="U592" s="157"/>
      <c r="V592" s="157"/>
      <c r="W592" s="157"/>
      <c r="X592" s="157"/>
      <c r="Y592" s="157"/>
      <c r="Z592" s="157"/>
      <c r="AA592" s="157">
        <f t="shared" si="27"/>
        <v>0</v>
      </c>
      <c r="AB592" s="158"/>
      <c r="AC592" s="884"/>
      <c r="AD592" s="884"/>
      <c r="AE592" s="884"/>
      <c r="AF592" s="884"/>
      <c r="AG592" s="884"/>
      <c r="AH592" s="884"/>
      <c r="AI592" s="884"/>
      <c r="AJ592" s="884"/>
      <c r="AK592" s="884"/>
      <c r="AL592" s="884"/>
      <c r="AM592" s="884"/>
      <c r="AN592" s="884"/>
    </row>
    <row r="593" spans="1:40" s="882" customFormat="1" ht="11.25">
      <c r="A593" s="882">
        <v>211016</v>
      </c>
      <c r="B593" s="883" t="s">
        <v>735</v>
      </c>
      <c r="C593" s="157">
        <f>-VLOOKUP(A593,Clasificación!C:J,5,FALSE)</f>
        <v>0</v>
      </c>
      <c r="D593" s="157"/>
      <c r="E593" s="157"/>
      <c r="F593" s="157">
        <f>-VLOOKUP(A593,Clasificación!C:K,9,FALSE)</f>
        <v>0</v>
      </c>
      <c r="G593" s="157">
        <f t="shared" si="28"/>
        <v>0</v>
      </c>
      <c r="H593" s="157"/>
      <c r="I593" s="157"/>
      <c r="J593" s="157"/>
      <c r="K593" s="157"/>
      <c r="L593" s="157"/>
      <c r="M593" s="157"/>
      <c r="N593" s="157"/>
      <c r="O593" s="157"/>
      <c r="P593" s="157"/>
      <c r="Q593" s="157"/>
      <c r="R593" s="157"/>
      <c r="S593" s="157"/>
      <c r="T593" s="157"/>
      <c r="U593" s="157"/>
      <c r="V593" s="157"/>
      <c r="W593" s="157"/>
      <c r="X593" s="157"/>
      <c r="Y593" s="157"/>
      <c r="Z593" s="157"/>
      <c r="AA593" s="157">
        <f t="shared" si="27"/>
        <v>0</v>
      </c>
      <c r="AB593" s="158"/>
      <c r="AC593" s="884"/>
      <c r="AD593" s="884"/>
      <c r="AE593" s="884"/>
      <c r="AF593" s="884"/>
      <c r="AG593" s="884"/>
      <c r="AH593" s="884"/>
      <c r="AI593" s="884"/>
      <c r="AJ593" s="884"/>
      <c r="AK593" s="884"/>
      <c r="AL593" s="884"/>
      <c r="AM593" s="884"/>
      <c r="AN593" s="884"/>
    </row>
    <row r="594" spans="1:40" s="882" customFormat="1" ht="11.25">
      <c r="A594" s="882">
        <v>2110161</v>
      </c>
      <c r="B594" s="883" t="s">
        <v>736</v>
      </c>
      <c r="C594" s="157">
        <f>-VLOOKUP(A594,Clasificación!C:J,5,FALSE)</f>
        <v>0</v>
      </c>
      <c r="D594" s="157"/>
      <c r="E594" s="157"/>
      <c r="F594" s="157">
        <f>-VLOOKUP(A594,Clasificación!C:K,9,FALSE)</f>
        <v>0</v>
      </c>
      <c r="G594" s="157">
        <f t="shared" si="28"/>
        <v>0</v>
      </c>
      <c r="H594" s="157"/>
      <c r="I594" s="157"/>
      <c r="J594" s="157"/>
      <c r="K594" s="157"/>
      <c r="L594" s="157"/>
      <c r="M594" s="157"/>
      <c r="N594" s="157"/>
      <c r="O594" s="157"/>
      <c r="P594" s="157"/>
      <c r="Q594" s="157"/>
      <c r="R594" s="157"/>
      <c r="S594" s="157"/>
      <c r="T594" s="157"/>
      <c r="U594" s="157"/>
      <c r="V594" s="157"/>
      <c r="W594" s="157"/>
      <c r="X594" s="157"/>
      <c r="Y594" s="157"/>
      <c r="Z594" s="157"/>
      <c r="AA594" s="157">
        <f t="shared" si="27"/>
        <v>0</v>
      </c>
      <c r="AB594" s="158"/>
      <c r="AC594" s="884"/>
      <c r="AD594" s="884"/>
      <c r="AE594" s="884"/>
      <c r="AF594" s="884"/>
      <c r="AG594" s="884"/>
      <c r="AH594" s="884"/>
      <c r="AI594" s="884"/>
      <c r="AJ594" s="884"/>
      <c r="AK594" s="884"/>
      <c r="AL594" s="884"/>
      <c r="AM594" s="884"/>
      <c r="AN594" s="884"/>
    </row>
    <row r="595" spans="1:40" s="882" customFormat="1" ht="11.25">
      <c r="A595" s="882">
        <v>21101611</v>
      </c>
      <c r="B595" s="883" t="s">
        <v>736</v>
      </c>
      <c r="C595" s="157">
        <f>-VLOOKUP(A595,Clasificación!C:J,5,FALSE)</f>
        <v>0</v>
      </c>
      <c r="D595" s="157"/>
      <c r="E595" s="157"/>
      <c r="F595" s="157">
        <f>-VLOOKUP(A595,Clasificación!C:K,9,FALSE)</f>
        <v>0</v>
      </c>
      <c r="G595" s="157">
        <f t="shared" si="28"/>
        <v>0</v>
      </c>
      <c r="H595" s="157"/>
      <c r="I595" s="157"/>
      <c r="J595" s="157"/>
      <c r="K595" s="157"/>
      <c r="L595" s="157"/>
      <c r="M595" s="157"/>
      <c r="N595" s="157"/>
      <c r="O595" s="157"/>
      <c r="P595" s="157"/>
      <c r="Q595" s="157"/>
      <c r="R595" s="157"/>
      <c r="S595" s="157"/>
      <c r="T595" s="157"/>
      <c r="U595" s="157"/>
      <c r="V595" s="157"/>
      <c r="W595" s="157"/>
      <c r="X595" s="157"/>
      <c r="Y595" s="157"/>
      <c r="Z595" s="157"/>
      <c r="AA595" s="157">
        <f t="shared" si="27"/>
        <v>0</v>
      </c>
      <c r="AB595" s="158"/>
      <c r="AC595" s="884"/>
      <c r="AD595" s="884"/>
      <c r="AE595" s="884"/>
      <c r="AF595" s="884"/>
      <c r="AG595" s="884"/>
      <c r="AH595" s="884"/>
      <c r="AI595" s="884"/>
      <c r="AJ595" s="884"/>
      <c r="AK595" s="884"/>
      <c r="AL595" s="884"/>
      <c r="AM595" s="884"/>
      <c r="AN595" s="884"/>
    </row>
    <row r="596" spans="1:40" s="882" customFormat="1" ht="11.25">
      <c r="A596" s="882">
        <v>2110161101</v>
      </c>
      <c r="B596" s="883" t="s">
        <v>737</v>
      </c>
      <c r="C596" s="157">
        <f>-VLOOKUP(A596,Clasificación!C:J,5,FALSE)</f>
        <v>0</v>
      </c>
      <c r="D596" s="157"/>
      <c r="E596" s="157"/>
      <c r="F596" s="157">
        <f>-VLOOKUP(A596,Clasificación!C:K,9,FALSE)</f>
        <v>0</v>
      </c>
      <c r="G596" s="157">
        <f t="shared" si="28"/>
        <v>0</v>
      </c>
      <c r="H596" s="157"/>
      <c r="I596" s="157"/>
      <c r="J596" s="157"/>
      <c r="K596" s="157"/>
      <c r="L596" s="157"/>
      <c r="M596" s="157"/>
      <c r="N596" s="157"/>
      <c r="O596" s="157"/>
      <c r="P596" s="157"/>
      <c r="Q596" s="157"/>
      <c r="R596" s="157"/>
      <c r="S596" s="157"/>
      <c r="T596" s="157"/>
      <c r="U596" s="157"/>
      <c r="V596" s="157"/>
      <c r="W596" s="157"/>
      <c r="X596" s="157"/>
      <c r="Y596" s="157"/>
      <c r="Z596" s="157"/>
      <c r="AA596" s="157">
        <f t="shared" si="27"/>
        <v>0</v>
      </c>
      <c r="AB596" s="158"/>
      <c r="AC596" s="884"/>
      <c r="AD596" s="884"/>
      <c r="AE596" s="884"/>
      <c r="AF596" s="884"/>
      <c r="AG596" s="884"/>
      <c r="AH596" s="884"/>
      <c r="AI596" s="884"/>
      <c r="AJ596" s="884"/>
      <c r="AK596" s="884"/>
      <c r="AL596" s="884"/>
      <c r="AM596" s="884"/>
      <c r="AN596" s="884"/>
    </row>
    <row r="597" spans="1:40" s="882" customFormat="1" ht="11.25">
      <c r="A597" s="882">
        <v>2110161102</v>
      </c>
      <c r="B597" s="883" t="s">
        <v>738</v>
      </c>
      <c r="C597" s="157">
        <f>-VLOOKUP(A597,Clasificación!C:J,5,FALSE)</f>
        <v>0</v>
      </c>
      <c r="D597" s="157"/>
      <c r="E597" s="157"/>
      <c r="F597" s="157">
        <f>-VLOOKUP(A597,Clasificación!C:K,9,FALSE)</f>
        <v>0</v>
      </c>
      <c r="G597" s="157">
        <f t="shared" si="28"/>
        <v>0</v>
      </c>
      <c r="H597" s="157"/>
      <c r="I597" s="157"/>
      <c r="J597" s="157"/>
      <c r="K597" s="157"/>
      <c r="L597" s="157"/>
      <c r="M597" s="157"/>
      <c r="N597" s="157"/>
      <c r="O597" s="157"/>
      <c r="P597" s="157"/>
      <c r="Q597" s="157"/>
      <c r="R597" s="157"/>
      <c r="S597" s="157"/>
      <c r="T597" s="157"/>
      <c r="U597" s="157"/>
      <c r="V597" s="157"/>
      <c r="W597" s="157"/>
      <c r="X597" s="157"/>
      <c r="Y597" s="157"/>
      <c r="Z597" s="157"/>
      <c r="AA597" s="157">
        <f t="shared" si="27"/>
        <v>0</v>
      </c>
      <c r="AB597" s="158"/>
      <c r="AC597" s="884"/>
      <c r="AD597" s="884"/>
      <c r="AE597" s="884"/>
      <c r="AF597" s="884"/>
      <c r="AG597" s="884"/>
      <c r="AH597" s="884"/>
      <c r="AI597" s="884"/>
      <c r="AJ597" s="884"/>
      <c r="AK597" s="884"/>
      <c r="AL597" s="884"/>
      <c r="AM597" s="884"/>
      <c r="AN597" s="884"/>
    </row>
    <row r="598" spans="1:40" s="882" customFormat="1" ht="11.25">
      <c r="A598" s="882">
        <v>21102</v>
      </c>
      <c r="B598" s="883" t="s">
        <v>739</v>
      </c>
      <c r="C598" s="157">
        <f>-VLOOKUP(A598,Clasificación!C:J,5,FALSE)</f>
        <v>0</v>
      </c>
      <c r="D598" s="157"/>
      <c r="E598" s="157"/>
      <c r="F598" s="157">
        <f>-VLOOKUP(A598,Clasificación!C:K,9,FALSE)</f>
        <v>0</v>
      </c>
      <c r="G598" s="157">
        <f t="shared" si="28"/>
        <v>0</v>
      </c>
      <c r="H598" s="157"/>
      <c r="I598" s="157"/>
      <c r="J598" s="157"/>
      <c r="K598" s="157"/>
      <c r="L598" s="157"/>
      <c r="M598" s="157"/>
      <c r="N598" s="157"/>
      <c r="O598" s="157"/>
      <c r="P598" s="157"/>
      <c r="Q598" s="157"/>
      <c r="R598" s="157"/>
      <c r="S598" s="157"/>
      <c r="T598" s="157"/>
      <c r="U598" s="157"/>
      <c r="V598" s="157"/>
      <c r="W598" s="157"/>
      <c r="X598" s="157"/>
      <c r="Y598" s="157"/>
      <c r="Z598" s="157"/>
      <c r="AA598" s="157">
        <f t="shared" si="27"/>
        <v>0</v>
      </c>
      <c r="AB598" s="158"/>
      <c r="AC598" s="884"/>
      <c r="AD598" s="884"/>
      <c r="AE598" s="884"/>
      <c r="AF598" s="884"/>
      <c r="AG598" s="884"/>
      <c r="AH598" s="884"/>
      <c r="AI598" s="884"/>
      <c r="AJ598" s="884"/>
      <c r="AK598" s="884"/>
      <c r="AL598" s="884"/>
      <c r="AM598" s="884"/>
      <c r="AN598" s="884"/>
    </row>
    <row r="599" spans="1:40" s="882" customFormat="1" ht="11.25">
      <c r="A599" s="882">
        <v>211021</v>
      </c>
      <c r="B599" s="883" t="s">
        <v>739</v>
      </c>
      <c r="C599" s="157">
        <f>-VLOOKUP(A599,Clasificación!C:J,5,FALSE)</f>
        <v>0</v>
      </c>
      <c r="D599" s="157"/>
      <c r="E599" s="157"/>
      <c r="F599" s="157">
        <f>-VLOOKUP(A599,Clasificación!C:K,9,FALSE)</f>
        <v>0</v>
      </c>
      <c r="G599" s="157">
        <f t="shared" si="28"/>
        <v>0</v>
      </c>
      <c r="H599" s="157"/>
      <c r="I599" s="157"/>
      <c r="J599" s="157"/>
      <c r="K599" s="157"/>
      <c r="L599" s="157"/>
      <c r="M599" s="157"/>
      <c r="N599" s="157"/>
      <c r="O599" s="157"/>
      <c r="P599" s="157"/>
      <c r="Q599" s="157"/>
      <c r="R599" s="157"/>
      <c r="S599" s="157"/>
      <c r="T599" s="157"/>
      <c r="U599" s="157"/>
      <c r="V599" s="157"/>
      <c r="W599" s="157"/>
      <c r="X599" s="157"/>
      <c r="Y599" s="157"/>
      <c r="Z599" s="157"/>
      <c r="AA599" s="157">
        <f t="shared" si="27"/>
        <v>0</v>
      </c>
      <c r="AB599" s="158"/>
      <c r="AC599" s="884"/>
      <c r="AD599" s="884"/>
      <c r="AE599" s="884"/>
      <c r="AF599" s="884"/>
      <c r="AG599" s="884"/>
      <c r="AH599" s="884"/>
      <c r="AI599" s="884"/>
      <c r="AJ599" s="884"/>
      <c r="AK599" s="884"/>
      <c r="AL599" s="884"/>
      <c r="AM599" s="884"/>
      <c r="AN599" s="884"/>
    </row>
    <row r="600" spans="1:40" s="882" customFormat="1" ht="11.25">
      <c r="A600" s="882">
        <v>2110211</v>
      </c>
      <c r="B600" s="883" t="s">
        <v>739</v>
      </c>
      <c r="C600" s="157">
        <f>-VLOOKUP(A600,Clasificación!C:J,5,FALSE)</f>
        <v>0</v>
      </c>
      <c r="D600" s="157"/>
      <c r="E600" s="157"/>
      <c r="F600" s="157">
        <f>-VLOOKUP(A600,Clasificación!C:K,9,FALSE)</f>
        <v>0</v>
      </c>
      <c r="G600" s="157">
        <f t="shared" si="28"/>
        <v>0</v>
      </c>
      <c r="H600" s="157"/>
      <c r="I600" s="157"/>
      <c r="J600" s="157"/>
      <c r="K600" s="157"/>
      <c r="L600" s="157"/>
      <c r="M600" s="157"/>
      <c r="N600" s="157"/>
      <c r="O600" s="157"/>
      <c r="P600" s="157"/>
      <c r="Q600" s="157"/>
      <c r="R600" s="157"/>
      <c r="S600" s="157"/>
      <c r="T600" s="157"/>
      <c r="U600" s="157"/>
      <c r="V600" s="157"/>
      <c r="W600" s="157"/>
      <c r="X600" s="157"/>
      <c r="Y600" s="157"/>
      <c r="Z600" s="157"/>
      <c r="AA600" s="157">
        <f t="shared" si="27"/>
        <v>0</v>
      </c>
      <c r="AB600" s="158"/>
      <c r="AC600" s="884"/>
      <c r="AD600" s="884"/>
      <c r="AE600" s="884"/>
      <c r="AF600" s="884"/>
      <c r="AG600" s="884"/>
      <c r="AH600" s="884"/>
      <c r="AI600" s="884"/>
      <c r="AJ600" s="884"/>
      <c r="AK600" s="884"/>
      <c r="AL600" s="884"/>
      <c r="AM600" s="884"/>
      <c r="AN600" s="884"/>
    </row>
    <row r="601" spans="1:40" s="882" customFormat="1" ht="11.25">
      <c r="A601" s="882">
        <v>21102111</v>
      </c>
      <c r="B601" s="883" t="s">
        <v>739</v>
      </c>
      <c r="C601" s="157">
        <f>-VLOOKUP(A601,Clasificación!C:J,5,FALSE)</f>
        <v>0</v>
      </c>
      <c r="D601" s="157"/>
      <c r="E601" s="157"/>
      <c r="F601" s="157">
        <f>-VLOOKUP(A601,Clasificación!C:K,9,FALSE)</f>
        <v>0</v>
      </c>
      <c r="G601" s="157">
        <f t="shared" si="28"/>
        <v>0</v>
      </c>
      <c r="H601" s="157"/>
      <c r="I601" s="157"/>
      <c r="J601" s="157"/>
      <c r="K601" s="157"/>
      <c r="L601" s="157"/>
      <c r="M601" s="157"/>
      <c r="N601" s="157"/>
      <c r="O601" s="157"/>
      <c r="P601" s="157"/>
      <c r="Q601" s="157"/>
      <c r="R601" s="157"/>
      <c r="S601" s="157"/>
      <c r="T601" s="157"/>
      <c r="U601" s="157"/>
      <c r="V601" s="157"/>
      <c r="W601" s="157"/>
      <c r="X601" s="157"/>
      <c r="Y601" s="157"/>
      <c r="Z601" s="157"/>
      <c r="AA601" s="157">
        <f t="shared" si="27"/>
        <v>0</v>
      </c>
      <c r="AB601" s="158"/>
      <c r="AC601" s="884"/>
      <c r="AD601" s="884"/>
      <c r="AE601" s="884"/>
      <c r="AF601" s="884"/>
      <c r="AG601" s="884"/>
      <c r="AH601" s="884"/>
      <c r="AI601" s="884"/>
      <c r="AJ601" s="884"/>
      <c r="AK601" s="884"/>
      <c r="AL601" s="884"/>
      <c r="AM601" s="884"/>
      <c r="AN601" s="884"/>
    </row>
    <row r="602" spans="1:40" s="882" customFormat="1" ht="11.25">
      <c r="A602" s="882">
        <v>2110211101</v>
      </c>
      <c r="B602" s="883" t="s">
        <v>740</v>
      </c>
      <c r="C602" s="157">
        <f>-VLOOKUP(A602,Clasificación!C:J,5,FALSE)</f>
        <v>0</v>
      </c>
      <c r="D602" s="157"/>
      <c r="E602" s="157"/>
      <c r="F602" s="157">
        <f>-VLOOKUP(A602,Clasificación!C:K,9,FALSE)</f>
        <v>0</v>
      </c>
      <c r="G602" s="157">
        <f t="shared" si="28"/>
        <v>0</v>
      </c>
      <c r="H602" s="157"/>
      <c r="I602" s="157"/>
      <c r="J602" s="157"/>
      <c r="K602" s="157"/>
      <c r="L602" s="157"/>
      <c r="M602" s="157"/>
      <c r="N602" s="157"/>
      <c r="O602" s="157"/>
      <c r="P602" s="157"/>
      <c r="Q602" s="157"/>
      <c r="R602" s="157"/>
      <c r="S602" s="157"/>
      <c r="T602" s="157"/>
      <c r="U602" s="157"/>
      <c r="V602" s="157"/>
      <c r="W602" s="157"/>
      <c r="X602" s="157"/>
      <c r="Y602" s="157"/>
      <c r="Z602" s="157"/>
      <c r="AA602" s="157">
        <f t="shared" si="27"/>
        <v>0</v>
      </c>
      <c r="AB602" s="158"/>
      <c r="AC602" s="884"/>
      <c r="AD602" s="884"/>
      <c r="AE602" s="884"/>
      <c r="AF602" s="884"/>
      <c r="AG602" s="884"/>
      <c r="AH602" s="884"/>
      <c r="AI602" s="884"/>
      <c r="AJ602" s="884"/>
      <c r="AK602" s="884"/>
      <c r="AL602" s="884"/>
      <c r="AM602" s="884"/>
      <c r="AN602" s="884"/>
    </row>
    <row r="603" spans="1:40" s="882" customFormat="1" ht="11.25">
      <c r="A603" s="882">
        <v>2110211102</v>
      </c>
      <c r="B603" s="883" t="s">
        <v>741</v>
      </c>
      <c r="C603" s="157">
        <f>-VLOOKUP(A603,Clasificación!C:J,5,FALSE)</f>
        <v>0</v>
      </c>
      <c r="D603" s="157"/>
      <c r="E603" s="157"/>
      <c r="F603" s="157">
        <f>-VLOOKUP(A603,Clasificación!C:K,9,FALSE)</f>
        <v>0</v>
      </c>
      <c r="G603" s="157">
        <f t="shared" si="28"/>
        <v>0</v>
      </c>
      <c r="H603" s="157"/>
      <c r="I603" s="157"/>
      <c r="J603" s="157"/>
      <c r="K603" s="157"/>
      <c r="L603" s="157"/>
      <c r="M603" s="157"/>
      <c r="N603" s="157"/>
      <c r="O603" s="157"/>
      <c r="P603" s="157"/>
      <c r="Q603" s="157"/>
      <c r="R603" s="157"/>
      <c r="S603" s="157"/>
      <c r="T603" s="157"/>
      <c r="U603" s="157"/>
      <c r="V603" s="157"/>
      <c r="W603" s="157"/>
      <c r="X603" s="157"/>
      <c r="Y603" s="157"/>
      <c r="Z603" s="157"/>
      <c r="AA603" s="157">
        <f t="shared" si="27"/>
        <v>0</v>
      </c>
      <c r="AB603" s="158"/>
      <c r="AC603" s="884"/>
      <c r="AD603" s="884"/>
      <c r="AE603" s="884"/>
      <c r="AF603" s="884"/>
      <c r="AG603" s="884"/>
      <c r="AH603" s="884"/>
      <c r="AI603" s="884"/>
      <c r="AJ603" s="884"/>
      <c r="AK603" s="884"/>
      <c r="AL603" s="884"/>
      <c r="AM603" s="884"/>
      <c r="AN603" s="884"/>
    </row>
    <row r="604" spans="1:40" s="882" customFormat="1" ht="11.25">
      <c r="A604" s="882">
        <v>213</v>
      </c>
      <c r="B604" s="883" t="s">
        <v>742</v>
      </c>
      <c r="C604" s="157">
        <f>-VLOOKUP(A604,Clasificación!C:J,5,FALSE)</f>
        <v>0</v>
      </c>
      <c r="D604" s="157"/>
      <c r="E604" s="157"/>
      <c r="F604" s="157">
        <f>-VLOOKUP(A604,Clasificación!C:K,9,FALSE)</f>
        <v>0</v>
      </c>
      <c r="G604" s="157">
        <f t="shared" si="28"/>
        <v>0</v>
      </c>
      <c r="H604" s="157"/>
      <c r="I604" s="157"/>
      <c r="J604" s="157"/>
      <c r="K604" s="157"/>
      <c r="L604" s="157"/>
      <c r="M604" s="157"/>
      <c r="N604" s="157"/>
      <c r="O604" s="157"/>
      <c r="P604" s="157"/>
      <c r="Q604" s="157"/>
      <c r="R604" s="157"/>
      <c r="S604" s="157"/>
      <c r="T604" s="157"/>
      <c r="U604" s="157"/>
      <c r="V604" s="157"/>
      <c r="W604" s="157"/>
      <c r="X604" s="157"/>
      <c r="Y604" s="157"/>
      <c r="Z604" s="157"/>
      <c r="AA604" s="157">
        <f t="shared" si="27"/>
        <v>0</v>
      </c>
      <c r="AB604" s="158"/>
      <c r="AC604" s="884"/>
      <c r="AD604" s="884"/>
      <c r="AE604" s="884"/>
      <c r="AF604" s="884"/>
      <c r="AG604" s="884"/>
      <c r="AH604" s="884"/>
      <c r="AI604" s="884"/>
      <c r="AJ604" s="884"/>
      <c r="AK604" s="884"/>
      <c r="AL604" s="884"/>
      <c r="AM604" s="884"/>
      <c r="AN604" s="884"/>
    </row>
    <row r="605" spans="1:40" s="882" customFormat="1" ht="11.25">
      <c r="A605" s="882">
        <v>21301</v>
      </c>
      <c r="B605" s="883" t="s">
        <v>743</v>
      </c>
      <c r="C605" s="157">
        <f>-VLOOKUP(A605,Clasificación!C:J,5,FALSE)</f>
        <v>0</v>
      </c>
      <c r="D605" s="157"/>
      <c r="E605" s="157"/>
      <c r="F605" s="157">
        <f>-VLOOKUP(A605,Clasificación!C:K,9,FALSE)</f>
        <v>0</v>
      </c>
      <c r="G605" s="157">
        <f t="shared" si="28"/>
        <v>0</v>
      </c>
      <c r="H605" s="157"/>
      <c r="I605" s="157"/>
      <c r="J605" s="157"/>
      <c r="K605" s="157"/>
      <c r="L605" s="157"/>
      <c r="M605" s="157"/>
      <c r="N605" s="157"/>
      <c r="O605" s="157"/>
      <c r="P605" s="157"/>
      <c r="Q605" s="157"/>
      <c r="R605" s="157"/>
      <c r="S605" s="157"/>
      <c r="T605" s="157"/>
      <c r="U605" s="157"/>
      <c r="V605" s="157"/>
      <c r="W605" s="157"/>
      <c r="X605" s="157"/>
      <c r="Y605" s="157"/>
      <c r="Z605" s="157"/>
      <c r="AA605" s="157">
        <f t="shared" si="27"/>
        <v>0</v>
      </c>
      <c r="AB605" s="158"/>
      <c r="AC605" s="884"/>
      <c r="AD605" s="884"/>
      <c r="AE605" s="884"/>
      <c r="AF605" s="884"/>
      <c r="AG605" s="884"/>
      <c r="AH605" s="884"/>
      <c r="AI605" s="884"/>
      <c r="AJ605" s="884"/>
      <c r="AK605" s="884"/>
      <c r="AL605" s="884"/>
      <c r="AM605" s="884"/>
      <c r="AN605" s="884"/>
    </row>
    <row r="606" spans="1:40" s="882" customFormat="1" ht="11.25">
      <c r="A606" s="882">
        <v>213011</v>
      </c>
      <c r="B606" s="883" t="s">
        <v>266</v>
      </c>
      <c r="C606" s="157">
        <f>-VLOOKUP(A606,Clasificación!C:J,5,FALSE)</f>
        <v>0</v>
      </c>
      <c r="D606" s="157"/>
      <c r="E606" s="157"/>
      <c r="F606" s="157">
        <f>-VLOOKUP(A606,Clasificación!C:K,9,FALSE)</f>
        <v>0</v>
      </c>
      <c r="G606" s="157">
        <f t="shared" si="28"/>
        <v>0</v>
      </c>
      <c r="H606" s="157"/>
      <c r="I606" s="157"/>
      <c r="J606" s="157"/>
      <c r="K606" s="157"/>
      <c r="L606" s="157"/>
      <c r="M606" s="157"/>
      <c r="N606" s="157"/>
      <c r="O606" s="157"/>
      <c r="P606" s="157"/>
      <c r="Q606" s="157"/>
      <c r="R606" s="157"/>
      <c r="S606" s="157"/>
      <c r="T606" s="157"/>
      <c r="U606" s="157"/>
      <c r="V606" s="157"/>
      <c r="W606" s="157"/>
      <c r="X606" s="157"/>
      <c r="Y606" s="157"/>
      <c r="Z606" s="157"/>
      <c r="AA606" s="157">
        <f t="shared" si="27"/>
        <v>0</v>
      </c>
      <c r="AB606" s="158"/>
      <c r="AC606" s="884"/>
      <c r="AD606" s="884"/>
      <c r="AE606" s="884"/>
      <c r="AF606" s="884"/>
      <c r="AG606" s="884"/>
      <c r="AH606" s="884"/>
      <c r="AI606" s="884"/>
      <c r="AJ606" s="884"/>
      <c r="AK606" s="884"/>
      <c r="AL606" s="884"/>
      <c r="AM606" s="884"/>
      <c r="AN606" s="884"/>
    </row>
    <row r="607" spans="1:40" s="882" customFormat="1" ht="11.25">
      <c r="A607" s="882">
        <v>2130111</v>
      </c>
      <c r="B607" s="883" t="s">
        <v>744</v>
      </c>
      <c r="C607" s="157">
        <f>-VLOOKUP(A607,Clasificación!C:J,5,FALSE)</f>
        <v>0</v>
      </c>
      <c r="D607" s="157"/>
      <c r="E607" s="157"/>
      <c r="F607" s="157">
        <f>-VLOOKUP(A607,Clasificación!C:K,9,FALSE)</f>
        <v>0</v>
      </c>
      <c r="G607" s="157">
        <f t="shared" si="28"/>
        <v>0</v>
      </c>
      <c r="H607" s="157"/>
      <c r="I607" s="157"/>
      <c r="J607" s="157"/>
      <c r="K607" s="157"/>
      <c r="L607" s="157"/>
      <c r="M607" s="157"/>
      <c r="N607" s="157"/>
      <c r="O607" s="157"/>
      <c r="P607" s="157"/>
      <c r="Q607" s="157"/>
      <c r="R607" s="157"/>
      <c r="S607" s="157"/>
      <c r="T607" s="157"/>
      <c r="U607" s="157"/>
      <c r="V607" s="157"/>
      <c r="W607" s="157"/>
      <c r="X607" s="157"/>
      <c r="Y607" s="157"/>
      <c r="Z607" s="157"/>
      <c r="AA607" s="157">
        <f t="shared" si="27"/>
        <v>0</v>
      </c>
      <c r="AB607" s="158"/>
      <c r="AC607" s="884"/>
      <c r="AD607" s="884"/>
      <c r="AE607" s="884"/>
      <c r="AF607" s="884"/>
      <c r="AG607" s="884"/>
      <c r="AH607" s="884"/>
      <c r="AI607" s="884"/>
      <c r="AJ607" s="884"/>
      <c r="AK607" s="884"/>
      <c r="AL607" s="884"/>
      <c r="AM607" s="884"/>
      <c r="AN607" s="884"/>
    </row>
    <row r="608" spans="1:40" s="882" customFormat="1" ht="11.25">
      <c r="A608" s="882">
        <v>21301111</v>
      </c>
      <c r="B608" s="883" t="s">
        <v>745</v>
      </c>
      <c r="C608" s="157">
        <f>-VLOOKUP(A608,Clasificación!C:J,5,FALSE)</f>
        <v>0</v>
      </c>
      <c r="D608" s="157"/>
      <c r="E608" s="157"/>
      <c r="F608" s="157">
        <f>-VLOOKUP(A608,Clasificación!C:K,9,FALSE)</f>
        <v>0</v>
      </c>
      <c r="G608" s="157">
        <f t="shared" si="28"/>
        <v>0</v>
      </c>
      <c r="H608" s="157"/>
      <c r="I608" s="157"/>
      <c r="J608" s="157"/>
      <c r="K608" s="157"/>
      <c r="L608" s="157"/>
      <c r="M608" s="157"/>
      <c r="N608" s="157"/>
      <c r="O608" s="157"/>
      <c r="P608" s="157"/>
      <c r="Q608" s="157"/>
      <c r="R608" s="157"/>
      <c r="S608" s="157"/>
      <c r="T608" s="157"/>
      <c r="U608" s="157"/>
      <c r="V608" s="157"/>
      <c r="W608" s="157"/>
      <c r="X608" s="157"/>
      <c r="Y608" s="157"/>
      <c r="Z608" s="157"/>
      <c r="AA608" s="157">
        <f t="shared" si="27"/>
        <v>0</v>
      </c>
      <c r="AB608" s="158"/>
      <c r="AC608" s="884"/>
      <c r="AD608" s="884"/>
      <c r="AE608" s="884"/>
      <c r="AF608" s="884"/>
      <c r="AG608" s="884"/>
      <c r="AH608" s="884"/>
      <c r="AI608" s="884"/>
      <c r="AJ608" s="884"/>
      <c r="AK608" s="884"/>
      <c r="AL608" s="884"/>
      <c r="AM608" s="884"/>
      <c r="AN608" s="884"/>
    </row>
    <row r="609" spans="1:40" s="882" customFormat="1" ht="11.25">
      <c r="A609" s="882">
        <v>2130111101</v>
      </c>
      <c r="B609" s="883" t="s">
        <v>64</v>
      </c>
      <c r="C609" s="157">
        <f>-VLOOKUP(A609,Clasificación!C:J,5,FALSE)</f>
        <v>0</v>
      </c>
      <c r="D609" s="157"/>
      <c r="E609" s="157"/>
      <c r="F609" s="157">
        <f>-VLOOKUP(A609,Clasificación!C:K,9,FALSE)</f>
        <v>0</v>
      </c>
      <c r="G609" s="157">
        <f t="shared" si="28"/>
        <v>0</v>
      </c>
      <c r="H609" s="157"/>
      <c r="I609" s="157"/>
      <c r="J609" s="157"/>
      <c r="K609" s="157"/>
      <c r="L609" s="157"/>
      <c r="M609" s="157"/>
      <c r="N609" s="157"/>
      <c r="O609" s="157"/>
      <c r="P609" s="157"/>
      <c r="Q609" s="157"/>
      <c r="R609" s="157"/>
      <c r="S609" s="157"/>
      <c r="T609" s="157"/>
      <c r="U609" s="157"/>
      <c r="V609" s="157"/>
      <c r="W609" s="157"/>
      <c r="X609" s="157"/>
      <c r="Y609" s="157"/>
      <c r="Z609" s="157"/>
      <c r="AA609" s="157">
        <f t="shared" si="27"/>
        <v>0</v>
      </c>
      <c r="AB609" s="158"/>
      <c r="AC609" s="884"/>
      <c r="AD609" s="884"/>
      <c r="AE609" s="884"/>
      <c r="AF609" s="884"/>
      <c r="AG609" s="884"/>
      <c r="AH609" s="884"/>
      <c r="AI609" s="884"/>
      <c r="AJ609" s="884"/>
      <c r="AK609" s="884"/>
      <c r="AL609" s="884"/>
      <c r="AM609" s="884"/>
      <c r="AN609" s="884"/>
    </row>
    <row r="610" spans="1:40" s="882" customFormat="1" ht="11.25">
      <c r="A610" s="882">
        <v>2130111102</v>
      </c>
      <c r="B610" s="883" t="s">
        <v>746</v>
      </c>
      <c r="C610" s="157">
        <f>-VLOOKUP(A610,Clasificación!C:J,5,FALSE)</f>
        <v>0</v>
      </c>
      <c r="D610" s="157"/>
      <c r="E610" s="157"/>
      <c r="F610" s="157">
        <f>-VLOOKUP(A610,Clasificación!C:K,9,FALSE)</f>
        <v>0</v>
      </c>
      <c r="G610" s="157">
        <f t="shared" si="28"/>
        <v>0</v>
      </c>
      <c r="H610" s="157"/>
      <c r="I610" s="157"/>
      <c r="J610" s="157"/>
      <c r="K610" s="157"/>
      <c r="L610" s="157"/>
      <c r="M610" s="157"/>
      <c r="N610" s="157"/>
      <c r="O610" s="157"/>
      <c r="P610" s="157"/>
      <c r="Q610" s="157"/>
      <c r="R610" s="157"/>
      <c r="S610" s="157"/>
      <c r="T610" s="157"/>
      <c r="U610" s="157"/>
      <c r="V610" s="157"/>
      <c r="W610" s="157"/>
      <c r="X610" s="157"/>
      <c r="Y610" s="157"/>
      <c r="Z610" s="157"/>
      <c r="AA610" s="157">
        <f t="shared" si="27"/>
        <v>0</v>
      </c>
      <c r="AB610" s="158"/>
      <c r="AC610" s="884"/>
      <c r="AD610" s="884"/>
      <c r="AE610" s="884"/>
      <c r="AF610" s="884"/>
      <c r="AG610" s="884"/>
      <c r="AH610" s="884"/>
      <c r="AI610" s="884"/>
      <c r="AJ610" s="884"/>
      <c r="AK610" s="884"/>
      <c r="AL610" s="884"/>
      <c r="AM610" s="884"/>
      <c r="AN610" s="884"/>
    </row>
    <row r="611" spans="1:40" s="882" customFormat="1" ht="11.25">
      <c r="A611" s="882">
        <v>21301112</v>
      </c>
      <c r="B611" s="883" t="s">
        <v>747</v>
      </c>
      <c r="C611" s="157">
        <f>-VLOOKUP(A611,Clasificación!C:J,5,FALSE)</f>
        <v>0</v>
      </c>
      <c r="D611" s="157"/>
      <c r="E611" s="157"/>
      <c r="F611" s="157">
        <f>-VLOOKUP(A611,Clasificación!C:K,9,FALSE)</f>
        <v>0</v>
      </c>
      <c r="G611" s="157">
        <f t="shared" si="28"/>
        <v>0</v>
      </c>
      <c r="H611" s="157"/>
      <c r="I611" s="157"/>
      <c r="J611" s="157"/>
      <c r="K611" s="157"/>
      <c r="L611" s="157"/>
      <c r="M611" s="157"/>
      <c r="N611" s="157"/>
      <c r="O611" s="157"/>
      <c r="P611" s="157"/>
      <c r="Q611" s="157"/>
      <c r="R611" s="157"/>
      <c r="S611" s="157"/>
      <c r="T611" s="157"/>
      <c r="U611" s="157"/>
      <c r="V611" s="157"/>
      <c r="W611" s="157"/>
      <c r="X611" s="157"/>
      <c r="Y611" s="157"/>
      <c r="Z611" s="157"/>
      <c r="AA611" s="157">
        <f t="shared" si="27"/>
        <v>0</v>
      </c>
      <c r="AB611" s="158"/>
      <c r="AC611" s="884"/>
      <c r="AD611" s="884"/>
      <c r="AE611" s="884"/>
      <c r="AF611" s="884"/>
      <c r="AG611" s="884"/>
      <c r="AH611" s="884"/>
      <c r="AI611" s="884"/>
      <c r="AJ611" s="884"/>
      <c r="AK611" s="884"/>
      <c r="AL611" s="884"/>
      <c r="AM611" s="884"/>
      <c r="AN611" s="884"/>
    </row>
    <row r="612" spans="1:40" s="882" customFormat="1" ht="11.25">
      <c r="A612" s="882">
        <v>2130111201</v>
      </c>
      <c r="B612" s="883" t="s">
        <v>64</v>
      </c>
      <c r="C612" s="157">
        <f>-VLOOKUP(A612,Clasificación!C:J,5,FALSE)</f>
        <v>0</v>
      </c>
      <c r="D612" s="157"/>
      <c r="E612" s="157"/>
      <c r="F612" s="157">
        <f>-VLOOKUP(A612,Clasificación!C:K,9,FALSE)</f>
        <v>0</v>
      </c>
      <c r="G612" s="157">
        <f t="shared" si="28"/>
        <v>0</v>
      </c>
      <c r="H612" s="157"/>
      <c r="I612" s="157"/>
      <c r="J612" s="157"/>
      <c r="K612" s="157"/>
      <c r="L612" s="157"/>
      <c r="M612" s="157"/>
      <c r="N612" s="157"/>
      <c r="O612" s="157"/>
      <c r="P612" s="157"/>
      <c r="Q612" s="157"/>
      <c r="R612" s="157"/>
      <c r="S612" s="157"/>
      <c r="T612" s="157"/>
      <c r="U612" s="157"/>
      <c r="V612" s="157"/>
      <c r="W612" s="157"/>
      <c r="X612" s="157"/>
      <c r="Y612" s="157"/>
      <c r="Z612" s="157"/>
      <c r="AA612" s="157">
        <f t="shared" si="27"/>
        <v>0</v>
      </c>
      <c r="AB612" s="158"/>
      <c r="AC612" s="884"/>
      <c r="AD612" s="884"/>
      <c r="AE612" s="884"/>
      <c r="AF612" s="884"/>
      <c r="AG612" s="884"/>
      <c r="AH612" s="884"/>
      <c r="AI612" s="884"/>
      <c r="AJ612" s="884"/>
      <c r="AK612" s="884"/>
      <c r="AL612" s="884"/>
      <c r="AM612" s="884"/>
      <c r="AN612" s="884"/>
    </row>
    <row r="613" spans="1:40" s="882" customFormat="1" ht="11.25">
      <c r="A613" s="882">
        <v>2130111202</v>
      </c>
      <c r="B613" s="883" t="s">
        <v>746</v>
      </c>
      <c r="C613" s="157">
        <f>-VLOOKUP(A613,Clasificación!C:J,5,FALSE)</f>
        <v>0</v>
      </c>
      <c r="D613" s="157"/>
      <c r="E613" s="157"/>
      <c r="F613" s="157">
        <f>-VLOOKUP(A613,Clasificación!C:K,9,FALSE)</f>
        <v>0</v>
      </c>
      <c r="G613" s="157">
        <f t="shared" si="28"/>
        <v>0</v>
      </c>
      <c r="H613" s="157"/>
      <c r="I613" s="157"/>
      <c r="J613" s="157"/>
      <c r="K613" s="157"/>
      <c r="L613" s="157"/>
      <c r="M613" s="157"/>
      <c r="N613" s="157"/>
      <c r="O613" s="157"/>
      <c r="P613" s="157"/>
      <c r="Q613" s="157"/>
      <c r="R613" s="157"/>
      <c r="S613" s="157"/>
      <c r="T613" s="157"/>
      <c r="U613" s="157"/>
      <c r="V613" s="157"/>
      <c r="W613" s="157"/>
      <c r="X613" s="157"/>
      <c r="Y613" s="157"/>
      <c r="Z613" s="157"/>
      <c r="AA613" s="157">
        <f t="shared" si="27"/>
        <v>0</v>
      </c>
      <c r="AB613" s="158"/>
      <c r="AC613" s="884"/>
      <c r="AD613" s="884"/>
      <c r="AE613" s="884"/>
      <c r="AF613" s="884"/>
      <c r="AG613" s="884"/>
      <c r="AH613" s="884"/>
      <c r="AI613" s="884"/>
      <c r="AJ613" s="884"/>
      <c r="AK613" s="884"/>
      <c r="AL613" s="884"/>
      <c r="AM613" s="884"/>
      <c r="AN613" s="884"/>
    </row>
    <row r="614" spans="1:40" s="882" customFormat="1" ht="11.25">
      <c r="A614" s="882">
        <v>21301113</v>
      </c>
      <c r="B614" s="883" t="s">
        <v>1366</v>
      </c>
      <c r="C614" s="157">
        <f>-VLOOKUP(A614,Clasificación!C:J,5,FALSE)</f>
        <v>0</v>
      </c>
      <c r="D614" s="157"/>
      <c r="E614" s="157"/>
      <c r="F614" s="157">
        <f>-VLOOKUP(A614,Clasificación!C:K,9,FALSE)</f>
        <v>0</v>
      </c>
      <c r="G614" s="157">
        <f t="shared" si="28"/>
        <v>0</v>
      </c>
      <c r="H614" s="157"/>
      <c r="I614" s="157"/>
      <c r="J614" s="157"/>
      <c r="K614" s="157"/>
      <c r="L614" s="157"/>
      <c r="M614" s="157"/>
      <c r="N614" s="157"/>
      <c r="O614" s="157"/>
      <c r="P614" s="157"/>
      <c r="Q614" s="157"/>
      <c r="R614" s="157"/>
      <c r="S614" s="157"/>
      <c r="T614" s="157"/>
      <c r="U614" s="157"/>
      <c r="V614" s="157"/>
      <c r="W614" s="157"/>
      <c r="X614" s="157"/>
      <c r="Y614" s="157"/>
      <c r="Z614" s="157"/>
      <c r="AA614" s="157">
        <f t="shared" si="27"/>
        <v>0</v>
      </c>
      <c r="AB614" s="158"/>
      <c r="AC614" s="884"/>
      <c r="AD614" s="884"/>
      <c r="AE614" s="884"/>
      <c r="AF614" s="884"/>
      <c r="AG614" s="884"/>
      <c r="AH614" s="884"/>
      <c r="AI614" s="884"/>
      <c r="AJ614" s="884"/>
      <c r="AK614" s="884"/>
      <c r="AL614" s="884"/>
      <c r="AM614" s="884"/>
      <c r="AN614" s="884"/>
    </row>
    <row r="615" spans="1:40" s="882" customFormat="1" ht="11.25">
      <c r="A615" s="882">
        <v>2130111301</v>
      </c>
      <c r="B615" s="883" t="s">
        <v>64</v>
      </c>
      <c r="C615" s="157">
        <f>-VLOOKUP(A615,Clasificación!C:J,5,FALSE)</f>
        <v>-343419677</v>
      </c>
      <c r="D615" s="157"/>
      <c r="E615" s="157"/>
      <c r="F615" s="157">
        <f>-VLOOKUP(A615,Clasificación!C:K,9,FALSE)</f>
        <v>-6642589630</v>
      </c>
      <c r="G615" s="157">
        <f t="shared" si="28"/>
        <v>6299169953</v>
      </c>
      <c r="H615" s="157"/>
      <c r="I615" s="157"/>
      <c r="J615" s="157"/>
      <c r="K615" s="157"/>
      <c r="L615" s="157"/>
      <c r="M615" s="157"/>
      <c r="N615" s="157"/>
      <c r="O615" s="157"/>
      <c r="P615" s="157"/>
      <c r="Q615" s="157"/>
      <c r="R615" s="157"/>
      <c r="S615" s="157"/>
      <c r="T615" s="157"/>
      <c r="U615" s="157"/>
      <c r="V615" s="157"/>
      <c r="W615" s="157">
        <f>-G615</f>
        <v>-6299169953</v>
      </c>
      <c r="X615" s="157"/>
      <c r="Y615" s="157"/>
      <c r="Z615" s="157"/>
      <c r="AA615" s="157">
        <f t="shared" si="27"/>
        <v>0</v>
      </c>
      <c r="AB615" s="158"/>
      <c r="AC615" s="884"/>
      <c r="AD615" s="884"/>
      <c r="AE615" s="884"/>
      <c r="AF615" s="884"/>
      <c r="AG615" s="884"/>
      <c r="AH615" s="884"/>
      <c r="AI615" s="884"/>
      <c r="AJ615" s="884"/>
      <c r="AK615" s="884"/>
      <c r="AL615" s="884"/>
      <c r="AM615" s="884"/>
      <c r="AN615" s="884"/>
    </row>
    <row r="616" spans="1:40" s="882" customFormat="1" ht="11.25">
      <c r="A616" s="882">
        <v>2130111302</v>
      </c>
      <c r="B616" s="883" t="s">
        <v>63</v>
      </c>
      <c r="C616" s="157">
        <f>-VLOOKUP(A616,Clasificación!C:J,5,FALSE)</f>
        <v>-5054385781</v>
      </c>
      <c r="D616" s="157"/>
      <c r="E616" s="157"/>
      <c r="F616" s="157">
        <f>-VLOOKUP(A616,Clasificación!C:K,9,FALSE)</f>
        <v>-8256418209</v>
      </c>
      <c r="G616" s="157">
        <f t="shared" si="28"/>
        <v>3202032428</v>
      </c>
      <c r="H616" s="157"/>
      <c r="I616" s="157"/>
      <c r="J616" s="157"/>
      <c r="K616" s="157"/>
      <c r="L616" s="157"/>
      <c r="M616" s="157"/>
      <c r="N616" s="157"/>
      <c r="O616" s="157"/>
      <c r="P616" s="157"/>
      <c r="Q616" s="157"/>
      <c r="R616" s="157"/>
      <c r="S616" s="157"/>
      <c r="T616" s="157"/>
      <c r="U616" s="157"/>
      <c r="V616" s="157"/>
      <c r="W616" s="157">
        <f>-G616</f>
        <v>-3202032428</v>
      </c>
      <c r="X616" s="157"/>
      <c r="Y616" s="157"/>
      <c r="Z616" s="157"/>
      <c r="AA616" s="157">
        <f t="shared" si="27"/>
        <v>0</v>
      </c>
      <c r="AB616" s="158"/>
      <c r="AC616" s="884"/>
      <c r="AD616" s="884"/>
      <c r="AE616" s="884"/>
      <c r="AF616" s="884"/>
      <c r="AG616" s="884"/>
      <c r="AH616" s="884"/>
      <c r="AI616" s="884"/>
      <c r="AJ616" s="884"/>
      <c r="AK616" s="884"/>
      <c r="AL616" s="884"/>
      <c r="AM616" s="884"/>
      <c r="AN616" s="884"/>
    </row>
    <row r="617" spans="1:40" s="882" customFormat="1" ht="11.25">
      <c r="A617" s="882">
        <v>2130112</v>
      </c>
      <c r="B617" s="883" t="s">
        <v>748</v>
      </c>
      <c r="C617" s="157">
        <f>-VLOOKUP(A617,Clasificación!C:J,5,FALSE)</f>
        <v>0</v>
      </c>
      <c r="D617" s="157"/>
      <c r="E617" s="157"/>
      <c r="F617" s="157">
        <f>-VLOOKUP(A617,Clasificación!C:K,9,FALSE)</f>
        <v>0</v>
      </c>
      <c r="G617" s="157">
        <f t="shared" si="28"/>
        <v>0</v>
      </c>
      <c r="H617" s="157"/>
      <c r="I617" s="157"/>
      <c r="J617" s="157"/>
      <c r="K617" s="157"/>
      <c r="L617" s="157"/>
      <c r="M617" s="157"/>
      <c r="N617" s="157"/>
      <c r="O617" s="157"/>
      <c r="P617" s="157"/>
      <c r="Q617" s="157"/>
      <c r="R617" s="157"/>
      <c r="S617" s="157"/>
      <c r="T617" s="157"/>
      <c r="U617" s="157"/>
      <c r="V617" s="157"/>
      <c r="W617" s="157"/>
      <c r="X617" s="157"/>
      <c r="Y617" s="157"/>
      <c r="Z617" s="157"/>
      <c r="AA617" s="157">
        <f t="shared" si="27"/>
        <v>0</v>
      </c>
      <c r="AB617" s="158"/>
      <c r="AC617" s="884"/>
      <c r="AD617" s="884"/>
      <c r="AE617" s="884"/>
      <c r="AF617" s="884"/>
      <c r="AG617" s="884"/>
      <c r="AH617" s="884"/>
      <c r="AI617" s="884"/>
      <c r="AJ617" s="884"/>
      <c r="AK617" s="884"/>
      <c r="AL617" s="884"/>
      <c r="AM617" s="884"/>
      <c r="AN617" s="884"/>
    </row>
    <row r="618" spans="1:40" s="882" customFormat="1" ht="11.25">
      <c r="A618" s="882">
        <v>21301121</v>
      </c>
      <c r="B618" s="883" t="s">
        <v>745</v>
      </c>
      <c r="C618" s="157">
        <f>-VLOOKUP(A618,Clasificación!C:J,5,FALSE)</f>
        <v>0</v>
      </c>
      <c r="D618" s="157"/>
      <c r="E618" s="157"/>
      <c r="F618" s="157">
        <f>-VLOOKUP(A618,Clasificación!C:K,9,FALSE)</f>
        <v>0</v>
      </c>
      <c r="G618" s="157">
        <f t="shared" si="28"/>
        <v>0</v>
      </c>
      <c r="H618" s="157"/>
      <c r="I618" s="157"/>
      <c r="J618" s="157"/>
      <c r="K618" s="157"/>
      <c r="L618" s="157"/>
      <c r="M618" s="157"/>
      <c r="N618" s="157"/>
      <c r="O618" s="157"/>
      <c r="P618" s="157"/>
      <c r="Q618" s="157"/>
      <c r="R618" s="157"/>
      <c r="S618" s="157"/>
      <c r="T618" s="157"/>
      <c r="U618" s="157"/>
      <c r="V618" s="157"/>
      <c r="W618" s="157"/>
      <c r="X618" s="157"/>
      <c r="Y618" s="157"/>
      <c r="Z618" s="157"/>
      <c r="AA618" s="157">
        <f t="shared" si="27"/>
        <v>0</v>
      </c>
      <c r="AB618" s="158"/>
      <c r="AC618" s="884"/>
      <c r="AD618" s="884"/>
      <c r="AE618" s="884"/>
      <c r="AF618" s="884"/>
      <c r="AG618" s="884"/>
      <c r="AH618" s="884"/>
      <c r="AI618" s="884"/>
      <c r="AJ618" s="884"/>
      <c r="AK618" s="884"/>
      <c r="AL618" s="884"/>
      <c r="AM618" s="884"/>
      <c r="AN618" s="884"/>
    </row>
    <row r="619" spans="1:40" s="882" customFormat="1" ht="11.25">
      <c r="A619" s="882">
        <v>2130112101</v>
      </c>
      <c r="B619" s="883" t="s">
        <v>64</v>
      </c>
      <c r="C619" s="157">
        <f>-VLOOKUP(A619,Clasificación!C:J,5,FALSE)</f>
        <v>0</v>
      </c>
      <c r="D619" s="157"/>
      <c r="E619" s="157"/>
      <c r="F619" s="157">
        <f>-VLOOKUP(A619,Clasificación!C:K,9,FALSE)</f>
        <v>0</v>
      </c>
      <c r="G619" s="157">
        <f t="shared" si="28"/>
        <v>0</v>
      </c>
      <c r="H619" s="157"/>
      <c r="I619" s="157"/>
      <c r="J619" s="157"/>
      <c r="K619" s="157"/>
      <c r="L619" s="157"/>
      <c r="M619" s="157"/>
      <c r="N619" s="157"/>
      <c r="O619" s="157"/>
      <c r="P619" s="157"/>
      <c r="Q619" s="157"/>
      <c r="R619" s="157"/>
      <c r="S619" s="157"/>
      <c r="T619" s="157"/>
      <c r="U619" s="157"/>
      <c r="V619" s="157"/>
      <c r="W619" s="157"/>
      <c r="X619" s="157"/>
      <c r="Y619" s="157"/>
      <c r="Z619" s="157"/>
      <c r="AA619" s="157">
        <f t="shared" si="27"/>
        <v>0</v>
      </c>
      <c r="AB619" s="158"/>
      <c r="AC619" s="884"/>
      <c r="AD619" s="884"/>
      <c r="AE619" s="884"/>
      <c r="AF619" s="884"/>
      <c r="AG619" s="884"/>
      <c r="AH619" s="884"/>
      <c r="AI619" s="884"/>
      <c r="AJ619" s="884"/>
      <c r="AK619" s="884"/>
      <c r="AL619" s="884"/>
      <c r="AM619" s="884"/>
      <c r="AN619" s="884"/>
    </row>
    <row r="620" spans="1:40" s="882" customFormat="1" ht="11.25">
      <c r="A620" s="882">
        <v>2130112102</v>
      </c>
      <c r="B620" s="883" t="s">
        <v>746</v>
      </c>
      <c r="C620" s="157">
        <f>-VLOOKUP(A620,Clasificación!C:J,5,FALSE)</f>
        <v>0</v>
      </c>
      <c r="D620" s="157"/>
      <c r="E620" s="157"/>
      <c r="F620" s="157">
        <f>-VLOOKUP(A620,Clasificación!C:K,9,FALSE)</f>
        <v>0</v>
      </c>
      <c r="G620" s="157">
        <f t="shared" si="28"/>
        <v>0</v>
      </c>
      <c r="H620" s="157"/>
      <c r="I620" s="157"/>
      <c r="J620" s="157"/>
      <c r="K620" s="157"/>
      <c r="L620" s="157"/>
      <c r="M620" s="157"/>
      <c r="N620" s="157"/>
      <c r="O620" s="157"/>
      <c r="P620" s="157"/>
      <c r="Q620" s="157"/>
      <c r="R620" s="157"/>
      <c r="S620" s="157"/>
      <c r="T620" s="157"/>
      <c r="U620" s="157"/>
      <c r="V620" s="157"/>
      <c r="W620" s="157"/>
      <c r="X620" s="157"/>
      <c r="Y620" s="157"/>
      <c r="Z620" s="157"/>
      <c r="AA620" s="157">
        <f t="shared" si="27"/>
        <v>0</v>
      </c>
      <c r="AB620" s="158"/>
      <c r="AC620" s="884"/>
      <c r="AD620" s="884"/>
      <c r="AE620" s="884"/>
      <c r="AF620" s="884"/>
      <c r="AG620" s="884"/>
      <c r="AH620" s="884"/>
      <c r="AI620" s="884"/>
      <c r="AJ620" s="884"/>
      <c r="AK620" s="884"/>
      <c r="AL620" s="884"/>
      <c r="AM620" s="884"/>
      <c r="AN620" s="884"/>
    </row>
    <row r="621" spans="1:40" s="882" customFormat="1" ht="11.25">
      <c r="A621" s="882">
        <v>21301122</v>
      </c>
      <c r="B621" s="883" t="s">
        <v>747</v>
      </c>
      <c r="C621" s="157">
        <f>-VLOOKUP(A621,Clasificación!C:J,5,FALSE)</f>
        <v>0</v>
      </c>
      <c r="D621" s="157"/>
      <c r="E621" s="157"/>
      <c r="F621" s="157">
        <f>-VLOOKUP(A621,Clasificación!C:K,9,FALSE)</f>
        <v>0</v>
      </c>
      <c r="G621" s="157">
        <f t="shared" si="28"/>
        <v>0</v>
      </c>
      <c r="H621" s="157"/>
      <c r="I621" s="157"/>
      <c r="J621" s="157"/>
      <c r="K621" s="157"/>
      <c r="L621" s="157"/>
      <c r="M621" s="157"/>
      <c r="N621" s="157"/>
      <c r="O621" s="157"/>
      <c r="P621" s="157"/>
      <c r="Q621" s="157"/>
      <c r="R621" s="157"/>
      <c r="S621" s="157"/>
      <c r="T621" s="157"/>
      <c r="U621" s="157"/>
      <c r="V621" s="157"/>
      <c r="W621" s="157"/>
      <c r="X621" s="157"/>
      <c r="Y621" s="157"/>
      <c r="Z621" s="157"/>
      <c r="AA621" s="157">
        <f t="shared" si="27"/>
        <v>0</v>
      </c>
      <c r="AB621" s="158"/>
      <c r="AC621" s="884"/>
      <c r="AD621" s="884"/>
      <c r="AE621" s="884"/>
      <c r="AF621" s="884"/>
      <c r="AG621" s="884"/>
      <c r="AH621" s="884"/>
      <c r="AI621" s="884"/>
      <c r="AJ621" s="884"/>
      <c r="AK621" s="884"/>
      <c r="AL621" s="884"/>
      <c r="AM621" s="884"/>
      <c r="AN621" s="884"/>
    </row>
    <row r="622" spans="1:40" s="882" customFormat="1" ht="11.25">
      <c r="A622" s="882">
        <v>2130112201</v>
      </c>
      <c r="B622" s="883" t="s">
        <v>64</v>
      </c>
      <c r="C622" s="157">
        <f>-VLOOKUP(A622,Clasificación!C:J,5,FALSE)</f>
        <v>0</v>
      </c>
      <c r="D622" s="157"/>
      <c r="E622" s="157"/>
      <c r="F622" s="157">
        <f>-VLOOKUP(A622,Clasificación!C:K,9,FALSE)</f>
        <v>0</v>
      </c>
      <c r="G622" s="157">
        <f t="shared" si="28"/>
        <v>0</v>
      </c>
      <c r="H622" s="157"/>
      <c r="I622" s="157"/>
      <c r="J622" s="157"/>
      <c r="K622" s="157"/>
      <c r="L622" s="157"/>
      <c r="M622" s="157"/>
      <c r="N622" s="157"/>
      <c r="O622" s="157"/>
      <c r="P622" s="157"/>
      <c r="Q622" s="157"/>
      <c r="R622" s="157"/>
      <c r="S622" s="157"/>
      <c r="T622" s="157"/>
      <c r="U622" s="157"/>
      <c r="V622" s="157"/>
      <c r="W622" s="157"/>
      <c r="X622" s="157"/>
      <c r="Y622" s="157"/>
      <c r="Z622" s="157"/>
      <c r="AA622" s="157">
        <f t="shared" si="27"/>
        <v>0</v>
      </c>
      <c r="AB622" s="158"/>
      <c r="AC622" s="884"/>
      <c r="AD622" s="884"/>
      <c r="AE622" s="884"/>
      <c r="AF622" s="884"/>
      <c r="AG622" s="884"/>
      <c r="AH622" s="884"/>
      <c r="AI622" s="884"/>
      <c r="AJ622" s="884"/>
      <c r="AK622" s="884"/>
      <c r="AL622" s="884"/>
      <c r="AM622" s="884"/>
      <c r="AN622" s="884"/>
    </row>
    <row r="623" spans="1:40" s="882" customFormat="1" ht="11.25">
      <c r="A623" s="882">
        <v>2130112202</v>
      </c>
      <c r="B623" s="883" t="s">
        <v>746</v>
      </c>
      <c r="C623" s="157">
        <f>-VLOOKUP(A623,Clasificación!C:J,5,FALSE)</f>
        <v>0</v>
      </c>
      <c r="D623" s="157"/>
      <c r="E623" s="157"/>
      <c r="F623" s="157">
        <f>-VLOOKUP(A623,Clasificación!C:K,9,FALSE)</f>
        <v>0</v>
      </c>
      <c r="G623" s="157">
        <f t="shared" si="28"/>
        <v>0</v>
      </c>
      <c r="H623" s="157"/>
      <c r="I623" s="157"/>
      <c r="J623" s="157"/>
      <c r="K623" s="157"/>
      <c r="L623" s="157"/>
      <c r="M623" s="157"/>
      <c r="N623" s="157"/>
      <c r="O623" s="157"/>
      <c r="P623" s="157"/>
      <c r="Q623" s="157"/>
      <c r="R623" s="157"/>
      <c r="S623" s="157"/>
      <c r="T623" s="157"/>
      <c r="U623" s="157"/>
      <c r="V623" s="157"/>
      <c r="W623" s="157"/>
      <c r="X623" s="157"/>
      <c r="Y623" s="157"/>
      <c r="Z623" s="157"/>
      <c r="AA623" s="157">
        <f t="shared" si="27"/>
        <v>0</v>
      </c>
      <c r="AB623" s="158"/>
      <c r="AC623" s="884"/>
      <c r="AD623" s="884"/>
      <c r="AE623" s="884"/>
      <c r="AF623" s="884"/>
      <c r="AG623" s="884"/>
      <c r="AH623" s="884"/>
      <c r="AI623" s="884"/>
      <c r="AJ623" s="884"/>
      <c r="AK623" s="884"/>
      <c r="AL623" s="884"/>
      <c r="AM623" s="884"/>
      <c r="AN623" s="884"/>
    </row>
    <row r="624" spans="1:40" s="882" customFormat="1" ht="11.25">
      <c r="A624" s="882">
        <v>21302</v>
      </c>
      <c r="B624" s="883" t="s">
        <v>749</v>
      </c>
      <c r="C624" s="157">
        <f>-VLOOKUP(A624,Clasificación!C:J,5,FALSE)</f>
        <v>0</v>
      </c>
      <c r="D624" s="157"/>
      <c r="E624" s="157"/>
      <c r="F624" s="157">
        <f>-VLOOKUP(A624,Clasificación!C:K,9,FALSE)</f>
        <v>0</v>
      </c>
      <c r="G624" s="157">
        <f t="shared" si="28"/>
        <v>0</v>
      </c>
      <c r="H624" s="157"/>
      <c r="I624" s="157"/>
      <c r="J624" s="157"/>
      <c r="K624" s="157"/>
      <c r="L624" s="157"/>
      <c r="M624" s="157"/>
      <c r="N624" s="157"/>
      <c r="O624" s="157"/>
      <c r="P624" s="157"/>
      <c r="Q624" s="157"/>
      <c r="R624" s="157"/>
      <c r="S624" s="157"/>
      <c r="T624" s="157"/>
      <c r="U624" s="157"/>
      <c r="V624" s="157"/>
      <c r="W624" s="157"/>
      <c r="X624" s="157"/>
      <c r="Y624" s="157"/>
      <c r="Z624" s="157"/>
      <c r="AA624" s="157">
        <f t="shared" si="27"/>
        <v>0</v>
      </c>
      <c r="AB624" s="158"/>
      <c r="AC624" s="884"/>
      <c r="AD624" s="884"/>
      <c r="AE624" s="884"/>
      <c r="AF624" s="884"/>
      <c r="AG624" s="884"/>
      <c r="AH624" s="884"/>
      <c r="AI624" s="884"/>
      <c r="AJ624" s="884"/>
      <c r="AK624" s="884"/>
      <c r="AL624" s="884"/>
      <c r="AM624" s="884"/>
      <c r="AN624" s="884"/>
    </row>
    <row r="625" spans="1:40" s="882" customFormat="1" ht="11.25">
      <c r="A625" s="882">
        <v>213021</v>
      </c>
      <c r="B625" s="883" t="s">
        <v>749</v>
      </c>
      <c r="C625" s="157">
        <f>-VLOOKUP(A625,Clasificación!C:J,5,FALSE)</f>
        <v>0</v>
      </c>
      <c r="D625" s="157"/>
      <c r="E625" s="157"/>
      <c r="F625" s="157">
        <f>-VLOOKUP(A625,Clasificación!C:K,9,FALSE)</f>
        <v>0</v>
      </c>
      <c r="G625" s="157">
        <f t="shared" si="28"/>
        <v>0</v>
      </c>
      <c r="H625" s="157"/>
      <c r="I625" s="157"/>
      <c r="J625" s="157"/>
      <c r="K625" s="157"/>
      <c r="L625" s="157"/>
      <c r="M625" s="157"/>
      <c r="N625" s="157"/>
      <c r="O625" s="157"/>
      <c r="P625" s="157"/>
      <c r="Q625" s="157"/>
      <c r="R625" s="157"/>
      <c r="S625" s="157"/>
      <c r="T625" s="157"/>
      <c r="U625" s="157"/>
      <c r="V625" s="157"/>
      <c r="W625" s="157"/>
      <c r="X625" s="157"/>
      <c r="Y625" s="157"/>
      <c r="Z625" s="157"/>
      <c r="AA625" s="157">
        <f t="shared" si="27"/>
        <v>0</v>
      </c>
      <c r="AB625" s="158"/>
      <c r="AC625" s="884"/>
      <c r="AD625" s="884"/>
      <c r="AE625" s="884"/>
      <c r="AF625" s="884"/>
      <c r="AG625" s="884"/>
      <c r="AH625" s="884"/>
      <c r="AI625" s="884"/>
      <c r="AJ625" s="884"/>
      <c r="AK625" s="884"/>
      <c r="AL625" s="884"/>
      <c r="AM625" s="884"/>
      <c r="AN625" s="884"/>
    </row>
    <row r="626" spans="1:40" s="882" customFormat="1" ht="11.25">
      <c r="A626" s="882">
        <v>2130211</v>
      </c>
      <c r="B626" s="883" t="s">
        <v>750</v>
      </c>
      <c r="C626" s="157">
        <f>-VLOOKUP(A626,Clasificación!C:J,5,FALSE)</f>
        <v>0</v>
      </c>
      <c r="D626" s="157"/>
      <c r="E626" s="157"/>
      <c r="F626" s="157">
        <f>-VLOOKUP(A626,Clasificación!C:K,9,FALSE)</f>
        <v>0</v>
      </c>
      <c r="G626" s="157">
        <f t="shared" si="28"/>
        <v>0</v>
      </c>
      <c r="H626" s="157"/>
      <c r="I626" s="157"/>
      <c r="J626" s="157"/>
      <c r="K626" s="157"/>
      <c r="L626" s="157"/>
      <c r="M626" s="157"/>
      <c r="N626" s="157"/>
      <c r="O626" s="157"/>
      <c r="P626" s="157"/>
      <c r="Q626" s="157"/>
      <c r="R626" s="157"/>
      <c r="S626" s="157"/>
      <c r="T626" s="157"/>
      <c r="U626" s="157"/>
      <c r="V626" s="157"/>
      <c r="W626" s="157"/>
      <c r="X626" s="157"/>
      <c r="Y626" s="157"/>
      <c r="Z626" s="157"/>
      <c r="AA626" s="157">
        <f t="shared" si="27"/>
        <v>0</v>
      </c>
      <c r="AB626" s="158"/>
      <c r="AC626" s="884"/>
      <c r="AD626" s="884"/>
      <c r="AE626" s="884"/>
      <c r="AF626" s="884"/>
      <c r="AG626" s="884"/>
      <c r="AH626" s="884"/>
      <c r="AI626" s="884"/>
      <c r="AJ626" s="884"/>
      <c r="AK626" s="884"/>
      <c r="AL626" s="884"/>
      <c r="AM626" s="884"/>
      <c r="AN626" s="884"/>
    </row>
    <row r="627" spans="1:40" s="882" customFormat="1" ht="11.25">
      <c r="A627" s="882">
        <v>21302111</v>
      </c>
      <c r="B627" s="883" t="s">
        <v>750</v>
      </c>
      <c r="C627" s="157">
        <f>-VLOOKUP(A627,Clasificación!C:J,5,FALSE)</f>
        <v>0</v>
      </c>
      <c r="D627" s="157"/>
      <c r="E627" s="157"/>
      <c r="F627" s="157">
        <f>-VLOOKUP(A627,Clasificación!C:K,9,FALSE)</f>
        <v>0</v>
      </c>
      <c r="G627" s="157">
        <f t="shared" si="28"/>
        <v>0</v>
      </c>
      <c r="H627" s="157"/>
      <c r="I627" s="157"/>
      <c r="J627" s="157"/>
      <c r="K627" s="157"/>
      <c r="L627" s="157"/>
      <c r="M627" s="157"/>
      <c r="N627" s="157"/>
      <c r="O627" s="157"/>
      <c r="P627" s="157"/>
      <c r="Q627" s="157"/>
      <c r="R627" s="157"/>
      <c r="S627" s="157"/>
      <c r="T627" s="157"/>
      <c r="U627" s="157"/>
      <c r="V627" s="157"/>
      <c r="W627" s="157"/>
      <c r="X627" s="157"/>
      <c r="Y627" s="157"/>
      <c r="Z627" s="157"/>
      <c r="AA627" s="157">
        <f t="shared" si="27"/>
        <v>0</v>
      </c>
      <c r="AB627" s="158"/>
      <c r="AC627" s="884"/>
      <c r="AD627" s="884"/>
      <c r="AE627" s="884"/>
      <c r="AF627" s="884"/>
      <c r="AG627" s="884"/>
      <c r="AH627" s="884"/>
      <c r="AI627" s="884"/>
      <c r="AJ627" s="884"/>
      <c r="AK627" s="884"/>
      <c r="AL627" s="884"/>
      <c r="AM627" s="884"/>
      <c r="AN627" s="884"/>
    </row>
    <row r="628" spans="1:40" s="882" customFormat="1" ht="11.25">
      <c r="A628" s="882">
        <v>2130211101</v>
      </c>
      <c r="B628" s="883" t="s">
        <v>751</v>
      </c>
      <c r="C628" s="157">
        <f>-VLOOKUP(A628,Clasificación!C:J,5,FALSE)</f>
        <v>0</v>
      </c>
      <c r="D628" s="157"/>
      <c r="E628" s="157"/>
      <c r="F628" s="157">
        <f>-VLOOKUP(A628,Clasificación!C:K,9,FALSE)</f>
        <v>0</v>
      </c>
      <c r="G628" s="157">
        <f t="shared" si="28"/>
        <v>0</v>
      </c>
      <c r="H628" s="157"/>
      <c r="I628" s="157"/>
      <c r="J628" s="157"/>
      <c r="K628" s="157"/>
      <c r="L628" s="157"/>
      <c r="M628" s="157"/>
      <c r="N628" s="157"/>
      <c r="O628" s="157"/>
      <c r="P628" s="157"/>
      <c r="Q628" s="157"/>
      <c r="R628" s="157"/>
      <c r="S628" s="157"/>
      <c r="T628" s="157"/>
      <c r="U628" s="157"/>
      <c r="V628" s="157"/>
      <c r="W628" s="157"/>
      <c r="X628" s="157"/>
      <c r="Y628" s="157"/>
      <c r="Z628" s="157"/>
      <c r="AA628" s="157">
        <f t="shared" si="27"/>
        <v>0</v>
      </c>
      <c r="AB628" s="158"/>
      <c r="AC628" s="884"/>
      <c r="AD628" s="884"/>
      <c r="AE628" s="884"/>
      <c r="AF628" s="884"/>
      <c r="AG628" s="884"/>
      <c r="AH628" s="884"/>
      <c r="AI628" s="884"/>
      <c r="AJ628" s="884"/>
      <c r="AK628" s="884"/>
      <c r="AL628" s="884"/>
      <c r="AM628" s="884"/>
      <c r="AN628" s="884"/>
    </row>
    <row r="629" spans="1:40" s="882" customFormat="1" ht="11.25">
      <c r="A629" s="882">
        <v>2130211102</v>
      </c>
      <c r="B629" s="883" t="s">
        <v>752</v>
      </c>
      <c r="C629" s="157">
        <f>-VLOOKUP(A629,Clasificación!C:J,5,FALSE)</f>
        <v>0</v>
      </c>
      <c r="D629" s="157"/>
      <c r="E629" s="157"/>
      <c r="F629" s="157">
        <f>-VLOOKUP(A629,Clasificación!C:K,9,FALSE)</f>
        <v>0</v>
      </c>
      <c r="G629" s="157">
        <f t="shared" si="28"/>
        <v>0</v>
      </c>
      <c r="H629" s="157"/>
      <c r="I629" s="157"/>
      <c r="J629" s="157"/>
      <c r="K629" s="157"/>
      <c r="L629" s="157"/>
      <c r="M629" s="157"/>
      <c r="N629" s="157"/>
      <c r="O629" s="157"/>
      <c r="P629" s="157"/>
      <c r="Q629" s="157"/>
      <c r="R629" s="157"/>
      <c r="S629" s="157"/>
      <c r="T629" s="157"/>
      <c r="U629" s="157"/>
      <c r="V629" s="157"/>
      <c r="W629" s="157"/>
      <c r="X629" s="157"/>
      <c r="Y629" s="157"/>
      <c r="Z629" s="157"/>
      <c r="AA629" s="157">
        <f t="shared" si="27"/>
        <v>0</v>
      </c>
      <c r="AB629" s="158"/>
      <c r="AC629" s="884"/>
      <c r="AD629" s="884"/>
      <c r="AE629" s="884"/>
      <c r="AF629" s="884"/>
      <c r="AG629" s="884"/>
      <c r="AH629" s="884"/>
      <c r="AI629" s="884"/>
      <c r="AJ629" s="884"/>
      <c r="AK629" s="884"/>
      <c r="AL629" s="884"/>
      <c r="AM629" s="884"/>
      <c r="AN629" s="884"/>
    </row>
    <row r="630" spans="1:40" s="882" customFormat="1" ht="11.25">
      <c r="A630" s="882">
        <v>2130212</v>
      </c>
      <c r="B630" s="883" t="s">
        <v>753</v>
      </c>
      <c r="C630" s="157">
        <f>-VLOOKUP(A630,Clasificación!C:J,5,FALSE)</f>
        <v>0</v>
      </c>
      <c r="D630" s="157"/>
      <c r="E630" s="157"/>
      <c r="F630" s="157">
        <f>-VLOOKUP(A630,Clasificación!C:K,9,FALSE)</f>
        <v>0</v>
      </c>
      <c r="G630" s="157">
        <f t="shared" si="28"/>
        <v>0</v>
      </c>
      <c r="H630" s="157"/>
      <c r="I630" s="157"/>
      <c r="J630" s="157"/>
      <c r="K630" s="157"/>
      <c r="L630" s="157"/>
      <c r="M630" s="157"/>
      <c r="N630" s="157"/>
      <c r="O630" s="157"/>
      <c r="P630" s="157"/>
      <c r="Q630" s="157"/>
      <c r="R630" s="157"/>
      <c r="S630" s="157"/>
      <c r="T630" s="157"/>
      <c r="U630" s="157"/>
      <c r="V630" s="157"/>
      <c r="W630" s="157"/>
      <c r="X630" s="157"/>
      <c r="Y630" s="157"/>
      <c r="Z630" s="157"/>
      <c r="AA630" s="157">
        <f t="shared" si="27"/>
        <v>0</v>
      </c>
      <c r="AB630" s="158"/>
      <c r="AC630" s="884"/>
      <c r="AD630" s="884"/>
      <c r="AE630" s="884"/>
      <c r="AF630" s="884"/>
      <c r="AG630" s="884"/>
      <c r="AH630" s="884"/>
      <c r="AI630" s="884"/>
      <c r="AJ630" s="884"/>
      <c r="AK630" s="884"/>
      <c r="AL630" s="884"/>
      <c r="AM630" s="884"/>
      <c r="AN630" s="884"/>
    </row>
    <row r="631" spans="1:40" s="882" customFormat="1" ht="11.25">
      <c r="A631" s="882">
        <v>21302121</v>
      </c>
      <c r="B631" s="883" t="s">
        <v>754</v>
      </c>
      <c r="C631" s="157">
        <f>-VLOOKUP(A631,Clasificación!C:J,5,FALSE)</f>
        <v>0</v>
      </c>
      <c r="D631" s="157"/>
      <c r="E631" s="157"/>
      <c r="F631" s="157">
        <f>-VLOOKUP(A631,Clasificación!C:K,9,FALSE)</f>
        <v>0</v>
      </c>
      <c r="G631" s="157">
        <f t="shared" si="28"/>
        <v>0</v>
      </c>
      <c r="H631" s="157"/>
      <c r="I631" s="157"/>
      <c r="J631" s="157"/>
      <c r="K631" s="157"/>
      <c r="L631" s="157"/>
      <c r="M631" s="157"/>
      <c r="N631" s="157"/>
      <c r="O631" s="157"/>
      <c r="P631" s="157"/>
      <c r="Q631" s="157"/>
      <c r="R631" s="157"/>
      <c r="S631" s="157"/>
      <c r="T631" s="157"/>
      <c r="U631" s="157"/>
      <c r="V631" s="157"/>
      <c r="W631" s="157"/>
      <c r="X631" s="157"/>
      <c r="Y631" s="157"/>
      <c r="Z631" s="157"/>
      <c r="AA631" s="157">
        <f t="shared" si="27"/>
        <v>0</v>
      </c>
      <c r="AB631" s="158"/>
      <c r="AC631" s="884"/>
      <c r="AD631" s="884"/>
      <c r="AE631" s="884"/>
      <c r="AF631" s="884"/>
      <c r="AG631" s="884"/>
      <c r="AH631" s="884"/>
      <c r="AI631" s="884"/>
      <c r="AJ631" s="884"/>
      <c r="AK631" s="884"/>
      <c r="AL631" s="884"/>
      <c r="AM631" s="884"/>
      <c r="AN631" s="884"/>
    </row>
    <row r="632" spans="1:40" s="882" customFormat="1" ht="11.25">
      <c r="A632" s="882">
        <v>2130212101</v>
      </c>
      <c r="B632" s="883" t="s">
        <v>754</v>
      </c>
      <c r="C632" s="157">
        <f>-VLOOKUP(A632,Clasificación!C:J,5,FALSE)</f>
        <v>0</v>
      </c>
      <c r="D632" s="157"/>
      <c r="E632" s="157"/>
      <c r="F632" s="157">
        <f>-VLOOKUP(A632,Clasificación!C:K,9,FALSE)</f>
        <v>0</v>
      </c>
      <c r="G632" s="157">
        <f t="shared" si="28"/>
        <v>0</v>
      </c>
      <c r="H632" s="157"/>
      <c r="I632" s="157"/>
      <c r="J632" s="157"/>
      <c r="K632" s="157"/>
      <c r="L632" s="157"/>
      <c r="M632" s="157"/>
      <c r="N632" s="157"/>
      <c r="O632" s="157"/>
      <c r="P632" s="157"/>
      <c r="Q632" s="157"/>
      <c r="R632" s="157"/>
      <c r="S632" s="157"/>
      <c r="T632" s="157"/>
      <c r="U632" s="157"/>
      <c r="V632" s="157"/>
      <c r="W632" s="157"/>
      <c r="X632" s="157"/>
      <c r="Y632" s="157"/>
      <c r="Z632" s="157"/>
      <c r="AA632" s="157">
        <f t="shared" si="27"/>
        <v>0</v>
      </c>
      <c r="AB632" s="158"/>
      <c r="AC632" s="884"/>
      <c r="AD632" s="884"/>
      <c r="AE632" s="884"/>
      <c r="AF632" s="884"/>
      <c r="AG632" s="884"/>
      <c r="AH632" s="884"/>
      <c r="AI632" s="884"/>
      <c r="AJ632" s="884"/>
      <c r="AK632" s="884"/>
      <c r="AL632" s="884"/>
      <c r="AM632" s="884"/>
      <c r="AN632" s="884"/>
    </row>
    <row r="633" spans="1:40" s="882" customFormat="1" ht="11.25">
      <c r="A633" s="882">
        <v>2130212102</v>
      </c>
      <c r="B633" s="883" t="s">
        <v>754</v>
      </c>
      <c r="C633" s="157">
        <f>-VLOOKUP(A633,Clasificación!C:J,5,FALSE)</f>
        <v>0</v>
      </c>
      <c r="D633" s="157"/>
      <c r="E633" s="157"/>
      <c r="F633" s="157">
        <f>-VLOOKUP(A633,Clasificación!C:K,9,FALSE)</f>
        <v>0</v>
      </c>
      <c r="G633" s="157">
        <f t="shared" si="28"/>
        <v>0</v>
      </c>
      <c r="H633" s="157"/>
      <c r="I633" s="157"/>
      <c r="J633" s="157"/>
      <c r="K633" s="157"/>
      <c r="L633" s="157"/>
      <c r="M633" s="157"/>
      <c r="N633" s="157"/>
      <c r="O633" s="157"/>
      <c r="P633" s="157"/>
      <c r="Q633" s="157"/>
      <c r="R633" s="157"/>
      <c r="S633" s="157"/>
      <c r="T633" s="157"/>
      <c r="U633" s="157"/>
      <c r="V633" s="157"/>
      <c r="W633" s="157"/>
      <c r="X633" s="157"/>
      <c r="Y633" s="157"/>
      <c r="Z633" s="157"/>
      <c r="AA633" s="157">
        <f t="shared" si="27"/>
        <v>0</v>
      </c>
      <c r="AB633" s="158"/>
      <c r="AC633" s="884"/>
      <c r="AD633" s="884"/>
      <c r="AE633" s="884"/>
      <c r="AF633" s="884"/>
      <c r="AG633" s="884"/>
      <c r="AH633" s="884"/>
      <c r="AI633" s="884"/>
      <c r="AJ633" s="884"/>
      <c r="AK633" s="884"/>
      <c r="AL633" s="884"/>
      <c r="AM633" s="884"/>
      <c r="AN633" s="884"/>
    </row>
    <row r="634" spans="1:40" s="882" customFormat="1" ht="11.25">
      <c r="A634" s="882">
        <v>21302122</v>
      </c>
      <c r="B634" s="883" t="s">
        <v>755</v>
      </c>
      <c r="C634" s="157">
        <f>-VLOOKUP(A634,Clasificación!C:J,5,FALSE)</f>
        <v>0</v>
      </c>
      <c r="D634" s="157"/>
      <c r="E634" s="157"/>
      <c r="F634" s="157">
        <f>-VLOOKUP(A634,Clasificación!C:K,9,FALSE)</f>
        <v>0</v>
      </c>
      <c r="G634" s="157">
        <f t="shared" si="28"/>
        <v>0</v>
      </c>
      <c r="H634" s="157"/>
      <c r="I634" s="157"/>
      <c r="J634" s="157"/>
      <c r="K634" s="157"/>
      <c r="L634" s="157"/>
      <c r="M634" s="157"/>
      <c r="N634" s="157"/>
      <c r="O634" s="157"/>
      <c r="P634" s="157"/>
      <c r="Q634" s="157"/>
      <c r="R634" s="157"/>
      <c r="S634" s="157"/>
      <c r="T634" s="157"/>
      <c r="U634" s="157"/>
      <c r="V634" s="157"/>
      <c r="W634" s="157"/>
      <c r="X634" s="157"/>
      <c r="Y634" s="157"/>
      <c r="Z634" s="157"/>
      <c r="AA634" s="157">
        <f t="shared" si="27"/>
        <v>0</v>
      </c>
      <c r="AB634" s="158"/>
      <c r="AC634" s="884"/>
      <c r="AD634" s="884"/>
      <c r="AE634" s="884"/>
      <c r="AF634" s="884"/>
      <c r="AG634" s="884"/>
      <c r="AH634" s="884"/>
      <c r="AI634" s="884"/>
      <c r="AJ634" s="884"/>
      <c r="AK634" s="884"/>
      <c r="AL634" s="884"/>
      <c r="AM634" s="884"/>
      <c r="AN634" s="884"/>
    </row>
    <row r="635" spans="1:40" s="882" customFormat="1" ht="11.25">
      <c r="A635" s="882">
        <v>2130212201</v>
      </c>
      <c r="B635" s="883" t="s">
        <v>755</v>
      </c>
      <c r="C635" s="157">
        <f>-VLOOKUP(A635,Clasificación!C:J,5,FALSE)</f>
        <v>0</v>
      </c>
      <c r="D635" s="157"/>
      <c r="E635" s="157"/>
      <c r="F635" s="157">
        <f>-VLOOKUP(A635,Clasificación!C:K,9,FALSE)</f>
        <v>0</v>
      </c>
      <c r="G635" s="157">
        <f t="shared" si="28"/>
        <v>0</v>
      </c>
      <c r="H635" s="157"/>
      <c r="I635" s="157"/>
      <c r="J635" s="157"/>
      <c r="K635" s="157"/>
      <c r="L635" s="157"/>
      <c r="M635" s="157"/>
      <c r="N635" s="157"/>
      <c r="O635" s="157"/>
      <c r="P635" s="157"/>
      <c r="Q635" s="157"/>
      <c r="R635" s="157"/>
      <c r="S635" s="157"/>
      <c r="T635" s="157"/>
      <c r="U635" s="157"/>
      <c r="V635" s="157"/>
      <c r="W635" s="157"/>
      <c r="X635" s="157"/>
      <c r="Y635" s="157"/>
      <c r="Z635" s="157"/>
      <c r="AA635" s="157">
        <f t="shared" si="27"/>
        <v>0</v>
      </c>
      <c r="AB635" s="158"/>
      <c r="AC635" s="884"/>
      <c r="AD635" s="884"/>
      <c r="AE635" s="884"/>
      <c r="AF635" s="884"/>
      <c r="AG635" s="884"/>
      <c r="AH635" s="884"/>
      <c r="AI635" s="884"/>
      <c r="AJ635" s="884"/>
      <c r="AK635" s="884"/>
      <c r="AL635" s="884"/>
      <c r="AM635" s="884"/>
      <c r="AN635" s="884"/>
    </row>
    <row r="636" spans="1:40" s="882" customFormat="1" ht="11.25">
      <c r="A636" s="882">
        <v>2130212202</v>
      </c>
      <c r="B636" s="883" t="s">
        <v>755</v>
      </c>
      <c r="C636" s="157">
        <f>-VLOOKUP(A636,Clasificación!C:J,5,FALSE)</f>
        <v>0</v>
      </c>
      <c r="D636" s="157"/>
      <c r="E636" s="157"/>
      <c r="F636" s="157">
        <f>-VLOOKUP(A636,Clasificación!C:K,9,FALSE)</f>
        <v>0</v>
      </c>
      <c r="G636" s="157">
        <f t="shared" si="28"/>
        <v>0</v>
      </c>
      <c r="H636" s="157"/>
      <c r="I636" s="157"/>
      <c r="J636" s="157"/>
      <c r="K636" s="157"/>
      <c r="L636" s="157"/>
      <c r="M636" s="157"/>
      <c r="N636" s="157"/>
      <c r="O636" s="157"/>
      <c r="P636" s="157"/>
      <c r="Q636" s="157"/>
      <c r="R636" s="157"/>
      <c r="S636" s="157"/>
      <c r="T636" s="157"/>
      <c r="U636" s="157"/>
      <c r="V636" s="157"/>
      <c r="W636" s="157"/>
      <c r="X636" s="157"/>
      <c r="Y636" s="157"/>
      <c r="Z636" s="157"/>
      <c r="AA636" s="157">
        <f t="shared" si="27"/>
        <v>0</v>
      </c>
      <c r="AB636" s="158"/>
      <c r="AC636" s="884"/>
      <c r="AD636" s="884"/>
      <c r="AE636" s="884"/>
      <c r="AF636" s="884"/>
      <c r="AG636" s="884"/>
      <c r="AH636" s="884"/>
      <c r="AI636" s="884"/>
      <c r="AJ636" s="884"/>
      <c r="AK636" s="884"/>
      <c r="AL636" s="884"/>
      <c r="AM636" s="884"/>
      <c r="AN636" s="884"/>
    </row>
    <row r="637" spans="1:40" s="882" customFormat="1" ht="11.25">
      <c r="A637" s="882">
        <v>21303</v>
      </c>
      <c r="B637" s="883" t="s">
        <v>117</v>
      </c>
      <c r="C637" s="157">
        <f>-VLOOKUP(A637,Clasificación!C:J,5,FALSE)</f>
        <v>0</v>
      </c>
      <c r="D637" s="157"/>
      <c r="E637" s="157"/>
      <c r="F637" s="157">
        <f>-VLOOKUP(A637,Clasificación!C:K,9,FALSE)</f>
        <v>0</v>
      </c>
      <c r="G637" s="157">
        <f t="shared" si="28"/>
        <v>0</v>
      </c>
      <c r="H637" s="157"/>
      <c r="I637" s="157"/>
      <c r="J637" s="157"/>
      <c r="K637" s="157"/>
      <c r="L637" s="157"/>
      <c r="M637" s="157"/>
      <c r="N637" s="157"/>
      <c r="O637" s="157"/>
      <c r="P637" s="157"/>
      <c r="Q637" s="157"/>
      <c r="R637" s="157"/>
      <c r="S637" s="157"/>
      <c r="T637" s="157"/>
      <c r="U637" s="157"/>
      <c r="V637" s="157"/>
      <c r="W637" s="157"/>
      <c r="X637" s="157"/>
      <c r="Y637" s="157"/>
      <c r="Z637" s="157"/>
      <c r="AA637" s="157">
        <f t="shared" si="27"/>
        <v>0</v>
      </c>
      <c r="AB637" s="158"/>
      <c r="AC637" s="884"/>
      <c r="AD637" s="884"/>
      <c r="AE637" s="884"/>
      <c r="AF637" s="884"/>
      <c r="AG637" s="884"/>
      <c r="AH637" s="884"/>
      <c r="AI637" s="884"/>
      <c r="AJ637" s="884"/>
      <c r="AK637" s="884"/>
      <c r="AL637" s="884"/>
      <c r="AM637" s="884"/>
      <c r="AN637" s="884"/>
    </row>
    <row r="638" spans="1:40" s="882" customFormat="1" ht="11.25">
      <c r="A638" s="882">
        <v>213031</v>
      </c>
      <c r="B638" s="883" t="s">
        <v>756</v>
      </c>
      <c r="C638" s="157">
        <f>-VLOOKUP(A638,Clasificación!C:J,5,FALSE)</f>
        <v>0</v>
      </c>
      <c r="D638" s="157"/>
      <c r="E638" s="157"/>
      <c r="F638" s="157">
        <f>-VLOOKUP(A638,Clasificación!C:K,9,FALSE)</f>
        <v>0</v>
      </c>
      <c r="G638" s="157">
        <f t="shared" si="28"/>
        <v>0</v>
      </c>
      <c r="H638" s="157"/>
      <c r="I638" s="157"/>
      <c r="J638" s="157"/>
      <c r="K638" s="157"/>
      <c r="L638" s="157"/>
      <c r="M638" s="157"/>
      <c r="N638" s="157"/>
      <c r="O638" s="157"/>
      <c r="P638" s="157"/>
      <c r="Q638" s="157"/>
      <c r="R638" s="157"/>
      <c r="S638" s="157"/>
      <c r="T638" s="157"/>
      <c r="U638" s="157"/>
      <c r="V638" s="157"/>
      <c r="W638" s="157"/>
      <c r="X638" s="157"/>
      <c r="Y638" s="157"/>
      <c r="Z638" s="157"/>
      <c r="AA638" s="157">
        <f t="shared" si="27"/>
        <v>0</v>
      </c>
      <c r="AB638" s="158"/>
      <c r="AC638" s="884"/>
      <c r="AD638" s="884"/>
      <c r="AE638" s="884"/>
      <c r="AF638" s="884"/>
      <c r="AG638" s="884"/>
      <c r="AH638" s="884"/>
      <c r="AI638" s="884"/>
      <c r="AJ638" s="884"/>
      <c r="AK638" s="884"/>
      <c r="AL638" s="884"/>
      <c r="AM638" s="884"/>
      <c r="AN638" s="884"/>
    </row>
    <row r="639" spans="1:40" s="882" customFormat="1" ht="11.25">
      <c r="A639" s="882">
        <v>2130311</v>
      </c>
      <c r="B639" s="883" t="s">
        <v>757</v>
      </c>
      <c r="C639" s="157">
        <f>-VLOOKUP(A639,Clasificación!C:J,5,FALSE)</f>
        <v>0</v>
      </c>
      <c r="D639" s="157"/>
      <c r="E639" s="157"/>
      <c r="F639" s="157">
        <f>-VLOOKUP(A639,Clasificación!C:K,9,FALSE)</f>
        <v>0</v>
      </c>
      <c r="G639" s="157">
        <f t="shared" si="28"/>
        <v>0</v>
      </c>
      <c r="H639" s="157"/>
      <c r="I639" s="157"/>
      <c r="J639" s="157"/>
      <c r="K639" s="157"/>
      <c r="L639" s="157"/>
      <c r="M639" s="157"/>
      <c r="N639" s="157"/>
      <c r="O639" s="157"/>
      <c r="P639" s="157"/>
      <c r="Q639" s="157"/>
      <c r="R639" s="157"/>
      <c r="S639" s="157"/>
      <c r="T639" s="157"/>
      <c r="U639" s="157"/>
      <c r="V639" s="157"/>
      <c r="W639" s="157"/>
      <c r="X639" s="157"/>
      <c r="Y639" s="157"/>
      <c r="Z639" s="157"/>
      <c r="AA639" s="157">
        <f t="shared" si="27"/>
        <v>0</v>
      </c>
      <c r="AB639" s="158"/>
      <c r="AC639" s="884"/>
      <c r="AD639" s="884"/>
      <c r="AE639" s="884"/>
      <c r="AF639" s="884"/>
      <c r="AG639" s="884"/>
      <c r="AH639" s="884"/>
      <c r="AI639" s="884"/>
      <c r="AJ639" s="884"/>
      <c r="AK639" s="884"/>
      <c r="AL639" s="884"/>
      <c r="AM639" s="884"/>
      <c r="AN639" s="884"/>
    </row>
    <row r="640" spans="1:40" s="882" customFormat="1" ht="11.25">
      <c r="A640" s="882">
        <v>21303111</v>
      </c>
      <c r="B640" s="883" t="s">
        <v>758</v>
      </c>
      <c r="C640" s="157">
        <f>-VLOOKUP(A640,Clasificación!C:J,5,FALSE)</f>
        <v>0</v>
      </c>
      <c r="D640" s="157"/>
      <c r="E640" s="157"/>
      <c r="F640" s="157">
        <f>-VLOOKUP(A640,Clasificación!C:K,9,FALSE)</f>
        <v>0</v>
      </c>
      <c r="G640" s="157">
        <f t="shared" si="28"/>
        <v>0</v>
      </c>
      <c r="H640" s="157"/>
      <c r="I640" s="157"/>
      <c r="J640" s="157"/>
      <c r="K640" s="157"/>
      <c r="L640" s="157"/>
      <c r="M640" s="157"/>
      <c r="N640" s="157"/>
      <c r="O640" s="157"/>
      <c r="P640" s="157"/>
      <c r="Q640" s="157"/>
      <c r="R640" s="157"/>
      <c r="S640" s="157"/>
      <c r="T640" s="157"/>
      <c r="U640" s="157"/>
      <c r="V640" s="157"/>
      <c r="W640" s="157"/>
      <c r="X640" s="157"/>
      <c r="Y640" s="157"/>
      <c r="Z640" s="157"/>
      <c r="AA640" s="157">
        <f t="shared" si="27"/>
        <v>0</v>
      </c>
      <c r="AB640" s="158"/>
      <c r="AC640" s="884"/>
      <c r="AD640" s="884"/>
      <c r="AE640" s="884"/>
      <c r="AF640" s="884"/>
      <c r="AG640" s="884"/>
      <c r="AH640" s="884"/>
      <c r="AI640" s="884"/>
      <c r="AJ640" s="884"/>
      <c r="AK640" s="884"/>
      <c r="AL640" s="884"/>
      <c r="AM640" s="884"/>
      <c r="AN640" s="884"/>
    </row>
    <row r="641" spans="1:40" s="882" customFormat="1" ht="11.25">
      <c r="A641" s="882">
        <v>2130311101</v>
      </c>
      <c r="B641" s="883" t="s">
        <v>759</v>
      </c>
      <c r="C641" s="157">
        <f>-VLOOKUP(A641,Clasificación!C:J,5,FALSE)</f>
        <v>0</v>
      </c>
      <c r="D641" s="157"/>
      <c r="E641" s="157"/>
      <c r="F641" s="157">
        <f>-VLOOKUP(A641,Clasificación!C:K,9,FALSE)</f>
        <v>0</v>
      </c>
      <c r="G641" s="157">
        <f t="shared" si="28"/>
        <v>0</v>
      </c>
      <c r="H641" s="157"/>
      <c r="I641" s="157"/>
      <c r="J641" s="157"/>
      <c r="K641" s="157"/>
      <c r="L641" s="157"/>
      <c r="M641" s="157"/>
      <c r="N641" s="157"/>
      <c r="O641" s="157"/>
      <c r="P641" s="157"/>
      <c r="Q641" s="157"/>
      <c r="R641" s="157"/>
      <c r="S641" s="157"/>
      <c r="T641" s="157"/>
      <c r="U641" s="157"/>
      <c r="V641" s="157"/>
      <c r="W641" s="157"/>
      <c r="X641" s="157"/>
      <c r="Y641" s="157"/>
      <c r="Z641" s="157"/>
      <c r="AA641" s="157">
        <f t="shared" ref="AA641:AA687" si="29">SUM(G641:Z641)</f>
        <v>0</v>
      </c>
      <c r="AB641" s="158"/>
      <c r="AC641" s="884"/>
      <c r="AD641" s="884"/>
      <c r="AE641" s="884"/>
      <c r="AF641" s="884"/>
      <c r="AG641" s="884"/>
      <c r="AH641" s="884"/>
      <c r="AI641" s="884"/>
      <c r="AJ641" s="884"/>
      <c r="AK641" s="884"/>
      <c r="AL641" s="884"/>
      <c r="AM641" s="884"/>
      <c r="AN641" s="884"/>
    </row>
    <row r="642" spans="1:40" s="882" customFormat="1" ht="11.25">
      <c r="A642" s="882">
        <v>2130311102</v>
      </c>
      <c r="B642" s="883" t="s">
        <v>760</v>
      </c>
      <c r="C642" s="157">
        <f>-VLOOKUP(A642,Clasificación!C:J,5,FALSE)-2</f>
        <v>-92516204</v>
      </c>
      <c r="D642" s="157"/>
      <c r="E642" s="157"/>
      <c r="F642" s="157">
        <f>-VLOOKUP(A642,Clasificación!C:K,9,FALSE)</f>
        <v>0</v>
      </c>
      <c r="G642" s="157">
        <f t="shared" si="28"/>
        <v>-92516204</v>
      </c>
      <c r="H642" s="157"/>
      <c r="I642" s="157"/>
      <c r="J642" s="157"/>
      <c r="K642" s="157"/>
      <c r="L642" s="157"/>
      <c r="M642" s="157"/>
      <c r="N642" s="157"/>
      <c r="O642" s="157"/>
      <c r="P642" s="157"/>
      <c r="Q642" s="157"/>
      <c r="R642" s="157"/>
      <c r="S642" s="157"/>
      <c r="T642" s="157"/>
      <c r="U642" s="157"/>
      <c r="V642" s="157"/>
      <c r="W642" s="979">
        <v>92516204</v>
      </c>
      <c r="X642" s="157"/>
      <c r="Y642" s="157"/>
      <c r="Z642" s="157"/>
      <c r="AA642" s="157">
        <f t="shared" si="29"/>
        <v>0</v>
      </c>
      <c r="AB642" s="158"/>
      <c r="AC642" s="884"/>
      <c r="AD642" s="884"/>
      <c r="AE642" s="884"/>
      <c r="AF642" s="884"/>
      <c r="AG642" s="884"/>
      <c r="AH642" s="884"/>
      <c r="AI642" s="884"/>
      <c r="AJ642" s="884"/>
      <c r="AK642" s="884"/>
      <c r="AL642" s="884"/>
      <c r="AM642" s="884"/>
      <c r="AN642" s="884"/>
    </row>
    <row r="643" spans="1:40" s="882" customFormat="1" ht="11.25">
      <c r="A643" s="882">
        <v>21303112</v>
      </c>
      <c r="B643" s="883" t="s">
        <v>761</v>
      </c>
      <c r="C643" s="157">
        <f>-VLOOKUP(A643,Clasificación!C:J,5,FALSE)</f>
        <v>0</v>
      </c>
      <c r="D643" s="157"/>
      <c r="E643" s="157"/>
      <c r="F643" s="157">
        <f>-VLOOKUP(A643,Clasificación!C:K,9,FALSE)</f>
        <v>0</v>
      </c>
      <c r="G643" s="157">
        <f t="shared" si="28"/>
        <v>0</v>
      </c>
      <c r="H643" s="157"/>
      <c r="I643" s="157"/>
      <c r="J643" s="157"/>
      <c r="K643" s="157"/>
      <c r="L643" s="157"/>
      <c r="M643" s="157"/>
      <c r="N643" s="157"/>
      <c r="O643" s="157"/>
      <c r="P643" s="157"/>
      <c r="Q643" s="157"/>
      <c r="R643" s="157"/>
      <c r="S643" s="157"/>
      <c r="T643" s="157"/>
      <c r="U643" s="157"/>
      <c r="V643" s="157"/>
      <c r="W643" s="979"/>
      <c r="X643" s="157"/>
      <c r="Y643" s="157"/>
      <c r="Z643" s="157"/>
      <c r="AA643" s="157">
        <f t="shared" si="29"/>
        <v>0</v>
      </c>
      <c r="AB643" s="158"/>
      <c r="AC643" s="884"/>
      <c r="AD643" s="884"/>
      <c r="AE643" s="884"/>
      <c r="AF643" s="884"/>
      <c r="AG643" s="884"/>
      <c r="AH643" s="884"/>
      <c r="AI643" s="884"/>
      <c r="AJ643" s="884"/>
      <c r="AK643" s="884"/>
      <c r="AL643" s="884"/>
      <c r="AM643" s="884"/>
      <c r="AN643" s="884"/>
    </row>
    <row r="644" spans="1:40" s="882" customFormat="1" ht="11.25">
      <c r="A644" s="882">
        <v>2130311201</v>
      </c>
      <c r="B644" s="883" t="s">
        <v>762</v>
      </c>
      <c r="C644" s="157">
        <f>-VLOOKUP(A644,Clasificación!C:J,5,FALSE)</f>
        <v>0</v>
      </c>
      <c r="D644" s="157"/>
      <c r="E644" s="157"/>
      <c r="F644" s="157">
        <f>-VLOOKUP(A644,Clasificación!C:K,9,FALSE)</f>
        <v>0</v>
      </c>
      <c r="G644" s="157">
        <f t="shared" si="28"/>
        <v>0</v>
      </c>
      <c r="H644" s="157"/>
      <c r="I644" s="157"/>
      <c r="J644" s="157"/>
      <c r="K644" s="157"/>
      <c r="L644" s="157"/>
      <c r="M644" s="157"/>
      <c r="N644" s="157"/>
      <c r="O644" s="157"/>
      <c r="P644" s="157"/>
      <c r="Q644" s="157"/>
      <c r="R644" s="157"/>
      <c r="S644" s="157"/>
      <c r="T644" s="157"/>
      <c r="U644" s="157"/>
      <c r="V644" s="157"/>
      <c r="W644" s="979"/>
      <c r="X644" s="157"/>
      <c r="Y644" s="157"/>
      <c r="Z644" s="157"/>
      <c r="AA644" s="157">
        <f t="shared" si="29"/>
        <v>0</v>
      </c>
      <c r="AB644" s="158"/>
      <c r="AC644" s="884"/>
      <c r="AD644" s="884"/>
      <c r="AE644" s="884"/>
      <c r="AF644" s="884"/>
      <c r="AG644" s="884"/>
      <c r="AH644" s="884"/>
      <c r="AI644" s="884"/>
      <c r="AJ644" s="884"/>
      <c r="AK644" s="884"/>
      <c r="AL644" s="884"/>
      <c r="AM644" s="884"/>
      <c r="AN644" s="884"/>
    </row>
    <row r="645" spans="1:40" s="882" customFormat="1" ht="11.25">
      <c r="A645" s="882">
        <v>2130311202</v>
      </c>
      <c r="B645" s="883" t="s">
        <v>763</v>
      </c>
      <c r="C645" s="157">
        <f>-VLOOKUP(A645,Clasificación!C:J,5,FALSE)</f>
        <v>88094478</v>
      </c>
      <c r="D645" s="157"/>
      <c r="E645" s="157"/>
      <c r="F645" s="157">
        <f>-VLOOKUP(A645,Clasificación!C:K,9,FALSE)</f>
        <v>0</v>
      </c>
      <c r="G645" s="157">
        <f t="shared" si="28"/>
        <v>88094478</v>
      </c>
      <c r="H645" s="157"/>
      <c r="I645" s="157"/>
      <c r="J645" s="157"/>
      <c r="K645" s="157"/>
      <c r="L645" s="157"/>
      <c r="M645" s="157"/>
      <c r="N645" s="157"/>
      <c r="O645" s="157"/>
      <c r="P645" s="157"/>
      <c r="Q645" s="157"/>
      <c r="R645" s="157"/>
      <c r="S645" s="157"/>
      <c r="T645" s="157"/>
      <c r="U645" s="157"/>
      <c r="V645" s="157"/>
      <c r="W645" s="979">
        <v>-88094478</v>
      </c>
      <c r="X645" s="157"/>
      <c r="Y645" s="157"/>
      <c r="Z645" s="157"/>
      <c r="AA645" s="157">
        <f t="shared" si="29"/>
        <v>0</v>
      </c>
      <c r="AB645" s="158"/>
      <c r="AC645" s="884"/>
      <c r="AD645" s="884"/>
      <c r="AE645" s="884"/>
      <c r="AF645" s="884"/>
      <c r="AG645" s="884"/>
      <c r="AH645" s="884"/>
      <c r="AI645" s="884"/>
      <c r="AJ645" s="884"/>
      <c r="AK645" s="884"/>
      <c r="AL645" s="884"/>
      <c r="AM645" s="884"/>
      <c r="AN645" s="884"/>
    </row>
    <row r="646" spans="1:40" s="882" customFormat="1" ht="11.25">
      <c r="A646" s="882">
        <v>21303113</v>
      </c>
      <c r="B646" s="883" t="s">
        <v>764</v>
      </c>
      <c r="C646" s="157">
        <f>-VLOOKUP(A646,Clasificación!C:J,5,FALSE)</f>
        <v>0</v>
      </c>
      <c r="D646" s="157"/>
      <c r="E646" s="157"/>
      <c r="F646" s="157">
        <f>-VLOOKUP(A646,Clasificación!C:K,9,FALSE)</f>
        <v>0</v>
      </c>
      <c r="G646" s="157">
        <f t="shared" si="28"/>
        <v>0</v>
      </c>
      <c r="H646" s="157"/>
      <c r="I646" s="157"/>
      <c r="J646" s="157"/>
      <c r="K646" s="157"/>
      <c r="L646" s="157"/>
      <c r="M646" s="157"/>
      <c r="N646" s="157"/>
      <c r="O646" s="157"/>
      <c r="P646" s="157"/>
      <c r="Q646" s="157"/>
      <c r="R646" s="157"/>
      <c r="S646" s="157"/>
      <c r="T646" s="157"/>
      <c r="U646" s="157"/>
      <c r="V646" s="157"/>
      <c r="W646" s="979"/>
      <c r="X646" s="157"/>
      <c r="Y646" s="157"/>
      <c r="Z646" s="157"/>
      <c r="AA646" s="157">
        <f t="shared" si="29"/>
        <v>0</v>
      </c>
      <c r="AB646" s="158"/>
      <c r="AC646" s="884"/>
      <c r="AD646" s="884"/>
      <c r="AE646" s="884"/>
      <c r="AF646" s="884"/>
      <c r="AG646" s="884"/>
      <c r="AH646" s="884"/>
      <c r="AI646" s="884"/>
      <c r="AJ646" s="884"/>
      <c r="AK646" s="884"/>
      <c r="AL646" s="884"/>
      <c r="AM646" s="884"/>
      <c r="AN646" s="884"/>
    </row>
    <row r="647" spans="1:40" s="882" customFormat="1" ht="11.25">
      <c r="A647" s="882">
        <v>2130311301</v>
      </c>
      <c r="B647" s="883" t="s">
        <v>765</v>
      </c>
      <c r="C647" s="157">
        <f>-VLOOKUP(A647,Clasificación!C:J,5,FALSE)</f>
        <v>0</v>
      </c>
      <c r="D647" s="157"/>
      <c r="E647" s="157"/>
      <c r="F647" s="157">
        <f>-VLOOKUP(A647,Clasificación!C:K,9,FALSE)</f>
        <v>0</v>
      </c>
      <c r="G647" s="157">
        <f t="shared" ref="G647:G710" si="30">C647+D647-E647-F647</f>
        <v>0</v>
      </c>
      <c r="H647" s="157"/>
      <c r="I647" s="157"/>
      <c r="J647" s="157"/>
      <c r="K647" s="157"/>
      <c r="L647" s="157"/>
      <c r="M647" s="157"/>
      <c r="N647" s="157"/>
      <c r="O647" s="157"/>
      <c r="P647" s="157"/>
      <c r="Q647" s="157"/>
      <c r="R647" s="157"/>
      <c r="S647" s="157"/>
      <c r="T647" s="157"/>
      <c r="U647" s="157"/>
      <c r="V647" s="157"/>
      <c r="W647" s="979"/>
      <c r="X647" s="157"/>
      <c r="Y647" s="157"/>
      <c r="Z647" s="157"/>
      <c r="AA647" s="157">
        <f t="shared" si="29"/>
        <v>0</v>
      </c>
      <c r="AB647" s="158"/>
      <c r="AC647" s="884"/>
      <c r="AD647" s="884"/>
      <c r="AE647" s="884"/>
      <c r="AF647" s="884"/>
      <c r="AG647" s="884"/>
      <c r="AH647" s="884"/>
      <c r="AI647" s="884"/>
      <c r="AJ647" s="884"/>
      <c r="AK647" s="884"/>
      <c r="AL647" s="884"/>
      <c r="AM647" s="884"/>
      <c r="AN647" s="884"/>
    </row>
    <row r="648" spans="1:40" s="882" customFormat="1" ht="11.25">
      <c r="A648" s="882">
        <v>2130311302</v>
      </c>
      <c r="B648" s="883" t="s">
        <v>766</v>
      </c>
      <c r="C648" s="157">
        <f>-VLOOKUP(A648,Clasificación!C:J,5,FALSE)</f>
        <v>-3267066455</v>
      </c>
      <c r="D648" s="157"/>
      <c r="E648" s="157"/>
      <c r="F648" s="157">
        <f>-VLOOKUP(A648,Clasificación!C:K,9,FALSE)</f>
        <v>0</v>
      </c>
      <c r="G648" s="157">
        <f t="shared" si="30"/>
        <v>-3267066455</v>
      </c>
      <c r="H648" s="157"/>
      <c r="I648" s="157"/>
      <c r="J648" s="157"/>
      <c r="K648" s="157"/>
      <c r="L648" s="157"/>
      <c r="M648" s="157"/>
      <c r="N648" s="157"/>
      <c r="O648" s="157"/>
      <c r="P648" s="157"/>
      <c r="Q648" s="157"/>
      <c r="R648" s="157"/>
      <c r="S648" s="157"/>
      <c r="T648" s="157"/>
      <c r="U648" s="157"/>
      <c r="V648" s="157"/>
      <c r="W648" s="979">
        <v>3267066455</v>
      </c>
      <c r="X648" s="157"/>
      <c r="Y648" s="157"/>
      <c r="Z648" s="157"/>
      <c r="AA648" s="157">
        <f t="shared" si="29"/>
        <v>0</v>
      </c>
      <c r="AB648" s="158"/>
      <c r="AC648" s="884"/>
      <c r="AD648" s="884"/>
      <c r="AE648" s="884"/>
      <c r="AF648" s="884"/>
      <c r="AG648" s="884"/>
      <c r="AH648" s="884"/>
      <c r="AI648" s="884"/>
      <c r="AJ648" s="884"/>
      <c r="AK648" s="884"/>
      <c r="AL648" s="884"/>
      <c r="AM648" s="884"/>
      <c r="AN648" s="884"/>
    </row>
    <row r="649" spans="1:40" s="882" customFormat="1" ht="11.25">
      <c r="A649" s="882">
        <v>214</v>
      </c>
      <c r="B649" s="883" t="s">
        <v>10</v>
      </c>
      <c r="C649" s="157">
        <f>-VLOOKUP(A649,Clasificación!C:J,5,FALSE)</f>
        <v>0</v>
      </c>
      <c r="D649" s="157"/>
      <c r="E649" s="157"/>
      <c r="F649" s="157">
        <f>-VLOOKUP(A649,Clasificación!C:K,9,FALSE)</f>
        <v>0</v>
      </c>
      <c r="G649" s="157">
        <f t="shared" si="30"/>
        <v>0</v>
      </c>
      <c r="H649" s="157"/>
      <c r="I649" s="157"/>
      <c r="J649" s="157"/>
      <c r="K649" s="157"/>
      <c r="L649" s="157"/>
      <c r="M649" s="157"/>
      <c r="N649" s="157"/>
      <c r="O649" s="157"/>
      <c r="P649" s="157"/>
      <c r="Q649" s="157"/>
      <c r="R649" s="157"/>
      <c r="S649" s="157"/>
      <c r="T649" s="157"/>
      <c r="U649" s="157"/>
      <c r="V649" s="157"/>
      <c r="W649" s="157"/>
      <c r="X649" s="157"/>
      <c r="Y649" s="157"/>
      <c r="Z649" s="157"/>
      <c r="AA649" s="157">
        <f t="shared" si="29"/>
        <v>0</v>
      </c>
      <c r="AB649" s="158"/>
      <c r="AC649" s="884"/>
      <c r="AD649" s="884"/>
      <c r="AE649" s="884"/>
      <c r="AF649" s="884"/>
      <c r="AG649" s="884"/>
      <c r="AH649" s="884"/>
      <c r="AI649" s="884"/>
      <c r="AJ649" s="884"/>
      <c r="AK649" s="884"/>
      <c r="AL649" s="884"/>
      <c r="AM649" s="884"/>
      <c r="AN649" s="884"/>
    </row>
    <row r="650" spans="1:40" s="882" customFormat="1" ht="11.25">
      <c r="A650" s="882">
        <v>21401</v>
      </c>
      <c r="B650" s="883" t="s">
        <v>385</v>
      </c>
      <c r="C650" s="157">
        <f>-VLOOKUP(A650,Clasificación!C:J,5,FALSE)</f>
        <v>0</v>
      </c>
      <c r="D650" s="157"/>
      <c r="E650" s="157"/>
      <c r="F650" s="157">
        <f>-VLOOKUP(A650,Clasificación!C:K,9,FALSE)</f>
        <v>0</v>
      </c>
      <c r="G650" s="157">
        <f t="shared" si="30"/>
        <v>0</v>
      </c>
      <c r="H650" s="157"/>
      <c r="I650" s="157"/>
      <c r="J650" s="157"/>
      <c r="K650" s="157"/>
      <c r="L650" s="157"/>
      <c r="M650" s="157"/>
      <c r="N650" s="157"/>
      <c r="O650" s="157"/>
      <c r="P650" s="157"/>
      <c r="Q650" s="157"/>
      <c r="R650" s="157"/>
      <c r="S650" s="157"/>
      <c r="T650" s="157"/>
      <c r="U650" s="157"/>
      <c r="V650" s="157"/>
      <c r="W650" s="157"/>
      <c r="X650" s="157"/>
      <c r="Y650" s="157"/>
      <c r="Z650" s="157"/>
      <c r="AA650" s="157">
        <f t="shared" si="29"/>
        <v>0</v>
      </c>
      <c r="AB650" s="158"/>
      <c r="AC650" s="884"/>
      <c r="AD650" s="884"/>
      <c r="AE650" s="884"/>
      <c r="AF650" s="884"/>
      <c r="AG650" s="884"/>
      <c r="AH650" s="884"/>
      <c r="AI650" s="884"/>
      <c r="AJ650" s="884"/>
      <c r="AK650" s="884"/>
      <c r="AL650" s="884"/>
      <c r="AM650" s="884"/>
      <c r="AN650" s="884"/>
    </row>
    <row r="651" spans="1:40" s="882" customFormat="1" ht="11.25">
      <c r="A651" s="882">
        <v>214011</v>
      </c>
      <c r="B651" s="883" t="s">
        <v>385</v>
      </c>
      <c r="C651" s="157">
        <f>-VLOOKUP(A651,Clasificación!C:J,5,FALSE)</f>
        <v>0</v>
      </c>
      <c r="D651" s="157"/>
      <c r="E651" s="157"/>
      <c r="F651" s="157">
        <f>-VLOOKUP(A651,Clasificación!C:K,9,FALSE)</f>
        <v>0</v>
      </c>
      <c r="G651" s="157">
        <f t="shared" si="30"/>
        <v>0</v>
      </c>
      <c r="H651" s="157"/>
      <c r="I651" s="157"/>
      <c r="J651" s="157"/>
      <c r="K651" s="157"/>
      <c r="L651" s="157"/>
      <c r="M651" s="157"/>
      <c r="N651" s="157"/>
      <c r="O651" s="157"/>
      <c r="P651" s="157"/>
      <c r="Q651" s="157"/>
      <c r="R651" s="157"/>
      <c r="S651" s="157"/>
      <c r="T651" s="157"/>
      <c r="U651" s="157"/>
      <c r="V651" s="157"/>
      <c r="W651" s="157"/>
      <c r="X651" s="157"/>
      <c r="Y651" s="157"/>
      <c r="Z651" s="157"/>
      <c r="AA651" s="157">
        <f t="shared" si="29"/>
        <v>0</v>
      </c>
      <c r="AB651" s="158"/>
      <c r="AC651" s="884"/>
      <c r="AD651" s="884"/>
      <c r="AE651" s="884"/>
      <c r="AF651" s="884"/>
      <c r="AG651" s="884"/>
      <c r="AH651" s="884"/>
      <c r="AI651" s="884"/>
      <c r="AJ651" s="884"/>
      <c r="AK651" s="884"/>
      <c r="AL651" s="884"/>
      <c r="AM651" s="884"/>
      <c r="AN651" s="884"/>
    </row>
    <row r="652" spans="1:40" s="882" customFormat="1" ht="11.25">
      <c r="A652" s="882">
        <v>2140111</v>
      </c>
      <c r="B652" s="883" t="s">
        <v>385</v>
      </c>
      <c r="C652" s="157">
        <f>-VLOOKUP(A652,Clasificación!C:J,5,FALSE)</f>
        <v>0</v>
      </c>
      <c r="D652" s="157"/>
      <c r="E652" s="157"/>
      <c r="F652" s="157">
        <f>-VLOOKUP(A652,Clasificación!C:K,9,FALSE)</f>
        <v>0</v>
      </c>
      <c r="G652" s="157">
        <f t="shared" si="30"/>
        <v>0</v>
      </c>
      <c r="H652" s="157"/>
      <c r="I652" s="157"/>
      <c r="J652" s="157"/>
      <c r="K652" s="157"/>
      <c r="L652" s="157"/>
      <c r="M652" s="157"/>
      <c r="N652" s="157"/>
      <c r="O652" s="157"/>
      <c r="P652" s="157"/>
      <c r="Q652" s="157"/>
      <c r="R652" s="157"/>
      <c r="S652" s="157"/>
      <c r="T652" s="157"/>
      <c r="U652" s="157"/>
      <c r="V652" s="157"/>
      <c r="W652" s="157"/>
      <c r="X652" s="157"/>
      <c r="Y652" s="157"/>
      <c r="Z652" s="157"/>
      <c r="AA652" s="157">
        <f t="shared" si="29"/>
        <v>0</v>
      </c>
      <c r="AB652" s="158"/>
      <c r="AC652" s="884"/>
      <c r="AD652" s="884"/>
      <c r="AE652" s="884"/>
      <c r="AF652" s="884"/>
      <c r="AG652" s="884"/>
      <c r="AH652" s="884"/>
      <c r="AI652" s="884"/>
      <c r="AJ652" s="884"/>
      <c r="AK652" s="884"/>
      <c r="AL652" s="884"/>
      <c r="AM652" s="884"/>
      <c r="AN652" s="884"/>
    </row>
    <row r="653" spans="1:40" s="882" customFormat="1" ht="11.25">
      <c r="A653" s="882">
        <v>21401111</v>
      </c>
      <c r="B653" s="883" t="s">
        <v>386</v>
      </c>
      <c r="C653" s="157">
        <f>-VLOOKUP(A653,Clasificación!C:J,5,FALSE)</f>
        <v>0</v>
      </c>
      <c r="D653" s="157"/>
      <c r="E653" s="157"/>
      <c r="F653" s="157">
        <f>-VLOOKUP(A653,Clasificación!C:K,9,FALSE)</f>
        <v>0</v>
      </c>
      <c r="G653" s="157">
        <f t="shared" si="30"/>
        <v>0</v>
      </c>
      <c r="H653" s="157"/>
      <c r="I653" s="157"/>
      <c r="J653" s="157"/>
      <c r="K653" s="157"/>
      <c r="L653" s="157"/>
      <c r="M653" s="157"/>
      <c r="N653" s="157"/>
      <c r="O653" s="157"/>
      <c r="P653" s="157"/>
      <c r="Q653" s="157"/>
      <c r="R653" s="157"/>
      <c r="S653" s="157"/>
      <c r="T653" s="157"/>
      <c r="U653" s="157"/>
      <c r="V653" s="157"/>
      <c r="W653" s="157"/>
      <c r="X653" s="157"/>
      <c r="Y653" s="157"/>
      <c r="Z653" s="157"/>
      <c r="AA653" s="157">
        <f t="shared" si="29"/>
        <v>0</v>
      </c>
      <c r="AB653" s="158"/>
      <c r="AC653" s="884"/>
      <c r="AD653" s="884"/>
      <c r="AE653" s="884"/>
      <c r="AF653" s="884"/>
      <c r="AG653" s="884"/>
      <c r="AH653" s="884"/>
      <c r="AI653" s="884"/>
      <c r="AJ653" s="884"/>
      <c r="AK653" s="884"/>
      <c r="AL653" s="884"/>
      <c r="AM653" s="884"/>
      <c r="AN653" s="884"/>
    </row>
    <row r="654" spans="1:40" s="882" customFormat="1" ht="11.25">
      <c r="A654" s="882">
        <v>2140111101</v>
      </c>
      <c r="B654" s="883" t="s">
        <v>767</v>
      </c>
      <c r="C654" s="157">
        <f>-VLOOKUP(A654,Clasificación!C:J,5,FALSE)</f>
        <v>0</v>
      </c>
      <c r="D654" s="157"/>
      <c r="E654" s="157"/>
      <c r="F654" s="157">
        <f>-VLOOKUP(A654,Clasificación!C:K,9,FALSE)</f>
        <v>0</v>
      </c>
      <c r="G654" s="157">
        <f t="shared" si="30"/>
        <v>0</v>
      </c>
      <c r="H654" s="157"/>
      <c r="I654" s="157"/>
      <c r="J654" s="157"/>
      <c r="K654" s="157"/>
      <c r="L654" s="157"/>
      <c r="M654" s="157"/>
      <c r="N654" s="157"/>
      <c r="O654" s="157"/>
      <c r="P654" s="157"/>
      <c r="Q654" s="157"/>
      <c r="R654" s="157"/>
      <c r="S654" s="157"/>
      <c r="T654" s="157"/>
      <c r="U654" s="157"/>
      <c r="V654" s="157"/>
      <c r="W654" s="157"/>
      <c r="X654" s="157"/>
      <c r="Y654" s="157"/>
      <c r="Z654" s="157"/>
      <c r="AA654" s="157">
        <f t="shared" si="29"/>
        <v>0</v>
      </c>
      <c r="AB654" s="158"/>
      <c r="AC654" s="884"/>
      <c r="AD654" s="884"/>
      <c r="AE654" s="884"/>
      <c r="AF654" s="884"/>
      <c r="AG654" s="884"/>
      <c r="AH654" s="884"/>
      <c r="AI654" s="884"/>
      <c r="AJ654" s="884"/>
      <c r="AK654" s="884"/>
      <c r="AL654" s="884"/>
      <c r="AM654" s="884"/>
      <c r="AN654" s="884"/>
    </row>
    <row r="655" spans="1:40" s="882" customFormat="1" ht="11.25">
      <c r="A655" s="882">
        <v>2140111102</v>
      </c>
      <c r="B655" s="883" t="s">
        <v>327</v>
      </c>
      <c r="C655" s="157">
        <f>-VLOOKUP(A655,Clasificación!C:J,5,FALSE)</f>
        <v>0</v>
      </c>
      <c r="D655" s="157"/>
      <c r="E655" s="157"/>
      <c r="F655" s="157">
        <f>-VLOOKUP(A655,Clasificación!C:K,9,FALSE)</f>
        <v>0</v>
      </c>
      <c r="G655" s="157">
        <f t="shared" si="30"/>
        <v>0</v>
      </c>
      <c r="H655" s="157"/>
      <c r="I655" s="157"/>
      <c r="J655" s="157"/>
      <c r="K655" s="157"/>
      <c r="L655" s="157"/>
      <c r="M655" s="157"/>
      <c r="N655" s="157"/>
      <c r="O655" s="157"/>
      <c r="P655" s="157"/>
      <c r="Q655" s="157"/>
      <c r="R655" s="157"/>
      <c r="S655" s="157"/>
      <c r="T655" s="157"/>
      <c r="U655" s="157"/>
      <c r="V655" s="157"/>
      <c r="W655" s="157"/>
      <c r="X655" s="157"/>
      <c r="Y655" s="157"/>
      <c r="Z655" s="157"/>
      <c r="AA655" s="157">
        <f t="shared" si="29"/>
        <v>0</v>
      </c>
      <c r="AB655" s="158"/>
      <c r="AC655" s="884"/>
      <c r="AD655" s="884"/>
      <c r="AE655" s="884"/>
      <c r="AF655" s="884"/>
      <c r="AG655" s="884"/>
      <c r="AH655" s="884"/>
      <c r="AI655" s="884"/>
      <c r="AJ655" s="884"/>
      <c r="AK655" s="884"/>
      <c r="AL655" s="884"/>
      <c r="AM655" s="884"/>
      <c r="AN655" s="884"/>
    </row>
    <row r="656" spans="1:40" s="882" customFormat="1" ht="11.25">
      <c r="A656" s="882">
        <v>2140111103</v>
      </c>
      <c r="B656" s="883" t="s">
        <v>328</v>
      </c>
      <c r="C656" s="157">
        <f>-VLOOKUP(A656,Clasificación!C:J,5,FALSE)</f>
        <v>-89663989</v>
      </c>
      <c r="D656" s="157"/>
      <c r="E656" s="157"/>
      <c r="F656" s="157">
        <f>-VLOOKUP(A656,Clasificación!C:K,9,FALSE)</f>
        <v>-70209301</v>
      </c>
      <c r="G656" s="157">
        <f t="shared" si="30"/>
        <v>-19454688</v>
      </c>
      <c r="H656" s="157"/>
      <c r="I656" s="157"/>
      <c r="J656" s="157">
        <f>-G656</f>
        <v>19454688</v>
      </c>
      <c r="K656" s="157"/>
      <c r="L656" s="157"/>
      <c r="M656" s="157"/>
      <c r="N656" s="157"/>
      <c r="O656" s="157"/>
      <c r="P656" s="157"/>
      <c r="Q656" s="157"/>
      <c r="R656" s="157"/>
      <c r="S656" s="157"/>
      <c r="T656" s="157"/>
      <c r="U656" s="157"/>
      <c r="V656" s="157"/>
      <c r="W656" s="157"/>
      <c r="X656" s="157"/>
      <c r="Y656" s="157"/>
      <c r="Z656" s="157"/>
      <c r="AA656" s="157">
        <f t="shared" si="29"/>
        <v>0</v>
      </c>
      <c r="AB656" s="158"/>
      <c r="AC656" s="884"/>
      <c r="AD656" s="884"/>
      <c r="AE656" s="884"/>
      <c r="AF656" s="884"/>
      <c r="AG656" s="884"/>
      <c r="AH656" s="884"/>
      <c r="AI656" s="884"/>
      <c r="AJ656" s="884"/>
      <c r="AK656" s="884"/>
      <c r="AL656" s="884"/>
      <c r="AM656" s="884"/>
      <c r="AN656" s="884"/>
    </row>
    <row r="657" spans="1:40" s="882" customFormat="1" ht="11.25">
      <c r="A657" s="882">
        <v>2140111104</v>
      </c>
      <c r="B657" s="883" t="s">
        <v>768</v>
      </c>
      <c r="C657" s="157">
        <f>-VLOOKUP(A657,Clasificación!C:J,5,FALSE)</f>
        <v>0</v>
      </c>
      <c r="D657" s="157"/>
      <c r="E657" s="157"/>
      <c r="F657" s="157">
        <f>-VLOOKUP(A657,Clasificación!C:K,9,FALSE)</f>
        <v>0</v>
      </c>
      <c r="G657" s="157">
        <f t="shared" si="30"/>
        <v>0</v>
      </c>
      <c r="H657" s="157"/>
      <c r="I657" s="157"/>
      <c r="J657" s="157"/>
      <c r="K657" s="157"/>
      <c r="L657" s="157"/>
      <c r="M657" s="157"/>
      <c r="N657" s="157"/>
      <c r="O657" s="157"/>
      <c r="P657" s="157"/>
      <c r="Q657" s="157"/>
      <c r="R657" s="157"/>
      <c r="S657" s="157"/>
      <c r="T657" s="157"/>
      <c r="U657" s="157"/>
      <c r="V657" s="157"/>
      <c r="W657" s="157"/>
      <c r="X657" s="157"/>
      <c r="Y657" s="157"/>
      <c r="Z657" s="157"/>
      <c r="AA657" s="157">
        <f t="shared" si="29"/>
        <v>0</v>
      </c>
      <c r="AB657" s="158"/>
      <c r="AC657" s="884"/>
      <c r="AD657" s="884"/>
      <c r="AE657" s="884"/>
      <c r="AF657" s="884"/>
      <c r="AG657" s="884"/>
      <c r="AH657" s="884"/>
      <c r="AI657" s="884"/>
      <c r="AJ657" s="884"/>
      <c r="AK657" s="884"/>
      <c r="AL657" s="884"/>
      <c r="AM657" s="884"/>
      <c r="AN657" s="884"/>
    </row>
    <row r="658" spans="1:40" s="882" customFormat="1" ht="11.25">
      <c r="A658" s="882">
        <v>2140111105</v>
      </c>
      <c r="B658" s="883" t="s">
        <v>329</v>
      </c>
      <c r="C658" s="157">
        <f>-VLOOKUP(A658,Clasificación!C:J,5,FALSE)</f>
        <v>-75256639</v>
      </c>
      <c r="D658" s="157"/>
      <c r="E658" s="157"/>
      <c r="F658" s="157">
        <f>-VLOOKUP(A658,Clasificación!C:K,9,FALSE)</f>
        <v>0</v>
      </c>
      <c r="G658" s="157">
        <f t="shared" si="30"/>
        <v>-75256639</v>
      </c>
      <c r="H658" s="157"/>
      <c r="I658" s="157">
        <f>-G658</f>
        <v>75256639</v>
      </c>
      <c r="J658" s="157"/>
      <c r="K658" s="157"/>
      <c r="L658" s="157"/>
      <c r="M658" s="157"/>
      <c r="N658" s="157"/>
      <c r="O658" s="157"/>
      <c r="P658" s="157"/>
      <c r="Q658" s="157"/>
      <c r="R658" s="157"/>
      <c r="S658" s="157"/>
      <c r="T658" s="157"/>
      <c r="U658" s="157"/>
      <c r="V658" s="157"/>
      <c r="W658" s="157"/>
      <c r="X658" s="157"/>
      <c r="Y658" s="157"/>
      <c r="Z658" s="157"/>
      <c r="AA658" s="157">
        <f t="shared" si="29"/>
        <v>0</v>
      </c>
      <c r="AB658" s="158"/>
      <c r="AC658" s="884"/>
      <c r="AD658" s="884"/>
      <c r="AE658" s="884"/>
      <c r="AF658" s="884"/>
      <c r="AG658" s="884"/>
      <c r="AH658" s="884"/>
      <c r="AI658" s="884"/>
      <c r="AJ658" s="884"/>
      <c r="AK658" s="884"/>
      <c r="AL658" s="884"/>
      <c r="AM658" s="884"/>
      <c r="AN658" s="884"/>
    </row>
    <row r="659" spans="1:40" s="882" customFormat="1" ht="11.25">
      <c r="A659" s="882">
        <v>2140111106</v>
      </c>
      <c r="B659" s="883" t="s">
        <v>769</v>
      </c>
      <c r="C659" s="157">
        <f>-VLOOKUP(A659,Clasificación!C:J,5,FALSE)</f>
        <v>0</v>
      </c>
      <c r="D659" s="157"/>
      <c r="E659" s="157"/>
      <c r="F659" s="157">
        <f>-VLOOKUP(A659,Clasificación!C:K,9,FALSE)</f>
        <v>0</v>
      </c>
      <c r="G659" s="157">
        <f t="shared" si="30"/>
        <v>0</v>
      </c>
      <c r="H659" s="157"/>
      <c r="I659" s="157"/>
      <c r="J659" s="157"/>
      <c r="K659" s="157"/>
      <c r="L659" s="157"/>
      <c r="M659" s="157"/>
      <c r="N659" s="157"/>
      <c r="O659" s="157"/>
      <c r="P659" s="157"/>
      <c r="Q659" s="157"/>
      <c r="R659" s="157"/>
      <c r="S659" s="157"/>
      <c r="T659" s="157"/>
      <c r="U659" s="157"/>
      <c r="V659" s="157"/>
      <c r="W659" s="157"/>
      <c r="X659" s="157"/>
      <c r="Y659" s="157"/>
      <c r="Z659" s="157"/>
      <c r="AA659" s="157">
        <f t="shared" si="29"/>
        <v>0</v>
      </c>
      <c r="AB659" s="158"/>
      <c r="AC659" s="884"/>
      <c r="AD659" s="884"/>
      <c r="AE659" s="884"/>
      <c r="AF659" s="884"/>
      <c r="AG659" s="884"/>
      <c r="AH659" s="884"/>
      <c r="AI659" s="884"/>
      <c r="AJ659" s="884"/>
      <c r="AK659" s="884"/>
      <c r="AL659" s="884"/>
      <c r="AM659" s="884"/>
      <c r="AN659" s="884"/>
    </row>
    <row r="660" spans="1:40" s="882" customFormat="1" ht="11.25">
      <c r="A660" s="882">
        <v>2140111107</v>
      </c>
      <c r="B660" s="883" t="s">
        <v>770</v>
      </c>
      <c r="C660" s="157">
        <f>-VLOOKUP(A660,Clasificación!C:J,5,FALSE)</f>
        <v>0</v>
      </c>
      <c r="D660" s="157"/>
      <c r="E660" s="157"/>
      <c r="F660" s="157">
        <f>-VLOOKUP(A660,Clasificación!C:K,9,FALSE)</f>
        <v>0</v>
      </c>
      <c r="G660" s="157">
        <f t="shared" si="30"/>
        <v>0</v>
      </c>
      <c r="H660" s="157"/>
      <c r="I660" s="157"/>
      <c r="J660" s="157"/>
      <c r="K660" s="157"/>
      <c r="L660" s="157"/>
      <c r="M660" s="157"/>
      <c r="N660" s="157"/>
      <c r="O660" s="157"/>
      <c r="P660" s="157"/>
      <c r="Q660" s="157"/>
      <c r="R660" s="157"/>
      <c r="S660" s="157"/>
      <c r="T660" s="157"/>
      <c r="U660" s="157"/>
      <c r="V660" s="157"/>
      <c r="W660" s="157"/>
      <c r="X660" s="157"/>
      <c r="Y660" s="157"/>
      <c r="Z660" s="157"/>
      <c r="AA660" s="157">
        <f t="shared" si="29"/>
        <v>0</v>
      </c>
      <c r="AB660" s="158"/>
      <c r="AC660" s="884"/>
      <c r="AD660" s="884"/>
      <c r="AE660" s="884"/>
      <c r="AF660" s="884"/>
      <c r="AG660" s="884"/>
      <c r="AH660" s="884"/>
      <c r="AI660" s="884"/>
      <c r="AJ660" s="884"/>
      <c r="AK660" s="884"/>
      <c r="AL660" s="884"/>
      <c r="AM660" s="884"/>
      <c r="AN660" s="884"/>
    </row>
    <row r="661" spans="1:40" s="882" customFormat="1" ht="11.25">
      <c r="A661" s="882">
        <v>2140111108</v>
      </c>
      <c r="B661" s="883" t="s">
        <v>771</v>
      </c>
      <c r="C661" s="157">
        <f>-VLOOKUP(A661,Clasificación!C:J,5,FALSE)</f>
        <v>0</v>
      </c>
      <c r="D661" s="157"/>
      <c r="E661" s="157"/>
      <c r="F661" s="157">
        <f>-VLOOKUP(A661,Clasificación!C:K,9,FALSE)</f>
        <v>0</v>
      </c>
      <c r="G661" s="157">
        <f t="shared" si="30"/>
        <v>0</v>
      </c>
      <c r="H661" s="157"/>
      <c r="I661" s="157"/>
      <c r="J661" s="157"/>
      <c r="K661" s="157"/>
      <c r="L661" s="157"/>
      <c r="M661" s="157"/>
      <c r="N661" s="157"/>
      <c r="O661" s="157"/>
      <c r="P661" s="157"/>
      <c r="Q661" s="157"/>
      <c r="R661" s="157"/>
      <c r="S661" s="157"/>
      <c r="T661" s="157"/>
      <c r="U661" s="157"/>
      <c r="V661" s="157"/>
      <c r="W661" s="157"/>
      <c r="X661" s="157"/>
      <c r="Y661" s="157"/>
      <c r="Z661" s="157"/>
      <c r="AA661" s="157">
        <f t="shared" si="29"/>
        <v>0</v>
      </c>
      <c r="AB661" s="158"/>
      <c r="AC661" s="884"/>
      <c r="AD661" s="884"/>
      <c r="AE661" s="884"/>
      <c r="AF661" s="884"/>
      <c r="AG661" s="884"/>
      <c r="AH661" s="884"/>
      <c r="AI661" s="884"/>
      <c r="AJ661" s="884"/>
      <c r="AK661" s="884"/>
      <c r="AL661" s="884"/>
      <c r="AM661" s="884"/>
      <c r="AN661" s="884"/>
    </row>
    <row r="662" spans="1:40" s="882" customFormat="1" ht="11.25">
      <c r="A662" s="882">
        <v>2140111109</v>
      </c>
      <c r="B662" s="883" t="s">
        <v>330</v>
      </c>
      <c r="C662" s="157">
        <f>-VLOOKUP(A662,Clasificación!C:J,5,FALSE)</f>
        <v>0</v>
      </c>
      <c r="D662" s="157"/>
      <c r="E662" s="157"/>
      <c r="F662" s="157">
        <f>-VLOOKUP(A662,Clasificación!C:K,9,FALSE)</f>
        <v>0</v>
      </c>
      <c r="G662" s="157">
        <f t="shared" si="30"/>
        <v>0</v>
      </c>
      <c r="H662" s="157"/>
      <c r="I662" s="157"/>
      <c r="J662" s="157"/>
      <c r="K662" s="157"/>
      <c r="L662" s="157"/>
      <c r="M662" s="157"/>
      <c r="N662" s="157"/>
      <c r="O662" s="157"/>
      <c r="P662" s="157"/>
      <c r="Q662" s="157"/>
      <c r="R662" s="157"/>
      <c r="S662" s="157"/>
      <c r="T662" s="157"/>
      <c r="U662" s="157"/>
      <c r="V662" s="157"/>
      <c r="W662" s="157"/>
      <c r="X662" s="157"/>
      <c r="Y662" s="157"/>
      <c r="Z662" s="157"/>
      <c r="AA662" s="157">
        <f t="shared" si="29"/>
        <v>0</v>
      </c>
      <c r="AB662" s="158"/>
      <c r="AC662" s="884"/>
      <c r="AD662" s="884"/>
      <c r="AE662" s="884"/>
      <c r="AF662" s="884"/>
      <c r="AG662" s="884"/>
      <c r="AH662" s="884"/>
      <c r="AI662" s="884"/>
      <c r="AJ662" s="884"/>
      <c r="AK662" s="884"/>
      <c r="AL662" s="884"/>
      <c r="AM662" s="884"/>
      <c r="AN662" s="884"/>
    </row>
    <row r="663" spans="1:40" s="882" customFormat="1" ht="11.25">
      <c r="A663" s="882">
        <v>2140111110</v>
      </c>
      <c r="B663" s="883" t="s">
        <v>123</v>
      </c>
      <c r="C663" s="157">
        <f>-VLOOKUP(A663,Clasificación!C:J,5,FALSE)</f>
        <v>0</v>
      </c>
      <c r="D663" s="157"/>
      <c r="E663" s="157"/>
      <c r="F663" s="157">
        <f>-VLOOKUP(A663,Clasificación!C:K,9,FALSE)</f>
        <v>0</v>
      </c>
      <c r="G663" s="157">
        <f t="shared" si="30"/>
        <v>0</v>
      </c>
      <c r="H663" s="157"/>
      <c r="I663" s="157"/>
      <c r="J663" s="157"/>
      <c r="K663" s="157"/>
      <c r="L663" s="157"/>
      <c r="M663" s="157"/>
      <c r="N663" s="157"/>
      <c r="O663" s="157"/>
      <c r="P663" s="157"/>
      <c r="Q663" s="157"/>
      <c r="R663" s="157"/>
      <c r="S663" s="157"/>
      <c r="T663" s="157"/>
      <c r="U663" s="157"/>
      <c r="V663" s="157"/>
      <c r="W663" s="157"/>
      <c r="X663" s="157"/>
      <c r="Y663" s="157"/>
      <c r="Z663" s="157"/>
      <c r="AA663" s="157">
        <f t="shared" si="29"/>
        <v>0</v>
      </c>
      <c r="AB663" s="158"/>
      <c r="AC663" s="884"/>
      <c r="AD663" s="884"/>
      <c r="AE663" s="884"/>
      <c r="AF663" s="884"/>
      <c r="AG663" s="884"/>
      <c r="AH663" s="884"/>
      <c r="AI663" s="884"/>
      <c r="AJ663" s="884"/>
      <c r="AK663" s="884"/>
      <c r="AL663" s="884"/>
      <c r="AM663" s="884"/>
      <c r="AN663" s="884"/>
    </row>
    <row r="664" spans="1:40" s="882" customFormat="1" ht="11.25">
      <c r="A664" s="882">
        <v>2140111111</v>
      </c>
      <c r="B664" s="883" t="s">
        <v>1225</v>
      </c>
      <c r="C664" s="157">
        <f>-VLOOKUP(A664,Clasificación!C:J,5,FALSE)</f>
        <v>-173692698</v>
      </c>
      <c r="D664" s="157"/>
      <c r="E664" s="157"/>
      <c r="F664" s="157">
        <f>-VLOOKUP(A664,Clasificación!C:K,9,FALSE)</f>
        <v>-669698125</v>
      </c>
      <c r="G664" s="157">
        <f t="shared" si="30"/>
        <v>496005427</v>
      </c>
      <c r="H664" s="157"/>
      <c r="I664" s="157">
        <f>-G664</f>
        <v>-496005427</v>
      </c>
      <c r="J664" s="157"/>
      <c r="K664" s="157"/>
      <c r="L664" s="157"/>
      <c r="M664" s="157"/>
      <c r="N664" s="157"/>
      <c r="O664" s="157"/>
      <c r="P664" s="157"/>
      <c r="Q664" s="157"/>
      <c r="R664" s="157"/>
      <c r="S664" s="157"/>
      <c r="T664" s="157"/>
      <c r="U664" s="157"/>
      <c r="V664" s="157"/>
      <c r="W664" s="157"/>
      <c r="X664" s="157"/>
      <c r="Y664" s="157"/>
      <c r="Z664" s="157"/>
      <c r="AA664" s="157">
        <f t="shared" si="29"/>
        <v>0</v>
      </c>
      <c r="AB664" s="158"/>
      <c r="AC664" s="884"/>
      <c r="AD664" s="884"/>
      <c r="AE664" s="884"/>
      <c r="AF664" s="884"/>
      <c r="AG664" s="884"/>
      <c r="AH664" s="884"/>
      <c r="AI664" s="884"/>
      <c r="AJ664" s="884"/>
      <c r="AK664" s="884"/>
      <c r="AL664" s="884"/>
      <c r="AM664" s="884"/>
      <c r="AN664" s="884"/>
    </row>
    <row r="665" spans="1:40" s="882" customFormat="1" ht="11.25">
      <c r="A665" s="882">
        <v>2140111112</v>
      </c>
      <c r="B665" s="883" t="s">
        <v>1226</v>
      </c>
      <c r="C665" s="157">
        <f>-VLOOKUP(A665,Clasificación!C:J,5,FALSE)</f>
        <v>-122924037</v>
      </c>
      <c r="D665" s="157"/>
      <c r="E665" s="157"/>
      <c r="F665" s="157">
        <f>-VLOOKUP(A665,Clasificación!C:K,9,FALSE)</f>
        <v>-139771803</v>
      </c>
      <c r="G665" s="157">
        <f t="shared" si="30"/>
        <v>16847766</v>
      </c>
      <c r="H665" s="157"/>
      <c r="I665" s="157">
        <f>-G665</f>
        <v>-16847766</v>
      </c>
      <c r="J665" s="157"/>
      <c r="K665" s="157"/>
      <c r="L665" s="157"/>
      <c r="M665" s="157"/>
      <c r="N665" s="157"/>
      <c r="O665" s="157"/>
      <c r="P665" s="157"/>
      <c r="Q665" s="157"/>
      <c r="R665" s="157"/>
      <c r="S665" s="157"/>
      <c r="T665" s="157"/>
      <c r="U665" s="157"/>
      <c r="V665" s="157"/>
      <c r="W665" s="157"/>
      <c r="X665" s="157"/>
      <c r="Y665" s="157"/>
      <c r="Z665" s="157"/>
      <c r="AA665" s="157">
        <f t="shared" si="29"/>
        <v>0</v>
      </c>
      <c r="AB665" s="158"/>
      <c r="AC665" s="884"/>
      <c r="AD665" s="884"/>
      <c r="AE665" s="884"/>
      <c r="AF665" s="884"/>
      <c r="AG665" s="884"/>
      <c r="AH665" s="884"/>
      <c r="AI665" s="884"/>
      <c r="AJ665" s="884"/>
      <c r="AK665" s="884"/>
      <c r="AL665" s="884"/>
      <c r="AM665" s="884"/>
      <c r="AN665" s="884"/>
    </row>
    <row r="666" spans="1:40" s="882" customFormat="1" ht="11.25">
      <c r="A666" s="882">
        <v>21402</v>
      </c>
      <c r="B666" s="883" t="s">
        <v>772</v>
      </c>
      <c r="C666" s="157">
        <f>-VLOOKUP(A666,Clasificación!C:J,5,FALSE)</f>
        <v>0</v>
      </c>
      <c r="D666" s="157"/>
      <c r="E666" s="157"/>
      <c r="F666" s="157">
        <f>-VLOOKUP(A666,Clasificación!C:K,9,FALSE)</f>
        <v>0</v>
      </c>
      <c r="G666" s="157">
        <f t="shared" si="30"/>
        <v>0</v>
      </c>
      <c r="H666" s="157"/>
      <c r="I666" s="157"/>
      <c r="J666" s="157"/>
      <c r="K666" s="157"/>
      <c r="L666" s="157"/>
      <c r="M666" s="157"/>
      <c r="N666" s="157"/>
      <c r="O666" s="157"/>
      <c r="P666" s="157"/>
      <c r="Q666" s="157"/>
      <c r="R666" s="157"/>
      <c r="S666" s="157"/>
      <c r="T666" s="157"/>
      <c r="U666" s="157"/>
      <c r="V666" s="157"/>
      <c r="W666" s="157"/>
      <c r="X666" s="157"/>
      <c r="Y666" s="157"/>
      <c r="Z666" s="157"/>
      <c r="AA666" s="157">
        <f t="shared" si="29"/>
        <v>0</v>
      </c>
      <c r="AB666" s="158"/>
      <c r="AC666" s="884"/>
      <c r="AD666" s="884"/>
      <c r="AE666" s="884"/>
      <c r="AF666" s="884"/>
      <c r="AG666" s="884"/>
      <c r="AH666" s="884"/>
      <c r="AI666" s="884"/>
      <c r="AJ666" s="884"/>
      <c r="AK666" s="884"/>
      <c r="AL666" s="884"/>
      <c r="AM666" s="884"/>
      <c r="AN666" s="884"/>
    </row>
    <row r="667" spans="1:40" s="882" customFormat="1" ht="11.25">
      <c r="A667" s="882">
        <v>214021</v>
      </c>
      <c r="B667" s="883" t="s">
        <v>772</v>
      </c>
      <c r="C667" s="157">
        <f>-VLOOKUP(A667,Clasificación!C:J,5,FALSE)</f>
        <v>0</v>
      </c>
      <c r="D667" s="157"/>
      <c r="E667" s="157"/>
      <c r="F667" s="157">
        <f>-VLOOKUP(A667,Clasificación!C:K,9,FALSE)</f>
        <v>0</v>
      </c>
      <c r="G667" s="157">
        <f t="shared" si="30"/>
        <v>0</v>
      </c>
      <c r="H667" s="157"/>
      <c r="I667" s="157"/>
      <c r="J667" s="157"/>
      <c r="K667" s="157"/>
      <c r="L667" s="157"/>
      <c r="M667" s="157"/>
      <c r="N667" s="157"/>
      <c r="O667" s="157"/>
      <c r="P667" s="157"/>
      <c r="Q667" s="157"/>
      <c r="R667" s="157"/>
      <c r="S667" s="157"/>
      <c r="T667" s="157"/>
      <c r="U667" s="157"/>
      <c r="V667" s="157"/>
      <c r="W667" s="157"/>
      <c r="X667" s="157"/>
      <c r="Y667" s="157"/>
      <c r="Z667" s="157"/>
      <c r="AA667" s="157">
        <f t="shared" si="29"/>
        <v>0</v>
      </c>
      <c r="AB667" s="158"/>
      <c r="AC667" s="884"/>
      <c r="AD667" s="884"/>
      <c r="AE667" s="884"/>
      <c r="AF667" s="884"/>
      <c r="AG667" s="884"/>
      <c r="AH667" s="884"/>
      <c r="AI667" s="884"/>
      <c r="AJ667" s="884"/>
      <c r="AK667" s="884"/>
      <c r="AL667" s="884"/>
      <c r="AM667" s="884"/>
      <c r="AN667" s="884"/>
    </row>
    <row r="668" spans="1:40" s="882" customFormat="1" ht="11.25">
      <c r="A668" s="882">
        <v>2140211</v>
      </c>
      <c r="B668" s="883" t="s">
        <v>772</v>
      </c>
      <c r="C668" s="157">
        <f>-VLOOKUP(A668,Clasificación!C:J,5,FALSE)</f>
        <v>0</v>
      </c>
      <c r="D668" s="157"/>
      <c r="E668" s="157"/>
      <c r="F668" s="157">
        <f>-VLOOKUP(A668,Clasificación!C:K,9,FALSE)</f>
        <v>0</v>
      </c>
      <c r="G668" s="157">
        <f t="shared" si="30"/>
        <v>0</v>
      </c>
      <c r="H668" s="157"/>
      <c r="I668" s="157"/>
      <c r="J668" s="157"/>
      <c r="K668" s="157"/>
      <c r="L668" s="157"/>
      <c r="M668" s="157"/>
      <c r="N668" s="157"/>
      <c r="O668" s="157"/>
      <c r="P668" s="157"/>
      <c r="Q668" s="157"/>
      <c r="R668" s="157"/>
      <c r="S668" s="157"/>
      <c r="T668" s="157"/>
      <c r="U668" s="157"/>
      <c r="V668" s="157"/>
      <c r="W668" s="157"/>
      <c r="X668" s="157"/>
      <c r="Y668" s="157"/>
      <c r="Z668" s="157"/>
      <c r="AA668" s="157">
        <f t="shared" si="29"/>
        <v>0</v>
      </c>
      <c r="AB668" s="158"/>
      <c r="AC668" s="884"/>
      <c r="AD668" s="884"/>
      <c r="AE668" s="884"/>
      <c r="AF668" s="884"/>
      <c r="AG668" s="884"/>
      <c r="AH668" s="884"/>
      <c r="AI668" s="884"/>
      <c r="AJ668" s="884"/>
      <c r="AK668" s="884"/>
      <c r="AL668" s="884"/>
      <c r="AM668" s="884"/>
      <c r="AN668" s="884"/>
    </row>
    <row r="669" spans="1:40" s="882" customFormat="1" ht="11.25">
      <c r="A669" s="882">
        <v>21402111</v>
      </c>
      <c r="B669" s="883" t="s">
        <v>772</v>
      </c>
      <c r="C669" s="157">
        <f>-VLOOKUP(A669,Clasificación!C:J,5,FALSE)</f>
        <v>0</v>
      </c>
      <c r="D669" s="157"/>
      <c r="E669" s="157"/>
      <c r="F669" s="157">
        <f>-VLOOKUP(A669,Clasificación!C:K,9,FALSE)</f>
        <v>0</v>
      </c>
      <c r="G669" s="157">
        <f t="shared" si="30"/>
        <v>0</v>
      </c>
      <c r="H669" s="157"/>
      <c r="I669" s="157"/>
      <c r="J669" s="157"/>
      <c r="K669" s="157"/>
      <c r="L669" s="157"/>
      <c r="M669" s="157"/>
      <c r="N669" s="157"/>
      <c r="O669" s="157"/>
      <c r="P669" s="157"/>
      <c r="Q669" s="157"/>
      <c r="R669" s="157"/>
      <c r="S669" s="157"/>
      <c r="T669" s="157"/>
      <c r="U669" s="157"/>
      <c r="V669" s="157"/>
      <c r="W669" s="157"/>
      <c r="X669" s="157"/>
      <c r="Y669" s="157"/>
      <c r="Z669" s="157"/>
      <c r="AA669" s="157">
        <f t="shared" si="29"/>
        <v>0</v>
      </c>
      <c r="AB669" s="158"/>
      <c r="AC669" s="884"/>
      <c r="AD669" s="884"/>
      <c r="AE669" s="884"/>
      <c r="AF669" s="884"/>
      <c r="AG669" s="884"/>
      <c r="AH669" s="884"/>
      <c r="AI669" s="884"/>
      <c r="AJ669" s="884"/>
      <c r="AK669" s="884"/>
      <c r="AL669" s="884"/>
      <c r="AM669" s="884"/>
      <c r="AN669" s="884"/>
    </row>
    <row r="670" spans="1:40" s="882" customFormat="1" ht="11.25">
      <c r="A670" s="882">
        <v>2140211101</v>
      </c>
      <c r="B670" s="883" t="s">
        <v>73</v>
      </c>
      <c r="C670" s="157">
        <f>-VLOOKUP(A670,Clasificación!C:J,5,FALSE)</f>
        <v>-16964817</v>
      </c>
      <c r="D670" s="157"/>
      <c r="E670" s="157"/>
      <c r="F670" s="157">
        <f>-VLOOKUP(A670,Clasificación!C:K,9,FALSE)</f>
        <v>-7098211</v>
      </c>
      <c r="G670" s="157">
        <f t="shared" si="30"/>
        <v>-9866606</v>
      </c>
      <c r="H670" s="157"/>
      <c r="I670" s="157"/>
      <c r="J670" s="157"/>
      <c r="K670" s="157"/>
      <c r="L670" s="157"/>
      <c r="M670" s="157">
        <f>-G670</f>
        <v>9866606</v>
      </c>
      <c r="N670" s="157"/>
      <c r="O670" s="157"/>
      <c r="P670" s="157"/>
      <c r="Q670" s="157"/>
      <c r="R670" s="157"/>
      <c r="S670" s="157"/>
      <c r="T670" s="157"/>
      <c r="U670" s="157"/>
      <c r="V670" s="157"/>
      <c r="W670" s="157"/>
      <c r="X670" s="157"/>
      <c r="Y670" s="157"/>
      <c r="Z670" s="157"/>
      <c r="AA670" s="157">
        <f t="shared" si="29"/>
        <v>0</v>
      </c>
      <c r="AB670" s="158"/>
      <c r="AC670" s="884"/>
      <c r="AD670" s="884"/>
      <c r="AE670" s="884"/>
      <c r="AF670" s="884"/>
      <c r="AG670" s="884"/>
      <c r="AH670" s="884"/>
      <c r="AI670" s="884"/>
      <c r="AJ670" s="884"/>
      <c r="AK670" s="884"/>
      <c r="AL670" s="884"/>
      <c r="AM670" s="884"/>
      <c r="AN670" s="884"/>
    </row>
    <row r="671" spans="1:40" s="882" customFormat="1" ht="11.25">
      <c r="A671" s="882">
        <v>2140211102</v>
      </c>
      <c r="B671" s="883" t="s">
        <v>773</v>
      </c>
      <c r="C671" s="157">
        <f>-VLOOKUP(A671,Clasificación!C:J,5,FALSE)</f>
        <v>0</v>
      </c>
      <c r="D671" s="157"/>
      <c r="E671" s="157"/>
      <c r="F671" s="157">
        <f>-VLOOKUP(A671,Clasificación!C:K,9,FALSE)</f>
        <v>0</v>
      </c>
      <c r="G671" s="157">
        <f t="shared" si="30"/>
        <v>0</v>
      </c>
      <c r="H671" s="157"/>
      <c r="I671" s="157"/>
      <c r="J671" s="157"/>
      <c r="K671" s="157"/>
      <c r="L671" s="157"/>
      <c r="M671" s="157"/>
      <c r="N671" s="157"/>
      <c r="O671" s="157"/>
      <c r="P671" s="157"/>
      <c r="Q671" s="157"/>
      <c r="R671" s="157"/>
      <c r="S671" s="157"/>
      <c r="T671" s="157"/>
      <c r="U671" s="157"/>
      <c r="V671" s="157"/>
      <c r="W671" s="157"/>
      <c r="X671" s="157"/>
      <c r="Y671" s="157"/>
      <c r="Z671" s="157"/>
      <c r="AA671" s="157">
        <f t="shared" si="29"/>
        <v>0</v>
      </c>
      <c r="AB671" s="158"/>
      <c r="AC671" s="884"/>
      <c r="AD671" s="884"/>
      <c r="AE671" s="884"/>
      <c r="AF671" s="884"/>
      <c r="AG671" s="884"/>
      <c r="AH671" s="884"/>
      <c r="AI671" s="884"/>
      <c r="AJ671" s="884"/>
      <c r="AK671" s="884"/>
      <c r="AL671" s="884"/>
      <c r="AM671" s="884"/>
      <c r="AN671" s="884"/>
    </row>
    <row r="672" spans="1:40" s="882" customFormat="1" ht="11.25">
      <c r="A672" s="882">
        <v>2140211103</v>
      </c>
      <c r="B672" s="883" t="s">
        <v>774</v>
      </c>
      <c r="C672" s="157">
        <f>-VLOOKUP(A672,Clasificación!C:J,5,FALSE)</f>
        <v>0</v>
      </c>
      <c r="D672" s="157"/>
      <c r="E672" s="157"/>
      <c r="F672" s="157">
        <f>-VLOOKUP(A672,Clasificación!C:K,9,FALSE)</f>
        <v>0</v>
      </c>
      <c r="G672" s="157">
        <f t="shared" si="30"/>
        <v>0</v>
      </c>
      <c r="H672" s="157"/>
      <c r="I672" s="157"/>
      <c r="J672" s="157"/>
      <c r="K672" s="157"/>
      <c r="L672" s="157"/>
      <c r="M672" s="157"/>
      <c r="N672" s="157"/>
      <c r="O672" s="157"/>
      <c r="P672" s="157"/>
      <c r="Q672" s="157"/>
      <c r="R672" s="157"/>
      <c r="S672" s="157"/>
      <c r="T672" s="157"/>
      <c r="U672" s="157"/>
      <c r="V672" s="157"/>
      <c r="W672" s="157"/>
      <c r="X672" s="157"/>
      <c r="Y672" s="157"/>
      <c r="Z672" s="157"/>
      <c r="AA672" s="157">
        <f t="shared" si="29"/>
        <v>0</v>
      </c>
      <c r="AB672" s="158"/>
      <c r="AC672" s="884"/>
      <c r="AD672" s="884"/>
      <c r="AE672" s="884"/>
      <c r="AF672" s="884"/>
      <c r="AG672" s="884"/>
      <c r="AH672" s="884"/>
      <c r="AI672" s="884"/>
      <c r="AJ672" s="884"/>
      <c r="AK672" s="884"/>
      <c r="AL672" s="884"/>
      <c r="AM672" s="884"/>
      <c r="AN672" s="884"/>
    </row>
    <row r="673" spans="1:40" s="882" customFormat="1" ht="11.25">
      <c r="A673" s="882">
        <v>2140211104</v>
      </c>
      <c r="B673" s="883" t="s">
        <v>775</v>
      </c>
      <c r="C673" s="157">
        <f>-VLOOKUP(A673,Clasificación!C:J,5,FALSE)</f>
        <v>0</v>
      </c>
      <c r="D673" s="157"/>
      <c r="E673" s="157"/>
      <c r="F673" s="157">
        <f>-VLOOKUP(A673,Clasificación!C:K,9,FALSE)</f>
        <v>0</v>
      </c>
      <c r="G673" s="157">
        <f t="shared" si="30"/>
        <v>0</v>
      </c>
      <c r="H673" s="157"/>
      <c r="I673" s="157"/>
      <c r="J673" s="157"/>
      <c r="K673" s="157"/>
      <c r="L673" s="157"/>
      <c r="M673" s="157"/>
      <c r="N673" s="157"/>
      <c r="O673" s="157"/>
      <c r="P673" s="157"/>
      <c r="Q673" s="157"/>
      <c r="R673" s="157"/>
      <c r="S673" s="157"/>
      <c r="T673" s="157"/>
      <c r="U673" s="157"/>
      <c r="V673" s="157"/>
      <c r="W673" s="157"/>
      <c r="X673" s="157"/>
      <c r="Y673" s="157"/>
      <c r="Z673" s="157"/>
      <c r="AA673" s="157">
        <f t="shared" si="29"/>
        <v>0</v>
      </c>
      <c r="AB673" s="158"/>
      <c r="AC673" s="884"/>
      <c r="AD673" s="884"/>
      <c r="AE673" s="884"/>
      <c r="AF673" s="884"/>
      <c r="AG673" s="884"/>
      <c r="AH673" s="884"/>
      <c r="AI673" s="884"/>
      <c r="AJ673" s="884"/>
      <c r="AK673" s="884"/>
      <c r="AL673" s="884"/>
      <c r="AM673" s="884"/>
      <c r="AN673" s="884"/>
    </row>
    <row r="674" spans="1:40" s="882" customFormat="1" ht="11.25">
      <c r="A674" s="882">
        <v>2140211105</v>
      </c>
      <c r="B674" s="883" t="s">
        <v>776</v>
      </c>
      <c r="C674" s="157">
        <f>-VLOOKUP(A674,Clasificación!C:J,5,FALSE)</f>
        <v>0</v>
      </c>
      <c r="D674" s="157"/>
      <c r="E674" s="157"/>
      <c r="F674" s="157">
        <f>-VLOOKUP(A674,Clasificación!C:K,9,FALSE)</f>
        <v>-20511000</v>
      </c>
      <c r="G674" s="157">
        <f t="shared" si="30"/>
        <v>20511000</v>
      </c>
      <c r="H674" s="157"/>
      <c r="I674" s="157"/>
      <c r="J674" s="157">
        <f>-G674</f>
        <v>-20511000</v>
      </c>
      <c r="K674" s="157"/>
      <c r="L674" s="157"/>
      <c r="M674" s="157"/>
      <c r="N674" s="157"/>
      <c r="O674" s="157"/>
      <c r="P674" s="157"/>
      <c r="Q674" s="157"/>
      <c r="R674" s="157"/>
      <c r="S674" s="157"/>
      <c r="T674" s="157"/>
      <c r="U674" s="157"/>
      <c r="V674" s="157"/>
      <c r="W674" s="157"/>
      <c r="X674" s="157"/>
      <c r="Y674" s="157"/>
      <c r="Z674" s="157"/>
      <c r="AA674" s="157">
        <f t="shared" si="29"/>
        <v>0</v>
      </c>
      <c r="AB674" s="158"/>
      <c r="AC674" s="884"/>
      <c r="AD674" s="884"/>
      <c r="AE674" s="884"/>
      <c r="AF674" s="884"/>
      <c r="AG674" s="884"/>
      <c r="AH674" s="884"/>
      <c r="AI674" s="884"/>
      <c r="AJ674" s="884"/>
      <c r="AK674" s="884"/>
      <c r="AL674" s="884"/>
      <c r="AM674" s="884"/>
      <c r="AN674" s="884"/>
    </row>
    <row r="675" spans="1:40" s="882" customFormat="1" ht="11.25">
      <c r="A675" s="882">
        <v>2140211106</v>
      </c>
      <c r="B675" s="883" t="s">
        <v>777</v>
      </c>
      <c r="C675" s="157">
        <f>-VLOOKUP(A675,Clasificación!C:J,5,FALSE)</f>
        <v>0</v>
      </c>
      <c r="D675" s="157"/>
      <c r="E675" s="157"/>
      <c r="F675" s="157">
        <f>-VLOOKUP(A675,Clasificación!C:K,9,FALSE)</f>
        <v>-9664868</v>
      </c>
      <c r="G675" s="157">
        <f t="shared" si="30"/>
        <v>9664868</v>
      </c>
      <c r="H675" s="157"/>
      <c r="I675" s="157"/>
      <c r="J675" s="157">
        <f>-G675</f>
        <v>-9664868</v>
      </c>
      <c r="K675" s="157"/>
      <c r="L675" s="157"/>
      <c r="M675" s="157"/>
      <c r="N675" s="157"/>
      <c r="O675" s="157"/>
      <c r="P675" s="157"/>
      <c r="Q675" s="157"/>
      <c r="R675" s="157"/>
      <c r="S675" s="157"/>
      <c r="T675" s="157"/>
      <c r="U675" s="157"/>
      <c r="V675" s="157"/>
      <c r="W675" s="157"/>
      <c r="X675" s="157"/>
      <c r="Y675" s="157"/>
      <c r="Z675" s="157"/>
      <c r="AA675" s="157">
        <f t="shared" si="29"/>
        <v>0</v>
      </c>
      <c r="AB675" s="158"/>
      <c r="AC675" s="884"/>
      <c r="AD675" s="884"/>
      <c r="AE675" s="884"/>
      <c r="AF675" s="884"/>
      <c r="AG675" s="884"/>
      <c r="AH675" s="884"/>
      <c r="AI675" s="884"/>
      <c r="AJ675" s="884"/>
      <c r="AK675" s="884"/>
      <c r="AL675" s="884"/>
      <c r="AM675" s="884"/>
      <c r="AN675" s="884"/>
    </row>
    <row r="676" spans="1:40" s="882" customFormat="1" ht="11.25">
      <c r="A676" s="882">
        <v>2140211107</v>
      </c>
      <c r="B676" s="883" t="s">
        <v>778</v>
      </c>
      <c r="C676" s="157">
        <f>-VLOOKUP(A676,Clasificación!C:J,5,FALSE)</f>
        <v>0</v>
      </c>
      <c r="D676" s="157"/>
      <c r="E676" s="157"/>
      <c r="F676" s="157">
        <f>-VLOOKUP(A676,Clasificación!C:K,9,FALSE)</f>
        <v>0</v>
      </c>
      <c r="G676" s="157">
        <f t="shared" si="30"/>
        <v>0</v>
      </c>
      <c r="H676" s="157"/>
      <c r="I676" s="157"/>
      <c r="J676" s="157"/>
      <c r="K676" s="157"/>
      <c r="L676" s="157"/>
      <c r="M676" s="157"/>
      <c r="N676" s="157"/>
      <c r="O676" s="157"/>
      <c r="P676" s="157"/>
      <c r="Q676" s="157"/>
      <c r="R676" s="157"/>
      <c r="S676" s="157"/>
      <c r="T676" s="157"/>
      <c r="U676" s="157"/>
      <c r="V676" s="157"/>
      <c r="W676" s="157"/>
      <c r="X676" s="157"/>
      <c r="Y676" s="157"/>
      <c r="Z676" s="157"/>
      <c r="AA676" s="157">
        <f t="shared" si="29"/>
        <v>0</v>
      </c>
      <c r="AB676" s="158"/>
      <c r="AC676" s="884"/>
      <c r="AD676" s="884"/>
      <c r="AE676" s="884"/>
      <c r="AF676" s="884"/>
      <c r="AG676" s="884"/>
      <c r="AH676" s="884"/>
      <c r="AI676" s="884"/>
      <c r="AJ676" s="884"/>
      <c r="AK676" s="884"/>
      <c r="AL676" s="884"/>
      <c r="AM676" s="884"/>
      <c r="AN676" s="884"/>
    </row>
    <row r="677" spans="1:40" s="882" customFormat="1" ht="11.25">
      <c r="A677" s="882">
        <v>2140211108</v>
      </c>
      <c r="B677" s="883" t="s">
        <v>779</v>
      </c>
      <c r="C677" s="157">
        <f>-VLOOKUP(A677,Clasificación!C:J,5,FALSE)</f>
        <v>0</v>
      </c>
      <c r="D677" s="157"/>
      <c r="E677" s="157"/>
      <c r="F677" s="157">
        <f>-VLOOKUP(A677,Clasificación!C:K,9,FALSE)</f>
        <v>0</v>
      </c>
      <c r="G677" s="157">
        <f t="shared" si="30"/>
        <v>0</v>
      </c>
      <c r="H677" s="157"/>
      <c r="I677" s="157"/>
      <c r="J677" s="157"/>
      <c r="K677" s="157"/>
      <c r="L677" s="157"/>
      <c r="M677" s="157"/>
      <c r="N677" s="157"/>
      <c r="O677" s="157"/>
      <c r="P677" s="157"/>
      <c r="Q677" s="157"/>
      <c r="R677" s="157"/>
      <c r="S677" s="157"/>
      <c r="T677" s="157"/>
      <c r="U677" s="157"/>
      <c r="V677" s="157"/>
      <c r="W677" s="157"/>
      <c r="X677" s="157"/>
      <c r="Y677" s="157"/>
      <c r="Z677" s="157"/>
      <c r="AA677" s="157">
        <f t="shared" si="29"/>
        <v>0</v>
      </c>
      <c r="AB677" s="158"/>
      <c r="AC677" s="884"/>
      <c r="AD677" s="884"/>
      <c r="AE677" s="884"/>
      <c r="AF677" s="884"/>
      <c r="AG677" s="884"/>
      <c r="AH677" s="884"/>
      <c r="AI677" s="884"/>
      <c r="AJ677" s="884"/>
      <c r="AK677" s="884"/>
      <c r="AL677" s="884"/>
      <c r="AM677" s="884"/>
      <c r="AN677" s="884"/>
    </row>
    <row r="678" spans="1:40" s="882" customFormat="1" ht="11.25">
      <c r="A678" s="882">
        <v>21403</v>
      </c>
      <c r="B678" s="883" t="s">
        <v>148</v>
      </c>
      <c r="C678" s="157">
        <f>-VLOOKUP(A678,Clasificación!C:J,5,FALSE)</f>
        <v>0</v>
      </c>
      <c r="D678" s="157"/>
      <c r="E678" s="157"/>
      <c r="F678" s="157">
        <f>-VLOOKUP(A678,Clasificación!C:K,9,FALSE)</f>
        <v>0</v>
      </c>
      <c r="G678" s="157">
        <f t="shared" si="30"/>
        <v>0</v>
      </c>
      <c r="H678" s="157"/>
      <c r="I678" s="157"/>
      <c r="J678" s="157"/>
      <c r="K678" s="157"/>
      <c r="L678" s="157"/>
      <c r="M678" s="157"/>
      <c r="N678" s="157"/>
      <c r="O678" s="157"/>
      <c r="P678" s="157"/>
      <c r="Q678" s="157"/>
      <c r="R678" s="157"/>
      <c r="S678" s="157"/>
      <c r="T678" s="157"/>
      <c r="U678" s="157"/>
      <c r="V678" s="157"/>
      <c r="W678" s="157"/>
      <c r="X678" s="157"/>
      <c r="Y678" s="157"/>
      <c r="Z678" s="157"/>
      <c r="AA678" s="157">
        <f t="shared" si="29"/>
        <v>0</v>
      </c>
      <c r="AB678" s="158"/>
      <c r="AC678" s="884"/>
      <c r="AD678" s="884"/>
      <c r="AE678" s="884"/>
      <c r="AF678" s="884"/>
      <c r="AG678" s="884"/>
      <c r="AH678" s="884"/>
      <c r="AI678" s="884"/>
      <c r="AJ678" s="884"/>
      <c r="AK678" s="884"/>
      <c r="AL678" s="884"/>
      <c r="AM678" s="884"/>
      <c r="AN678" s="884"/>
    </row>
    <row r="679" spans="1:40" s="882" customFormat="1" ht="11.25">
      <c r="A679" s="882">
        <v>214031</v>
      </c>
      <c r="B679" s="883" t="s">
        <v>387</v>
      </c>
      <c r="C679" s="157">
        <f>-VLOOKUP(A679,Clasificación!C:J,5,FALSE)</f>
        <v>0</v>
      </c>
      <c r="D679" s="157"/>
      <c r="E679" s="157"/>
      <c r="F679" s="157">
        <f>-VLOOKUP(A679,Clasificación!C:K,9,FALSE)</f>
        <v>0</v>
      </c>
      <c r="G679" s="157">
        <f t="shared" si="30"/>
        <v>0</v>
      </c>
      <c r="H679" s="157"/>
      <c r="I679" s="157"/>
      <c r="J679" s="157"/>
      <c r="K679" s="157"/>
      <c r="L679" s="157"/>
      <c r="M679" s="157"/>
      <c r="N679" s="157"/>
      <c r="O679" s="157"/>
      <c r="P679" s="157"/>
      <c r="Q679" s="157"/>
      <c r="R679" s="157"/>
      <c r="S679" s="157"/>
      <c r="T679" s="157"/>
      <c r="U679" s="157"/>
      <c r="V679" s="157"/>
      <c r="W679" s="157"/>
      <c r="X679" s="157"/>
      <c r="Y679" s="157"/>
      <c r="Z679" s="157"/>
      <c r="AA679" s="157">
        <f t="shared" si="29"/>
        <v>0</v>
      </c>
      <c r="AB679" s="158"/>
      <c r="AC679" s="884"/>
      <c r="AD679" s="884"/>
      <c r="AE679" s="884"/>
      <c r="AF679" s="884"/>
      <c r="AG679" s="884"/>
      <c r="AH679" s="884"/>
      <c r="AI679" s="884"/>
      <c r="AJ679" s="884"/>
      <c r="AK679" s="884"/>
      <c r="AL679" s="884"/>
      <c r="AM679" s="884"/>
      <c r="AN679" s="884"/>
    </row>
    <row r="680" spans="1:40" s="882" customFormat="1" ht="11.25">
      <c r="A680" s="882">
        <v>2140311</v>
      </c>
      <c r="B680" s="883" t="s">
        <v>387</v>
      </c>
      <c r="C680" s="157">
        <f>-VLOOKUP(A680,Clasificación!C:J,5,FALSE)</f>
        <v>0</v>
      </c>
      <c r="D680" s="157"/>
      <c r="E680" s="157"/>
      <c r="F680" s="157">
        <f>-VLOOKUP(A680,Clasificación!C:K,9,FALSE)</f>
        <v>0</v>
      </c>
      <c r="G680" s="157">
        <f t="shared" si="30"/>
        <v>0</v>
      </c>
      <c r="H680" s="157"/>
      <c r="I680" s="157"/>
      <c r="J680" s="157"/>
      <c r="K680" s="157"/>
      <c r="L680" s="157"/>
      <c r="M680" s="157"/>
      <c r="N680" s="157"/>
      <c r="O680" s="157"/>
      <c r="P680" s="157"/>
      <c r="Q680" s="157"/>
      <c r="R680" s="157"/>
      <c r="S680" s="157"/>
      <c r="T680" s="157"/>
      <c r="U680" s="157"/>
      <c r="V680" s="157"/>
      <c r="W680" s="157"/>
      <c r="X680" s="157"/>
      <c r="Y680" s="157"/>
      <c r="Z680" s="157"/>
      <c r="AA680" s="157">
        <f t="shared" si="29"/>
        <v>0</v>
      </c>
      <c r="AB680" s="158"/>
      <c r="AC680" s="884"/>
      <c r="AD680" s="884"/>
      <c r="AE680" s="884"/>
      <c r="AF680" s="884"/>
      <c r="AG680" s="884"/>
      <c r="AH680" s="884"/>
      <c r="AI680" s="884"/>
      <c r="AJ680" s="884"/>
      <c r="AK680" s="884"/>
      <c r="AL680" s="884"/>
      <c r="AM680" s="884"/>
      <c r="AN680" s="884"/>
    </row>
    <row r="681" spans="1:40" s="882" customFormat="1" ht="11.25">
      <c r="A681" s="882">
        <v>21403111</v>
      </c>
      <c r="B681" s="883" t="s">
        <v>387</v>
      </c>
      <c r="C681" s="157">
        <f>-VLOOKUP(A681,Clasificación!C:J,5,FALSE)</f>
        <v>0</v>
      </c>
      <c r="D681" s="157"/>
      <c r="E681" s="157"/>
      <c r="F681" s="157">
        <f>-VLOOKUP(A681,Clasificación!C:K,9,FALSE)</f>
        <v>0</v>
      </c>
      <c r="G681" s="157">
        <f t="shared" si="30"/>
        <v>0</v>
      </c>
      <c r="H681" s="157"/>
      <c r="I681" s="157"/>
      <c r="J681" s="157"/>
      <c r="K681" s="157"/>
      <c r="L681" s="157"/>
      <c r="M681" s="157"/>
      <c r="N681" s="157"/>
      <c r="O681" s="157"/>
      <c r="P681" s="157"/>
      <c r="Q681" s="157"/>
      <c r="R681" s="157"/>
      <c r="S681" s="157"/>
      <c r="T681" s="157"/>
      <c r="U681" s="157"/>
      <c r="V681" s="157"/>
      <c r="W681" s="157"/>
      <c r="X681" s="157"/>
      <c r="Y681" s="157"/>
      <c r="Z681" s="157"/>
      <c r="AA681" s="157">
        <f t="shared" si="29"/>
        <v>0</v>
      </c>
      <c r="AB681" s="158"/>
      <c r="AC681" s="884"/>
      <c r="AD681" s="884"/>
      <c r="AE681" s="884"/>
      <c r="AF681" s="884"/>
      <c r="AG681" s="884"/>
      <c r="AH681" s="884"/>
      <c r="AI681" s="884"/>
      <c r="AJ681" s="884"/>
      <c r="AK681" s="884"/>
      <c r="AL681" s="884"/>
      <c r="AM681" s="884"/>
      <c r="AN681" s="884"/>
    </row>
    <row r="682" spans="1:40" s="882" customFormat="1" ht="11.25">
      <c r="A682" s="882">
        <v>2140311101</v>
      </c>
      <c r="B682" s="883" t="s">
        <v>780</v>
      </c>
      <c r="C682" s="157">
        <f>-VLOOKUP(A682,Clasificación!C:J,5,FALSE)</f>
        <v>0</v>
      </c>
      <c r="D682" s="157"/>
      <c r="E682" s="157"/>
      <c r="F682" s="157">
        <f>-VLOOKUP(A682,Clasificación!C:K,9,FALSE)</f>
        <v>0</v>
      </c>
      <c r="G682" s="157">
        <f t="shared" si="30"/>
        <v>0</v>
      </c>
      <c r="H682" s="157"/>
      <c r="I682" s="157"/>
      <c r="J682" s="157"/>
      <c r="K682" s="157"/>
      <c r="L682" s="157"/>
      <c r="M682" s="157"/>
      <c r="N682" s="157"/>
      <c r="O682" s="157"/>
      <c r="P682" s="157"/>
      <c r="Q682" s="157"/>
      <c r="R682" s="157"/>
      <c r="S682" s="157"/>
      <c r="T682" s="157"/>
      <c r="U682" s="157"/>
      <c r="V682" s="157"/>
      <c r="W682" s="157"/>
      <c r="X682" s="157"/>
      <c r="Y682" s="157"/>
      <c r="Z682" s="157"/>
      <c r="AA682" s="157">
        <f t="shared" si="29"/>
        <v>0</v>
      </c>
      <c r="AB682" s="158"/>
      <c r="AC682" s="884"/>
      <c r="AD682" s="884"/>
      <c r="AE682" s="884"/>
      <c r="AF682" s="884"/>
      <c r="AG682" s="884"/>
      <c r="AH682" s="884"/>
      <c r="AI682" s="884"/>
      <c r="AJ682" s="884"/>
      <c r="AK682" s="884"/>
      <c r="AL682" s="884"/>
      <c r="AM682" s="884"/>
      <c r="AN682" s="884"/>
    </row>
    <row r="683" spans="1:40" s="882" customFormat="1" ht="11.25">
      <c r="A683" s="882">
        <v>2140311102</v>
      </c>
      <c r="B683" s="883" t="s">
        <v>781</v>
      </c>
      <c r="C683" s="157">
        <f>-VLOOKUP(A683,Clasificación!C:J,5,FALSE)</f>
        <v>0</v>
      </c>
      <c r="D683" s="157"/>
      <c r="E683" s="157"/>
      <c r="F683" s="157">
        <f>-VLOOKUP(A683,Clasificación!C:K,9,FALSE)</f>
        <v>0</v>
      </c>
      <c r="G683" s="157">
        <f t="shared" si="30"/>
        <v>0</v>
      </c>
      <c r="H683" s="157"/>
      <c r="I683" s="157"/>
      <c r="J683" s="157"/>
      <c r="K683" s="157"/>
      <c r="L683" s="157"/>
      <c r="M683" s="157"/>
      <c r="N683" s="157"/>
      <c r="O683" s="157"/>
      <c r="P683" s="157"/>
      <c r="Q683" s="157"/>
      <c r="R683" s="157"/>
      <c r="S683" s="157"/>
      <c r="T683" s="157"/>
      <c r="U683" s="157"/>
      <c r="V683" s="157"/>
      <c r="W683" s="157"/>
      <c r="X683" s="157"/>
      <c r="Y683" s="157"/>
      <c r="Z683" s="157"/>
      <c r="AA683" s="157">
        <f t="shared" si="29"/>
        <v>0</v>
      </c>
      <c r="AB683" s="158"/>
      <c r="AC683" s="884"/>
      <c r="AD683" s="884"/>
      <c r="AE683" s="884"/>
      <c r="AF683" s="884"/>
      <c r="AG683" s="884"/>
      <c r="AH683" s="884"/>
      <c r="AI683" s="884"/>
      <c r="AJ683" s="884"/>
      <c r="AK683" s="884"/>
      <c r="AL683" s="884"/>
      <c r="AM683" s="884"/>
      <c r="AN683" s="884"/>
    </row>
    <row r="684" spans="1:40" s="882" customFormat="1" ht="11.25">
      <c r="A684" s="882">
        <v>2140311103</v>
      </c>
      <c r="B684" s="883" t="s">
        <v>782</v>
      </c>
      <c r="C684" s="157">
        <f>-VLOOKUP(A684,Clasificación!C:J,5,FALSE)</f>
        <v>0</v>
      </c>
      <c r="D684" s="157"/>
      <c r="E684" s="157"/>
      <c r="F684" s="157">
        <f>-VLOOKUP(A684,Clasificación!C:K,9,FALSE)</f>
        <v>0</v>
      </c>
      <c r="G684" s="157">
        <f t="shared" si="30"/>
        <v>0</v>
      </c>
      <c r="H684" s="157"/>
      <c r="I684" s="157"/>
      <c r="J684" s="157"/>
      <c r="K684" s="157"/>
      <c r="L684" s="157"/>
      <c r="M684" s="157"/>
      <c r="N684" s="157"/>
      <c r="O684" s="157"/>
      <c r="P684" s="157"/>
      <c r="Q684" s="157"/>
      <c r="R684" s="157"/>
      <c r="S684" s="157"/>
      <c r="T684" s="157"/>
      <c r="U684" s="157"/>
      <c r="V684" s="157"/>
      <c r="W684" s="157"/>
      <c r="X684" s="157"/>
      <c r="Y684" s="157"/>
      <c r="Z684" s="157"/>
      <c r="AA684" s="157">
        <f t="shared" si="29"/>
        <v>0</v>
      </c>
      <c r="AB684" s="158"/>
      <c r="AC684" s="884"/>
      <c r="AD684" s="884"/>
      <c r="AE684" s="884"/>
      <c r="AF684" s="884"/>
      <c r="AG684" s="884"/>
      <c r="AH684" s="884"/>
      <c r="AI684" s="884"/>
      <c r="AJ684" s="884"/>
      <c r="AK684" s="884"/>
      <c r="AL684" s="884"/>
      <c r="AM684" s="884"/>
      <c r="AN684" s="884"/>
    </row>
    <row r="685" spans="1:40" s="882" customFormat="1" ht="11.25">
      <c r="A685" s="882">
        <v>2140311104</v>
      </c>
      <c r="B685" s="883" t="s">
        <v>783</v>
      </c>
      <c r="C685" s="157">
        <f>-VLOOKUP(A685,Clasificación!C:J,5,FALSE)</f>
        <v>0</v>
      </c>
      <c r="D685" s="157"/>
      <c r="E685" s="157"/>
      <c r="F685" s="157">
        <f>-VLOOKUP(A685,Clasificación!C:K,9,FALSE)</f>
        <v>0</v>
      </c>
      <c r="G685" s="157">
        <f t="shared" si="30"/>
        <v>0</v>
      </c>
      <c r="H685" s="157"/>
      <c r="I685" s="157"/>
      <c r="J685" s="157"/>
      <c r="K685" s="157"/>
      <c r="L685" s="157"/>
      <c r="M685" s="157"/>
      <c r="N685" s="157"/>
      <c r="O685" s="157"/>
      <c r="P685" s="157"/>
      <c r="Q685" s="157"/>
      <c r="R685" s="157"/>
      <c r="S685" s="157"/>
      <c r="T685" s="157"/>
      <c r="U685" s="157"/>
      <c r="V685" s="157"/>
      <c r="W685" s="157"/>
      <c r="X685" s="157"/>
      <c r="Y685" s="157"/>
      <c r="Z685" s="157"/>
      <c r="AA685" s="157">
        <f t="shared" si="29"/>
        <v>0</v>
      </c>
      <c r="AB685" s="158"/>
      <c r="AC685" s="884"/>
      <c r="AD685" s="884"/>
      <c r="AE685" s="884"/>
      <c r="AF685" s="884"/>
      <c r="AG685" s="884"/>
      <c r="AH685" s="884"/>
      <c r="AI685" s="884"/>
      <c r="AJ685" s="884"/>
      <c r="AK685" s="884"/>
      <c r="AL685" s="884"/>
      <c r="AM685" s="884"/>
      <c r="AN685" s="884"/>
    </row>
    <row r="686" spans="1:40" s="882" customFormat="1" ht="11.25">
      <c r="A686" s="882">
        <v>2140311197</v>
      </c>
      <c r="B686" s="883" t="s">
        <v>1522</v>
      </c>
      <c r="C686" s="157">
        <f>-VLOOKUP(A686,Clasificación!C:J,5,FALSE)</f>
        <v>-156555000</v>
      </c>
      <c r="D686" s="157"/>
      <c r="E686" s="157"/>
      <c r="F686" s="157">
        <f>-VLOOKUP(A686,Clasificación!C:K,9,FALSE)</f>
        <v>0</v>
      </c>
      <c r="G686" s="157">
        <f t="shared" si="30"/>
        <v>-156555000</v>
      </c>
      <c r="H686" s="157"/>
      <c r="I686" s="157"/>
      <c r="J686" s="157">
        <f>-G686</f>
        <v>156555000</v>
      </c>
      <c r="K686" s="157"/>
      <c r="L686" s="157"/>
      <c r="M686" s="157"/>
      <c r="N686" s="157"/>
      <c r="O686" s="157"/>
      <c r="P686" s="157"/>
      <c r="Q686" s="157"/>
      <c r="R686" s="157"/>
      <c r="S686" s="157"/>
      <c r="T686" s="157"/>
      <c r="U686" s="157"/>
      <c r="V686" s="157"/>
      <c r="W686" s="157"/>
      <c r="X686" s="157"/>
      <c r="Y686" s="157"/>
      <c r="Z686" s="157"/>
      <c r="AA686" s="157">
        <f t="shared" si="29"/>
        <v>0</v>
      </c>
      <c r="AB686" s="158"/>
      <c r="AC686" s="884"/>
      <c r="AD686" s="884"/>
      <c r="AE686" s="884"/>
      <c r="AF686" s="884"/>
      <c r="AG686" s="884"/>
      <c r="AH686" s="884"/>
      <c r="AI686" s="884"/>
      <c r="AJ686" s="884"/>
      <c r="AK686" s="884"/>
      <c r="AL686" s="884"/>
      <c r="AM686" s="884"/>
      <c r="AN686" s="884"/>
    </row>
    <row r="687" spans="1:40" s="882" customFormat="1" ht="11.25">
      <c r="A687" s="882">
        <v>2140311199</v>
      </c>
      <c r="B687" s="883" t="s">
        <v>331</v>
      </c>
      <c r="C687" s="157">
        <f>-VLOOKUP(A687,Clasificación!C:J,5,FALSE)</f>
        <v>0</v>
      </c>
      <c r="D687" s="157"/>
      <c r="E687" s="157"/>
      <c r="F687" s="157">
        <f>-VLOOKUP(A687,Clasificación!C:K,9,FALSE)</f>
        <v>0</v>
      </c>
      <c r="G687" s="157">
        <f t="shared" si="30"/>
        <v>0</v>
      </c>
      <c r="H687" s="157"/>
      <c r="I687" s="157"/>
      <c r="J687" s="157"/>
      <c r="K687" s="157"/>
      <c r="L687" s="157"/>
      <c r="M687" s="157"/>
      <c r="N687" s="157"/>
      <c r="O687" s="157"/>
      <c r="P687" s="157"/>
      <c r="Q687" s="157"/>
      <c r="R687" s="157"/>
      <c r="S687" s="157"/>
      <c r="T687" s="157"/>
      <c r="U687" s="157"/>
      <c r="V687" s="157"/>
      <c r="W687" s="157"/>
      <c r="X687" s="157"/>
      <c r="Y687" s="157"/>
      <c r="Z687" s="157"/>
      <c r="AA687" s="157">
        <f t="shared" si="29"/>
        <v>0</v>
      </c>
      <c r="AB687" s="158"/>
      <c r="AC687" s="884"/>
      <c r="AD687" s="884"/>
      <c r="AE687" s="884"/>
      <c r="AF687" s="884"/>
      <c r="AG687" s="884"/>
      <c r="AH687" s="884"/>
      <c r="AI687" s="884"/>
      <c r="AJ687" s="884"/>
      <c r="AK687" s="884"/>
      <c r="AL687" s="884"/>
      <c r="AM687" s="884"/>
      <c r="AN687" s="884"/>
    </row>
    <row r="688" spans="1:40" s="882" customFormat="1" ht="11.25">
      <c r="A688" s="882">
        <v>21404</v>
      </c>
      <c r="B688" s="883" t="s">
        <v>330</v>
      </c>
      <c r="C688" s="157">
        <f>-VLOOKUP(A688,Clasificación!C:J,5,FALSE)</f>
        <v>0</v>
      </c>
      <c r="D688" s="157"/>
      <c r="E688" s="157"/>
      <c r="F688" s="157">
        <f>-VLOOKUP(A688,Clasificación!C:K,9,FALSE)</f>
        <v>0</v>
      </c>
      <c r="G688" s="157">
        <f t="shared" si="30"/>
        <v>0</v>
      </c>
      <c r="H688" s="157"/>
      <c r="I688" s="157"/>
      <c r="J688" s="157"/>
      <c r="K688" s="157"/>
      <c r="L688" s="157"/>
      <c r="M688" s="157"/>
      <c r="N688" s="157"/>
      <c r="O688" s="157"/>
      <c r="P688" s="157"/>
      <c r="Q688" s="157"/>
      <c r="R688" s="157"/>
      <c r="S688" s="157"/>
      <c r="T688" s="157"/>
      <c r="U688" s="157"/>
      <c r="V688" s="157"/>
      <c r="W688" s="157"/>
      <c r="X688" s="157"/>
      <c r="Y688" s="157"/>
      <c r="Z688" s="157"/>
      <c r="AA688" s="157">
        <f t="shared" ref="AA688:AA751" si="31">SUM(G688:Z688)</f>
        <v>0</v>
      </c>
      <c r="AB688" s="158"/>
      <c r="AC688" s="884"/>
      <c r="AD688" s="884"/>
      <c r="AE688" s="884"/>
      <c r="AF688" s="884"/>
      <c r="AG688" s="884"/>
      <c r="AH688" s="884"/>
      <c r="AI688" s="884"/>
      <c r="AJ688" s="884"/>
      <c r="AK688" s="884"/>
      <c r="AL688" s="884"/>
      <c r="AM688" s="884"/>
      <c r="AN688" s="884"/>
    </row>
    <row r="689" spans="1:40" s="882" customFormat="1" ht="11.25">
      <c r="A689" s="882">
        <v>214041</v>
      </c>
      <c r="B689" s="883" t="s">
        <v>330</v>
      </c>
      <c r="C689" s="157">
        <f>-VLOOKUP(A689,Clasificación!C:J,5,FALSE)</f>
        <v>0</v>
      </c>
      <c r="D689" s="157"/>
      <c r="E689" s="157"/>
      <c r="F689" s="157">
        <f>-VLOOKUP(A689,Clasificación!C:K,9,FALSE)</f>
        <v>0</v>
      </c>
      <c r="G689" s="157">
        <f t="shared" si="30"/>
        <v>0</v>
      </c>
      <c r="H689" s="157"/>
      <c r="I689" s="157"/>
      <c r="J689" s="157"/>
      <c r="K689" s="157"/>
      <c r="L689" s="157"/>
      <c r="M689" s="157"/>
      <c r="N689" s="157"/>
      <c r="O689" s="157"/>
      <c r="P689" s="157"/>
      <c r="Q689" s="157"/>
      <c r="R689" s="157"/>
      <c r="S689" s="157"/>
      <c r="T689" s="157"/>
      <c r="U689" s="157"/>
      <c r="V689" s="157"/>
      <c r="W689" s="157"/>
      <c r="X689" s="157"/>
      <c r="Y689" s="157"/>
      <c r="Z689" s="157"/>
      <c r="AA689" s="157">
        <f t="shared" si="31"/>
        <v>0</v>
      </c>
      <c r="AB689" s="158"/>
      <c r="AC689" s="884"/>
      <c r="AD689" s="884"/>
      <c r="AE689" s="884"/>
      <c r="AF689" s="884"/>
      <c r="AG689" s="884"/>
      <c r="AH689" s="884"/>
      <c r="AI689" s="884"/>
      <c r="AJ689" s="884"/>
      <c r="AK689" s="884"/>
      <c r="AL689" s="884"/>
      <c r="AM689" s="884"/>
      <c r="AN689" s="884"/>
    </row>
    <row r="690" spans="1:40" s="882" customFormat="1" ht="11.25">
      <c r="A690" s="882">
        <v>2140411</v>
      </c>
      <c r="B690" s="883" t="s">
        <v>330</v>
      </c>
      <c r="C690" s="157">
        <f>-VLOOKUP(A690,Clasificación!C:J,5,FALSE)</f>
        <v>0</v>
      </c>
      <c r="D690" s="157"/>
      <c r="E690" s="157"/>
      <c r="F690" s="157">
        <f>-VLOOKUP(A690,Clasificación!C:K,9,FALSE)</f>
        <v>0</v>
      </c>
      <c r="G690" s="157">
        <f t="shared" si="30"/>
        <v>0</v>
      </c>
      <c r="H690" s="157"/>
      <c r="I690" s="157"/>
      <c r="J690" s="157"/>
      <c r="K690" s="157"/>
      <c r="L690" s="157"/>
      <c r="M690" s="157"/>
      <c r="N690" s="157"/>
      <c r="O690" s="157"/>
      <c r="P690" s="157"/>
      <c r="Q690" s="157"/>
      <c r="R690" s="157"/>
      <c r="S690" s="157"/>
      <c r="T690" s="157"/>
      <c r="U690" s="157"/>
      <c r="V690" s="157"/>
      <c r="W690" s="157"/>
      <c r="X690" s="157"/>
      <c r="Y690" s="157"/>
      <c r="Z690" s="157"/>
      <c r="AA690" s="157">
        <f t="shared" si="31"/>
        <v>0</v>
      </c>
      <c r="AB690" s="158"/>
      <c r="AC690" s="884"/>
      <c r="AD690" s="884"/>
      <c r="AE690" s="884"/>
      <c r="AF690" s="884"/>
      <c r="AG690" s="884"/>
      <c r="AH690" s="884"/>
      <c r="AI690" s="884"/>
      <c r="AJ690" s="884"/>
      <c r="AK690" s="884"/>
      <c r="AL690" s="884"/>
      <c r="AM690" s="884"/>
      <c r="AN690" s="884"/>
    </row>
    <row r="691" spans="1:40" s="882" customFormat="1" ht="11.25">
      <c r="A691" s="882">
        <v>21404111</v>
      </c>
      <c r="B691" s="883" t="s">
        <v>330</v>
      </c>
      <c r="C691" s="157">
        <f>-VLOOKUP(A691,Clasificación!C:J,5,FALSE)</f>
        <v>0</v>
      </c>
      <c r="D691" s="157"/>
      <c r="E691" s="157"/>
      <c r="F691" s="157">
        <f>-VLOOKUP(A691,Clasificación!C:K,9,FALSE)</f>
        <v>0</v>
      </c>
      <c r="G691" s="157">
        <f t="shared" si="30"/>
        <v>0</v>
      </c>
      <c r="H691" s="157"/>
      <c r="I691" s="157"/>
      <c r="J691" s="157"/>
      <c r="K691" s="157"/>
      <c r="L691" s="157"/>
      <c r="M691" s="157"/>
      <c r="N691" s="157"/>
      <c r="O691" s="157"/>
      <c r="P691" s="157"/>
      <c r="Q691" s="157"/>
      <c r="R691" s="157"/>
      <c r="S691" s="157"/>
      <c r="T691" s="157"/>
      <c r="U691" s="157"/>
      <c r="V691" s="157"/>
      <c r="W691" s="157"/>
      <c r="X691" s="157"/>
      <c r="Y691" s="157"/>
      <c r="Z691" s="157"/>
      <c r="AA691" s="157">
        <f t="shared" si="31"/>
        <v>0</v>
      </c>
      <c r="AB691" s="158"/>
      <c r="AC691" s="884"/>
      <c r="AD691" s="884"/>
      <c r="AE691" s="884"/>
      <c r="AF691" s="884"/>
      <c r="AG691" s="884"/>
      <c r="AH691" s="884"/>
      <c r="AI691" s="884"/>
      <c r="AJ691" s="884"/>
      <c r="AK691" s="884"/>
      <c r="AL691" s="884"/>
      <c r="AM691" s="884"/>
      <c r="AN691" s="884"/>
    </row>
    <row r="692" spans="1:40" s="882" customFormat="1" ht="11.25">
      <c r="A692" s="882">
        <v>2140411101</v>
      </c>
      <c r="B692" s="883" t="s">
        <v>784</v>
      </c>
      <c r="C692" s="157">
        <f>-VLOOKUP(A692,Clasificación!C:J,5,FALSE)</f>
        <v>0</v>
      </c>
      <c r="D692" s="157"/>
      <c r="E692" s="157"/>
      <c r="F692" s="157">
        <f>-VLOOKUP(A692,Clasificación!C:K,9,FALSE)</f>
        <v>0</v>
      </c>
      <c r="G692" s="157">
        <f t="shared" si="30"/>
        <v>0</v>
      </c>
      <c r="H692" s="157"/>
      <c r="I692" s="157"/>
      <c r="J692" s="157"/>
      <c r="K692" s="157"/>
      <c r="L692" s="157"/>
      <c r="M692" s="157"/>
      <c r="N692" s="157"/>
      <c r="O692" s="157"/>
      <c r="P692" s="157"/>
      <c r="Q692" s="157"/>
      <c r="R692" s="157"/>
      <c r="S692" s="157"/>
      <c r="T692" s="157"/>
      <c r="U692" s="157"/>
      <c r="V692" s="157"/>
      <c r="W692" s="157"/>
      <c r="X692" s="157"/>
      <c r="Y692" s="157"/>
      <c r="Z692" s="157"/>
      <c r="AA692" s="157">
        <f t="shared" si="31"/>
        <v>0</v>
      </c>
      <c r="AB692" s="158"/>
      <c r="AC692" s="884"/>
      <c r="AD692" s="884"/>
      <c r="AE692" s="884"/>
      <c r="AF692" s="884"/>
      <c r="AG692" s="884"/>
      <c r="AH692" s="884"/>
      <c r="AI692" s="884"/>
      <c r="AJ692" s="884"/>
      <c r="AK692" s="884"/>
      <c r="AL692" s="884"/>
      <c r="AM692" s="884"/>
      <c r="AN692" s="884"/>
    </row>
    <row r="693" spans="1:40" s="882" customFormat="1" ht="11.25">
      <c r="A693" s="882">
        <v>2140411102</v>
      </c>
      <c r="B693" s="883" t="s">
        <v>785</v>
      </c>
      <c r="C693" s="157">
        <f>-VLOOKUP(A693,Clasificación!C:J,5,FALSE)</f>
        <v>0</v>
      </c>
      <c r="D693" s="157"/>
      <c r="E693" s="157"/>
      <c r="F693" s="157">
        <f>-VLOOKUP(A693,Clasificación!C:K,9,FALSE)</f>
        <v>0</v>
      </c>
      <c r="G693" s="157">
        <f t="shared" si="30"/>
        <v>0</v>
      </c>
      <c r="H693" s="157"/>
      <c r="I693" s="157"/>
      <c r="J693" s="157"/>
      <c r="K693" s="157"/>
      <c r="L693" s="157"/>
      <c r="M693" s="157"/>
      <c r="N693" s="157"/>
      <c r="O693" s="157"/>
      <c r="P693" s="157"/>
      <c r="Q693" s="157"/>
      <c r="R693" s="157"/>
      <c r="S693" s="157"/>
      <c r="T693" s="157"/>
      <c r="U693" s="157"/>
      <c r="V693" s="157"/>
      <c r="W693" s="157"/>
      <c r="X693" s="157"/>
      <c r="Y693" s="157"/>
      <c r="Z693" s="157"/>
      <c r="AA693" s="157">
        <f t="shared" si="31"/>
        <v>0</v>
      </c>
      <c r="AB693" s="158"/>
      <c r="AC693" s="884"/>
      <c r="AD693" s="884"/>
      <c r="AE693" s="884"/>
      <c r="AF693" s="884"/>
      <c r="AG693" s="884"/>
      <c r="AH693" s="884"/>
      <c r="AI693" s="884"/>
      <c r="AJ693" s="884"/>
      <c r="AK693" s="884"/>
      <c r="AL693" s="884"/>
      <c r="AM693" s="884"/>
      <c r="AN693" s="884"/>
    </row>
    <row r="694" spans="1:40" s="882" customFormat="1" ht="11.25">
      <c r="A694" s="882">
        <v>2140411103</v>
      </c>
      <c r="B694" s="883" t="s">
        <v>786</v>
      </c>
      <c r="C694" s="157">
        <f>-VLOOKUP(A694,Clasificación!C:J,5,FALSE)</f>
        <v>0</v>
      </c>
      <c r="D694" s="157"/>
      <c r="E694" s="157"/>
      <c r="F694" s="157">
        <f>-VLOOKUP(A694,Clasificación!C:K,9,FALSE)</f>
        <v>0</v>
      </c>
      <c r="G694" s="157">
        <f t="shared" si="30"/>
        <v>0</v>
      </c>
      <c r="H694" s="157"/>
      <c r="I694" s="157"/>
      <c r="J694" s="157"/>
      <c r="K694" s="157"/>
      <c r="L694" s="157"/>
      <c r="M694" s="157"/>
      <c r="N694" s="157"/>
      <c r="O694" s="157"/>
      <c r="P694" s="157"/>
      <c r="Q694" s="157"/>
      <c r="R694" s="157"/>
      <c r="S694" s="157"/>
      <c r="T694" s="157"/>
      <c r="U694" s="157"/>
      <c r="V694" s="157"/>
      <c r="W694" s="157"/>
      <c r="X694" s="157"/>
      <c r="Y694" s="157"/>
      <c r="Z694" s="157"/>
      <c r="AA694" s="157">
        <f t="shared" si="31"/>
        <v>0</v>
      </c>
      <c r="AB694" s="158"/>
      <c r="AC694" s="884"/>
      <c r="AD694" s="884"/>
      <c r="AE694" s="884"/>
      <c r="AF694" s="884"/>
      <c r="AG694" s="884"/>
      <c r="AH694" s="884"/>
      <c r="AI694" s="884"/>
      <c r="AJ694" s="884"/>
      <c r="AK694" s="884"/>
      <c r="AL694" s="884"/>
      <c r="AM694" s="884"/>
      <c r="AN694" s="884"/>
    </row>
    <row r="695" spans="1:40" s="882" customFormat="1" ht="11.25">
      <c r="A695" s="882">
        <v>2140411104</v>
      </c>
      <c r="B695" s="883" t="s">
        <v>787</v>
      </c>
      <c r="C695" s="157">
        <f>-VLOOKUP(A695,Clasificación!C:J,5,FALSE)</f>
        <v>0</v>
      </c>
      <c r="D695" s="157"/>
      <c r="E695" s="157"/>
      <c r="F695" s="157">
        <f>-VLOOKUP(A695,Clasificación!C:K,9,FALSE)</f>
        <v>0</v>
      </c>
      <c r="G695" s="157">
        <f t="shared" si="30"/>
        <v>0</v>
      </c>
      <c r="H695" s="157"/>
      <c r="I695" s="157"/>
      <c r="J695" s="157"/>
      <c r="K695" s="157"/>
      <c r="L695" s="157"/>
      <c r="M695" s="157"/>
      <c r="N695" s="157"/>
      <c r="O695" s="157"/>
      <c r="P695" s="157"/>
      <c r="Q695" s="157"/>
      <c r="R695" s="157"/>
      <c r="S695" s="157"/>
      <c r="T695" s="157"/>
      <c r="U695" s="157"/>
      <c r="V695" s="157"/>
      <c r="W695" s="157"/>
      <c r="X695" s="157"/>
      <c r="Y695" s="157"/>
      <c r="Z695" s="157"/>
      <c r="AA695" s="157">
        <f t="shared" si="31"/>
        <v>0</v>
      </c>
      <c r="AB695" s="158"/>
      <c r="AC695" s="884"/>
      <c r="AD695" s="884"/>
      <c r="AE695" s="884"/>
      <c r="AF695" s="884"/>
      <c r="AG695" s="884"/>
      <c r="AH695" s="884"/>
      <c r="AI695" s="884"/>
      <c r="AJ695" s="884"/>
      <c r="AK695" s="884"/>
      <c r="AL695" s="884"/>
      <c r="AM695" s="884"/>
      <c r="AN695" s="884"/>
    </row>
    <row r="696" spans="1:40" s="882" customFormat="1" ht="11.25">
      <c r="A696" s="882">
        <v>2140411105</v>
      </c>
      <c r="B696" s="883" t="s">
        <v>788</v>
      </c>
      <c r="C696" s="157">
        <f>-VLOOKUP(A696,Clasificación!C:J,5,FALSE)</f>
        <v>0</v>
      </c>
      <c r="D696" s="157"/>
      <c r="E696" s="157"/>
      <c r="F696" s="157">
        <f>-VLOOKUP(A696,Clasificación!C:K,9,FALSE)</f>
        <v>0</v>
      </c>
      <c r="G696" s="157">
        <f t="shared" si="30"/>
        <v>0</v>
      </c>
      <c r="H696" s="157"/>
      <c r="I696" s="157"/>
      <c r="J696" s="157"/>
      <c r="K696" s="157"/>
      <c r="L696" s="157"/>
      <c r="M696" s="157"/>
      <c r="N696" s="157"/>
      <c r="O696" s="157"/>
      <c r="P696" s="157"/>
      <c r="Q696" s="157"/>
      <c r="R696" s="157"/>
      <c r="S696" s="157"/>
      <c r="T696" s="157"/>
      <c r="U696" s="157"/>
      <c r="V696" s="157"/>
      <c r="W696" s="157"/>
      <c r="X696" s="157"/>
      <c r="Y696" s="157"/>
      <c r="Z696" s="157"/>
      <c r="AA696" s="157">
        <f t="shared" si="31"/>
        <v>0</v>
      </c>
      <c r="AB696" s="158"/>
      <c r="AC696" s="884"/>
      <c r="AD696" s="884"/>
      <c r="AE696" s="884"/>
      <c r="AF696" s="884"/>
      <c r="AG696" s="884"/>
      <c r="AH696" s="884"/>
      <c r="AI696" s="884"/>
      <c r="AJ696" s="884"/>
      <c r="AK696" s="884"/>
      <c r="AL696" s="884"/>
      <c r="AM696" s="884"/>
      <c r="AN696" s="884"/>
    </row>
    <row r="697" spans="1:40" s="882" customFormat="1" ht="11.25">
      <c r="A697" s="882">
        <v>2140411106</v>
      </c>
      <c r="B697" s="883" t="s">
        <v>789</v>
      </c>
      <c r="C697" s="157">
        <f>-VLOOKUP(A697,Clasificación!C:J,5,FALSE)</f>
        <v>0</v>
      </c>
      <c r="D697" s="157"/>
      <c r="E697" s="157"/>
      <c r="F697" s="157">
        <f>-VLOOKUP(A697,Clasificación!C:K,9,FALSE)</f>
        <v>0</v>
      </c>
      <c r="G697" s="157">
        <f t="shared" si="30"/>
        <v>0</v>
      </c>
      <c r="H697" s="157"/>
      <c r="I697" s="157"/>
      <c r="J697" s="157"/>
      <c r="K697" s="157"/>
      <c r="L697" s="157"/>
      <c r="M697" s="157"/>
      <c r="N697" s="157"/>
      <c r="O697" s="157"/>
      <c r="P697" s="157"/>
      <c r="Q697" s="157"/>
      <c r="R697" s="157"/>
      <c r="S697" s="157"/>
      <c r="T697" s="157"/>
      <c r="U697" s="157"/>
      <c r="V697" s="157"/>
      <c r="W697" s="157"/>
      <c r="X697" s="157"/>
      <c r="Y697" s="157"/>
      <c r="Z697" s="157"/>
      <c r="AA697" s="157">
        <f t="shared" si="31"/>
        <v>0</v>
      </c>
      <c r="AB697" s="158"/>
      <c r="AC697" s="884"/>
      <c r="AD697" s="884"/>
      <c r="AE697" s="884"/>
      <c r="AF697" s="884"/>
      <c r="AG697" s="884"/>
      <c r="AH697" s="884"/>
      <c r="AI697" s="884"/>
      <c r="AJ697" s="884"/>
      <c r="AK697" s="884"/>
      <c r="AL697" s="884"/>
      <c r="AM697" s="884"/>
      <c r="AN697" s="884"/>
    </row>
    <row r="698" spans="1:40" s="882" customFormat="1" ht="11.25">
      <c r="A698" s="882">
        <v>2140411107</v>
      </c>
      <c r="B698" s="883" t="s">
        <v>790</v>
      </c>
      <c r="C698" s="157">
        <f>-VLOOKUP(A698,Clasificación!C:J,5,FALSE)</f>
        <v>0</v>
      </c>
      <c r="D698" s="157"/>
      <c r="E698" s="157"/>
      <c r="F698" s="157">
        <f>-VLOOKUP(A698,Clasificación!C:K,9,FALSE)</f>
        <v>0</v>
      </c>
      <c r="G698" s="157">
        <f t="shared" si="30"/>
        <v>0</v>
      </c>
      <c r="H698" s="157"/>
      <c r="I698" s="157"/>
      <c r="J698" s="157"/>
      <c r="K698" s="157"/>
      <c r="L698" s="157"/>
      <c r="M698" s="157"/>
      <c r="N698" s="157"/>
      <c r="O698" s="157"/>
      <c r="P698" s="157"/>
      <c r="Q698" s="157"/>
      <c r="R698" s="157"/>
      <c r="S698" s="157"/>
      <c r="T698" s="157"/>
      <c r="U698" s="157"/>
      <c r="V698" s="157"/>
      <c r="W698" s="157"/>
      <c r="X698" s="157"/>
      <c r="Y698" s="157"/>
      <c r="Z698" s="157"/>
      <c r="AA698" s="157">
        <f t="shared" si="31"/>
        <v>0</v>
      </c>
      <c r="AB698" s="158"/>
      <c r="AC698" s="884"/>
      <c r="AD698" s="884"/>
      <c r="AE698" s="884"/>
      <c r="AF698" s="884"/>
      <c r="AG698" s="884"/>
      <c r="AH698" s="884"/>
      <c r="AI698" s="884"/>
      <c r="AJ698" s="884"/>
      <c r="AK698" s="884"/>
      <c r="AL698" s="884"/>
      <c r="AM698" s="884"/>
      <c r="AN698" s="884"/>
    </row>
    <row r="699" spans="1:40" s="882" customFormat="1" ht="11.25">
      <c r="A699" s="882">
        <v>2140411108</v>
      </c>
      <c r="B699" s="883" t="s">
        <v>791</v>
      </c>
      <c r="C699" s="157">
        <f>-VLOOKUP(A699,Clasificación!C:J,5,FALSE)</f>
        <v>0</v>
      </c>
      <c r="D699" s="157"/>
      <c r="E699" s="157"/>
      <c r="F699" s="157">
        <f>-VLOOKUP(A699,Clasificación!C:K,9,FALSE)</f>
        <v>0</v>
      </c>
      <c r="G699" s="157">
        <f t="shared" si="30"/>
        <v>0</v>
      </c>
      <c r="H699" s="157"/>
      <c r="I699" s="157"/>
      <c r="J699" s="157"/>
      <c r="K699" s="157"/>
      <c r="L699" s="157"/>
      <c r="M699" s="157"/>
      <c r="N699" s="157"/>
      <c r="O699" s="157"/>
      <c r="P699" s="157"/>
      <c r="Q699" s="157"/>
      <c r="R699" s="157"/>
      <c r="S699" s="157"/>
      <c r="T699" s="157"/>
      <c r="U699" s="157"/>
      <c r="V699" s="157"/>
      <c r="W699" s="157"/>
      <c r="X699" s="157"/>
      <c r="Y699" s="157"/>
      <c r="Z699" s="157"/>
      <c r="AA699" s="157">
        <f t="shared" si="31"/>
        <v>0</v>
      </c>
      <c r="AB699" s="158"/>
      <c r="AC699" s="884"/>
      <c r="AD699" s="884"/>
      <c r="AE699" s="884"/>
      <c r="AF699" s="884"/>
      <c r="AG699" s="884"/>
      <c r="AH699" s="884"/>
      <c r="AI699" s="884"/>
      <c r="AJ699" s="884"/>
      <c r="AK699" s="884"/>
      <c r="AL699" s="884"/>
      <c r="AM699" s="884"/>
      <c r="AN699" s="884"/>
    </row>
    <row r="700" spans="1:40" s="882" customFormat="1" ht="11.25">
      <c r="A700" s="882">
        <v>2140411109</v>
      </c>
      <c r="B700" s="883" t="s">
        <v>792</v>
      </c>
      <c r="C700" s="157">
        <f>-VLOOKUP(A700,Clasificación!C:J,5,FALSE)</f>
        <v>0</v>
      </c>
      <c r="D700" s="157"/>
      <c r="E700" s="157"/>
      <c r="F700" s="157">
        <f>-VLOOKUP(A700,Clasificación!C:K,9,FALSE)</f>
        <v>0</v>
      </c>
      <c r="G700" s="157">
        <f t="shared" si="30"/>
        <v>0</v>
      </c>
      <c r="H700" s="157"/>
      <c r="I700" s="157"/>
      <c r="J700" s="157"/>
      <c r="K700" s="157"/>
      <c r="L700" s="157"/>
      <c r="M700" s="157"/>
      <c r="N700" s="157"/>
      <c r="O700" s="157"/>
      <c r="P700" s="157"/>
      <c r="Q700" s="157"/>
      <c r="R700" s="157"/>
      <c r="S700" s="157"/>
      <c r="T700" s="157"/>
      <c r="U700" s="157"/>
      <c r="V700" s="157"/>
      <c r="W700" s="157"/>
      <c r="X700" s="157"/>
      <c r="Y700" s="157"/>
      <c r="Z700" s="157"/>
      <c r="AA700" s="157">
        <f t="shared" si="31"/>
        <v>0</v>
      </c>
      <c r="AB700" s="158"/>
      <c r="AC700" s="884"/>
      <c r="AD700" s="884"/>
      <c r="AE700" s="884"/>
      <c r="AF700" s="884"/>
      <c r="AG700" s="884"/>
      <c r="AH700" s="884"/>
      <c r="AI700" s="884"/>
      <c r="AJ700" s="884"/>
      <c r="AK700" s="884"/>
      <c r="AL700" s="884"/>
      <c r="AM700" s="884"/>
      <c r="AN700" s="884"/>
    </row>
    <row r="701" spans="1:40" s="882" customFormat="1" ht="11.25">
      <c r="A701" s="882">
        <v>2140411110</v>
      </c>
      <c r="B701" s="883" t="s">
        <v>793</v>
      </c>
      <c r="C701" s="157">
        <f>-VLOOKUP(A701,Clasificación!C:J,5,FALSE)</f>
        <v>0</v>
      </c>
      <c r="D701" s="157"/>
      <c r="E701" s="157"/>
      <c r="F701" s="157">
        <f>-VLOOKUP(A701,Clasificación!C:K,9,FALSE)</f>
        <v>0</v>
      </c>
      <c r="G701" s="157">
        <f t="shared" si="30"/>
        <v>0</v>
      </c>
      <c r="H701" s="157"/>
      <c r="I701" s="157"/>
      <c r="J701" s="157"/>
      <c r="K701" s="157"/>
      <c r="L701" s="157"/>
      <c r="M701" s="157"/>
      <c r="N701" s="157"/>
      <c r="O701" s="157"/>
      <c r="P701" s="157"/>
      <c r="Q701" s="157"/>
      <c r="R701" s="157"/>
      <c r="S701" s="157"/>
      <c r="T701" s="157"/>
      <c r="U701" s="157"/>
      <c r="V701" s="157"/>
      <c r="W701" s="157"/>
      <c r="X701" s="157"/>
      <c r="Y701" s="157"/>
      <c r="Z701" s="157"/>
      <c r="AA701" s="157">
        <f t="shared" si="31"/>
        <v>0</v>
      </c>
      <c r="AB701" s="158"/>
      <c r="AC701" s="884"/>
      <c r="AD701" s="884"/>
      <c r="AE701" s="884"/>
      <c r="AF701" s="884"/>
      <c r="AG701" s="884"/>
      <c r="AH701" s="884"/>
      <c r="AI701" s="884"/>
      <c r="AJ701" s="884"/>
      <c r="AK701" s="884"/>
      <c r="AL701" s="884"/>
      <c r="AM701" s="884"/>
      <c r="AN701" s="884"/>
    </row>
    <row r="702" spans="1:40" s="882" customFormat="1" ht="11.25">
      <c r="A702" s="882">
        <v>2140411111</v>
      </c>
      <c r="B702" s="883" t="s">
        <v>794</v>
      </c>
      <c r="C702" s="157">
        <f>-VLOOKUP(A702,Clasificación!C:J,5,FALSE)</f>
        <v>0</v>
      </c>
      <c r="D702" s="157"/>
      <c r="E702" s="157"/>
      <c r="F702" s="157">
        <f>-VLOOKUP(A702,Clasificación!C:K,9,FALSE)</f>
        <v>0</v>
      </c>
      <c r="G702" s="157">
        <f t="shared" si="30"/>
        <v>0</v>
      </c>
      <c r="H702" s="157"/>
      <c r="I702" s="157"/>
      <c r="J702" s="157"/>
      <c r="K702" s="157"/>
      <c r="L702" s="157"/>
      <c r="M702" s="157"/>
      <c r="N702" s="157"/>
      <c r="O702" s="157"/>
      <c r="P702" s="157"/>
      <c r="Q702" s="157"/>
      <c r="R702" s="157"/>
      <c r="S702" s="157"/>
      <c r="T702" s="157"/>
      <c r="U702" s="157"/>
      <c r="V702" s="157"/>
      <c r="W702" s="157"/>
      <c r="X702" s="157"/>
      <c r="Y702" s="157"/>
      <c r="Z702" s="157"/>
      <c r="AA702" s="157">
        <f t="shared" si="31"/>
        <v>0</v>
      </c>
      <c r="AB702" s="158"/>
      <c r="AC702" s="884"/>
      <c r="AD702" s="884"/>
      <c r="AE702" s="884"/>
      <c r="AF702" s="884"/>
      <c r="AG702" s="884"/>
      <c r="AH702" s="884"/>
      <c r="AI702" s="884"/>
      <c r="AJ702" s="884"/>
      <c r="AK702" s="884"/>
      <c r="AL702" s="884"/>
      <c r="AM702" s="884"/>
      <c r="AN702" s="884"/>
    </row>
    <row r="703" spans="1:40" s="882" customFormat="1" ht="11.25">
      <c r="A703" s="882">
        <v>2140411112</v>
      </c>
      <c r="B703" s="883" t="s">
        <v>795</v>
      </c>
      <c r="C703" s="157">
        <f>-VLOOKUP(A703,Clasificación!C:J,5,FALSE)</f>
        <v>0</v>
      </c>
      <c r="D703" s="157"/>
      <c r="E703" s="157"/>
      <c r="F703" s="157">
        <f>-VLOOKUP(A703,Clasificación!C:K,9,FALSE)</f>
        <v>0</v>
      </c>
      <c r="G703" s="157">
        <f t="shared" si="30"/>
        <v>0</v>
      </c>
      <c r="H703" s="157"/>
      <c r="I703" s="157"/>
      <c r="J703" s="157"/>
      <c r="K703" s="157"/>
      <c r="L703" s="157"/>
      <c r="M703" s="157"/>
      <c r="N703" s="157"/>
      <c r="O703" s="157"/>
      <c r="P703" s="157"/>
      <c r="Q703" s="157"/>
      <c r="R703" s="157"/>
      <c r="S703" s="157"/>
      <c r="T703" s="157"/>
      <c r="U703" s="157"/>
      <c r="V703" s="157"/>
      <c r="W703" s="157"/>
      <c r="X703" s="157"/>
      <c r="Y703" s="157"/>
      <c r="Z703" s="157"/>
      <c r="AA703" s="157">
        <f t="shared" si="31"/>
        <v>0</v>
      </c>
      <c r="AB703" s="158"/>
      <c r="AC703" s="884"/>
      <c r="AD703" s="884"/>
      <c r="AE703" s="884"/>
      <c r="AF703" s="884"/>
      <c r="AG703" s="884"/>
      <c r="AH703" s="884"/>
      <c r="AI703" s="884"/>
      <c r="AJ703" s="884"/>
      <c r="AK703" s="884"/>
      <c r="AL703" s="884"/>
      <c r="AM703" s="884"/>
      <c r="AN703" s="884"/>
    </row>
    <row r="704" spans="1:40" s="882" customFormat="1" ht="11.25">
      <c r="A704" s="882">
        <v>21405</v>
      </c>
      <c r="B704" s="883" t="s">
        <v>148</v>
      </c>
      <c r="C704" s="157">
        <f>-VLOOKUP(A704,Clasificación!C:J,5,FALSE)</f>
        <v>0</v>
      </c>
      <c r="D704" s="157"/>
      <c r="E704" s="157"/>
      <c r="F704" s="157">
        <f>-VLOOKUP(A704,Clasificación!C:K,9,FALSE)</f>
        <v>0</v>
      </c>
      <c r="G704" s="157">
        <f t="shared" si="30"/>
        <v>0</v>
      </c>
      <c r="H704" s="157"/>
      <c r="I704" s="157"/>
      <c r="J704" s="157"/>
      <c r="K704" s="157"/>
      <c r="L704" s="157"/>
      <c r="M704" s="157"/>
      <c r="N704" s="157"/>
      <c r="O704" s="157"/>
      <c r="P704" s="157"/>
      <c r="Q704" s="157"/>
      <c r="R704" s="157"/>
      <c r="S704" s="157"/>
      <c r="T704" s="157"/>
      <c r="U704" s="157"/>
      <c r="V704" s="157"/>
      <c r="W704" s="157"/>
      <c r="X704" s="157"/>
      <c r="Y704" s="157"/>
      <c r="Z704" s="157"/>
      <c r="AA704" s="157">
        <f t="shared" si="31"/>
        <v>0</v>
      </c>
      <c r="AB704" s="158"/>
      <c r="AC704" s="884"/>
      <c r="AD704" s="884"/>
      <c r="AE704" s="884"/>
      <c r="AF704" s="884"/>
      <c r="AG704" s="884"/>
      <c r="AH704" s="884"/>
      <c r="AI704" s="884"/>
      <c r="AJ704" s="884"/>
      <c r="AK704" s="884"/>
      <c r="AL704" s="884"/>
      <c r="AM704" s="884"/>
      <c r="AN704" s="884"/>
    </row>
    <row r="705" spans="1:40" s="882" customFormat="1" ht="11.25">
      <c r="A705" s="882">
        <v>214051</v>
      </c>
      <c r="B705" s="883" t="s">
        <v>148</v>
      </c>
      <c r="C705" s="157">
        <f>-VLOOKUP(A705,Clasificación!C:J,5,FALSE)</f>
        <v>0</v>
      </c>
      <c r="D705" s="157"/>
      <c r="E705" s="157"/>
      <c r="F705" s="157">
        <f>-VLOOKUP(A705,Clasificación!C:K,9,FALSE)</f>
        <v>0</v>
      </c>
      <c r="G705" s="157">
        <f t="shared" si="30"/>
        <v>0</v>
      </c>
      <c r="H705" s="157"/>
      <c r="I705" s="157"/>
      <c r="J705" s="157"/>
      <c r="K705" s="157"/>
      <c r="L705" s="157"/>
      <c r="M705" s="157"/>
      <c r="N705" s="157"/>
      <c r="O705" s="157"/>
      <c r="P705" s="157"/>
      <c r="Q705" s="157"/>
      <c r="R705" s="157"/>
      <c r="S705" s="157"/>
      <c r="T705" s="157"/>
      <c r="U705" s="157"/>
      <c r="V705" s="157"/>
      <c r="W705" s="157"/>
      <c r="X705" s="157"/>
      <c r="Y705" s="157"/>
      <c r="Z705" s="157"/>
      <c r="AA705" s="157">
        <f t="shared" si="31"/>
        <v>0</v>
      </c>
      <c r="AB705" s="158"/>
      <c r="AC705" s="884"/>
      <c r="AD705" s="884"/>
      <c r="AE705" s="884"/>
      <c r="AF705" s="884"/>
      <c r="AG705" s="884"/>
      <c r="AH705" s="884"/>
      <c r="AI705" s="884"/>
      <c r="AJ705" s="884"/>
      <c r="AK705" s="884"/>
      <c r="AL705" s="884"/>
      <c r="AM705" s="884"/>
      <c r="AN705" s="884"/>
    </row>
    <row r="706" spans="1:40" s="882" customFormat="1" ht="11.25">
      <c r="A706" s="882">
        <v>2140511</v>
      </c>
      <c r="B706" s="883" t="s">
        <v>148</v>
      </c>
      <c r="C706" s="157">
        <f>-VLOOKUP(A706,Clasificación!C:J,5,FALSE)</f>
        <v>0</v>
      </c>
      <c r="D706" s="157"/>
      <c r="E706" s="157"/>
      <c r="F706" s="157">
        <f>-VLOOKUP(A706,Clasificación!C:K,9,FALSE)</f>
        <v>0</v>
      </c>
      <c r="G706" s="157">
        <f t="shared" si="30"/>
        <v>0</v>
      </c>
      <c r="H706" s="157"/>
      <c r="I706" s="157"/>
      <c r="J706" s="157"/>
      <c r="K706" s="157"/>
      <c r="L706" s="157"/>
      <c r="M706" s="157"/>
      <c r="N706" s="157"/>
      <c r="O706" s="157"/>
      <c r="P706" s="157"/>
      <c r="Q706" s="157"/>
      <c r="R706" s="157"/>
      <c r="S706" s="157"/>
      <c r="T706" s="157"/>
      <c r="U706" s="157"/>
      <c r="V706" s="157"/>
      <c r="W706" s="157"/>
      <c r="X706" s="157"/>
      <c r="Y706" s="157"/>
      <c r="Z706" s="157"/>
      <c r="AA706" s="157">
        <f t="shared" si="31"/>
        <v>0</v>
      </c>
      <c r="AB706" s="158"/>
      <c r="AC706" s="884"/>
      <c r="AD706" s="884"/>
      <c r="AE706" s="884"/>
      <c r="AF706" s="884"/>
      <c r="AG706" s="884"/>
      <c r="AH706" s="884"/>
      <c r="AI706" s="884"/>
      <c r="AJ706" s="884"/>
      <c r="AK706" s="884"/>
      <c r="AL706" s="884"/>
      <c r="AM706" s="884"/>
      <c r="AN706" s="884"/>
    </row>
    <row r="707" spans="1:40" s="882" customFormat="1" ht="11.25">
      <c r="A707" s="882">
        <v>21405111</v>
      </c>
      <c r="B707" s="883" t="s">
        <v>1056</v>
      </c>
      <c r="C707" s="157">
        <f>-VLOOKUP(A707,Clasificación!C:J,5,FALSE)</f>
        <v>0</v>
      </c>
      <c r="D707" s="157"/>
      <c r="E707" s="157"/>
      <c r="F707" s="157">
        <f>-VLOOKUP(A707,Clasificación!C:K,9,FALSE)</f>
        <v>0</v>
      </c>
      <c r="G707" s="157">
        <f t="shared" si="30"/>
        <v>0</v>
      </c>
      <c r="H707" s="157"/>
      <c r="I707" s="157"/>
      <c r="J707" s="157"/>
      <c r="K707" s="157"/>
      <c r="L707" s="157"/>
      <c r="M707" s="157"/>
      <c r="N707" s="157"/>
      <c r="O707" s="157"/>
      <c r="P707" s="157"/>
      <c r="Q707" s="157"/>
      <c r="R707" s="157"/>
      <c r="S707" s="157"/>
      <c r="T707" s="157"/>
      <c r="U707" s="157"/>
      <c r="V707" s="157"/>
      <c r="W707" s="157"/>
      <c r="X707" s="157"/>
      <c r="Y707" s="157"/>
      <c r="Z707" s="157"/>
      <c r="AA707" s="157">
        <f t="shared" si="31"/>
        <v>0</v>
      </c>
      <c r="AB707" s="158"/>
      <c r="AC707" s="884"/>
      <c r="AD707" s="884"/>
      <c r="AE707" s="884"/>
      <c r="AF707" s="884"/>
      <c r="AG707" s="884"/>
      <c r="AH707" s="884"/>
      <c r="AI707" s="884"/>
      <c r="AJ707" s="884"/>
      <c r="AK707" s="884"/>
      <c r="AL707" s="884"/>
      <c r="AM707" s="884"/>
      <c r="AN707" s="884"/>
    </row>
    <row r="708" spans="1:40" s="882" customFormat="1" ht="11.25">
      <c r="A708" s="882">
        <v>2140511101</v>
      </c>
      <c r="B708" s="883" t="s">
        <v>1057</v>
      </c>
      <c r="C708" s="157">
        <f>-VLOOKUP(A708,Clasificación!C:J,5,FALSE)</f>
        <v>-1428640</v>
      </c>
      <c r="D708" s="157"/>
      <c r="E708" s="157"/>
      <c r="F708" s="157">
        <f>-VLOOKUP(A708,Clasificación!C:K,9,FALSE)</f>
        <v>-2387712</v>
      </c>
      <c r="G708" s="157">
        <f t="shared" si="30"/>
        <v>959072</v>
      </c>
      <c r="H708" s="157"/>
      <c r="I708" s="157"/>
      <c r="J708" s="157"/>
      <c r="K708" s="157"/>
      <c r="L708" s="157">
        <f>-G708</f>
        <v>-959072</v>
      </c>
      <c r="M708" s="157"/>
      <c r="N708" s="157"/>
      <c r="O708" s="157"/>
      <c r="P708" s="157"/>
      <c r="Q708" s="157"/>
      <c r="R708" s="157"/>
      <c r="S708" s="157"/>
      <c r="T708" s="157"/>
      <c r="U708" s="157"/>
      <c r="V708" s="157"/>
      <c r="W708" s="157"/>
      <c r="X708" s="157"/>
      <c r="Y708" s="157"/>
      <c r="Z708" s="157"/>
      <c r="AA708" s="157">
        <f t="shared" si="31"/>
        <v>0</v>
      </c>
      <c r="AB708" s="158"/>
      <c r="AC708" s="884"/>
      <c r="AD708" s="884"/>
      <c r="AE708" s="884"/>
      <c r="AF708" s="884"/>
      <c r="AG708" s="884"/>
      <c r="AH708" s="884"/>
      <c r="AI708" s="884"/>
      <c r="AJ708" s="884"/>
      <c r="AK708" s="884"/>
      <c r="AL708" s="884"/>
      <c r="AM708" s="884"/>
      <c r="AN708" s="884"/>
    </row>
    <row r="709" spans="1:40" s="882" customFormat="1" ht="11.25">
      <c r="A709" s="882">
        <v>2140511102</v>
      </c>
      <c r="B709" s="883" t="s">
        <v>1058</v>
      </c>
      <c r="C709" s="157">
        <f>-VLOOKUP(A709,Clasificación!C:J,5,FALSE)</f>
        <v>-843005</v>
      </c>
      <c r="D709" s="157"/>
      <c r="E709" s="157"/>
      <c r="F709" s="157">
        <f>-VLOOKUP(A709,Clasificación!C:K,9,FALSE)</f>
        <v>-6637732</v>
      </c>
      <c r="G709" s="157">
        <f t="shared" si="30"/>
        <v>5794727</v>
      </c>
      <c r="H709" s="157"/>
      <c r="I709" s="157"/>
      <c r="J709" s="157"/>
      <c r="K709" s="157"/>
      <c r="L709" s="157">
        <f>-G709</f>
        <v>-5794727</v>
      </c>
      <c r="M709" s="157"/>
      <c r="N709" s="157"/>
      <c r="O709" s="157"/>
      <c r="P709" s="157"/>
      <c r="Q709" s="157"/>
      <c r="R709" s="157"/>
      <c r="S709" s="157"/>
      <c r="T709" s="157"/>
      <c r="U709" s="157"/>
      <c r="V709" s="157"/>
      <c r="W709" s="157"/>
      <c r="X709" s="157"/>
      <c r="Y709" s="157"/>
      <c r="Z709" s="157"/>
      <c r="AA709" s="157">
        <f t="shared" si="31"/>
        <v>0</v>
      </c>
      <c r="AB709" s="158"/>
      <c r="AC709" s="884"/>
      <c r="AD709" s="884"/>
      <c r="AE709" s="884"/>
      <c r="AF709" s="884"/>
      <c r="AG709" s="884"/>
      <c r="AH709" s="884"/>
      <c r="AI709" s="884"/>
      <c r="AJ709" s="884"/>
      <c r="AK709" s="884"/>
      <c r="AL709" s="884"/>
      <c r="AM709" s="884"/>
      <c r="AN709" s="884"/>
    </row>
    <row r="710" spans="1:40" s="882" customFormat="1" ht="11.25">
      <c r="A710" s="882">
        <v>21405112</v>
      </c>
      <c r="B710" s="883" t="s">
        <v>1059</v>
      </c>
      <c r="C710" s="157">
        <f>-VLOOKUP(A710,Clasificación!C:J,5,FALSE)</f>
        <v>0</v>
      </c>
      <c r="D710" s="157"/>
      <c r="E710" s="157"/>
      <c r="F710" s="157">
        <f>-VLOOKUP(A710,Clasificación!C:K,9,FALSE)</f>
        <v>0</v>
      </c>
      <c r="G710" s="157">
        <f t="shared" si="30"/>
        <v>0</v>
      </c>
      <c r="H710" s="157"/>
      <c r="I710" s="157"/>
      <c r="J710" s="157"/>
      <c r="K710" s="157"/>
      <c r="L710" s="157"/>
      <c r="M710" s="157"/>
      <c r="N710" s="157"/>
      <c r="O710" s="157"/>
      <c r="P710" s="157"/>
      <c r="Q710" s="157"/>
      <c r="R710" s="157"/>
      <c r="S710" s="157"/>
      <c r="T710" s="157"/>
      <c r="U710" s="157"/>
      <c r="V710" s="157"/>
      <c r="W710" s="157"/>
      <c r="X710" s="157"/>
      <c r="Y710" s="157"/>
      <c r="Z710" s="157"/>
      <c r="AA710" s="157">
        <f t="shared" si="31"/>
        <v>0</v>
      </c>
      <c r="AB710" s="158"/>
      <c r="AC710" s="884"/>
      <c r="AD710" s="884"/>
      <c r="AE710" s="884"/>
      <c r="AF710" s="884"/>
      <c r="AG710" s="884"/>
      <c r="AH710" s="884"/>
      <c r="AI710" s="884"/>
      <c r="AJ710" s="884"/>
      <c r="AK710" s="884"/>
      <c r="AL710" s="884"/>
      <c r="AM710" s="884"/>
      <c r="AN710" s="884"/>
    </row>
    <row r="711" spans="1:40" s="882" customFormat="1" ht="11.25">
      <c r="A711" s="882">
        <v>2140511202</v>
      </c>
      <c r="B711" s="883" t="s">
        <v>1060</v>
      </c>
      <c r="C711" s="157">
        <f>-VLOOKUP(A711,Clasificación!C:J,5,FALSE)</f>
        <v>0</v>
      </c>
      <c r="D711" s="157"/>
      <c r="E711" s="157"/>
      <c r="F711" s="157">
        <f>-VLOOKUP(A711,Clasificación!C:K,9,FALSE)</f>
        <v>0</v>
      </c>
      <c r="G711" s="157">
        <f t="shared" ref="G711:G773" si="32">C711+D711-E711-F711</f>
        <v>0</v>
      </c>
      <c r="H711" s="157"/>
      <c r="I711" s="157"/>
      <c r="J711" s="157"/>
      <c r="K711" s="157"/>
      <c r="L711" s="157"/>
      <c r="M711" s="157"/>
      <c r="N711" s="157"/>
      <c r="O711" s="157"/>
      <c r="P711" s="157"/>
      <c r="Q711" s="157"/>
      <c r="R711" s="157"/>
      <c r="S711" s="157"/>
      <c r="T711" s="157"/>
      <c r="U711" s="157"/>
      <c r="V711" s="157"/>
      <c r="W711" s="157"/>
      <c r="X711" s="157"/>
      <c r="Y711" s="157"/>
      <c r="Z711" s="157"/>
      <c r="AA711" s="157">
        <f t="shared" si="31"/>
        <v>0</v>
      </c>
      <c r="AB711" s="158"/>
      <c r="AC711" s="884"/>
      <c r="AD711" s="884"/>
      <c r="AE711" s="884"/>
      <c r="AF711" s="884"/>
      <c r="AG711" s="884"/>
      <c r="AH711" s="884"/>
      <c r="AI711" s="884"/>
      <c r="AJ711" s="884"/>
      <c r="AK711" s="884"/>
      <c r="AL711" s="884"/>
      <c r="AM711" s="884"/>
      <c r="AN711" s="884"/>
    </row>
    <row r="712" spans="1:40" s="882" customFormat="1" ht="11.25">
      <c r="A712" s="882">
        <v>217</v>
      </c>
      <c r="B712" s="883" t="s">
        <v>796</v>
      </c>
      <c r="C712" s="157">
        <f>-VLOOKUP(A712,Clasificación!C:J,5,FALSE)</f>
        <v>0</v>
      </c>
      <c r="D712" s="157"/>
      <c r="E712" s="157"/>
      <c r="F712" s="157">
        <f>-VLOOKUP(A712,Clasificación!C:K,9,FALSE)</f>
        <v>0</v>
      </c>
      <c r="G712" s="157">
        <f t="shared" si="32"/>
        <v>0</v>
      </c>
      <c r="H712" s="157"/>
      <c r="I712" s="157"/>
      <c r="J712" s="157"/>
      <c r="K712" s="157"/>
      <c r="L712" s="157"/>
      <c r="M712" s="157"/>
      <c r="N712" s="157"/>
      <c r="O712" s="157"/>
      <c r="P712" s="157"/>
      <c r="Q712" s="157"/>
      <c r="R712" s="157"/>
      <c r="S712" s="157"/>
      <c r="T712" s="157"/>
      <c r="U712" s="157"/>
      <c r="V712" s="157"/>
      <c r="W712" s="157"/>
      <c r="X712" s="157"/>
      <c r="Y712" s="157"/>
      <c r="Z712" s="157"/>
      <c r="AA712" s="157">
        <f t="shared" si="31"/>
        <v>0</v>
      </c>
      <c r="AB712" s="158"/>
      <c r="AC712" s="884"/>
      <c r="AD712" s="884"/>
      <c r="AE712" s="884"/>
      <c r="AF712" s="884"/>
      <c r="AG712" s="884"/>
      <c r="AH712" s="884"/>
      <c r="AI712" s="884"/>
      <c r="AJ712" s="884"/>
      <c r="AK712" s="884"/>
      <c r="AL712" s="884"/>
      <c r="AM712" s="884"/>
      <c r="AN712" s="884"/>
    </row>
    <row r="713" spans="1:40" s="882" customFormat="1" ht="11.25">
      <c r="A713" s="882">
        <v>219</v>
      </c>
      <c r="B713" s="883" t="s">
        <v>796</v>
      </c>
      <c r="C713" s="157">
        <f>-VLOOKUP(A713,Clasificación!C:J,5,FALSE)</f>
        <v>0</v>
      </c>
      <c r="D713" s="157"/>
      <c r="E713" s="157"/>
      <c r="F713" s="157">
        <f>-VLOOKUP(A713,Clasificación!C:K,9,FALSE)</f>
        <v>0</v>
      </c>
      <c r="G713" s="157">
        <f t="shared" si="32"/>
        <v>0</v>
      </c>
      <c r="H713" s="157"/>
      <c r="I713" s="157"/>
      <c r="J713" s="157"/>
      <c r="K713" s="157"/>
      <c r="L713" s="157"/>
      <c r="M713" s="157"/>
      <c r="N713" s="157"/>
      <c r="O713" s="157"/>
      <c r="P713" s="157"/>
      <c r="Q713" s="157"/>
      <c r="R713" s="157"/>
      <c r="S713" s="157"/>
      <c r="T713" s="157"/>
      <c r="U713" s="157"/>
      <c r="V713" s="157"/>
      <c r="W713" s="157"/>
      <c r="X713" s="157"/>
      <c r="Y713" s="157"/>
      <c r="Z713" s="157"/>
      <c r="AA713" s="157">
        <f t="shared" si="31"/>
        <v>0</v>
      </c>
      <c r="AB713" s="158"/>
      <c r="AC713" s="884"/>
      <c r="AD713" s="884"/>
      <c r="AE713" s="884"/>
      <c r="AF713" s="884"/>
      <c r="AG713" s="884"/>
      <c r="AH713" s="884"/>
      <c r="AI713" s="884"/>
      <c r="AJ713" s="884"/>
      <c r="AK713" s="884"/>
      <c r="AL713" s="884"/>
      <c r="AM713" s="884"/>
      <c r="AN713" s="884"/>
    </row>
    <row r="714" spans="1:40" s="882" customFormat="1" ht="11.25">
      <c r="A714" s="882">
        <v>21901</v>
      </c>
      <c r="B714" s="883" t="s">
        <v>727</v>
      </c>
      <c r="C714" s="157">
        <f>-VLOOKUP(A714,Clasificación!C:J,5,FALSE)</f>
        <v>0</v>
      </c>
      <c r="D714" s="157"/>
      <c r="E714" s="157"/>
      <c r="F714" s="157">
        <f>-VLOOKUP(A714,Clasificación!C:K,9,FALSE)</f>
        <v>0</v>
      </c>
      <c r="G714" s="157">
        <f t="shared" si="32"/>
        <v>0</v>
      </c>
      <c r="H714" s="157"/>
      <c r="I714" s="157"/>
      <c r="J714" s="157"/>
      <c r="K714" s="157"/>
      <c r="L714" s="157"/>
      <c r="M714" s="157"/>
      <c r="N714" s="157"/>
      <c r="O714" s="157"/>
      <c r="P714" s="157"/>
      <c r="Q714" s="157"/>
      <c r="R714" s="157"/>
      <c r="S714" s="157"/>
      <c r="T714" s="157"/>
      <c r="U714" s="157"/>
      <c r="V714" s="157"/>
      <c r="W714" s="157"/>
      <c r="X714" s="157"/>
      <c r="Y714" s="157"/>
      <c r="Z714" s="157"/>
      <c r="AA714" s="157">
        <f t="shared" si="31"/>
        <v>0</v>
      </c>
      <c r="AB714" s="158"/>
      <c r="AC714" s="884"/>
      <c r="AD714" s="884"/>
      <c r="AE714" s="884"/>
      <c r="AF714" s="884"/>
      <c r="AG714" s="884"/>
      <c r="AH714" s="884"/>
      <c r="AI714" s="884"/>
      <c r="AJ714" s="884"/>
      <c r="AK714" s="884"/>
      <c r="AL714" s="884"/>
      <c r="AM714" s="884"/>
      <c r="AN714" s="884"/>
    </row>
    <row r="715" spans="1:40" s="882" customFormat="1" ht="11.25">
      <c r="A715" s="882">
        <v>22</v>
      </c>
      <c r="B715" s="883" t="s">
        <v>79</v>
      </c>
      <c r="C715" s="157">
        <f>-VLOOKUP(A715,Clasificación!C:J,5,FALSE)</f>
        <v>0</v>
      </c>
      <c r="D715" s="157"/>
      <c r="E715" s="157"/>
      <c r="F715" s="157">
        <f>-VLOOKUP(A715,Clasificación!C:K,9,FALSE)</f>
        <v>0</v>
      </c>
      <c r="G715" s="157">
        <f t="shared" si="32"/>
        <v>0</v>
      </c>
      <c r="H715" s="157"/>
      <c r="I715" s="157"/>
      <c r="J715" s="157"/>
      <c r="K715" s="157"/>
      <c r="L715" s="157"/>
      <c r="M715" s="157"/>
      <c r="N715" s="157"/>
      <c r="O715" s="157"/>
      <c r="P715" s="157"/>
      <c r="Q715" s="157"/>
      <c r="R715" s="157"/>
      <c r="S715" s="157"/>
      <c r="T715" s="157"/>
      <c r="U715" s="157"/>
      <c r="V715" s="157"/>
      <c r="W715" s="157"/>
      <c r="X715" s="157"/>
      <c r="Y715" s="157"/>
      <c r="Z715" s="157"/>
      <c r="AA715" s="157">
        <f t="shared" si="31"/>
        <v>0</v>
      </c>
      <c r="AB715" s="158"/>
      <c r="AC715" s="884"/>
      <c r="AD715" s="884"/>
      <c r="AE715" s="884"/>
      <c r="AF715" s="884"/>
      <c r="AG715" s="884"/>
      <c r="AH715" s="884"/>
      <c r="AI715" s="884"/>
      <c r="AJ715" s="884"/>
      <c r="AK715" s="884"/>
      <c r="AL715" s="884"/>
      <c r="AM715" s="884"/>
      <c r="AN715" s="884"/>
    </row>
    <row r="716" spans="1:40" s="882" customFormat="1" ht="11.25">
      <c r="A716" s="882">
        <v>222</v>
      </c>
      <c r="B716" s="883" t="s">
        <v>797</v>
      </c>
      <c r="C716" s="157">
        <f>-VLOOKUP(A716,Clasificación!C:J,5,FALSE)</f>
        <v>0</v>
      </c>
      <c r="D716" s="157"/>
      <c r="E716" s="157"/>
      <c r="F716" s="157">
        <f>-VLOOKUP(A716,Clasificación!C:K,9,FALSE)</f>
        <v>0</v>
      </c>
      <c r="G716" s="157">
        <f t="shared" si="32"/>
        <v>0</v>
      </c>
      <c r="H716" s="157"/>
      <c r="I716" s="157"/>
      <c r="J716" s="157"/>
      <c r="K716" s="157"/>
      <c r="L716" s="157"/>
      <c r="M716" s="157"/>
      <c r="N716" s="157"/>
      <c r="O716" s="157"/>
      <c r="P716" s="157"/>
      <c r="Q716" s="157"/>
      <c r="R716" s="157"/>
      <c r="S716" s="157"/>
      <c r="T716" s="157"/>
      <c r="U716" s="157"/>
      <c r="V716" s="157"/>
      <c r="W716" s="157"/>
      <c r="X716" s="157"/>
      <c r="Y716" s="157"/>
      <c r="Z716" s="157"/>
      <c r="AA716" s="157">
        <f t="shared" si="31"/>
        <v>0</v>
      </c>
      <c r="AB716" s="158"/>
      <c r="AC716" s="884"/>
      <c r="AD716" s="884"/>
      <c r="AE716" s="884"/>
      <c r="AF716" s="884"/>
      <c r="AG716" s="884"/>
      <c r="AH716" s="884"/>
      <c r="AI716" s="884"/>
      <c r="AJ716" s="884"/>
      <c r="AK716" s="884"/>
      <c r="AL716" s="884"/>
      <c r="AM716" s="884"/>
      <c r="AN716" s="884"/>
    </row>
    <row r="717" spans="1:40" s="882" customFormat="1" ht="11.25">
      <c r="A717" s="882">
        <v>22201</v>
      </c>
      <c r="B717" s="883" t="s">
        <v>749</v>
      </c>
      <c r="C717" s="157">
        <f>-VLOOKUP(A717,Clasificación!C:J,5,FALSE)</f>
        <v>0</v>
      </c>
      <c r="D717" s="157"/>
      <c r="E717" s="157"/>
      <c r="F717" s="157">
        <f>-VLOOKUP(A717,Clasificación!C:K,9,FALSE)</f>
        <v>0</v>
      </c>
      <c r="G717" s="157">
        <f t="shared" si="32"/>
        <v>0</v>
      </c>
      <c r="H717" s="157"/>
      <c r="I717" s="157"/>
      <c r="J717" s="157"/>
      <c r="K717" s="157"/>
      <c r="L717" s="157"/>
      <c r="M717" s="157"/>
      <c r="N717" s="157"/>
      <c r="O717" s="157"/>
      <c r="P717" s="157"/>
      <c r="Q717" s="157"/>
      <c r="R717" s="157"/>
      <c r="S717" s="157"/>
      <c r="T717" s="157"/>
      <c r="U717" s="157"/>
      <c r="V717" s="157"/>
      <c r="W717" s="157"/>
      <c r="X717" s="157"/>
      <c r="Y717" s="157"/>
      <c r="Z717" s="157"/>
      <c r="AA717" s="157">
        <f t="shared" si="31"/>
        <v>0</v>
      </c>
      <c r="AB717" s="158"/>
      <c r="AC717" s="884"/>
      <c r="AD717" s="884"/>
      <c r="AE717" s="884"/>
      <c r="AF717" s="884"/>
      <c r="AG717" s="884"/>
      <c r="AH717" s="884"/>
      <c r="AI717" s="884"/>
      <c r="AJ717" s="884"/>
      <c r="AK717" s="884"/>
      <c r="AL717" s="884"/>
      <c r="AM717" s="884"/>
      <c r="AN717" s="884"/>
    </row>
    <row r="718" spans="1:40" s="882" customFormat="1" ht="11.25">
      <c r="A718" s="882">
        <v>222011</v>
      </c>
      <c r="B718" s="883" t="s">
        <v>749</v>
      </c>
      <c r="C718" s="157">
        <f>-VLOOKUP(A718,Clasificación!C:J,5,FALSE)</f>
        <v>0</v>
      </c>
      <c r="D718" s="157"/>
      <c r="E718" s="157"/>
      <c r="F718" s="157">
        <f>-VLOOKUP(A718,Clasificación!C:K,9,FALSE)</f>
        <v>0</v>
      </c>
      <c r="G718" s="157">
        <f t="shared" si="32"/>
        <v>0</v>
      </c>
      <c r="H718" s="157"/>
      <c r="I718" s="157"/>
      <c r="J718" s="157"/>
      <c r="K718" s="157"/>
      <c r="L718" s="157"/>
      <c r="M718" s="157"/>
      <c r="N718" s="157"/>
      <c r="O718" s="157"/>
      <c r="P718" s="157"/>
      <c r="Q718" s="157"/>
      <c r="R718" s="157"/>
      <c r="S718" s="157"/>
      <c r="T718" s="157"/>
      <c r="U718" s="157"/>
      <c r="V718" s="157"/>
      <c r="W718" s="157"/>
      <c r="X718" s="157"/>
      <c r="Y718" s="157"/>
      <c r="Z718" s="157"/>
      <c r="AA718" s="157">
        <f t="shared" si="31"/>
        <v>0</v>
      </c>
      <c r="AB718" s="158"/>
      <c r="AC718" s="884"/>
      <c r="AD718" s="884"/>
      <c r="AE718" s="884"/>
      <c r="AF718" s="884"/>
      <c r="AG718" s="884"/>
      <c r="AH718" s="884"/>
      <c r="AI718" s="884"/>
      <c r="AJ718" s="884"/>
      <c r="AK718" s="884"/>
      <c r="AL718" s="884"/>
      <c r="AM718" s="884"/>
      <c r="AN718" s="884"/>
    </row>
    <row r="719" spans="1:40" s="882" customFormat="1" ht="11.25">
      <c r="A719" s="882">
        <v>2220111</v>
      </c>
      <c r="B719" s="883" t="s">
        <v>750</v>
      </c>
      <c r="C719" s="157">
        <f>-VLOOKUP(A719,Clasificación!C:J,5,FALSE)</f>
        <v>0</v>
      </c>
      <c r="D719" s="157"/>
      <c r="E719" s="157"/>
      <c r="F719" s="157">
        <f>-VLOOKUP(A719,Clasificación!C:K,9,FALSE)</f>
        <v>0</v>
      </c>
      <c r="G719" s="157">
        <f t="shared" si="32"/>
        <v>0</v>
      </c>
      <c r="H719" s="157"/>
      <c r="I719" s="157"/>
      <c r="J719" s="157"/>
      <c r="K719" s="157"/>
      <c r="L719" s="157"/>
      <c r="M719" s="157"/>
      <c r="N719" s="157"/>
      <c r="O719" s="157"/>
      <c r="P719" s="157"/>
      <c r="Q719" s="157"/>
      <c r="R719" s="157"/>
      <c r="S719" s="157"/>
      <c r="T719" s="157"/>
      <c r="U719" s="157"/>
      <c r="V719" s="157"/>
      <c r="W719" s="157"/>
      <c r="X719" s="157"/>
      <c r="Y719" s="157"/>
      <c r="Z719" s="157"/>
      <c r="AA719" s="157">
        <f t="shared" si="31"/>
        <v>0</v>
      </c>
      <c r="AB719" s="158"/>
      <c r="AC719" s="884"/>
      <c r="AD719" s="884"/>
      <c r="AE719" s="884"/>
      <c r="AF719" s="884"/>
      <c r="AG719" s="884"/>
      <c r="AH719" s="884"/>
      <c r="AI719" s="884"/>
      <c r="AJ719" s="884"/>
      <c r="AK719" s="884"/>
      <c r="AL719" s="884"/>
      <c r="AM719" s="884"/>
      <c r="AN719" s="884"/>
    </row>
    <row r="720" spans="1:40" s="882" customFormat="1" ht="11.25">
      <c r="A720" s="882">
        <v>22201111</v>
      </c>
      <c r="B720" s="883" t="s">
        <v>750</v>
      </c>
      <c r="C720" s="157">
        <f>-VLOOKUP(A720,Clasificación!C:J,5,FALSE)</f>
        <v>0</v>
      </c>
      <c r="D720" s="157"/>
      <c r="E720" s="157"/>
      <c r="F720" s="157">
        <f>-VLOOKUP(A720,Clasificación!C:K,9,FALSE)</f>
        <v>0</v>
      </c>
      <c r="G720" s="157">
        <f t="shared" si="32"/>
        <v>0</v>
      </c>
      <c r="H720" s="157"/>
      <c r="I720" s="157"/>
      <c r="J720" s="157"/>
      <c r="K720" s="157"/>
      <c r="L720" s="157"/>
      <c r="M720" s="157"/>
      <c r="N720" s="157"/>
      <c r="O720" s="157"/>
      <c r="P720" s="157"/>
      <c r="Q720" s="157"/>
      <c r="R720" s="157"/>
      <c r="S720" s="157"/>
      <c r="T720" s="157"/>
      <c r="U720" s="157"/>
      <c r="V720" s="157"/>
      <c r="W720" s="157"/>
      <c r="X720" s="157"/>
      <c r="Y720" s="157"/>
      <c r="Z720" s="157"/>
      <c r="AA720" s="157">
        <f t="shared" si="31"/>
        <v>0</v>
      </c>
      <c r="AB720" s="158"/>
      <c r="AC720" s="884"/>
      <c r="AD720" s="884"/>
      <c r="AE720" s="884"/>
      <c r="AF720" s="884"/>
      <c r="AG720" s="884"/>
      <c r="AH720" s="884"/>
      <c r="AI720" s="884"/>
      <c r="AJ720" s="884"/>
      <c r="AK720" s="884"/>
      <c r="AL720" s="884"/>
      <c r="AM720" s="884"/>
      <c r="AN720" s="884"/>
    </row>
    <row r="721" spans="1:40" s="882" customFormat="1" ht="11.25">
      <c r="A721" s="882">
        <v>2220111101</v>
      </c>
      <c r="B721" s="883" t="s">
        <v>751</v>
      </c>
      <c r="C721" s="157">
        <f>-VLOOKUP(A721,Clasificación!C:J,5,FALSE)</f>
        <v>0</v>
      </c>
      <c r="D721" s="157"/>
      <c r="E721" s="157"/>
      <c r="F721" s="157">
        <f>-VLOOKUP(A721,Clasificación!C:K,9,FALSE)</f>
        <v>0</v>
      </c>
      <c r="G721" s="157">
        <f t="shared" si="32"/>
        <v>0</v>
      </c>
      <c r="H721" s="157"/>
      <c r="I721" s="157"/>
      <c r="J721" s="157"/>
      <c r="K721" s="157"/>
      <c r="L721" s="157"/>
      <c r="M721" s="157"/>
      <c r="N721" s="157"/>
      <c r="O721" s="157"/>
      <c r="P721" s="157"/>
      <c r="Q721" s="157"/>
      <c r="R721" s="157"/>
      <c r="S721" s="157"/>
      <c r="T721" s="157"/>
      <c r="U721" s="157"/>
      <c r="V721" s="157"/>
      <c r="W721" s="157"/>
      <c r="X721" s="157"/>
      <c r="Y721" s="157"/>
      <c r="Z721" s="157"/>
      <c r="AA721" s="157">
        <f t="shared" si="31"/>
        <v>0</v>
      </c>
      <c r="AB721" s="158"/>
      <c r="AC721" s="884"/>
      <c r="AD721" s="884"/>
      <c r="AE721" s="884"/>
      <c r="AF721" s="884"/>
      <c r="AG721" s="884"/>
      <c r="AH721" s="884"/>
      <c r="AI721" s="884"/>
      <c r="AJ721" s="884"/>
      <c r="AK721" s="884"/>
      <c r="AL721" s="884"/>
      <c r="AM721" s="884"/>
      <c r="AN721" s="884"/>
    </row>
    <row r="722" spans="1:40" s="882" customFormat="1" ht="11.25">
      <c r="A722" s="882">
        <v>2220111102</v>
      </c>
      <c r="B722" s="883" t="s">
        <v>752</v>
      </c>
      <c r="C722" s="157">
        <f>-VLOOKUP(A722,Clasificación!C:J,5,FALSE)</f>
        <v>0</v>
      </c>
      <c r="D722" s="157"/>
      <c r="E722" s="157"/>
      <c r="F722" s="157">
        <f>-VLOOKUP(A722,Clasificación!C:K,9,FALSE)</f>
        <v>0</v>
      </c>
      <c r="G722" s="157">
        <f t="shared" si="32"/>
        <v>0</v>
      </c>
      <c r="H722" s="157"/>
      <c r="I722" s="157"/>
      <c r="J722" s="157"/>
      <c r="K722" s="157"/>
      <c r="L722" s="157"/>
      <c r="M722" s="157"/>
      <c r="N722" s="157"/>
      <c r="O722" s="157"/>
      <c r="P722" s="157"/>
      <c r="Q722" s="157"/>
      <c r="R722" s="157"/>
      <c r="S722" s="157"/>
      <c r="T722" s="157"/>
      <c r="U722" s="157"/>
      <c r="V722" s="157"/>
      <c r="W722" s="157"/>
      <c r="X722" s="157"/>
      <c r="Y722" s="157"/>
      <c r="Z722" s="157"/>
      <c r="AA722" s="157">
        <f t="shared" si="31"/>
        <v>0</v>
      </c>
      <c r="AB722" s="158"/>
      <c r="AC722" s="884"/>
      <c r="AD722" s="884"/>
      <c r="AE722" s="884"/>
      <c r="AF722" s="884"/>
      <c r="AG722" s="884"/>
      <c r="AH722" s="884"/>
      <c r="AI722" s="884"/>
      <c r="AJ722" s="884"/>
      <c r="AK722" s="884"/>
      <c r="AL722" s="884"/>
      <c r="AM722" s="884"/>
      <c r="AN722" s="884"/>
    </row>
    <row r="723" spans="1:40" s="882" customFormat="1" ht="11.25">
      <c r="A723" s="882">
        <v>2220112</v>
      </c>
      <c r="B723" s="883" t="s">
        <v>753</v>
      </c>
      <c r="C723" s="157">
        <f>-VLOOKUP(A723,Clasificación!C:J,5,FALSE)</f>
        <v>0</v>
      </c>
      <c r="D723" s="157"/>
      <c r="E723" s="157"/>
      <c r="F723" s="157">
        <f>-VLOOKUP(A723,Clasificación!C:K,9,FALSE)</f>
        <v>0</v>
      </c>
      <c r="G723" s="157">
        <f t="shared" si="32"/>
        <v>0</v>
      </c>
      <c r="H723" s="157"/>
      <c r="I723" s="157"/>
      <c r="J723" s="157"/>
      <c r="K723" s="157"/>
      <c r="L723" s="157"/>
      <c r="M723" s="157"/>
      <c r="N723" s="157"/>
      <c r="O723" s="157"/>
      <c r="P723" s="157"/>
      <c r="Q723" s="157"/>
      <c r="R723" s="157"/>
      <c r="S723" s="157"/>
      <c r="T723" s="157"/>
      <c r="U723" s="157"/>
      <c r="V723" s="157"/>
      <c r="W723" s="157"/>
      <c r="X723" s="157"/>
      <c r="Y723" s="157"/>
      <c r="Z723" s="157"/>
      <c r="AA723" s="157">
        <f t="shared" si="31"/>
        <v>0</v>
      </c>
      <c r="AB723" s="158"/>
      <c r="AC723" s="884"/>
      <c r="AD723" s="884"/>
      <c r="AE723" s="884"/>
      <c r="AF723" s="884"/>
      <c r="AG723" s="884"/>
      <c r="AH723" s="884"/>
      <c r="AI723" s="884"/>
      <c r="AJ723" s="884"/>
      <c r="AK723" s="884"/>
      <c r="AL723" s="884"/>
      <c r="AM723" s="884"/>
      <c r="AN723" s="884"/>
    </row>
    <row r="724" spans="1:40" s="882" customFormat="1" ht="11.25">
      <c r="A724" s="882">
        <v>22201121</v>
      </c>
      <c r="B724" s="883" t="s">
        <v>754</v>
      </c>
      <c r="C724" s="157">
        <f>-VLOOKUP(A724,Clasificación!C:J,5,FALSE)</f>
        <v>0</v>
      </c>
      <c r="D724" s="157"/>
      <c r="E724" s="157"/>
      <c r="F724" s="157">
        <f>-VLOOKUP(A724,Clasificación!C:K,9,FALSE)</f>
        <v>0</v>
      </c>
      <c r="G724" s="157">
        <f t="shared" si="32"/>
        <v>0</v>
      </c>
      <c r="H724" s="157"/>
      <c r="I724" s="157"/>
      <c r="J724" s="157"/>
      <c r="K724" s="157"/>
      <c r="L724" s="157"/>
      <c r="M724" s="157"/>
      <c r="N724" s="157"/>
      <c r="O724" s="157"/>
      <c r="P724" s="157"/>
      <c r="Q724" s="157"/>
      <c r="R724" s="157"/>
      <c r="S724" s="157"/>
      <c r="T724" s="157"/>
      <c r="U724" s="157"/>
      <c r="V724" s="157"/>
      <c r="W724" s="157"/>
      <c r="X724" s="157"/>
      <c r="Y724" s="157"/>
      <c r="Z724" s="157"/>
      <c r="AA724" s="157">
        <f t="shared" si="31"/>
        <v>0</v>
      </c>
      <c r="AB724" s="158"/>
      <c r="AC724" s="884"/>
      <c r="AD724" s="884"/>
      <c r="AE724" s="884"/>
      <c r="AF724" s="884"/>
      <c r="AG724" s="884"/>
      <c r="AH724" s="884"/>
      <c r="AI724" s="884"/>
      <c r="AJ724" s="884"/>
      <c r="AK724" s="884"/>
      <c r="AL724" s="884"/>
      <c r="AM724" s="884"/>
      <c r="AN724" s="884"/>
    </row>
    <row r="725" spans="1:40" s="882" customFormat="1" ht="11.25">
      <c r="A725" s="882">
        <v>2220112101</v>
      </c>
      <c r="B725" s="883" t="s">
        <v>754</v>
      </c>
      <c r="C725" s="157">
        <f>-VLOOKUP(A725,Clasificación!C:J,5,FALSE)</f>
        <v>0</v>
      </c>
      <c r="D725" s="157"/>
      <c r="E725" s="157"/>
      <c r="F725" s="157">
        <f>-VLOOKUP(A725,Clasificación!C:K,9,FALSE)</f>
        <v>0</v>
      </c>
      <c r="G725" s="157">
        <f t="shared" si="32"/>
        <v>0</v>
      </c>
      <c r="H725" s="157"/>
      <c r="I725" s="157"/>
      <c r="J725" s="157"/>
      <c r="K725" s="157"/>
      <c r="L725" s="157"/>
      <c r="M725" s="157"/>
      <c r="N725" s="157"/>
      <c r="O725" s="157"/>
      <c r="P725" s="157"/>
      <c r="Q725" s="157"/>
      <c r="R725" s="157"/>
      <c r="S725" s="157"/>
      <c r="T725" s="157"/>
      <c r="U725" s="157"/>
      <c r="V725" s="157"/>
      <c r="W725" s="157"/>
      <c r="X725" s="157"/>
      <c r="Y725" s="157"/>
      <c r="Z725" s="157"/>
      <c r="AA725" s="157">
        <f t="shared" si="31"/>
        <v>0</v>
      </c>
      <c r="AB725" s="158"/>
      <c r="AC725" s="884"/>
      <c r="AD725" s="884"/>
      <c r="AE725" s="884"/>
      <c r="AF725" s="884"/>
      <c r="AG725" s="884"/>
      <c r="AH725" s="884"/>
      <c r="AI725" s="884"/>
      <c r="AJ725" s="884"/>
      <c r="AK725" s="884"/>
      <c r="AL725" s="884"/>
      <c r="AM725" s="884"/>
      <c r="AN725" s="884"/>
    </row>
    <row r="726" spans="1:40" s="882" customFormat="1" ht="11.25">
      <c r="A726" s="882">
        <v>2220112102</v>
      </c>
      <c r="B726" s="883" t="s">
        <v>754</v>
      </c>
      <c r="C726" s="157">
        <f>-VLOOKUP(A726,Clasificación!C:J,5,FALSE)</f>
        <v>0</v>
      </c>
      <c r="D726" s="157"/>
      <c r="E726" s="157"/>
      <c r="F726" s="157">
        <f>-VLOOKUP(A726,Clasificación!C:K,9,FALSE)</f>
        <v>0</v>
      </c>
      <c r="G726" s="157">
        <f t="shared" si="32"/>
        <v>0</v>
      </c>
      <c r="H726" s="157"/>
      <c r="I726" s="157"/>
      <c r="J726" s="157"/>
      <c r="K726" s="157"/>
      <c r="L726" s="157"/>
      <c r="M726" s="157"/>
      <c r="N726" s="157"/>
      <c r="O726" s="157"/>
      <c r="P726" s="157"/>
      <c r="Q726" s="157"/>
      <c r="R726" s="157"/>
      <c r="S726" s="157"/>
      <c r="T726" s="157"/>
      <c r="U726" s="157"/>
      <c r="V726" s="157"/>
      <c r="W726" s="157"/>
      <c r="X726" s="157"/>
      <c r="Y726" s="157"/>
      <c r="Z726" s="157"/>
      <c r="AA726" s="157">
        <f t="shared" si="31"/>
        <v>0</v>
      </c>
      <c r="AB726" s="158"/>
      <c r="AC726" s="884"/>
      <c r="AD726" s="884"/>
      <c r="AE726" s="884"/>
      <c r="AF726" s="884"/>
      <c r="AG726" s="884"/>
      <c r="AH726" s="884"/>
      <c r="AI726" s="884"/>
      <c r="AJ726" s="884"/>
      <c r="AK726" s="884"/>
      <c r="AL726" s="884"/>
      <c r="AM726" s="884"/>
      <c r="AN726" s="884"/>
    </row>
    <row r="727" spans="1:40" s="882" customFormat="1" ht="11.25">
      <c r="A727" s="882">
        <v>22201122</v>
      </c>
      <c r="B727" s="883" t="s">
        <v>755</v>
      </c>
      <c r="C727" s="157">
        <f>-VLOOKUP(A727,Clasificación!C:J,5,FALSE)</f>
        <v>0</v>
      </c>
      <c r="D727" s="157"/>
      <c r="E727" s="157"/>
      <c r="F727" s="157">
        <f>-VLOOKUP(A727,Clasificación!C:K,9,FALSE)</f>
        <v>0</v>
      </c>
      <c r="G727" s="157">
        <f t="shared" si="32"/>
        <v>0</v>
      </c>
      <c r="H727" s="157"/>
      <c r="I727" s="157"/>
      <c r="J727" s="157"/>
      <c r="K727" s="157"/>
      <c r="L727" s="157"/>
      <c r="M727" s="157"/>
      <c r="N727" s="157"/>
      <c r="O727" s="157"/>
      <c r="P727" s="157"/>
      <c r="Q727" s="157"/>
      <c r="R727" s="157"/>
      <c r="S727" s="157"/>
      <c r="T727" s="157"/>
      <c r="U727" s="157"/>
      <c r="V727" s="157"/>
      <c r="W727" s="157"/>
      <c r="X727" s="157"/>
      <c r="Y727" s="157"/>
      <c r="Z727" s="157"/>
      <c r="AA727" s="157">
        <f t="shared" si="31"/>
        <v>0</v>
      </c>
      <c r="AB727" s="158"/>
      <c r="AC727" s="884"/>
      <c r="AD727" s="884"/>
      <c r="AE727" s="884"/>
      <c r="AF727" s="884"/>
      <c r="AG727" s="884"/>
      <c r="AH727" s="884"/>
      <c r="AI727" s="884"/>
      <c r="AJ727" s="884"/>
      <c r="AK727" s="884"/>
      <c r="AL727" s="884"/>
      <c r="AM727" s="884"/>
      <c r="AN727" s="884"/>
    </row>
    <row r="728" spans="1:40" s="882" customFormat="1" ht="11.25">
      <c r="A728" s="882">
        <v>2220112201</v>
      </c>
      <c r="B728" s="883" t="s">
        <v>755</v>
      </c>
      <c r="C728" s="157">
        <f>-VLOOKUP(A728,Clasificación!C:J,5,FALSE)</f>
        <v>0</v>
      </c>
      <c r="D728" s="157"/>
      <c r="E728" s="157"/>
      <c r="F728" s="157">
        <f>-VLOOKUP(A728,Clasificación!C:K,9,FALSE)</f>
        <v>0</v>
      </c>
      <c r="G728" s="157">
        <f t="shared" si="32"/>
        <v>0</v>
      </c>
      <c r="H728" s="157"/>
      <c r="I728" s="157"/>
      <c r="J728" s="157"/>
      <c r="K728" s="157"/>
      <c r="L728" s="157"/>
      <c r="M728" s="157"/>
      <c r="N728" s="157"/>
      <c r="O728" s="157"/>
      <c r="P728" s="157"/>
      <c r="Q728" s="157"/>
      <c r="R728" s="157"/>
      <c r="S728" s="157"/>
      <c r="T728" s="157"/>
      <c r="U728" s="157"/>
      <c r="V728" s="157"/>
      <c r="W728" s="157"/>
      <c r="X728" s="157"/>
      <c r="Y728" s="157"/>
      <c r="Z728" s="157"/>
      <c r="AA728" s="157">
        <f t="shared" si="31"/>
        <v>0</v>
      </c>
      <c r="AB728" s="158"/>
      <c r="AC728" s="884"/>
      <c r="AD728" s="884"/>
      <c r="AE728" s="884"/>
      <c r="AF728" s="884"/>
      <c r="AG728" s="884"/>
      <c r="AH728" s="884"/>
      <c r="AI728" s="884"/>
      <c r="AJ728" s="884"/>
      <c r="AK728" s="884"/>
      <c r="AL728" s="884"/>
      <c r="AM728" s="884"/>
      <c r="AN728" s="884"/>
    </row>
    <row r="729" spans="1:40" s="882" customFormat="1" ht="11.25">
      <c r="A729" s="882">
        <v>2220112202</v>
      </c>
      <c r="B729" s="883" t="s">
        <v>755</v>
      </c>
      <c r="C729" s="157">
        <f>-VLOOKUP(A729,Clasificación!C:J,5,FALSE)</f>
        <v>0</v>
      </c>
      <c r="D729" s="157"/>
      <c r="E729" s="157"/>
      <c r="F729" s="157">
        <f>-VLOOKUP(A729,Clasificación!C:K,9,FALSE)</f>
        <v>0</v>
      </c>
      <c r="G729" s="157">
        <f t="shared" si="32"/>
        <v>0</v>
      </c>
      <c r="H729" s="157"/>
      <c r="I729" s="157"/>
      <c r="J729" s="157"/>
      <c r="K729" s="157"/>
      <c r="L729" s="157"/>
      <c r="M729" s="157"/>
      <c r="N729" s="157"/>
      <c r="O729" s="157"/>
      <c r="P729" s="157"/>
      <c r="Q729" s="157"/>
      <c r="R729" s="157"/>
      <c r="S729" s="157"/>
      <c r="T729" s="157"/>
      <c r="U729" s="157"/>
      <c r="V729" s="157"/>
      <c r="W729" s="157"/>
      <c r="X729" s="157"/>
      <c r="Y729" s="157"/>
      <c r="Z729" s="157"/>
      <c r="AA729" s="157">
        <f t="shared" si="31"/>
        <v>0</v>
      </c>
      <c r="AB729" s="158"/>
      <c r="AC729" s="884"/>
      <c r="AD729" s="884"/>
      <c r="AE729" s="884"/>
      <c r="AF729" s="884"/>
      <c r="AG729" s="884"/>
      <c r="AH729" s="884"/>
      <c r="AI729" s="884"/>
      <c r="AJ729" s="884"/>
      <c r="AK729" s="884"/>
      <c r="AL729" s="884"/>
      <c r="AM729" s="884"/>
      <c r="AN729" s="884"/>
    </row>
    <row r="730" spans="1:40" s="882" customFormat="1" ht="11.25">
      <c r="A730" s="882">
        <v>229</v>
      </c>
      <c r="B730" s="883" t="s">
        <v>796</v>
      </c>
      <c r="C730" s="157">
        <f>-VLOOKUP(A730,Clasificación!C:J,5,FALSE)</f>
        <v>0</v>
      </c>
      <c r="D730" s="157"/>
      <c r="E730" s="157"/>
      <c r="F730" s="157">
        <f>-VLOOKUP(A730,Clasificación!C:K,9,FALSE)</f>
        <v>0</v>
      </c>
      <c r="G730" s="157">
        <f t="shared" si="32"/>
        <v>0</v>
      </c>
      <c r="H730" s="157"/>
      <c r="I730" s="157"/>
      <c r="J730" s="157"/>
      <c r="K730" s="157"/>
      <c r="L730" s="157"/>
      <c r="M730" s="157"/>
      <c r="N730" s="157"/>
      <c r="O730" s="157"/>
      <c r="P730" s="157"/>
      <c r="Q730" s="157"/>
      <c r="R730" s="157"/>
      <c r="S730" s="157"/>
      <c r="T730" s="157"/>
      <c r="U730" s="157"/>
      <c r="V730" s="157"/>
      <c r="W730" s="157"/>
      <c r="X730" s="157"/>
      <c r="Y730" s="157"/>
      <c r="Z730" s="157"/>
      <c r="AA730" s="157">
        <f t="shared" si="31"/>
        <v>0</v>
      </c>
      <c r="AB730" s="158"/>
      <c r="AC730" s="884"/>
      <c r="AD730" s="884"/>
      <c r="AE730" s="884"/>
      <c r="AF730" s="884"/>
      <c r="AG730" s="884"/>
      <c r="AH730" s="884"/>
      <c r="AI730" s="884"/>
      <c r="AJ730" s="884"/>
      <c r="AK730" s="884"/>
      <c r="AL730" s="884"/>
      <c r="AM730" s="884"/>
      <c r="AN730" s="884"/>
    </row>
    <row r="731" spans="1:40" s="882" customFormat="1" ht="11.25">
      <c r="A731" s="882">
        <v>22901</v>
      </c>
      <c r="B731" s="883" t="s">
        <v>727</v>
      </c>
      <c r="C731" s="157">
        <f>-VLOOKUP(A731,Clasificación!C:J,5,FALSE)</f>
        <v>0</v>
      </c>
      <c r="D731" s="157"/>
      <c r="E731" s="157"/>
      <c r="F731" s="157">
        <f>-VLOOKUP(A731,Clasificación!C:K,9,FALSE)</f>
        <v>0</v>
      </c>
      <c r="G731" s="157">
        <f t="shared" si="32"/>
        <v>0</v>
      </c>
      <c r="H731" s="157"/>
      <c r="I731" s="157"/>
      <c r="J731" s="157"/>
      <c r="K731" s="157"/>
      <c r="L731" s="157"/>
      <c r="M731" s="157"/>
      <c r="N731" s="157"/>
      <c r="O731" s="157"/>
      <c r="P731" s="157"/>
      <c r="Q731" s="157"/>
      <c r="R731" s="157"/>
      <c r="S731" s="157"/>
      <c r="T731" s="157"/>
      <c r="U731" s="157"/>
      <c r="V731" s="157"/>
      <c r="W731" s="157"/>
      <c r="X731" s="157"/>
      <c r="Y731" s="157"/>
      <c r="Z731" s="157"/>
      <c r="AA731" s="157">
        <f t="shared" si="31"/>
        <v>0</v>
      </c>
      <c r="AB731" s="158"/>
      <c r="AC731" s="884"/>
      <c r="AD731" s="884"/>
      <c r="AE731" s="884"/>
      <c r="AF731" s="884"/>
      <c r="AG731" s="884"/>
      <c r="AH731" s="884"/>
      <c r="AI731" s="884"/>
      <c r="AJ731" s="884"/>
      <c r="AK731" s="884"/>
      <c r="AL731" s="884"/>
      <c r="AM731" s="884"/>
      <c r="AN731" s="884"/>
    </row>
    <row r="732" spans="1:40" s="882" customFormat="1" ht="11.25">
      <c r="A732" s="882">
        <v>3</v>
      </c>
      <c r="B732" s="883" t="s">
        <v>21</v>
      </c>
      <c r="C732" s="157">
        <f>-VLOOKUP(A732,Clasificación!C:J,5,FALSE)</f>
        <v>0</v>
      </c>
      <c r="D732" s="157"/>
      <c r="E732" s="157"/>
      <c r="F732" s="157">
        <f>-VLOOKUP(A732,Clasificación!C:K,9,FALSE)</f>
        <v>0</v>
      </c>
      <c r="G732" s="157">
        <f t="shared" si="32"/>
        <v>0</v>
      </c>
      <c r="H732" s="157"/>
      <c r="I732" s="157"/>
      <c r="J732" s="157"/>
      <c r="K732" s="157"/>
      <c r="L732" s="157"/>
      <c r="M732" s="157"/>
      <c r="N732" s="157"/>
      <c r="O732" s="157"/>
      <c r="P732" s="157"/>
      <c r="Q732" s="157"/>
      <c r="R732" s="157"/>
      <c r="S732" s="157"/>
      <c r="T732" s="157"/>
      <c r="U732" s="157"/>
      <c r="V732" s="157"/>
      <c r="W732" s="157"/>
      <c r="X732" s="157"/>
      <c r="Y732" s="157"/>
      <c r="Z732" s="157"/>
      <c r="AA732" s="157">
        <f t="shared" si="31"/>
        <v>0</v>
      </c>
      <c r="AB732" s="158"/>
      <c r="AC732" s="884"/>
      <c r="AD732" s="884"/>
      <c r="AE732" s="884"/>
      <c r="AF732" s="884"/>
      <c r="AG732" s="884"/>
      <c r="AH732" s="884"/>
      <c r="AI732" s="884"/>
      <c r="AJ732" s="884"/>
      <c r="AK732" s="884"/>
      <c r="AL732" s="884"/>
      <c r="AM732" s="884"/>
      <c r="AN732" s="884"/>
    </row>
    <row r="733" spans="1:40" s="882" customFormat="1" ht="11.25">
      <c r="A733" s="882">
        <v>301</v>
      </c>
      <c r="B733" s="883" t="s">
        <v>127</v>
      </c>
      <c r="C733" s="157">
        <f>-VLOOKUP(A733,Clasificación!C:J,5,FALSE)</f>
        <v>0</v>
      </c>
      <c r="D733" s="157"/>
      <c r="E733" s="157"/>
      <c r="F733" s="157">
        <f>-VLOOKUP(A733,Clasificación!C:K,9,FALSE)</f>
        <v>0</v>
      </c>
      <c r="G733" s="157">
        <f t="shared" si="32"/>
        <v>0</v>
      </c>
      <c r="H733" s="157"/>
      <c r="I733" s="157"/>
      <c r="J733" s="157"/>
      <c r="K733" s="157"/>
      <c r="L733" s="157"/>
      <c r="M733" s="157"/>
      <c r="N733" s="157"/>
      <c r="O733" s="157"/>
      <c r="P733" s="157"/>
      <c r="Q733" s="157"/>
      <c r="R733" s="157"/>
      <c r="S733" s="157"/>
      <c r="T733" s="157"/>
      <c r="U733" s="157"/>
      <c r="V733" s="157"/>
      <c r="W733" s="157"/>
      <c r="X733" s="157"/>
      <c r="Y733" s="157"/>
      <c r="Z733" s="157"/>
      <c r="AA733" s="157">
        <f t="shared" si="31"/>
        <v>0</v>
      </c>
      <c r="AB733" s="158"/>
      <c r="AC733" s="884"/>
      <c r="AD733" s="884"/>
      <c r="AE733" s="884"/>
      <c r="AF733" s="884"/>
      <c r="AG733" s="884"/>
      <c r="AH733" s="884"/>
      <c r="AI733" s="884"/>
      <c r="AJ733" s="884"/>
      <c r="AK733" s="884"/>
      <c r="AL733" s="884"/>
      <c r="AM733" s="884"/>
      <c r="AN733" s="884"/>
    </row>
    <row r="734" spans="1:40" s="882" customFormat="1" ht="11.25">
      <c r="A734" s="882">
        <v>3011</v>
      </c>
      <c r="B734" s="883" t="s">
        <v>388</v>
      </c>
      <c r="C734" s="157">
        <f>-VLOOKUP(A734,Clasificación!C:J,5,FALSE)</f>
        <v>0</v>
      </c>
      <c r="D734" s="157"/>
      <c r="E734" s="157"/>
      <c r="F734" s="157">
        <f>-VLOOKUP(A734,Clasificación!C:K,9,FALSE)</f>
        <v>0</v>
      </c>
      <c r="G734" s="157">
        <f t="shared" si="32"/>
        <v>0</v>
      </c>
      <c r="H734" s="157"/>
      <c r="I734" s="157"/>
      <c r="J734" s="157"/>
      <c r="K734" s="157"/>
      <c r="L734" s="157"/>
      <c r="M734" s="157"/>
      <c r="N734" s="157"/>
      <c r="O734" s="157"/>
      <c r="P734" s="157"/>
      <c r="Q734" s="157"/>
      <c r="R734" s="157"/>
      <c r="S734" s="157"/>
      <c r="T734" s="157"/>
      <c r="U734" s="157"/>
      <c r="V734" s="157"/>
      <c r="W734" s="157"/>
      <c r="X734" s="157"/>
      <c r="Y734" s="157"/>
      <c r="Z734" s="157"/>
      <c r="AA734" s="157">
        <f t="shared" si="31"/>
        <v>0</v>
      </c>
      <c r="AB734" s="158"/>
      <c r="AC734" s="884"/>
      <c r="AD734" s="884"/>
      <c r="AE734" s="884"/>
      <c r="AF734" s="884"/>
      <c r="AG734" s="884"/>
      <c r="AH734" s="884"/>
      <c r="AI734" s="884"/>
      <c r="AJ734" s="884"/>
      <c r="AK734" s="884"/>
      <c r="AL734" s="884"/>
      <c r="AM734" s="884"/>
      <c r="AN734" s="884"/>
    </row>
    <row r="735" spans="1:40" s="882" customFormat="1" ht="11.25">
      <c r="A735" s="882">
        <v>30111</v>
      </c>
      <c r="B735" s="883" t="s">
        <v>388</v>
      </c>
      <c r="C735" s="157">
        <f>-VLOOKUP(A735,Clasificación!C:J,5,FALSE)</f>
        <v>0</v>
      </c>
      <c r="D735" s="157"/>
      <c r="E735" s="157"/>
      <c r="F735" s="157">
        <f>-VLOOKUP(A735,Clasificación!C:K,9,FALSE)</f>
        <v>0</v>
      </c>
      <c r="G735" s="157">
        <f t="shared" si="32"/>
        <v>0</v>
      </c>
      <c r="H735" s="157"/>
      <c r="I735" s="157"/>
      <c r="J735" s="157"/>
      <c r="K735" s="157"/>
      <c r="L735" s="157"/>
      <c r="M735" s="157"/>
      <c r="N735" s="157"/>
      <c r="O735" s="157"/>
      <c r="P735" s="157"/>
      <c r="Q735" s="157"/>
      <c r="R735" s="157"/>
      <c r="S735" s="157"/>
      <c r="T735" s="157"/>
      <c r="U735" s="157"/>
      <c r="V735" s="157"/>
      <c r="W735" s="157"/>
      <c r="X735" s="157"/>
      <c r="Y735" s="157"/>
      <c r="Z735" s="157"/>
      <c r="AA735" s="157">
        <f t="shared" si="31"/>
        <v>0</v>
      </c>
      <c r="AB735" s="158"/>
      <c r="AC735" s="884"/>
      <c r="AD735" s="884"/>
      <c r="AE735" s="884"/>
      <c r="AF735" s="884"/>
      <c r="AG735" s="884"/>
      <c r="AH735" s="884"/>
      <c r="AI735" s="884"/>
      <c r="AJ735" s="884"/>
      <c r="AK735" s="884"/>
      <c r="AL735" s="884"/>
      <c r="AM735" s="884"/>
      <c r="AN735" s="884"/>
    </row>
    <row r="736" spans="1:40" s="882" customFormat="1" ht="11.25">
      <c r="A736" s="882">
        <v>301111</v>
      </c>
      <c r="B736" s="883" t="s">
        <v>798</v>
      </c>
      <c r="C736" s="157">
        <f>-VLOOKUP(A736,Clasificación!C:J,5,FALSE)</f>
        <v>0</v>
      </c>
      <c r="D736" s="157"/>
      <c r="E736" s="157"/>
      <c r="F736" s="157">
        <f>-VLOOKUP(A736,Clasificación!C:K,9,FALSE)</f>
        <v>0</v>
      </c>
      <c r="G736" s="157">
        <f t="shared" si="32"/>
        <v>0</v>
      </c>
      <c r="H736" s="157"/>
      <c r="I736" s="157"/>
      <c r="J736" s="157"/>
      <c r="K736" s="157"/>
      <c r="L736" s="157"/>
      <c r="M736" s="157"/>
      <c r="N736" s="157"/>
      <c r="O736" s="157"/>
      <c r="P736" s="157"/>
      <c r="Q736" s="157"/>
      <c r="R736" s="157"/>
      <c r="S736" s="157"/>
      <c r="T736" s="157"/>
      <c r="U736" s="157"/>
      <c r="V736" s="157"/>
      <c r="W736" s="157"/>
      <c r="X736" s="157"/>
      <c r="Y736" s="157"/>
      <c r="Z736" s="157"/>
      <c r="AA736" s="157">
        <f t="shared" si="31"/>
        <v>0</v>
      </c>
      <c r="AB736" s="158"/>
      <c r="AC736" s="884"/>
      <c r="AD736" s="884"/>
      <c r="AE736" s="884"/>
      <c r="AF736" s="884"/>
      <c r="AG736" s="884"/>
      <c r="AH736" s="884"/>
      <c r="AI736" s="884"/>
      <c r="AJ736" s="884"/>
      <c r="AK736" s="884"/>
      <c r="AL736" s="884"/>
      <c r="AM736" s="884"/>
      <c r="AN736" s="884"/>
    </row>
    <row r="737" spans="1:40" s="882" customFormat="1" ht="11.25">
      <c r="A737" s="882">
        <v>3011111</v>
      </c>
      <c r="B737" s="883" t="s">
        <v>798</v>
      </c>
      <c r="C737" s="157">
        <f>-VLOOKUP(A737,Clasificación!C:J,5,FALSE)</f>
        <v>0</v>
      </c>
      <c r="D737" s="157"/>
      <c r="E737" s="157"/>
      <c r="F737" s="157">
        <f>-VLOOKUP(A737,Clasificación!C:K,9,FALSE)</f>
        <v>0</v>
      </c>
      <c r="G737" s="157">
        <f t="shared" si="32"/>
        <v>0</v>
      </c>
      <c r="H737" s="157"/>
      <c r="I737" s="157"/>
      <c r="J737" s="157"/>
      <c r="K737" s="157"/>
      <c r="L737" s="157"/>
      <c r="M737" s="157"/>
      <c r="N737" s="157"/>
      <c r="O737" s="157"/>
      <c r="P737" s="157"/>
      <c r="Q737" s="157"/>
      <c r="R737" s="157"/>
      <c r="S737" s="157"/>
      <c r="T737" s="157"/>
      <c r="U737" s="157"/>
      <c r="V737" s="157"/>
      <c r="W737" s="157"/>
      <c r="X737" s="157"/>
      <c r="Y737" s="157"/>
      <c r="Z737" s="157"/>
      <c r="AA737" s="157">
        <f t="shared" si="31"/>
        <v>0</v>
      </c>
      <c r="AB737" s="158"/>
      <c r="AC737" s="884"/>
      <c r="AD737" s="884"/>
      <c r="AE737" s="884"/>
      <c r="AF737" s="884"/>
      <c r="AG737" s="884"/>
      <c r="AH737" s="884"/>
      <c r="AI737" s="884"/>
      <c r="AJ737" s="884"/>
      <c r="AK737" s="884"/>
      <c r="AL737" s="884"/>
      <c r="AM737" s="884"/>
      <c r="AN737" s="884"/>
    </row>
    <row r="738" spans="1:40" s="882" customFormat="1" ht="11.25">
      <c r="A738" s="882">
        <v>30111111</v>
      </c>
      <c r="B738" s="883" t="s">
        <v>798</v>
      </c>
      <c r="C738" s="157">
        <f>-VLOOKUP(A738,Clasificación!C:J,5,FALSE)</f>
        <v>0</v>
      </c>
      <c r="D738" s="157"/>
      <c r="E738" s="157"/>
      <c r="F738" s="157">
        <f>-VLOOKUP(A738,Clasificación!C:K,9,FALSE)</f>
        <v>0</v>
      </c>
      <c r="G738" s="157">
        <f t="shared" si="32"/>
        <v>0</v>
      </c>
      <c r="H738" s="157"/>
      <c r="I738" s="157"/>
      <c r="J738" s="157"/>
      <c r="K738" s="157"/>
      <c r="L738" s="157"/>
      <c r="M738" s="157"/>
      <c r="N738" s="157"/>
      <c r="O738" s="157"/>
      <c r="P738" s="157"/>
      <c r="Q738" s="157"/>
      <c r="R738" s="157"/>
      <c r="S738" s="157"/>
      <c r="T738" s="157"/>
      <c r="U738" s="157"/>
      <c r="V738" s="157"/>
      <c r="W738" s="157"/>
      <c r="X738" s="157"/>
      <c r="Y738" s="157"/>
      <c r="Z738" s="157"/>
      <c r="AA738" s="157">
        <f t="shared" si="31"/>
        <v>0</v>
      </c>
      <c r="AB738" s="158"/>
      <c r="AC738" s="884"/>
      <c r="AD738" s="884"/>
      <c r="AE738" s="884"/>
      <c r="AF738" s="884"/>
      <c r="AG738" s="884"/>
      <c r="AH738" s="884"/>
      <c r="AI738" s="884"/>
      <c r="AJ738" s="884"/>
      <c r="AK738" s="884"/>
      <c r="AL738" s="884"/>
      <c r="AM738" s="884"/>
      <c r="AN738" s="884"/>
    </row>
    <row r="739" spans="1:40" s="882" customFormat="1" ht="11.25">
      <c r="A739" s="882">
        <v>3011111101</v>
      </c>
      <c r="B739" s="883" t="s">
        <v>798</v>
      </c>
      <c r="C739" s="157">
        <f>-VLOOKUP(A739,Clasificación!C:J,5,FALSE)</f>
        <v>0</v>
      </c>
      <c r="D739" s="157"/>
      <c r="E739" s="157"/>
      <c r="F739" s="157">
        <f>-VLOOKUP(A739,Clasificación!C:K,9,FALSE)</f>
        <v>0</v>
      </c>
      <c r="G739" s="157">
        <f t="shared" si="32"/>
        <v>0</v>
      </c>
      <c r="H739" s="157"/>
      <c r="I739" s="157"/>
      <c r="J739" s="157"/>
      <c r="K739" s="157"/>
      <c r="L739" s="157"/>
      <c r="M739" s="157"/>
      <c r="N739" s="157"/>
      <c r="O739" s="157"/>
      <c r="P739" s="157"/>
      <c r="Q739" s="157"/>
      <c r="R739" s="157"/>
      <c r="S739" s="157"/>
      <c r="T739" s="157"/>
      <c r="U739" s="157"/>
      <c r="V739" s="157"/>
      <c r="W739" s="157"/>
      <c r="X739" s="157"/>
      <c r="Y739" s="157"/>
      <c r="Z739" s="157"/>
      <c r="AA739" s="157">
        <f t="shared" si="31"/>
        <v>0</v>
      </c>
      <c r="AB739" s="158"/>
      <c r="AC739" s="884"/>
      <c r="AD739" s="884"/>
      <c r="AE739" s="884"/>
      <c r="AF739" s="884"/>
      <c r="AG739" s="884"/>
      <c r="AH739" s="884"/>
      <c r="AI739" s="884"/>
      <c r="AJ739" s="884"/>
      <c r="AK739" s="884"/>
      <c r="AL739" s="884"/>
      <c r="AM739" s="884"/>
      <c r="AN739" s="884"/>
    </row>
    <row r="740" spans="1:40" s="882" customFormat="1" ht="11.25">
      <c r="A740" s="882">
        <v>301112</v>
      </c>
      <c r="B740" s="883" t="s">
        <v>128</v>
      </c>
      <c r="C740" s="157">
        <f>-VLOOKUP(A740,Clasificación!C:J,5,FALSE)</f>
        <v>0</v>
      </c>
      <c r="D740" s="157"/>
      <c r="E740" s="157"/>
      <c r="F740" s="157">
        <f>-VLOOKUP(A740,Clasificación!C:K,9,FALSE)</f>
        <v>0</v>
      </c>
      <c r="G740" s="157">
        <f t="shared" si="32"/>
        <v>0</v>
      </c>
      <c r="H740" s="157"/>
      <c r="I740" s="157"/>
      <c r="J740" s="157"/>
      <c r="K740" s="157"/>
      <c r="L740" s="157"/>
      <c r="M740" s="157"/>
      <c r="N740" s="157"/>
      <c r="O740" s="157"/>
      <c r="P740" s="157"/>
      <c r="Q740" s="157"/>
      <c r="R740" s="157"/>
      <c r="S740" s="157"/>
      <c r="T740" s="157"/>
      <c r="U740" s="157"/>
      <c r="V740" s="157"/>
      <c r="W740" s="157"/>
      <c r="X740" s="157"/>
      <c r="Y740" s="157"/>
      <c r="Z740" s="157"/>
      <c r="AA740" s="157">
        <f t="shared" si="31"/>
        <v>0</v>
      </c>
      <c r="AB740" s="158"/>
      <c r="AC740" s="884"/>
      <c r="AD740" s="884"/>
      <c r="AE740" s="884"/>
      <c r="AF740" s="884"/>
      <c r="AG740" s="884"/>
      <c r="AH740" s="884"/>
      <c r="AI740" s="884"/>
      <c r="AJ740" s="884"/>
      <c r="AK740" s="884"/>
      <c r="AL740" s="884"/>
      <c r="AM740" s="884"/>
      <c r="AN740" s="884"/>
    </row>
    <row r="741" spans="1:40" s="882" customFormat="1" ht="11.25">
      <c r="A741" s="882">
        <v>3011121</v>
      </c>
      <c r="B741" s="883" t="s">
        <v>128</v>
      </c>
      <c r="C741" s="157">
        <f>-VLOOKUP(A741,Clasificación!C:J,5,FALSE)</f>
        <v>0</v>
      </c>
      <c r="D741" s="157"/>
      <c r="E741" s="157"/>
      <c r="F741" s="157">
        <f>-VLOOKUP(A741,Clasificación!C:K,9,FALSE)</f>
        <v>0</v>
      </c>
      <c r="G741" s="157">
        <f t="shared" si="32"/>
        <v>0</v>
      </c>
      <c r="H741" s="157"/>
      <c r="I741" s="157"/>
      <c r="J741" s="157"/>
      <c r="K741" s="157"/>
      <c r="L741" s="157"/>
      <c r="M741" s="157"/>
      <c r="N741" s="157"/>
      <c r="O741" s="157"/>
      <c r="P741" s="157"/>
      <c r="Q741" s="157"/>
      <c r="R741" s="157"/>
      <c r="S741" s="157"/>
      <c r="T741" s="157"/>
      <c r="U741" s="157"/>
      <c r="V741" s="157"/>
      <c r="W741" s="157"/>
      <c r="X741" s="157"/>
      <c r="Y741" s="157"/>
      <c r="Z741" s="157"/>
      <c r="AA741" s="157">
        <f t="shared" si="31"/>
        <v>0</v>
      </c>
      <c r="AB741" s="158"/>
      <c r="AC741" s="884"/>
      <c r="AD741" s="884"/>
      <c r="AE741" s="884"/>
      <c r="AF741" s="884"/>
      <c r="AG741" s="884"/>
      <c r="AH741" s="884"/>
      <c r="AI741" s="884"/>
      <c r="AJ741" s="884"/>
      <c r="AK741" s="884"/>
      <c r="AL741" s="884"/>
      <c r="AM741" s="884"/>
      <c r="AN741" s="884"/>
    </row>
    <row r="742" spans="1:40" s="882" customFormat="1" ht="11.25">
      <c r="A742" s="882">
        <v>30111211</v>
      </c>
      <c r="B742" s="883" t="s">
        <v>128</v>
      </c>
      <c r="C742" s="157">
        <f>-VLOOKUP(A742,Clasificación!C:J,5,FALSE)</f>
        <v>0</v>
      </c>
      <c r="D742" s="157"/>
      <c r="E742" s="157"/>
      <c r="F742" s="157">
        <f>-VLOOKUP(A742,Clasificación!C:K,9,FALSE)</f>
        <v>0</v>
      </c>
      <c r="G742" s="157">
        <f t="shared" si="32"/>
        <v>0</v>
      </c>
      <c r="H742" s="157"/>
      <c r="I742" s="157"/>
      <c r="J742" s="157"/>
      <c r="K742" s="157"/>
      <c r="L742" s="157"/>
      <c r="M742" s="157"/>
      <c r="N742" s="157"/>
      <c r="O742" s="157"/>
      <c r="P742" s="157"/>
      <c r="Q742" s="157"/>
      <c r="R742" s="157"/>
      <c r="S742" s="157"/>
      <c r="T742" s="157"/>
      <c r="U742" s="157"/>
      <c r="V742" s="157"/>
      <c r="W742" s="157"/>
      <c r="X742" s="157"/>
      <c r="Y742" s="157"/>
      <c r="Z742" s="157"/>
      <c r="AA742" s="157">
        <f t="shared" si="31"/>
        <v>0</v>
      </c>
      <c r="AB742" s="158"/>
      <c r="AC742" s="884"/>
      <c r="AD742" s="884"/>
      <c r="AE742" s="884"/>
      <c r="AF742" s="884"/>
      <c r="AG742" s="884"/>
      <c r="AH742" s="884"/>
      <c r="AI742" s="884"/>
      <c r="AJ742" s="884"/>
      <c r="AK742" s="884"/>
      <c r="AL742" s="884"/>
      <c r="AM742" s="884"/>
      <c r="AN742" s="884"/>
    </row>
    <row r="743" spans="1:40" s="882" customFormat="1" ht="11.25">
      <c r="A743" s="882">
        <v>3011121101</v>
      </c>
      <c r="B743" s="883" t="s">
        <v>332</v>
      </c>
      <c r="C743" s="157">
        <f>-VLOOKUP(A743,Clasificación!C:J,5,FALSE)</f>
        <v>-18200000000</v>
      </c>
      <c r="D743" s="157"/>
      <c r="E743" s="157"/>
      <c r="F743" s="157">
        <f>-VLOOKUP(A743,Clasificación!C:K,9,FALSE)</f>
        <v>-18200000000</v>
      </c>
      <c r="G743" s="157">
        <f t="shared" si="32"/>
        <v>0</v>
      </c>
      <c r="H743" s="157"/>
      <c r="I743" s="157"/>
      <c r="J743" s="157"/>
      <c r="K743" s="157"/>
      <c r="L743" s="157"/>
      <c r="M743" s="157"/>
      <c r="N743" s="157"/>
      <c r="O743" s="157"/>
      <c r="P743" s="157"/>
      <c r="Q743" s="157"/>
      <c r="R743" s="157"/>
      <c r="S743" s="157"/>
      <c r="T743" s="157"/>
      <c r="U743" s="157"/>
      <c r="V743" s="157"/>
      <c r="W743" s="157"/>
      <c r="X743" s="157"/>
      <c r="Y743" s="157"/>
      <c r="Z743" s="157"/>
      <c r="AA743" s="157">
        <f t="shared" si="31"/>
        <v>0</v>
      </c>
      <c r="AB743" s="158"/>
      <c r="AC743" s="884"/>
      <c r="AD743" s="884"/>
      <c r="AE743" s="884"/>
      <c r="AF743" s="884"/>
      <c r="AG743" s="884"/>
      <c r="AH743" s="884"/>
      <c r="AI743" s="884"/>
      <c r="AJ743" s="884"/>
      <c r="AK743" s="884"/>
      <c r="AL743" s="884"/>
      <c r="AM743" s="884"/>
      <c r="AN743" s="884"/>
    </row>
    <row r="744" spans="1:40" s="882" customFormat="1" ht="11.25">
      <c r="A744" s="882">
        <v>3011121102</v>
      </c>
      <c r="B744" s="883" t="s">
        <v>799</v>
      </c>
      <c r="C744" s="157">
        <f>-VLOOKUP(A744,Clasificación!C:J,5,FALSE)</f>
        <v>0</v>
      </c>
      <c r="D744" s="157"/>
      <c r="E744" s="157"/>
      <c r="F744" s="157">
        <f>-VLOOKUP(A744,Clasificación!C:K,9,FALSE)</f>
        <v>0</v>
      </c>
      <c r="G744" s="157">
        <f t="shared" si="32"/>
        <v>0</v>
      </c>
      <c r="H744" s="157"/>
      <c r="I744" s="157"/>
      <c r="J744" s="157"/>
      <c r="K744" s="157"/>
      <c r="L744" s="157"/>
      <c r="M744" s="157"/>
      <c r="N744" s="157"/>
      <c r="O744" s="157"/>
      <c r="P744" s="157"/>
      <c r="Q744" s="157"/>
      <c r="R744" s="157"/>
      <c r="S744" s="157"/>
      <c r="T744" s="157"/>
      <c r="U744" s="157"/>
      <c r="V744" s="157"/>
      <c r="W744" s="157"/>
      <c r="X744" s="157"/>
      <c r="Y744" s="157"/>
      <c r="Z744" s="157"/>
      <c r="AA744" s="157">
        <f t="shared" si="31"/>
        <v>0</v>
      </c>
      <c r="AB744" s="158"/>
      <c r="AC744" s="884"/>
      <c r="AD744" s="884"/>
      <c r="AE744" s="884"/>
      <c r="AF744" s="884"/>
      <c r="AG744" s="884"/>
      <c r="AH744" s="884"/>
      <c r="AI744" s="884"/>
      <c r="AJ744" s="884"/>
      <c r="AK744" s="884"/>
      <c r="AL744" s="884"/>
      <c r="AM744" s="884"/>
      <c r="AN744" s="884"/>
    </row>
    <row r="745" spans="1:40" s="882" customFormat="1" ht="11.25">
      <c r="A745" s="882">
        <v>3011121103</v>
      </c>
      <c r="B745" s="883" t="s">
        <v>333</v>
      </c>
      <c r="C745" s="157">
        <f>-VLOOKUP(A745,Clasificación!C:J,5,FALSE)</f>
        <v>0</v>
      </c>
      <c r="D745" s="157"/>
      <c r="E745" s="157"/>
      <c r="F745" s="157">
        <f>-VLOOKUP(A745,Clasificación!C:K,9,FALSE)</f>
        <v>0</v>
      </c>
      <c r="G745" s="157">
        <f t="shared" si="32"/>
        <v>0</v>
      </c>
      <c r="H745" s="157"/>
      <c r="I745" s="157"/>
      <c r="J745" s="157"/>
      <c r="K745" s="157"/>
      <c r="L745" s="157"/>
      <c r="M745" s="157"/>
      <c r="N745" s="157"/>
      <c r="O745" s="157"/>
      <c r="P745" s="157"/>
      <c r="Q745" s="157"/>
      <c r="R745" s="157"/>
      <c r="S745" s="157"/>
      <c r="T745" s="157"/>
      <c r="U745" s="157"/>
      <c r="V745" s="157"/>
      <c r="W745" s="157"/>
      <c r="X745" s="157"/>
      <c r="Y745" s="157"/>
      <c r="Z745" s="157"/>
      <c r="AA745" s="157">
        <f t="shared" si="31"/>
        <v>0</v>
      </c>
      <c r="AB745" s="158"/>
      <c r="AC745" s="884"/>
      <c r="AD745" s="884"/>
      <c r="AE745" s="884"/>
      <c r="AF745" s="884"/>
      <c r="AG745" s="884"/>
      <c r="AH745" s="884"/>
      <c r="AI745" s="884"/>
      <c r="AJ745" s="884"/>
      <c r="AK745" s="884"/>
      <c r="AL745" s="884"/>
      <c r="AM745" s="884"/>
      <c r="AN745" s="884"/>
    </row>
    <row r="746" spans="1:40" s="882" customFormat="1" ht="11.25">
      <c r="A746" s="882">
        <v>301113</v>
      </c>
      <c r="B746" s="883" t="s">
        <v>800</v>
      </c>
      <c r="C746" s="157">
        <f>-VLOOKUP(A746,Clasificación!C:J,5,FALSE)</f>
        <v>0</v>
      </c>
      <c r="D746" s="157"/>
      <c r="E746" s="157"/>
      <c r="F746" s="157">
        <f>-VLOOKUP(A746,Clasificación!C:K,9,FALSE)</f>
        <v>0</v>
      </c>
      <c r="G746" s="157">
        <f t="shared" si="32"/>
        <v>0</v>
      </c>
      <c r="H746" s="157"/>
      <c r="I746" s="157"/>
      <c r="J746" s="157"/>
      <c r="K746" s="157"/>
      <c r="L746" s="157"/>
      <c r="M746" s="157"/>
      <c r="N746" s="157"/>
      <c r="O746" s="157"/>
      <c r="P746" s="157"/>
      <c r="Q746" s="157"/>
      <c r="R746" s="157"/>
      <c r="S746" s="157"/>
      <c r="T746" s="157"/>
      <c r="U746" s="157"/>
      <c r="V746" s="157"/>
      <c r="W746" s="157"/>
      <c r="X746" s="157"/>
      <c r="Y746" s="157"/>
      <c r="Z746" s="157"/>
      <c r="AA746" s="157">
        <f t="shared" si="31"/>
        <v>0</v>
      </c>
      <c r="AB746" s="158"/>
      <c r="AC746" s="884"/>
      <c r="AD746" s="884"/>
      <c r="AE746" s="884"/>
      <c r="AF746" s="884"/>
      <c r="AG746" s="884"/>
      <c r="AH746" s="884"/>
      <c r="AI746" s="884"/>
      <c r="AJ746" s="884"/>
      <c r="AK746" s="884"/>
      <c r="AL746" s="884"/>
      <c r="AM746" s="884"/>
      <c r="AN746" s="884"/>
    </row>
    <row r="747" spans="1:40" s="882" customFormat="1" ht="11.25">
      <c r="A747" s="882">
        <v>3011131</v>
      </c>
      <c r="B747" s="883" t="s">
        <v>800</v>
      </c>
      <c r="C747" s="157">
        <f>-VLOOKUP(A747,Clasificación!C:J,5,FALSE)</f>
        <v>0</v>
      </c>
      <c r="D747" s="157"/>
      <c r="E747" s="157"/>
      <c r="F747" s="157">
        <f>-VLOOKUP(A747,Clasificación!C:K,9,FALSE)</f>
        <v>0</v>
      </c>
      <c r="G747" s="157">
        <f t="shared" si="32"/>
        <v>0</v>
      </c>
      <c r="H747" s="157"/>
      <c r="I747" s="157"/>
      <c r="J747" s="157"/>
      <c r="K747" s="157"/>
      <c r="L747" s="157"/>
      <c r="M747" s="157"/>
      <c r="N747" s="157"/>
      <c r="O747" s="157"/>
      <c r="P747" s="157"/>
      <c r="Q747" s="157"/>
      <c r="R747" s="157"/>
      <c r="S747" s="157"/>
      <c r="T747" s="157"/>
      <c r="U747" s="157"/>
      <c r="V747" s="157"/>
      <c r="W747" s="157"/>
      <c r="X747" s="157"/>
      <c r="Y747" s="157"/>
      <c r="Z747" s="157"/>
      <c r="AA747" s="157">
        <f t="shared" si="31"/>
        <v>0</v>
      </c>
      <c r="AB747" s="158"/>
      <c r="AC747" s="884"/>
      <c r="AD747" s="884"/>
      <c r="AE747" s="884"/>
      <c r="AF747" s="884"/>
      <c r="AG747" s="884"/>
      <c r="AH747" s="884"/>
      <c r="AI747" s="884"/>
      <c r="AJ747" s="884"/>
      <c r="AK747" s="884"/>
      <c r="AL747" s="884"/>
      <c r="AM747" s="884"/>
      <c r="AN747" s="884"/>
    </row>
    <row r="748" spans="1:40" s="882" customFormat="1" ht="11.25">
      <c r="A748" s="882">
        <v>30111311</v>
      </c>
      <c r="B748" s="883" t="s">
        <v>800</v>
      </c>
      <c r="C748" s="157">
        <f>-VLOOKUP(A748,Clasificación!C:J,5,FALSE)</f>
        <v>0</v>
      </c>
      <c r="D748" s="157"/>
      <c r="E748" s="157"/>
      <c r="F748" s="157">
        <f>-VLOOKUP(A748,Clasificación!C:K,9,FALSE)</f>
        <v>0</v>
      </c>
      <c r="G748" s="157">
        <f t="shared" si="32"/>
        <v>0</v>
      </c>
      <c r="H748" s="157"/>
      <c r="I748" s="157"/>
      <c r="J748" s="157"/>
      <c r="K748" s="157"/>
      <c r="L748" s="157"/>
      <c r="M748" s="157"/>
      <c r="N748" s="157"/>
      <c r="O748" s="157"/>
      <c r="P748" s="157"/>
      <c r="Q748" s="157"/>
      <c r="R748" s="157"/>
      <c r="S748" s="157"/>
      <c r="T748" s="157"/>
      <c r="U748" s="157"/>
      <c r="V748" s="157"/>
      <c r="W748" s="157"/>
      <c r="X748" s="157"/>
      <c r="Y748" s="157"/>
      <c r="Z748" s="157"/>
      <c r="AA748" s="157">
        <f t="shared" si="31"/>
        <v>0</v>
      </c>
      <c r="AB748" s="158"/>
      <c r="AC748" s="884"/>
      <c r="AD748" s="884"/>
      <c r="AE748" s="884"/>
      <c r="AF748" s="884"/>
      <c r="AG748" s="884"/>
      <c r="AH748" s="884"/>
      <c r="AI748" s="884"/>
      <c r="AJ748" s="884"/>
      <c r="AK748" s="884"/>
      <c r="AL748" s="884"/>
      <c r="AM748" s="884"/>
      <c r="AN748" s="884"/>
    </row>
    <row r="749" spans="1:40" s="882" customFormat="1" ht="11.25">
      <c r="A749" s="882">
        <v>3011131101</v>
      </c>
      <c r="B749" s="883" t="s">
        <v>800</v>
      </c>
      <c r="C749" s="157">
        <f>-VLOOKUP(A749,Clasificación!C:J,5,FALSE)</f>
        <v>0</v>
      </c>
      <c r="D749" s="157"/>
      <c r="E749" s="157"/>
      <c r="F749" s="157">
        <f>-VLOOKUP(A749,Clasificación!C:K,9,FALSE)</f>
        <v>0</v>
      </c>
      <c r="G749" s="157">
        <f t="shared" si="32"/>
        <v>0</v>
      </c>
      <c r="H749" s="157"/>
      <c r="I749" s="157"/>
      <c r="J749" s="157"/>
      <c r="K749" s="157"/>
      <c r="L749" s="157"/>
      <c r="M749" s="157"/>
      <c r="N749" s="157"/>
      <c r="O749" s="157"/>
      <c r="P749" s="157"/>
      <c r="Q749" s="157"/>
      <c r="R749" s="157"/>
      <c r="S749" s="157"/>
      <c r="T749" s="157"/>
      <c r="U749" s="157"/>
      <c r="V749" s="157"/>
      <c r="W749" s="157"/>
      <c r="X749" s="157"/>
      <c r="Y749" s="157"/>
      <c r="Z749" s="157"/>
      <c r="AA749" s="157">
        <f t="shared" si="31"/>
        <v>0</v>
      </c>
      <c r="AB749" s="158"/>
      <c r="AC749" s="884"/>
      <c r="AD749" s="884"/>
      <c r="AE749" s="884"/>
      <c r="AF749" s="884"/>
      <c r="AG749" s="884"/>
      <c r="AH749" s="884"/>
      <c r="AI749" s="884"/>
      <c r="AJ749" s="884"/>
      <c r="AK749" s="884"/>
      <c r="AL749" s="884"/>
      <c r="AM749" s="884"/>
      <c r="AN749" s="884"/>
    </row>
    <row r="750" spans="1:40" s="882" customFormat="1" ht="11.25">
      <c r="A750" s="882">
        <v>3011131102</v>
      </c>
      <c r="B750" s="883" t="s">
        <v>801</v>
      </c>
      <c r="C750" s="157">
        <f>-VLOOKUP(A750,Clasificación!C:J,5,FALSE)</f>
        <v>0</v>
      </c>
      <c r="D750" s="157"/>
      <c r="E750" s="157"/>
      <c r="F750" s="157">
        <f>-VLOOKUP(A750,Clasificación!C:K,9,FALSE)</f>
        <v>0</v>
      </c>
      <c r="G750" s="157">
        <f t="shared" si="32"/>
        <v>0</v>
      </c>
      <c r="H750" s="157"/>
      <c r="I750" s="157"/>
      <c r="J750" s="157"/>
      <c r="K750" s="157"/>
      <c r="L750" s="157"/>
      <c r="M750" s="157"/>
      <c r="N750" s="157"/>
      <c r="O750" s="157"/>
      <c r="P750" s="157"/>
      <c r="Q750" s="157"/>
      <c r="R750" s="157"/>
      <c r="S750" s="157"/>
      <c r="T750" s="157"/>
      <c r="U750" s="157"/>
      <c r="V750" s="157"/>
      <c r="W750" s="157"/>
      <c r="X750" s="157"/>
      <c r="Y750" s="157"/>
      <c r="Z750" s="157"/>
      <c r="AA750" s="157">
        <f t="shared" si="31"/>
        <v>0</v>
      </c>
      <c r="AB750" s="158"/>
      <c r="AC750" s="884"/>
      <c r="AD750" s="884"/>
      <c r="AE750" s="884"/>
      <c r="AF750" s="884"/>
      <c r="AG750" s="884"/>
      <c r="AH750" s="884"/>
      <c r="AI750" s="884"/>
      <c r="AJ750" s="884"/>
      <c r="AK750" s="884"/>
      <c r="AL750" s="884"/>
      <c r="AM750" s="884"/>
      <c r="AN750" s="884"/>
    </row>
    <row r="751" spans="1:40" s="882" customFormat="1" ht="11.25">
      <c r="A751" s="882">
        <v>302</v>
      </c>
      <c r="B751" s="883" t="s">
        <v>389</v>
      </c>
      <c r="C751" s="157">
        <f>-VLOOKUP(A751,Clasificación!C:J,5,FALSE)</f>
        <v>0</v>
      </c>
      <c r="D751" s="157"/>
      <c r="E751" s="157"/>
      <c r="F751" s="157">
        <f>-VLOOKUP(A751,Clasificación!C:K,9,FALSE)</f>
        <v>0</v>
      </c>
      <c r="G751" s="157">
        <f t="shared" si="32"/>
        <v>0</v>
      </c>
      <c r="H751" s="157"/>
      <c r="I751" s="157"/>
      <c r="J751" s="157"/>
      <c r="K751" s="157"/>
      <c r="L751" s="157"/>
      <c r="M751" s="157"/>
      <c r="N751" s="157"/>
      <c r="O751" s="157"/>
      <c r="P751" s="157"/>
      <c r="Q751" s="157"/>
      <c r="R751" s="157"/>
      <c r="S751" s="157"/>
      <c r="T751" s="157"/>
      <c r="U751" s="157"/>
      <c r="V751" s="157"/>
      <c r="W751" s="157"/>
      <c r="X751" s="157"/>
      <c r="Y751" s="157"/>
      <c r="Z751" s="157"/>
      <c r="AA751" s="157">
        <f t="shared" si="31"/>
        <v>0</v>
      </c>
      <c r="AB751" s="158"/>
      <c r="AC751" s="884"/>
      <c r="AD751" s="884"/>
      <c r="AE751" s="884"/>
      <c r="AF751" s="884"/>
      <c r="AG751" s="884"/>
      <c r="AH751" s="884"/>
      <c r="AI751" s="884"/>
      <c r="AJ751" s="884"/>
      <c r="AK751" s="884"/>
      <c r="AL751" s="884"/>
      <c r="AM751" s="884"/>
      <c r="AN751" s="884"/>
    </row>
    <row r="752" spans="1:40" s="882" customFormat="1" ht="11.25">
      <c r="A752" s="882">
        <v>3021</v>
      </c>
      <c r="B752" s="883" t="s">
        <v>333</v>
      </c>
      <c r="C752" s="157">
        <f>-VLOOKUP(A752,Clasificación!C:J,5,FALSE)</f>
        <v>0</v>
      </c>
      <c r="D752" s="157"/>
      <c r="E752" s="157"/>
      <c r="F752" s="157">
        <f>-VLOOKUP(A752,Clasificación!C:K,9,FALSE)</f>
        <v>0</v>
      </c>
      <c r="G752" s="157">
        <f t="shared" si="32"/>
        <v>0</v>
      </c>
      <c r="H752" s="157"/>
      <c r="I752" s="157"/>
      <c r="J752" s="157"/>
      <c r="K752" s="157"/>
      <c r="L752" s="157"/>
      <c r="M752" s="157"/>
      <c r="N752" s="157"/>
      <c r="O752" s="157"/>
      <c r="P752" s="157"/>
      <c r="Q752" s="157"/>
      <c r="R752" s="157"/>
      <c r="S752" s="157"/>
      <c r="T752" s="157"/>
      <c r="U752" s="157"/>
      <c r="V752" s="157"/>
      <c r="W752" s="157"/>
      <c r="X752" s="157"/>
      <c r="Y752" s="157"/>
      <c r="Z752" s="157"/>
      <c r="AA752" s="157">
        <f t="shared" ref="AA752:AA798" si="33">SUM(G752:Z752)</f>
        <v>0</v>
      </c>
      <c r="AB752" s="158"/>
      <c r="AC752" s="884"/>
      <c r="AD752" s="884"/>
      <c r="AE752" s="884"/>
      <c r="AF752" s="884"/>
      <c r="AG752" s="884"/>
      <c r="AH752" s="884"/>
      <c r="AI752" s="884"/>
      <c r="AJ752" s="884"/>
      <c r="AK752" s="884"/>
      <c r="AL752" s="884"/>
      <c r="AM752" s="884"/>
      <c r="AN752" s="884"/>
    </row>
    <row r="753" spans="1:40" s="882" customFormat="1" ht="11.25">
      <c r="A753" s="882">
        <v>30211</v>
      </c>
      <c r="B753" s="883" t="s">
        <v>333</v>
      </c>
      <c r="C753" s="157">
        <f>-VLOOKUP(A753,Clasificación!C:J,5,FALSE)</f>
        <v>0</v>
      </c>
      <c r="D753" s="157"/>
      <c r="E753" s="157"/>
      <c r="F753" s="157">
        <f>-VLOOKUP(A753,Clasificación!C:K,9,FALSE)</f>
        <v>0</v>
      </c>
      <c r="G753" s="157">
        <f t="shared" si="32"/>
        <v>0</v>
      </c>
      <c r="H753" s="157"/>
      <c r="I753" s="157"/>
      <c r="J753" s="157"/>
      <c r="K753" s="157"/>
      <c r="L753" s="157"/>
      <c r="M753" s="157"/>
      <c r="N753" s="157"/>
      <c r="O753" s="157"/>
      <c r="P753" s="157"/>
      <c r="Q753" s="157"/>
      <c r="R753" s="157"/>
      <c r="S753" s="157"/>
      <c r="T753" s="157"/>
      <c r="U753" s="157"/>
      <c r="V753" s="157"/>
      <c r="W753" s="157"/>
      <c r="X753" s="157"/>
      <c r="Y753" s="157"/>
      <c r="Z753" s="157"/>
      <c r="AA753" s="157">
        <f t="shared" si="33"/>
        <v>0</v>
      </c>
      <c r="AB753" s="158"/>
      <c r="AC753" s="884"/>
      <c r="AD753" s="884"/>
      <c r="AE753" s="884"/>
      <c r="AF753" s="884"/>
      <c r="AG753" s="884"/>
      <c r="AH753" s="884"/>
      <c r="AI753" s="884"/>
      <c r="AJ753" s="884"/>
      <c r="AK753" s="884"/>
      <c r="AL753" s="884"/>
      <c r="AM753" s="884"/>
      <c r="AN753" s="884"/>
    </row>
    <row r="754" spans="1:40" s="882" customFormat="1" ht="11.25">
      <c r="A754" s="882">
        <v>302111</v>
      </c>
      <c r="B754" s="883" t="s">
        <v>333</v>
      </c>
      <c r="C754" s="157">
        <f>-VLOOKUP(A754,Clasificación!C:J,5,FALSE)</f>
        <v>0</v>
      </c>
      <c r="D754" s="157"/>
      <c r="E754" s="157"/>
      <c r="F754" s="157">
        <f>-VLOOKUP(A754,Clasificación!C:K,9,FALSE)</f>
        <v>0</v>
      </c>
      <c r="G754" s="157">
        <f t="shared" si="32"/>
        <v>0</v>
      </c>
      <c r="H754" s="157"/>
      <c r="I754" s="157"/>
      <c r="J754" s="157"/>
      <c r="K754" s="157"/>
      <c r="L754" s="157"/>
      <c r="M754" s="157"/>
      <c r="N754" s="157"/>
      <c r="O754" s="157"/>
      <c r="P754" s="157"/>
      <c r="Q754" s="157"/>
      <c r="R754" s="157"/>
      <c r="S754" s="157"/>
      <c r="T754" s="157"/>
      <c r="U754" s="157"/>
      <c r="V754" s="157"/>
      <c r="W754" s="157"/>
      <c r="X754" s="157"/>
      <c r="Y754" s="157"/>
      <c r="Z754" s="157"/>
      <c r="AA754" s="157">
        <f t="shared" si="33"/>
        <v>0</v>
      </c>
      <c r="AB754" s="158"/>
      <c r="AC754" s="884"/>
      <c r="AD754" s="884"/>
      <c r="AE754" s="884"/>
      <c r="AF754" s="884"/>
      <c r="AG754" s="884"/>
      <c r="AH754" s="884"/>
      <c r="AI754" s="884"/>
      <c r="AJ754" s="884"/>
      <c r="AK754" s="884"/>
      <c r="AL754" s="884"/>
      <c r="AM754" s="884"/>
      <c r="AN754" s="884"/>
    </row>
    <row r="755" spans="1:40" s="882" customFormat="1" ht="11.25">
      <c r="A755" s="882">
        <v>3021111</v>
      </c>
      <c r="B755" s="883" t="s">
        <v>333</v>
      </c>
      <c r="C755" s="157">
        <f>-VLOOKUP(A755,Clasificación!C:J,5,FALSE)</f>
        <v>0</v>
      </c>
      <c r="D755" s="157"/>
      <c r="E755" s="157"/>
      <c r="F755" s="157">
        <f>-VLOOKUP(A755,Clasificación!C:K,9,FALSE)</f>
        <v>0</v>
      </c>
      <c r="G755" s="157">
        <f t="shared" si="32"/>
        <v>0</v>
      </c>
      <c r="H755" s="157"/>
      <c r="I755" s="157"/>
      <c r="J755" s="157"/>
      <c r="K755" s="157"/>
      <c r="L755" s="157"/>
      <c r="M755" s="157"/>
      <c r="N755" s="157"/>
      <c r="O755" s="157"/>
      <c r="P755" s="157"/>
      <c r="Q755" s="157"/>
      <c r="R755" s="157"/>
      <c r="S755" s="157"/>
      <c r="T755" s="157"/>
      <c r="U755" s="157"/>
      <c r="V755" s="157"/>
      <c r="W755" s="157"/>
      <c r="X755" s="157"/>
      <c r="Y755" s="157"/>
      <c r="Z755" s="157"/>
      <c r="AA755" s="157">
        <f t="shared" si="33"/>
        <v>0</v>
      </c>
      <c r="AB755" s="158"/>
      <c r="AC755" s="884"/>
      <c r="AD755" s="884"/>
      <c r="AE755" s="884"/>
      <c r="AF755" s="884"/>
      <c r="AG755" s="884"/>
      <c r="AH755" s="884"/>
      <c r="AI755" s="884"/>
      <c r="AJ755" s="884"/>
      <c r="AK755" s="884"/>
      <c r="AL755" s="884"/>
      <c r="AM755" s="884"/>
      <c r="AN755" s="884"/>
    </row>
    <row r="756" spans="1:40" s="882" customFormat="1" ht="11.25">
      <c r="A756" s="882">
        <v>30211111</v>
      </c>
      <c r="B756" s="883" t="s">
        <v>333</v>
      </c>
      <c r="C756" s="157">
        <f>-VLOOKUP(A756,Clasificación!C:J,5,FALSE)</f>
        <v>0</v>
      </c>
      <c r="D756" s="157"/>
      <c r="E756" s="157"/>
      <c r="F756" s="157">
        <f>-VLOOKUP(A756,Clasificación!C:K,9,FALSE)</f>
        <v>0</v>
      </c>
      <c r="G756" s="157">
        <f t="shared" si="32"/>
        <v>0</v>
      </c>
      <c r="H756" s="157"/>
      <c r="I756" s="157"/>
      <c r="J756" s="157"/>
      <c r="K756" s="157"/>
      <c r="L756" s="157"/>
      <c r="M756" s="157"/>
      <c r="N756" s="157"/>
      <c r="O756" s="157"/>
      <c r="P756" s="157"/>
      <c r="Q756" s="157"/>
      <c r="R756" s="157"/>
      <c r="S756" s="157"/>
      <c r="T756" s="157"/>
      <c r="U756" s="157"/>
      <c r="V756" s="157"/>
      <c r="W756" s="157"/>
      <c r="X756" s="157"/>
      <c r="Y756" s="157"/>
      <c r="Z756" s="157"/>
      <c r="AA756" s="157">
        <f t="shared" si="33"/>
        <v>0</v>
      </c>
      <c r="AB756" s="158"/>
      <c r="AC756" s="884"/>
      <c r="AD756" s="884"/>
      <c r="AE756" s="884"/>
      <c r="AF756" s="884"/>
      <c r="AG756" s="884"/>
      <c r="AH756" s="884"/>
      <c r="AI756" s="884"/>
      <c r="AJ756" s="884"/>
      <c r="AK756" s="884"/>
      <c r="AL756" s="884"/>
      <c r="AM756" s="884"/>
      <c r="AN756" s="884"/>
    </row>
    <row r="757" spans="1:40" s="882" customFormat="1" ht="11.25">
      <c r="A757" s="882">
        <v>3021111101</v>
      </c>
      <c r="B757" s="883" t="s">
        <v>333</v>
      </c>
      <c r="C757" s="157">
        <f>-VLOOKUP(A757,Clasificación!C:J,5,FALSE)</f>
        <v>-637857678</v>
      </c>
      <c r="D757" s="157"/>
      <c r="E757" s="157"/>
      <c r="F757" s="157">
        <f>-VLOOKUP(A757,Clasificación!C:K,9,FALSE)</f>
        <v>-637857678</v>
      </c>
      <c r="G757" s="157">
        <f t="shared" si="32"/>
        <v>0</v>
      </c>
      <c r="H757" s="157"/>
      <c r="I757" s="157"/>
      <c r="J757" s="157"/>
      <c r="K757" s="157"/>
      <c r="L757" s="157"/>
      <c r="M757" s="157"/>
      <c r="N757" s="157"/>
      <c r="O757" s="157"/>
      <c r="P757" s="157"/>
      <c r="Q757" s="157"/>
      <c r="R757" s="157"/>
      <c r="S757" s="157"/>
      <c r="T757" s="157"/>
      <c r="U757" s="157"/>
      <c r="V757" s="157"/>
      <c r="W757" s="157"/>
      <c r="X757" s="157"/>
      <c r="Y757" s="157"/>
      <c r="Z757" s="157"/>
      <c r="AA757" s="157">
        <f t="shared" si="33"/>
        <v>0</v>
      </c>
      <c r="AB757" s="158"/>
      <c r="AC757" s="884"/>
      <c r="AD757" s="884"/>
      <c r="AE757" s="884"/>
      <c r="AF757" s="884"/>
      <c r="AG757" s="884"/>
      <c r="AH757" s="884"/>
      <c r="AI757" s="884"/>
      <c r="AJ757" s="884"/>
      <c r="AK757" s="884"/>
      <c r="AL757" s="884"/>
      <c r="AM757" s="884"/>
      <c r="AN757" s="884"/>
    </row>
    <row r="758" spans="1:40" s="882" customFormat="1" ht="11.25">
      <c r="A758" s="882">
        <v>303</v>
      </c>
      <c r="B758" s="883" t="s">
        <v>12</v>
      </c>
      <c r="C758" s="157">
        <f>-VLOOKUP(A758,Clasificación!C:J,5,FALSE)</f>
        <v>0</v>
      </c>
      <c r="D758" s="157"/>
      <c r="E758" s="157"/>
      <c r="F758" s="157">
        <f>-VLOOKUP(A758,Clasificación!C:K,9,FALSE)</f>
        <v>0</v>
      </c>
      <c r="G758" s="157">
        <f t="shared" si="32"/>
        <v>0</v>
      </c>
      <c r="H758" s="157"/>
      <c r="I758" s="157"/>
      <c r="J758" s="157"/>
      <c r="K758" s="157"/>
      <c r="L758" s="157"/>
      <c r="M758" s="157"/>
      <c r="N758" s="157"/>
      <c r="O758" s="157"/>
      <c r="P758" s="157"/>
      <c r="Q758" s="157"/>
      <c r="R758" s="157"/>
      <c r="S758" s="157"/>
      <c r="T758" s="157"/>
      <c r="U758" s="157"/>
      <c r="V758" s="157"/>
      <c r="W758" s="157"/>
      <c r="X758" s="157"/>
      <c r="Y758" s="157"/>
      <c r="Z758" s="157"/>
      <c r="AA758" s="157">
        <f t="shared" si="33"/>
        <v>0</v>
      </c>
      <c r="AB758" s="158"/>
      <c r="AC758" s="884"/>
      <c r="AD758" s="884"/>
      <c r="AE758" s="884"/>
      <c r="AF758" s="884"/>
      <c r="AG758" s="884"/>
      <c r="AH758" s="884"/>
      <c r="AI758" s="884"/>
      <c r="AJ758" s="884"/>
      <c r="AK758" s="884"/>
      <c r="AL758" s="884"/>
      <c r="AM758" s="884"/>
      <c r="AN758" s="884"/>
    </row>
    <row r="759" spans="1:40" s="882" customFormat="1" ht="11.25">
      <c r="A759" s="882">
        <v>3031</v>
      </c>
      <c r="B759" s="883" t="s">
        <v>147</v>
      </c>
      <c r="C759" s="157">
        <f>-VLOOKUP(A759,Clasificación!C:J,5,FALSE)</f>
        <v>0</v>
      </c>
      <c r="D759" s="157"/>
      <c r="E759" s="157"/>
      <c r="F759" s="157">
        <f>-VLOOKUP(A759,Clasificación!C:K,9,FALSE)</f>
        <v>0</v>
      </c>
      <c r="G759" s="157">
        <f t="shared" si="32"/>
        <v>0</v>
      </c>
      <c r="H759" s="157"/>
      <c r="I759" s="157"/>
      <c r="J759" s="157"/>
      <c r="K759" s="157"/>
      <c r="L759" s="157"/>
      <c r="M759" s="157"/>
      <c r="N759" s="157"/>
      <c r="O759" s="157"/>
      <c r="P759" s="157"/>
      <c r="Q759" s="157"/>
      <c r="R759" s="157"/>
      <c r="S759" s="157"/>
      <c r="T759" s="157"/>
      <c r="U759" s="157"/>
      <c r="V759" s="157"/>
      <c r="W759" s="157"/>
      <c r="X759" s="157"/>
      <c r="Y759" s="157"/>
      <c r="Z759" s="157"/>
      <c r="AA759" s="157">
        <f t="shared" si="33"/>
        <v>0</v>
      </c>
      <c r="AB759" s="158"/>
      <c r="AC759" s="884"/>
      <c r="AD759" s="884"/>
      <c r="AE759" s="884"/>
      <c r="AF759" s="884"/>
      <c r="AG759" s="884"/>
      <c r="AH759" s="884"/>
      <c r="AI759" s="884"/>
      <c r="AJ759" s="884"/>
      <c r="AK759" s="884"/>
      <c r="AL759" s="884"/>
      <c r="AM759" s="884"/>
      <c r="AN759" s="884"/>
    </row>
    <row r="760" spans="1:40" s="882" customFormat="1" ht="11.25">
      <c r="A760" s="882">
        <v>30311</v>
      </c>
      <c r="B760" s="883" t="s">
        <v>147</v>
      </c>
      <c r="C760" s="157">
        <f>-VLOOKUP(A760,Clasificación!C:J,5,FALSE)</f>
        <v>0</v>
      </c>
      <c r="D760" s="157"/>
      <c r="E760" s="157"/>
      <c r="F760" s="157">
        <f>-VLOOKUP(A760,Clasificación!C:K,9,FALSE)</f>
        <v>0</v>
      </c>
      <c r="G760" s="157">
        <f t="shared" si="32"/>
        <v>0</v>
      </c>
      <c r="H760" s="157"/>
      <c r="I760" s="157"/>
      <c r="J760" s="157"/>
      <c r="K760" s="157"/>
      <c r="L760" s="157"/>
      <c r="M760" s="157"/>
      <c r="N760" s="157"/>
      <c r="O760" s="157"/>
      <c r="P760" s="157"/>
      <c r="Q760" s="157"/>
      <c r="R760" s="157"/>
      <c r="S760" s="157"/>
      <c r="T760" s="157"/>
      <c r="U760" s="157"/>
      <c r="V760" s="157"/>
      <c r="W760" s="157"/>
      <c r="X760" s="157"/>
      <c r="Y760" s="157"/>
      <c r="Z760" s="157"/>
      <c r="AA760" s="157">
        <f t="shared" si="33"/>
        <v>0</v>
      </c>
      <c r="AB760" s="158"/>
      <c r="AC760" s="884"/>
      <c r="AD760" s="884"/>
      <c r="AE760" s="884"/>
      <c r="AF760" s="884"/>
      <c r="AG760" s="884"/>
      <c r="AH760" s="884"/>
      <c r="AI760" s="884"/>
      <c r="AJ760" s="884"/>
      <c r="AK760" s="884"/>
      <c r="AL760" s="884"/>
      <c r="AM760" s="884"/>
      <c r="AN760" s="884"/>
    </row>
    <row r="761" spans="1:40" s="882" customFormat="1" ht="11.25">
      <c r="A761" s="882">
        <v>303111</v>
      </c>
      <c r="B761" s="883" t="s">
        <v>147</v>
      </c>
      <c r="C761" s="157">
        <f>-VLOOKUP(A761,Clasificación!C:J,5,FALSE)</f>
        <v>0</v>
      </c>
      <c r="D761" s="157"/>
      <c r="E761" s="157"/>
      <c r="F761" s="157">
        <f>-VLOOKUP(A761,Clasificación!C:K,9,FALSE)</f>
        <v>0</v>
      </c>
      <c r="G761" s="157">
        <f t="shared" si="32"/>
        <v>0</v>
      </c>
      <c r="H761" s="157"/>
      <c r="I761" s="157"/>
      <c r="J761" s="157"/>
      <c r="K761" s="157"/>
      <c r="L761" s="157"/>
      <c r="M761" s="157"/>
      <c r="N761" s="157"/>
      <c r="O761" s="157"/>
      <c r="P761" s="157"/>
      <c r="Q761" s="157"/>
      <c r="R761" s="157"/>
      <c r="S761" s="157"/>
      <c r="T761" s="157"/>
      <c r="U761" s="157"/>
      <c r="V761" s="157"/>
      <c r="W761" s="157"/>
      <c r="X761" s="157"/>
      <c r="Y761" s="157"/>
      <c r="Z761" s="157"/>
      <c r="AA761" s="157">
        <f t="shared" si="33"/>
        <v>0</v>
      </c>
      <c r="AB761" s="158"/>
      <c r="AC761" s="884"/>
      <c r="AD761" s="884"/>
      <c r="AE761" s="884"/>
      <c r="AF761" s="884"/>
      <c r="AG761" s="884"/>
      <c r="AH761" s="884"/>
      <c r="AI761" s="884"/>
      <c r="AJ761" s="884"/>
      <c r="AK761" s="884"/>
      <c r="AL761" s="884"/>
      <c r="AM761" s="884"/>
      <c r="AN761" s="884"/>
    </row>
    <row r="762" spans="1:40" s="882" customFormat="1" ht="11.25">
      <c r="A762" s="882">
        <v>3031111</v>
      </c>
      <c r="B762" s="883" t="s">
        <v>147</v>
      </c>
      <c r="C762" s="157">
        <f>-VLOOKUP(A762,Clasificación!C:J,5,FALSE)</f>
        <v>0</v>
      </c>
      <c r="D762" s="157"/>
      <c r="E762" s="157"/>
      <c r="F762" s="157">
        <f>-VLOOKUP(A762,Clasificación!C:K,9,FALSE)</f>
        <v>0</v>
      </c>
      <c r="G762" s="157">
        <f t="shared" si="32"/>
        <v>0</v>
      </c>
      <c r="H762" s="157"/>
      <c r="I762" s="157"/>
      <c r="J762" s="157"/>
      <c r="K762" s="157"/>
      <c r="L762" s="157"/>
      <c r="M762" s="157"/>
      <c r="N762" s="157"/>
      <c r="O762" s="157"/>
      <c r="P762" s="157"/>
      <c r="Q762" s="157"/>
      <c r="R762" s="157"/>
      <c r="S762" s="157"/>
      <c r="T762" s="157"/>
      <c r="U762" s="157"/>
      <c r="V762" s="157"/>
      <c r="W762" s="157"/>
      <c r="X762" s="157"/>
      <c r="Y762" s="157"/>
      <c r="Z762" s="157"/>
      <c r="AA762" s="157">
        <f t="shared" si="33"/>
        <v>0</v>
      </c>
      <c r="AB762" s="158"/>
      <c r="AC762" s="884"/>
      <c r="AD762" s="884"/>
      <c r="AE762" s="884"/>
      <c r="AF762" s="884"/>
      <c r="AG762" s="884"/>
      <c r="AH762" s="884"/>
      <c r="AI762" s="884"/>
      <c r="AJ762" s="884"/>
      <c r="AK762" s="884"/>
      <c r="AL762" s="884"/>
      <c r="AM762" s="884"/>
      <c r="AN762" s="884"/>
    </row>
    <row r="763" spans="1:40" s="882" customFormat="1" ht="11.25">
      <c r="A763" s="882">
        <v>30311111</v>
      </c>
      <c r="B763" s="883" t="s">
        <v>147</v>
      </c>
      <c r="C763" s="157">
        <f>-VLOOKUP(A763,Clasificación!C:J,5,FALSE)</f>
        <v>0</v>
      </c>
      <c r="D763" s="157"/>
      <c r="E763" s="157"/>
      <c r="F763" s="157">
        <f>-VLOOKUP(A763,Clasificación!C:K,9,FALSE)</f>
        <v>0</v>
      </c>
      <c r="G763" s="157">
        <f t="shared" si="32"/>
        <v>0</v>
      </c>
      <c r="H763" s="157"/>
      <c r="I763" s="157"/>
      <c r="J763" s="157"/>
      <c r="K763" s="157"/>
      <c r="L763" s="157"/>
      <c r="M763" s="157"/>
      <c r="N763" s="157"/>
      <c r="O763" s="157"/>
      <c r="P763" s="157"/>
      <c r="Q763" s="157"/>
      <c r="R763" s="157"/>
      <c r="S763" s="157"/>
      <c r="T763" s="157"/>
      <c r="U763" s="157"/>
      <c r="V763" s="157"/>
      <c r="W763" s="157"/>
      <c r="X763" s="157"/>
      <c r="Y763" s="157"/>
      <c r="Z763" s="157"/>
      <c r="AA763" s="157">
        <f t="shared" si="33"/>
        <v>0</v>
      </c>
      <c r="AB763" s="158"/>
      <c r="AC763" s="884"/>
      <c r="AD763" s="884"/>
      <c r="AE763" s="884"/>
      <c r="AF763" s="884"/>
      <c r="AG763" s="884"/>
      <c r="AH763" s="884"/>
      <c r="AI763" s="884"/>
      <c r="AJ763" s="884"/>
      <c r="AK763" s="884"/>
      <c r="AL763" s="884"/>
      <c r="AM763" s="884"/>
      <c r="AN763" s="884"/>
    </row>
    <row r="764" spans="1:40" s="882" customFormat="1" ht="11.25">
      <c r="A764" s="882">
        <v>3031111101</v>
      </c>
      <c r="B764" s="883" t="s">
        <v>802</v>
      </c>
      <c r="C764" s="157">
        <f>-VLOOKUP(A764,Clasificación!C:J,5,FALSE)</f>
        <v>0</v>
      </c>
      <c r="D764" s="157"/>
      <c r="E764" s="157"/>
      <c r="F764" s="157">
        <f>-VLOOKUP(A764,Clasificación!C:K,9,FALSE)</f>
        <v>0</v>
      </c>
      <c r="G764" s="157">
        <f t="shared" si="32"/>
        <v>0</v>
      </c>
      <c r="H764" s="157"/>
      <c r="I764" s="157"/>
      <c r="J764" s="157"/>
      <c r="K764" s="157"/>
      <c r="L764" s="157"/>
      <c r="M764" s="157"/>
      <c r="N764" s="157"/>
      <c r="O764" s="157"/>
      <c r="P764" s="157"/>
      <c r="Q764" s="157"/>
      <c r="R764" s="157"/>
      <c r="S764" s="157"/>
      <c r="T764" s="157"/>
      <c r="U764" s="157"/>
      <c r="V764" s="157"/>
      <c r="W764" s="157"/>
      <c r="X764" s="157"/>
      <c r="Y764" s="157"/>
      <c r="Z764" s="157"/>
      <c r="AA764" s="157">
        <f t="shared" si="33"/>
        <v>0</v>
      </c>
      <c r="AB764" s="158"/>
      <c r="AC764" s="884"/>
      <c r="AD764" s="884"/>
      <c r="AE764" s="884"/>
      <c r="AF764" s="884"/>
      <c r="AG764" s="884"/>
      <c r="AH764" s="884"/>
      <c r="AI764" s="884"/>
      <c r="AJ764" s="884"/>
      <c r="AK764" s="884"/>
      <c r="AL764" s="884"/>
      <c r="AM764" s="884"/>
      <c r="AN764" s="884"/>
    </row>
    <row r="765" spans="1:40" s="882" customFormat="1" ht="11.25">
      <c r="A765" s="882">
        <v>3031111102</v>
      </c>
      <c r="B765" s="883" t="s">
        <v>803</v>
      </c>
      <c r="C765" s="157">
        <f>-VLOOKUP(A765,Clasificación!C:J,5,FALSE)</f>
        <v>0</v>
      </c>
      <c r="D765" s="157"/>
      <c r="E765" s="157"/>
      <c r="F765" s="157">
        <f>-VLOOKUP(A765,Clasificación!C:K,9,FALSE)</f>
        <v>0</v>
      </c>
      <c r="G765" s="157">
        <f t="shared" si="32"/>
        <v>0</v>
      </c>
      <c r="H765" s="157"/>
      <c r="I765" s="157"/>
      <c r="J765" s="157"/>
      <c r="K765" s="157"/>
      <c r="L765" s="157"/>
      <c r="M765" s="157"/>
      <c r="N765" s="157"/>
      <c r="O765" s="157"/>
      <c r="P765" s="157"/>
      <c r="Q765" s="157"/>
      <c r="R765" s="157"/>
      <c r="S765" s="157"/>
      <c r="T765" s="157"/>
      <c r="U765" s="157"/>
      <c r="V765" s="157"/>
      <c r="W765" s="157"/>
      <c r="X765" s="157"/>
      <c r="Y765" s="157"/>
      <c r="Z765" s="157"/>
      <c r="AA765" s="157">
        <f t="shared" si="33"/>
        <v>0</v>
      </c>
      <c r="AB765" s="158"/>
      <c r="AC765" s="884"/>
      <c r="AD765" s="884"/>
      <c r="AE765" s="884"/>
      <c r="AF765" s="884"/>
      <c r="AG765" s="884"/>
      <c r="AH765" s="884"/>
      <c r="AI765" s="884"/>
      <c r="AJ765" s="884"/>
      <c r="AK765" s="884"/>
      <c r="AL765" s="884"/>
      <c r="AM765" s="884"/>
      <c r="AN765" s="884"/>
    </row>
    <row r="766" spans="1:40" s="882" customFormat="1" ht="11.25">
      <c r="A766" s="882">
        <v>3031111103</v>
      </c>
      <c r="B766" s="883" t="s">
        <v>804</v>
      </c>
      <c r="C766" s="157">
        <f>-VLOOKUP(A766,Clasificación!C:J,5,FALSE)</f>
        <v>0</v>
      </c>
      <c r="D766" s="157"/>
      <c r="E766" s="157"/>
      <c r="F766" s="157">
        <f>-VLOOKUP(A766,Clasificación!C:K,9,FALSE)</f>
        <v>0</v>
      </c>
      <c r="G766" s="157">
        <f t="shared" si="32"/>
        <v>0</v>
      </c>
      <c r="H766" s="157"/>
      <c r="I766" s="157"/>
      <c r="J766" s="157"/>
      <c r="K766" s="157"/>
      <c r="L766" s="157"/>
      <c r="M766" s="157"/>
      <c r="N766" s="157"/>
      <c r="O766" s="157"/>
      <c r="P766" s="157"/>
      <c r="Q766" s="157"/>
      <c r="R766" s="157"/>
      <c r="S766" s="157"/>
      <c r="T766" s="157"/>
      <c r="U766" s="157"/>
      <c r="V766" s="157"/>
      <c r="W766" s="157"/>
      <c r="X766" s="157"/>
      <c r="Y766" s="157"/>
      <c r="Z766" s="157"/>
      <c r="AA766" s="157">
        <f t="shared" si="33"/>
        <v>0</v>
      </c>
      <c r="AB766" s="158"/>
      <c r="AC766" s="884"/>
      <c r="AD766" s="884"/>
      <c r="AE766" s="884"/>
      <c r="AF766" s="884"/>
      <c r="AG766" s="884"/>
      <c r="AH766" s="884"/>
      <c r="AI766" s="884"/>
      <c r="AJ766" s="884"/>
      <c r="AK766" s="884"/>
      <c r="AL766" s="884"/>
      <c r="AM766" s="884"/>
      <c r="AN766" s="884"/>
    </row>
    <row r="767" spans="1:40" s="882" customFormat="1" ht="11.25">
      <c r="A767" s="882">
        <v>3031111104</v>
      </c>
      <c r="B767" s="883" t="s">
        <v>805</v>
      </c>
      <c r="C767" s="157">
        <f>-VLOOKUP(A767,Clasificación!C:J,5,FALSE)</f>
        <v>0</v>
      </c>
      <c r="D767" s="157"/>
      <c r="E767" s="157"/>
      <c r="F767" s="157">
        <f>-VLOOKUP(A767,Clasificación!C:K,9,FALSE)</f>
        <v>0</v>
      </c>
      <c r="G767" s="157">
        <f t="shared" si="32"/>
        <v>0</v>
      </c>
      <c r="H767" s="157"/>
      <c r="I767" s="157"/>
      <c r="J767" s="157"/>
      <c r="K767" s="157"/>
      <c r="L767" s="157"/>
      <c r="M767" s="157"/>
      <c r="N767" s="157"/>
      <c r="O767" s="157"/>
      <c r="P767" s="157"/>
      <c r="Q767" s="157"/>
      <c r="R767" s="157"/>
      <c r="S767" s="157"/>
      <c r="T767" s="157"/>
      <c r="U767" s="157"/>
      <c r="V767" s="157"/>
      <c r="W767" s="157"/>
      <c r="X767" s="157"/>
      <c r="Y767" s="157"/>
      <c r="Z767" s="157"/>
      <c r="AA767" s="157">
        <f t="shared" si="33"/>
        <v>0</v>
      </c>
      <c r="AB767" s="158"/>
      <c r="AC767" s="884"/>
      <c r="AD767" s="884"/>
      <c r="AE767" s="884"/>
      <c r="AF767" s="884"/>
      <c r="AG767" s="884"/>
      <c r="AH767" s="884"/>
      <c r="AI767" s="884"/>
      <c r="AJ767" s="884"/>
      <c r="AK767" s="884"/>
      <c r="AL767" s="884"/>
      <c r="AM767" s="884"/>
      <c r="AN767" s="884"/>
    </row>
    <row r="768" spans="1:40" s="882" customFormat="1" ht="11.25">
      <c r="A768" s="882">
        <v>304</v>
      </c>
      <c r="B768" s="883" t="s">
        <v>97</v>
      </c>
      <c r="C768" s="157">
        <f>-VLOOKUP(A768,Clasificación!C:J,5,FALSE)</f>
        <v>0</v>
      </c>
      <c r="D768" s="157"/>
      <c r="E768" s="157"/>
      <c r="F768" s="157">
        <f>-VLOOKUP(A768,Clasificación!C:K,9,FALSE)</f>
        <v>0</v>
      </c>
      <c r="G768" s="157">
        <f t="shared" si="32"/>
        <v>0</v>
      </c>
      <c r="H768" s="157"/>
      <c r="I768" s="157"/>
      <c r="J768" s="157"/>
      <c r="K768" s="157"/>
      <c r="L768" s="157"/>
      <c r="M768" s="157"/>
      <c r="N768" s="157"/>
      <c r="O768" s="157"/>
      <c r="P768" s="157"/>
      <c r="Q768" s="157"/>
      <c r="R768" s="157"/>
      <c r="S768" s="157"/>
      <c r="T768" s="157"/>
      <c r="U768" s="157"/>
      <c r="V768" s="157"/>
      <c r="W768" s="157"/>
      <c r="X768" s="157"/>
      <c r="Y768" s="157"/>
      <c r="Z768" s="157"/>
      <c r="AA768" s="157">
        <f t="shared" si="33"/>
        <v>0</v>
      </c>
      <c r="AB768" s="158"/>
      <c r="AC768" s="884"/>
      <c r="AD768" s="884"/>
      <c r="AE768" s="884"/>
      <c r="AF768" s="884"/>
      <c r="AG768" s="884"/>
      <c r="AH768" s="884"/>
      <c r="AI768" s="884"/>
      <c r="AJ768" s="884"/>
      <c r="AK768" s="884"/>
      <c r="AL768" s="884"/>
      <c r="AM768" s="884"/>
      <c r="AN768" s="884"/>
    </row>
    <row r="769" spans="1:40" s="882" customFormat="1" ht="11.25">
      <c r="A769" s="882">
        <v>3041</v>
      </c>
      <c r="B769" s="883" t="s">
        <v>390</v>
      </c>
      <c r="C769" s="157">
        <f>-VLOOKUP(A769,Clasificación!C:J,5,FALSE)</f>
        <v>0</v>
      </c>
      <c r="D769" s="157"/>
      <c r="E769" s="157"/>
      <c r="F769" s="157">
        <f>-VLOOKUP(A769,Clasificación!C:K,9,FALSE)</f>
        <v>0</v>
      </c>
      <c r="G769" s="157">
        <f t="shared" si="32"/>
        <v>0</v>
      </c>
      <c r="H769" s="157"/>
      <c r="I769" s="157"/>
      <c r="J769" s="157"/>
      <c r="K769" s="157"/>
      <c r="L769" s="157"/>
      <c r="M769" s="157"/>
      <c r="N769" s="157"/>
      <c r="O769" s="157"/>
      <c r="P769" s="157"/>
      <c r="Q769" s="157"/>
      <c r="R769" s="157"/>
      <c r="S769" s="157"/>
      <c r="T769" s="157"/>
      <c r="U769" s="157"/>
      <c r="V769" s="157"/>
      <c r="W769" s="157"/>
      <c r="X769" s="157"/>
      <c r="Y769" s="157"/>
      <c r="Z769" s="157"/>
      <c r="AA769" s="157">
        <f t="shared" si="33"/>
        <v>0</v>
      </c>
      <c r="AB769" s="158"/>
      <c r="AC769" s="884"/>
      <c r="AD769" s="884"/>
      <c r="AE769" s="884"/>
      <c r="AF769" s="884"/>
      <c r="AG769" s="884"/>
      <c r="AH769" s="884"/>
      <c r="AI769" s="884"/>
      <c r="AJ769" s="884"/>
      <c r="AK769" s="884"/>
      <c r="AL769" s="884"/>
      <c r="AM769" s="884"/>
      <c r="AN769" s="884"/>
    </row>
    <row r="770" spans="1:40" s="882" customFormat="1" ht="11.25">
      <c r="A770" s="882">
        <v>30411</v>
      </c>
      <c r="B770" s="883" t="s">
        <v>390</v>
      </c>
      <c r="C770" s="157">
        <f>-VLOOKUP(A770,Clasificación!C:J,5,FALSE)</f>
        <v>0</v>
      </c>
      <c r="D770" s="157"/>
      <c r="E770" s="157"/>
      <c r="F770" s="157">
        <f>-VLOOKUP(A770,Clasificación!C:K,9,FALSE)</f>
        <v>0</v>
      </c>
      <c r="G770" s="157">
        <f t="shared" si="32"/>
        <v>0</v>
      </c>
      <c r="H770" s="157"/>
      <c r="I770" s="157"/>
      <c r="J770" s="157"/>
      <c r="K770" s="157"/>
      <c r="L770" s="157"/>
      <c r="M770" s="157"/>
      <c r="N770" s="157"/>
      <c r="O770" s="157"/>
      <c r="P770" s="157"/>
      <c r="Q770" s="157"/>
      <c r="R770" s="157"/>
      <c r="S770" s="157"/>
      <c r="T770" s="157"/>
      <c r="U770" s="157"/>
      <c r="V770" s="157"/>
      <c r="W770" s="157"/>
      <c r="X770" s="157"/>
      <c r="Y770" s="157"/>
      <c r="Z770" s="157"/>
      <c r="AA770" s="157">
        <f t="shared" si="33"/>
        <v>0</v>
      </c>
      <c r="AB770" s="158"/>
      <c r="AC770" s="884"/>
      <c r="AD770" s="884"/>
      <c r="AE770" s="884"/>
      <c r="AF770" s="884"/>
      <c r="AG770" s="884"/>
      <c r="AH770" s="884"/>
      <c r="AI770" s="884"/>
      <c r="AJ770" s="884"/>
      <c r="AK770" s="884"/>
      <c r="AL770" s="884"/>
      <c r="AM770" s="884"/>
      <c r="AN770" s="884"/>
    </row>
    <row r="771" spans="1:40" s="882" customFormat="1" ht="11.25">
      <c r="A771" s="882">
        <v>304111</v>
      </c>
      <c r="B771" s="883" t="s">
        <v>390</v>
      </c>
      <c r="C771" s="157">
        <f>-VLOOKUP(A771,Clasificación!C:J,5,FALSE)</f>
        <v>0</v>
      </c>
      <c r="D771" s="157"/>
      <c r="E771" s="157"/>
      <c r="F771" s="157">
        <f>-VLOOKUP(A771,Clasificación!C:K,9,FALSE)</f>
        <v>0</v>
      </c>
      <c r="G771" s="157">
        <f t="shared" si="32"/>
        <v>0</v>
      </c>
      <c r="H771" s="157"/>
      <c r="I771" s="157"/>
      <c r="J771" s="157"/>
      <c r="K771" s="157"/>
      <c r="L771" s="157"/>
      <c r="M771" s="157"/>
      <c r="N771" s="157"/>
      <c r="O771" s="157"/>
      <c r="P771" s="157"/>
      <c r="Q771" s="157"/>
      <c r="R771" s="157"/>
      <c r="S771" s="157"/>
      <c r="T771" s="157"/>
      <c r="U771" s="157"/>
      <c r="V771" s="157"/>
      <c r="W771" s="157"/>
      <c r="X771" s="157"/>
      <c r="Y771" s="157"/>
      <c r="Z771" s="157"/>
      <c r="AA771" s="157">
        <f t="shared" si="33"/>
        <v>0</v>
      </c>
      <c r="AB771" s="158"/>
      <c r="AC771" s="884"/>
      <c r="AD771" s="884"/>
      <c r="AE771" s="884"/>
      <c r="AF771" s="884"/>
      <c r="AG771" s="884"/>
      <c r="AH771" s="884"/>
      <c r="AI771" s="884"/>
      <c r="AJ771" s="884"/>
      <c r="AK771" s="884"/>
      <c r="AL771" s="884"/>
      <c r="AM771" s="884"/>
      <c r="AN771" s="884"/>
    </row>
    <row r="772" spans="1:40" s="882" customFormat="1" ht="11.25">
      <c r="A772" s="882">
        <v>3041111</v>
      </c>
      <c r="B772" s="883" t="s">
        <v>390</v>
      </c>
      <c r="C772" s="157">
        <f>-VLOOKUP(A772,Clasificación!C:J,5,FALSE)</f>
        <v>0</v>
      </c>
      <c r="D772" s="157"/>
      <c r="E772" s="157"/>
      <c r="F772" s="157">
        <f>-VLOOKUP(A772,Clasificación!C:K,9,FALSE)</f>
        <v>0</v>
      </c>
      <c r="G772" s="157">
        <f t="shared" si="32"/>
        <v>0</v>
      </c>
      <c r="H772" s="157"/>
      <c r="I772" s="157"/>
      <c r="J772" s="157"/>
      <c r="K772" s="157"/>
      <c r="L772" s="157"/>
      <c r="M772" s="157"/>
      <c r="N772" s="157"/>
      <c r="O772" s="157"/>
      <c r="P772" s="157"/>
      <c r="Q772" s="157"/>
      <c r="R772" s="157"/>
      <c r="S772" s="157"/>
      <c r="T772" s="157"/>
      <c r="U772" s="157"/>
      <c r="V772" s="157"/>
      <c r="W772" s="157"/>
      <c r="X772" s="157"/>
      <c r="Y772" s="157"/>
      <c r="Z772" s="157"/>
      <c r="AA772" s="157">
        <f t="shared" si="33"/>
        <v>0</v>
      </c>
      <c r="AB772" s="158"/>
      <c r="AC772" s="884"/>
      <c r="AD772" s="884"/>
      <c r="AE772" s="884"/>
      <c r="AF772" s="884"/>
      <c r="AG772" s="884"/>
      <c r="AH772" s="884"/>
      <c r="AI772" s="884"/>
      <c r="AJ772" s="884"/>
      <c r="AK772" s="884"/>
      <c r="AL772" s="884"/>
      <c r="AM772" s="884"/>
      <c r="AN772" s="884"/>
    </row>
    <row r="773" spans="1:40" s="882" customFormat="1" ht="11.25">
      <c r="A773" s="882">
        <v>30411111</v>
      </c>
      <c r="B773" s="883" t="s">
        <v>390</v>
      </c>
      <c r="C773" s="157">
        <f>-VLOOKUP(A773,Clasificación!C:J,5,FALSE)</f>
        <v>0</v>
      </c>
      <c r="D773" s="157"/>
      <c r="E773" s="157"/>
      <c r="F773" s="157">
        <f>-VLOOKUP(A773,Clasificación!C:K,9,FALSE)</f>
        <v>0</v>
      </c>
      <c r="G773" s="157">
        <f t="shared" si="32"/>
        <v>0</v>
      </c>
      <c r="H773" s="157"/>
      <c r="I773" s="157"/>
      <c r="J773" s="157"/>
      <c r="K773" s="157"/>
      <c r="L773" s="157"/>
      <c r="M773" s="157"/>
      <c r="N773" s="157"/>
      <c r="O773" s="157"/>
      <c r="P773" s="157"/>
      <c r="Q773" s="157"/>
      <c r="R773" s="157"/>
      <c r="S773" s="157"/>
      <c r="T773" s="157"/>
      <c r="U773" s="157"/>
      <c r="V773" s="157"/>
      <c r="W773" s="157"/>
      <c r="X773" s="157"/>
      <c r="Y773" s="157"/>
      <c r="Z773" s="157"/>
      <c r="AA773" s="157">
        <f t="shared" si="33"/>
        <v>0</v>
      </c>
      <c r="AB773" s="158"/>
      <c r="AC773" s="884"/>
      <c r="AD773" s="884"/>
      <c r="AE773" s="884"/>
      <c r="AF773" s="884"/>
      <c r="AG773" s="884"/>
      <c r="AH773" s="884"/>
      <c r="AI773" s="884"/>
      <c r="AJ773" s="884"/>
      <c r="AK773" s="884"/>
      <c r="AL773" s="884"/>
      <c r="AM773" s="884"/>
      <c r="AN773" s="884"/>
    </row>
    <row r="774" spans="1:40" s="882" customFormat="1" ht="11.25">
      <c r="A774" s="882">
        <v>3041111101</v>
      </c>
      <c r="B774" s="883" t="s">
        <v>129</v>
      </c>
      <c r="C774" s="157">
        <f>-VLOOKUP(A774,Clasificación!C:J,5,FALSE)</f>
        <v>1721528850</v>
      </c>
      <c r="D774" s="157"/>
      <c r="E774" s="157">
        <f>+D775</f>
        <v>911479993</v>
      </c>
      <c r="F774" s="157">
        <f>-VLOOKUP(A774,Clasificación!C:K,9,FALSE)</f>
        <v>800236665</v>
      </c>
      <c r="G774" s="157">
        <f>C774+D774-E774-F774</f>
        <v>9812192</v>
      </c>
      <c r="H774" s="157"/>
      <c r="I774" s="157"/>
      <c r="J774" s="157">
        <v>0</v>
      </c>
      <c r="K774" s="157"/>
      <c r="L774" s="157"/>
      <c r="M774" s="157">
        <f>-G774</f>
        <v>-9812192</v>
      </c>
      <c r="N774" s="157"/>
      <c r="O774" s="157"/>
      <c r="P774" s="157"/>
      <c r="Q774" s="157"/>
      <c r="R774" s="157"/>
      <c r="S774" s="157"/>
      <c r="T774" s="157"/>
      <c r="U774" s="157"/>
      <c r="V774" s="157"/>
      <c r="W774" s="157"/>
      <c r="X774" s="157"/>
      <c r="Y774" s="157"/>
      <c r="Z774" s="157"/>
      <c r="AA774" s="157">
        <f t="shared" si="33"/>
        <v>0</v>
      </c>
      <c r="AB774" s="158"/>
      <c r="AC774" s="884"/>
      <c r="AD774" s="884"/>
      <c r="AE774" s="884"/>
      <c r="AF774" s="884"/>
      <c r="AG774" s="884"/>
      <c r="AH774" s="884"/>
      <c r="AI774" s="884"/>
      <c r="AJ774" s="884"/>
      <c r="AK774" s="884"/>
      <c r="AL774" s="884"/>
      <c r="AM774" s="884"/>
      <c r="AN774" s="884"/>
    </row>
    <row r="775" spans="1:40" s="882" customFormat="1" ht="11.25">
      <c r="A775" s="882">
        <v>3041111102</v>
      </c>
      <c r="B775" s="883" t="s">
        <v>130</v>
      </c>
      <c r="C775" s="157">
        <f>-VLOOKUP(A775,Clasificación!C:J,5,FALSE)</f>
        <v>1552161735</v>
      </c>
      <c r="D775" s="157">
        <v>911479993</v>
      </c>
      <c r="E775" s="157">
        <f>+D1251</f>
        <v>1552161735</v>
      </c>
      <c r="F775" s="157">
        <f>-VLOOKUP(A775,Clasificación!C:K,9,FALSE)</f>
        <v>911479993</v>
      </c>
      <c r="G775" s="157">
        <f t="shared" ref="G775:G838" si="34">C775+D775-E775-F775</f>
        <v>0</v>
      </c>
      <c r="H775" s="157"/>
      <c r="I775" s="157"/>
      <c r="J775" s="157"/>
      <c r="K775" s="157"/>
      <c r="L775" s="157"/>
      <c r="M775" s="157"/>
      <c r="N775" s="157"/>
      <c r="O775" s="157"/>
      <c r="P775" s="157"/>
      <c r="Q775" s="157"/>
      <c r="R775" s="157"/>
      <c r="S775" s="157"/>
      <c r="T775" s="157"/>
      <c r="U775" s="157"/>
      <c r="V775" s="157"/>
      <c r="W775" s="157"/>
      <c r="X775" s="157"/>
      <c r="Y775" s="157"/>
      <c r="Z775" s="157"/>
      <c r="AA775" s="157">
        <f t="shared" si="33"/>
        <v>0</v>
      </c>
      <c r="AB775" s="158"/>
      <c r="AC775" s="884"/>
      <c r="AD775" s="884"/>
      <c r="AE775" s="884"/>
      <c r="AF775" s="884"/>
      <c r="AG775" s="884"/>
      <c r="AH775" s="884"/>
      <c r="AI775" s="884"/>
      <c r="AJ775" s="884"/>
      <c r="AK775" s="884"/>
      <c r="AL775" s="884"/>
      <c r="AM775" s="884"/>
      <c r="AN775" s="884"/>
    </row>
    <row r="776" spans="1:40" s="882" customFormat="1" ht="11.25">
      <c r="A776" s="882">
        <v>4</v>
      </c>
      <c r="B776" s="883" t="s">
        <v>131</v>
      </c>
      <c r="C776" s="157">
        <f>-VLOOKUP(A776,Clasificación!C:J,5,FALSE)</f>
        <v>0</v>
      </c>
      <c r="D776" s="157"/>
      <c r="E776" s="157"/>
      <c r="F776" s="157">
        <f>+VLOOKUP(A776,Clasificación!C:K,9,FALSE)</f>
        <v>0</v>
      </c>
      <c r="G776" s="157">
        <f t="shared" si="34"/>
        <v>0</v>
      </c>
      <c r="H776" s="157"/>
      <c r="I776" s="157"/>
      <c r="J776" s="157"/>
      <c r="K776" s="157"/>
      <c r="L776" s="157"/>
      <c r="M776" s="157"/>
      <c r="N776" s="157"/>
      <c r="O776" s="157"/>
      <c r="P776" s="157"/>
      <c r="Q776" s="157"/>
      <c r="R776" s="157"/>
      <c r="S776" s="157"/>
      <c r="T776" s="157"/>
      <c r="U776" s="157"/>
      <c r="V776" s="157"/>
      <c r="W776" s="157"/>
      <c r="X776" s="157"/>
      <c r="Y776" s="157"/>
      <c r="Z776" s="157"/>
      <c r="AA776" s="157">
        <f t="shared" si="33"/>
        <v>0</v>
      </c>
      <c r="AB776" s="158"/>
      <c r="AC776" s="884"/>
      <c r="AD776" s="884"/>
      <c r="AE776" s="884"/>
      <c r="AF776" s="884"/>
      <c r="AG776" s="884"/>
      <c r="AH776" s="884"/>
      <c r="AI776" s="884"/>
      <c r="AJ776" s="884"/>
      <c r="AK776" s="884"/>
      <c r="AL776" s="884"/>
      <c r="AM776" s="884"/>
      <c r="AN776" s="884"/>
    </row>
    <row r="777" spans="1:40" s="882" customFormat="1" ht="11.25">
      <c r="A777" s="882">
        <v>41</v>
      </c>
      <c r="B777" s="883" t="s">
        <v>14</v>
      </c>
      <c r="C777" s="157">
        <f>-VLOOKUP(A777,Clasificación!C:J,5,FALSE)</f>
        <v>0</v>
      </c>
      <c r="D777" s="157"/>
      <c r="E777" s="157"/>
      <c r="F777" s="157">
        <f>+VLOOKUP(A777,Clasificación!C:K,9,FALSE)</f>
        <v>0</v>
      </c>
      <c r="G777" s="157">
        <f t="shared" si="34"/>
        <v>0</v>
      </c>
      <c r="H777" s="157"/>
      <c r="I777" s="157"/>
      <c r="J777" s="157"/>
      <c r="K777" s="157"/>
      <c r="L777" s="157"/>
      <c r="M777" s="157"/>
      <c r="N777" s="157"/>
      <c r="O777" s="157"/>
      <c r="P777" s="157"/>
      <c r="Q777" s="157"/>
      <c r="R777" s="157"/>
      <c r="S777" s="157"/>
      <c r="T777" s="157"/>
      <c r="U777" s="157"/>
      <c r="V777" s="157"/>
      <c r="W777" s="157"/>
      <c r="X777" s="157"/>
      <c r="Y777" s="157"/>
      <c r="Z777" s="157"/>
      <c r="AA777" s="157">
        <f t="shared" si="33"/>
        <v>0</v>
      </c>
      <c r="AB777" s="158"/>
      <c r="AC777" s="884"/>
      <c r="AD777" s="884"/>
      <c r="AE777" s="884"/>
      <c r="AF777" s="884"/>
      <c r="AG777" s="884"/>
      <c r="AH777" s="884"/>
      <c r="AI777" s="884"/>
      <c r="AJ777" s="884"/>
      <c r="AK777" s="884"/>
      <c r="AL777" s="884"/>
      <c r="AM777" s="884"/>
      <c r="AN777" s="884"/>
    </row>
    <row r="778" spans="1:40" s="882" customFormat="1" ht="11.25">
      <c r="A778" s="882">
        <v>411</v>
      </c>
      <c r="B778" s="883" t="s">
        <v>391</v>
      </c>
      <c r="C778" s="157">
        <f>-VLOOKUP(A778,Clasificación!C:J,5,FALSE)</f>
        <v>0</v>
      </c>
      <c r="D778" s="157"/>
      <c r="E778" s="157"/>
      <c r="F778" s="157">
        <f>+VLOOKUP(A778,Clasificación!C:K,9,FALSE)</f>
        <v>0</v>
      </c>
      <c r="G778" s="157">
        <f t="shared" si="34"/>
        <v>0</v>
      </c>
      <c r="H778" s="157"/>
      <c r="I778" s="157"/>
      <c r="J778" s="157"/>
      <c r="K778" s="157"/>
      <c r="L778" s="157"/>
      <c r="M778" s="157"/>
      <c r="N778" s="157"/>
      <c r="O778" s="157"/>
      <c r="P778" s="157"/>
      <c r="Q778" s="157"/>
      <c r="R778" s="157"/>
      <c r="S778" s="157"/>
      <c r="T778" s="157"/>
      <c r="U778" s="157"/>
      <c r="V778" s="157"/>
      <c r="W778" s="157"/>
      <c r="X778" s="157"/>
      <c r="Y778" s="157"/>
      <c r="Z778" s="157"/>
      <c r="AA778" s="157">
        <f t="shared" si="33"/>
        <v>0</v>
      </c>
      <c r="AB778" s="158"/>
      <c r="AC778" s="884"/>
      <c r="AD778" s="884"/>
      <c r="AE778" s="884"/>
      <c r="AF778" s="884"/>
      <c r="AG778" s="884"/>
      <c r="AH778" s="884"/>
      <c r="AI778" s="884"/>
      <c r="AJ778" s="884"/>
      <c r="AK778" s="884"/>
      <c r="AL778" s="884"/>
      <c r="AM778" s="884"/>
      <c r="AN778" s="884"/>
    </row>
    <row r="779" spans="1:40" s="882" customFormat="1" ht="11.25">
      <c r="A779" s="882">
        <v>41101</v>
      </c>
      <c r="B779" s="883" t="s">
        <v>391</v>
      </c>
      <c r="C779" s="157">
        <f>-VLOOKUP(A779,Clasificación!C:J,5,FALSE)</f>
        <v>0</v>
      </c>
      <c r="D779" s="157"/>
      <c r="E779" s="157"/>
      <c r="F779" s="157">
        <f>+VLOOKUP(A779,Clasificación!C:K,9,FALSE)</f>
        <v>0</v>
      </c>
      <c r="G779" s="157">
        <f t="shared" si="34"/>
        <v>0</v>
      </c>
      <c r="H779" s="157"/>
      <c r="I779" s="157"/>
      <c r="J779" s="157"/>
      <c r="K779" s="157"/>
      <c r="L779" s="157"/>
      <c r="M779" s="157"/>
      <c r="N779" s="157"/>
      <c r="O779" s="157"/>
      <c r="P779" s="157"/>
      <c r="Q779" s="157"/>
      <c r="R779" s="157"/>
      <c r="S779" s="157"/>
      <c r="T779" s="157"/>
      <c r="U779" s="157"/>
      <c r="V779" s="157"/>
      <c r="W779" s="157"/>
      <c r="X779" s="157"/>
      <c r="Y779" s="157"/>
      <c r="Z779" s="157"/>
      <c r="AA779" s="157">
        <f t="shared" si="33"/>
        <v>0</v>
      </c>
      <c r="AB779" s="158"/>
      <c r="AC779" s="884"/>
      <c r="AD779" s="884"/>
      <c r="AE779" s="884"/>
      <c r="AF779" s="884"/>
      <c r="AG779" s="884"/>
      <c r="AH779" s="884"/>
      <c r="AI779" s="884"/>
      <c r="AJ779" s="884"/>
      <c r="AK779" s="884"/>
      <c r="AL779" s="884"/>
      <c r="AM779" s="884"/>
      <c r="AN779" s="884"/>
    </row>
    <row r="780" spans="1:40" s="882" customFormat="1" ht="11.25">
      <c r="A780" s="882">
        <v>411011</v>
      </c>
      <c r="B780" s="883" t="s">
        <v>391</v>
      </c>
      <c r="C780" s="157">
        <f>-VLOOKUP(A780,Clasificación!C:J,5,FALSE)</f>
        <v>0</v>
      </c>
      <c r="D780" s="157"/>
      <c r="E780" s="157"/>
      <c r="F780" s="157">
        <f>+VLOOKUP(A780,Clasificación!C:K,9,FALSE)</f>
        <v>0</v>
      </c>
      <c r="G780" s="157">
        <f t="shared" si="34"/>
        <v>0</v>
      </c>
      <c r="H780" s="157"/>
      <c r="I780" s="157"/>
      <c r="J780" s="157"/>
      <c r="K780" s="157"/>
      <c r="L780" s="157"/>
      <c r="M780" s="157"/>
      <c r="N780" s="157"/>
      <c r="O780" s="157"/>
      <c r="P780" s="157"/>
      <c r="Q780" s="157"/>
      <c r="R780" s="157"/>
      <c r="S780" s="157"/>
      <c r="T780" s="157"/>
      <c r="U780" s="157"/>
      <c r="V780" s="157"/>
      <c r="W780" s="157"/>
      <c r="X780" s="157"/>
      <c r="Y780" s="157"/>
      <c r="Z780" s="157"/>
      <c r="AA780" s="157">
        <f t="shared" si="33"/>
        <v>0</v>
      </c>
      <c r="AB780" s="158"/>
      <c r="AC780" s="884"/>
      <c r="AD780" s="884"/>
      <c r="AE780" s="884"/>
      <c r="AF780" s="884"/>
      <c r="AG780" s="884"/>
      <c r="AH780" s="884"/>
      <c r="AI780" s="884"/>
      <c r="AJ780" s="884"/>
      <c r="AK780" s="884"/>
      <c r="AL780" s="884"/>
      <c r="AM780" s="884"/>
      <c r="AN780" s="884"/>
    </row>
    <row r="781" spans="1:40" s="882" customFormat="1" ht="11.25">
      <c r="A781" s="882">
        <v>4110111</v>
      </c>
      <c r="B781" s="883" t="s">
        <v>81</v>
      </c>
      <c r="C781" s="157">
        <f>-VLOOKUP(A781,Clasificación!C:J,5,FALSE)</f>
        <v>0</v>
      </c>
      <c r="D781" s="157"/>
      <c r="E781" s="157"/>
      <c r="F781" s="157">
        <f>+VLOOKUP(A781,Clasificación!C:K,9,FALSE)</f>
        <v>0</v>
      </c>
      <c r="G781" s="157">
        <f t="shared" si="34"/>
        <v>0</v>
      </c>
      <c r="H781" s="157"/>
      <c r="I781" s="157"/>
      <c r="J781" s="157"/>
      <c r="K781" s="157"/>
      <c r="L781" s="157"/>
      <c r="M781" s="157"/>
      <c r="N781" s="157"/>
      <c r="O781" s="157"/>
      <c r="P781" s="157"/>
      <c r="Q781" s="157"/>
      <c r="R781" s="157"/>
      <c r="S781" s="157"/>
      <c r="T781" s="157"/>
      <c r="U781" s="157"/>
      <c r="V781" s="157"/>
      <c r="W781" s="157"/>
      <c r="X781" s="157"/>
      <c r="Y781" s="157"/>
      <c r="Z781" s="157"/>
      <c r="AA781" s="157">
        <f t="shared" si="33"/>
        <v>0</v>
      </c>
      <c r="AB781" s="158"/>
      <c r="AC781" s="884"/>
      <c r="AD781" s="884"/>
      <c r="AE781" s="884"/>
      <c r="AF781" s="884"/>
      <c r="AG781" s="884"/>
      <c r="AH781" s="884"/>
      <c r="AI781" s="884"/>
      <c r="AJ781" s="884"/>
      <c r="AK781" s="884"/>
      <c r="AL781" s="884"/>
      <c r="AM781" s="884"/>
      <c r="AN781" s="884"/>
    </row>
    <row r="782" spans="1:40" s="882" customFormat="1" ht="11.25">
      <c r="A782" s="882">
        <v>41101111</v>
      </c>
      <c r="B782" s="883" t="s">
        <v>806</v>
      </c>
      <c r="C782" s="157">
        <f>-VLOOKUP(A782,Clasificación!C:J,5,FALSE)</f>
        <v>0</v>
      </c>
      <c r="D782" s="157"/>
      <c r="E782" s="157"/>
      <c r="F782" s="157">
        <f>+VLOOKUP(A782,Clasificación!C:K,9,FALSE)</f>
        <v>0</v>
      </c>
      <c r="G782" s="157">
        <f t="shared" si="34"/>
        <v>0</v>
      </c>
      <c r="H782" s="157"/>
      <c r="I782" s="157"/>
      <c r="J782" s="157"/>
      <c r="K782" s="157"/>
      <c r="L782" s="157"/>
      <c r="M782" s="157"/>
      <c r="N782" s="157"/>
      <c r="O782" s="157"/>
      <c r="P782" s="157"/>
      <c r="Q782" s="157"/>
      <c r="R782" s="157"/>
      <c r="S782" s="157"/>
      <c r="T782" s="157"/>
      <c r="U782" s="157"/>
      <c r="V782" s="157"/>
      <c r="W782" s="157"/>
      <c r="X782" s="157"/>
      <c r="Y782" s="157"/>
      <c r="Z782" s="157"/>
      <c r="AA782" s="157">
        <f t="shared" si="33"/>
        <v>0</v>
      </c>
      <c r="AB782" s="158"/>
      <c r="AC782" s="884"/>
      <c r="AD782" s="884"/>
      <c r="AE782" s="884"/>
      <c r="AF782" s="884"/>
      <c r="AG782" s="884"/>
      <c r="AH782" s="884"/>
      <c r="AI782" s="884"/>
      <c r="AJ782" s="884"/>
      <c r="AK782" s="884"/>
      <c r="AL782" s="884"/>
      <c r="AM782" s="884"/>
      <c r="AN782" s="884"/>
    </row>
    <row r="783" spans="1:40" s="882" customFormat="1" ht="11.25">
      <c r="A783" s="882">
        <v>4110111101</v>
      </c>
      <c r="B783" s="883" t="s">
        <v>807</v>
      </c>
      <c r="C783" s="157">
        <f>-VLOOKUP(A783,Clasificación!C:J,5,FALSE)</f>
        <v>0</v>
      </c>
      <c r="D783" s="157"/>
      <c r="E783" s="157"/>
      <c r="F783" s="157">
        <f>+VLOOKUP(A783,Clasificación!C:K,9,FALSE)</f>
        <v>0</v>
      </c>
      <c r="G783" s="157">
        <f t="shared" si="34"/>
        <v>0</v>
      </c>
      <c r="H783" s="157"/>
      <c r="I783" s="157"/>
      <c r="J783" s="157"/>
      <c r="K783" s="157"/>
      <c r="L783" s="157"/>
      <c r="M783" s="157"/>
      <c r="N783" s="157"/>
      <c r="O783" s="157"/>
      <c r="P783" s="157"/>
      <c r="Q783" s="157"/>
      <c r="R783" s="157"/>
      <c r="S783" s="157"/>
      <c r="T783" s="157"/>
      <c r="U783" s="157"/>
      <c r="V783" s="157"/>
      <c r="W783" s="157"/>
      <c r="X783" s="157"/>
      <c r="Y783" s="157"/>
      <c r="Z783" s="157"/>
      <c r="AA783" s="157">
        <f t="shared" si="33"/>
        <v>0</v>
      </c>
      <c r="AB783" s="158"/>
      <c r="AC783" s="884"/>
      <c r="AD783" s="884"/>
      <c r="AE783" s="884"/>
      <c r="AF783" s="884"/>
      <c r="AG783" s="884"/>
      <c r="AH783" s="884"/>
      <c r="AI783" s="884"/>
      <c r="AJ783" s="884"/>
      <c r="AK783" s="884"/>
      <c r="AL783" s="884"/>
      <c r="AM783" s="884"/>
      <c r="AN783" s="884"/>
    </row>
    <row r="784" spans="1:40" s="882" customFormat="1" ht="11.25">
      <c r="A784" s="882">
        <v>4110111102</v>
      </c>
      <c r="B784" s="883" t="s">
        <v>808</v>
      </c>
      <c r="C784" s="157">
        <f>-VLOOKUP(A784,Clasificación!C:J,5,FALSE)</f>
        <v>-1629750</v>
      </c>
      <c r="D784" s="157"/>
      <c r="E784" s="157"/>
      <c r="F784" s="157">
        <f>+VLOOKUP(A784,Clasificación!C:K,9,FALSE)</f>
        <v>0</v>
      </c>
      <c r="G784" s="157">
        <f t="shared" si="34"/>
        <v>-1629750</v>
      </c>
      <c r="H784" s="157">
        <f>-G784</f>
        <v>1629750</v>
      </c>
      <c r="I784" s="157"/>
      <c r="J784" s="157"/>
      <c r="K784" s="157"/>
      <c r="L784" s="157"/>
      <c r="M784" s="157"/>
      <c r="N784" s="157"/>
      <c r="O784" s="157"/>
      <c r="P784" s="157"/>
      <c r="Q784" s="157"/>
      <c r="R784" s="157"/>
      <c r="S784" s="157"/>
      <c r="T784" s="157"/>
      <c r="U784" s="157"/>
      <c r="V784" s="157"/>
      <c r="W784" s="157"/>
      <c r="X784" s="157"/>
      <c r="Y784" s="157"/>
      <c r="Z784" s="157"/>
      <c r="AA784" s="157">
        <f t="shared" si="33"/>
        <v>0</v>
      </c>
      <c r="AB784" s="158"/>
      <c r="AC784" s="884"/>
      <c r="AD784" s="884"/>
      <c r="AE784" s="884"/>
      <c r="AF784" s="884"/>
      <c r="AG784" s="884"/>
      <c r="AH784" s="884"/>
      <c r="AI784" s="884"/>
      <c r="AJ784" s="884"/>
      <c r="AK784" s="884"/>
      <c r="AL784" s="884"/>
      <c r="AM784" s="884"/>
      <c r="AN784" s="884"/>
    </row>
    <row r="785" spans="1:40" s="882" customFormat="1" ht="11.25">
      <c r="A785" s="882">
        <v>41101112</v>
      </c>
      <c r="B785" s="883" t="s">
        <v>809</v>
      </c>
      <c r="C785" s="157">
        <f>-VLOOKUP(A785,Clasificación!C:J,5,FALSE)</f>
        <v>0</v>
      </c>
      <c r="D785" s="157"/>
      <c r="E785" s="157"/>
      <c r="F785" s="157">
        <f>+VLOOKUP(A785,Clasificación!C:K,9,FALSE)</f>
        <v>0</v>
      </c>
      <c r="G785" s="157">
        <f t="shared" si="34"/>
        <v>0</v>
      </c>
      <c r="H785" s="157"/>
      <c r="I785" s="157"/>
      <c r="J785" s="157"/>
      <c r="K785" s="157"/>
      <c r="L785" s="157"/>
      <c r="M785" s="157"/>
      <c r="N785" s="157"/>
      <c r="O785" s="157"/>
      <c r="P785" s="157"/>
      <c r="Q785" s="157"/>
      <c r="R785" s="157"/>
      <c r="S785" s="157"/>
      <c r="T785" s="157"/>
      <c r="U785" s="157"/>
      <c r="V785" s="157"/>
      <c r="W785" s="157"/>
      <c r="X785" s="157"/>
      <c r="Y785" s="157"/>
      <c r="Z785" s="157"/>
      <c r="AA785" s="157">
        <f t="shared" si="33"/>
        <v>0</v>
      </c>
      <c r="AB785" s="158"/>
      <c r="AC785" s="884"/>
      <c r="AD785" s="884"/>
      <c r="AE785" s="884"/>
      <c r="AF785" s="884"/>
      <c r="AG785" s="884"/>
      <c r="AH785" s="884"/>
      <c r="AI785" s="884"/>
      <c r="AJ785" s="884"/>
      <c r="AK785" s="884"/>
      <c r="AL785" s="884"/>
      <c r="AM785" s="884"/>
      <c r="AN785" s="884"/>
    </row>
    <row r="786" spans="1:40" s="882" customFormat="1" ht="11.25">
      <c r="A786" s="882">
        <v>4110111201</v>
      </c>
      <c r="B786" s="883" t="s">
        <v>810</v>
      </c>
      <c r="C786" s="157">
        <f>-VLOOKUP(A786,Clasificación!C:J,5,FALSE)</f>
        <v>0</v>
      </c>
      <c r="D786" s="157"/>
      <c r="E786" s="157"/>
      <c r="F786" s="157">
        <f>+VLOOKUP(A786,Clasificación!C:K,9,FALSE)</f>
        <v>0</v>
      </c>
      <c r="G786" s="157">
        <f t="shared" si="34"/>
        <v>0</v>
      </c>
      <c r="H786" s="157"/>
      <c r="I786" s="157"/>
      <c r="J786" s="157"/>
      <c r="K786" s="157"/>
      <c r="L786" s="157"/>
      <c r="M786" s="157"/>
      <c r="N786" s="157"/>
      <c r="O786" s="157"/>
      <c r="P786" s="157"/>
      <c r="Q786" s="157"/>
      <c r="R786" s="157"/>
      <c r="S786" s="157"/>
      <c r="T786" s="157"/>
      <c r="U786" s="157"/>
      <c r="V786" s="157"/>
      <c r="W786" s="157"/>
      <c r="X786" s="157"/>
      <c r="Y786" s="157"/>
      <c r="Z786" s="157"/>
      <c r="AA786" s="157">
        <f t="shared" si="33"/>
        <v>0</v>
      </c>
      <c r="AB786" s="158"/>
      <c r="AC786" s="884"/>
      <c r="AD786" s="884"/>
      <c r="AE786" s="884"/>
      <c r="AF786" s="884"/>
      <c r="AG786" s="884"/>
      <c r="AH786" s="884"/>
      <c r="AI786" s="884"/>
      <c r="AJ786" s="884"/>
      <c r="AK786" s="884"/>
      <c r="AL786" s="884"/>
      <c r="AM786" s="884"/>
      <c r="AN786" s="884"/>
    </row>
    <row r="787" spans="1:40" s="882" customFormat="1" ht="11.25">
      <c r="A787" s="882">
        <v>4110111202</v>
      </c>
      <c r="B787" s="883" t="s">
        <v>811</v>
      </c>
      <c r="C787" s="157">
        <f>-VLOOKUP(A787,Clasificación!C:J,5,FALSE)</f>
        <v>0</v>
      </c>
      <c r="D787" s="157"/>
      <c r="E787" s="157"/>
      <c r="F787" s="157">
        <f>+VLOOKUP(A787,Clasificación!C:K,9,FALSE)</f>
        <v>0</v>
      </c>
      <c r="G787" s="157">
        <f t="shared" si="34"/>
        <v>0</v>
      </c>
      <c r="H787" s="157"/>
      <c r="I787" s="157"/>
      <c r="J787" s="157"/>
      <c r="K787" s="157"/>
      <c r="L787" s="157"/>
      <c r="M787" s="157"/>
      <c r="N787" s="157"/>
      <c r="O787" s="157"/>
      <c r="P787" s="157"/>
      <c r="Q787" s="157"/>
      <c r="R787" s="157"/>
      <c r="S787" s="157"/>
      <c r="T787" s="157"/>
      <c r="U787" s="157"/>
      <c r="V787" s="157"/>
      <c r="W787" s="157"/>
      <c r="X787" s="157"/>
      <c r="Y787" s="157"/>
      <c r="Z787" s="157"/>
      <c r="AA787" s="157">
        <f t="shared" si="33"/>
        <v>0</v>
      </c>
      <c r="AB787" s="158"/>
      <c r="AC787" s="884"/>
      <c r="AD787" s="884"/>
      <c r="AE787" s="884"/>
      <c r="AF787" s="884"/>
      <c r="AG787" s="884"/>
      <c r="AH787" s="884"/>
      <c r="AI787" s="884"/>
      <c r="AJ787" s="884"/>
      <c r="AK787" s="884"/>
      <c r="AL787" s="884"/>
      <c r="AM787" s="884"/>
      <c r="AN787" s="884"/>
    </row>
    <row r="788" spans="1:40" s="882" customFormat="1" ht="11.25">
      <c r="A788" s="882">
        <v>41101113</v>
      </c>
      <c r="B788" s="883" t="s">
        <v>812</v>
      </c>
      <c r="C788" s="157">
        <f>-VLOOKUP(A788,Clasificación!C:J,5,FALSE)</f>
        <v>0</v>
      </c>
      <c r="D788" s="157"/>
      <c r="E788" s="157"/>
      <c r="F788" s="157">
        <f>+VLOOKUP(A788,Clasificación!C:K,9,FALSE)</f>
        <v>0</v>
      </c>
      <c r="G788" s="157">
        <f t="shared" si="34"/>
        <v>0</v>
      </c>
      <c r="H788" s="157"/>
      <c r="I788" s="157"/>
      <c r="J788" s="157"/>
      <c r="K788" s="157"/>
      <c r="L788" s="157"/>
      <c r="M788" s="157"/>
      <c r="N788" s="157"/>
      <c r="O788" s="157"/>
      <c r="P788" s="157"/>
      <c r="Q788" s="157"/>
      <c r="R788" s="157"/>
      <c r="S788" s="157"/>
      <c r="T788" s="157"/>
      <c r="U788" s="157"/>
      <c r="V788" s="157"/>
      <c r="W788" s="157"/>
      <c r="X788" s="157"/>
      <c r="Y788" s="157"/>
      <c r="Z788" s="157"/>
      <c r="AA788" s="157">
        <f t="shared" si="33"/>
        <v>0</v>
      </c>
      <c r="AB788" s="158"/>
      <c r="AC788" s="884"/>
      <c r="AD788" s="884"/>
      <c r="AE788" s="884"/>
      <c r="AF788" s="884"/>
      <c r="AG788" s="884"/>
      <c r="AH788" s="884"/>
      <c r="AI788" s="884"/>
      <c r="AJ788" s="884"/>
      <c r="AK788" s="884"/>
      <c r="AL788" s="884"/>
      <c r="AM788" s="884"/>
      <c r="AN788" s="884"/>
    </row>
    <row r="789" spans="1:40" s="882" customFormat="1" ht="11.25">
      <c r="A789" s="882">
        <v>4110111301</v>
      </c>
      <c r="B789" s="883" t="s">
        <v>813</v>
      </c>
      <c r="C789" s="157">
        <f>-VLOOKUP(A789,Clasificación!C:J,5,FALSE)</f>
        <v>0</v>
      </c>
      <c r="D789" s="157"/>
      <c r="E789" s="157"/>
      <c r="F789" s="157">
        <f>+VLOOKUP(A789,Clasificación!C:K,9,FALSE)</f>
        <v>0</v>
      </c>
      <c r="G789" s="157">
        <f t="shared" si="34"/>
        <v>0</v>
      </c>
      <c r="H789" s="157"/>
      <c r="I789" s="157"/>
      <c r="J789" s="157"/>
      <c r="K789" s="157"/>
      <c r="L789" s="157"/>
      <c r="M789" s="157"/>
      <c r="N789" s="157"/>
      <c r="O789" s="157"/>
      <c r="P789" s="157"/>
      <c r="Q789" s="157"/>
      <c r="R789" s="157"/>
      <c r="S789" s="157"/>
      <c r="T789" s="157"/>
      <c r="U789" s="157"/>
      <c r="V789" s="157"/>
      <c r="W789" s="157"/>
      <c r="X789" s="157"/>
      <c r="Y789" s="157"/>
      <c r="Z789" s="157"/>
      <c r="AA789" s="157">
        <f t="shared" si="33"/>
        <v>0</v>
      </c>
      <c r="AB789" s="158"/>
      <c r="AC789" s="884"/>
      <c r="AD789" s="884"/>
      <c r="AE789" s="884"/>
      <c r="AF789" s="884"/>
      <c r="AG789" s="884"/>
      <c r="AH789" s="884"/>
      <c r="AI789" s="884"/>
      <c r="AJ789" s="884"/>
      <c r="AK789" s="884"/>
      <c r="AL789" s="884"/>
      <c r="AM789" s="884"/>
      <c r="AN789" s="884"/>
    </row>
    <row r="790" spans="1:40" s="882" customFormat="1" ht="11.25">
      <c r="A790" s="882">
        <v>4110111302</v>
      </c>
      <c r="B790" s="883" t="s">
        <v>814</v>
      </c>
      <c r="C790" s="157">
        <f>-VLOOKUP(A790,Clasificación!C:J,5,FALSE)</f>
        <v>0</v>
      </c>
      <c r="D790" s="157"/>
      <c r="E790" s="157"/>
      <c r="F790" s="157">
        <f>+VLOOKUP(A790,Clasificación!C:K,9,FALSE)</f>
        <v>0</v>
      </c>
      <c r="G790" s="157">
        <f t="shared" si="34"/>
        <v>0</v>
      </c>
      <c r="H790" s="157"/>
      <c r="I790" s="157"/>
      <c r="J790" s="157"/>
      <c r="K790" s="157"/>
      <c r="L790" s="157"/>
      <c r="M790" s="157"/>
      <c r="N790" s="157"/>
      <c r="O790" s="157"/>
      <c r="P790" s="157"/>
      <c r="Q790" s="157"/>
      <c r="R790" s="157"/>
      <c r="S790" s="157"/>
      <c r="T790" s="157"/>
      <c r="U790" s="157"/>
      <c r="V790" s="157"/>
      <c r="W790" s="157"/>
      <c r="X790" s="157"/>
      <c r="Y790" s="157"/>
      <c r="Z790" s="157"/>
      <c r="AA790" s="157">
        <f t="shared" si="33"/>
        <v>0</v>
      </c>
      <c r="AB790" s="158"/>
      <c r="AC790" s="884"/>
      <c r="AD790" s="884"/>
      <c r="AE790" s="884"/>
      <c r="AF790" s="884"/>
      <c r="AG790" s="884"/>
      <c r="AH790" s="884"/>
      <c r="AI790" s="884"/>
      <c r="AJ790" s="884"/>
      <c r="AK790" s="884"/>
      <c r="AL790" s="884"/>
      <c r="AM790" s="884"/>
      <c r="AN790" s="884"/>
    </row>
    <row r="791" spans="1:40" s="882" customFormat="1" ht="11.25">
      <c r="A791" s="882">
        <v>4110112</v>
      </c>
      <c r="B791" s="883" t="s">
        <v>815</v>
      </c>
      <c r="C791" s="157">
        <f>-VLOOKUP(A791,Clasificación!C:J,5,FALSE)</f>
        <v>0</v>
      </c>
      <c r="D791" s="157"/>
      <c r="E791" s="157"/>
      <c r="F791" s="157">
        <f>+VLOOKUP(A791,Clasificación!C:K,9,FALSE)</f>
        <v>0</v>
      </c>
      <c r="G791" s="157">
        <f t="shared" si="34"/>
        <v>0</v>
      </c>
      <c r="H791" s="157"/>
      <c r="I791" s="157"/>
      <c r="J791" s="157"/>
      <c r="K791" s="157"/>
      <c r="L791" s="157"/>
      <c r="M791" s="157"/>
      <c r="N791" s="157"/>
      <c r="O791" s="157"/>
      <c r="P791" s="157"/>
      <c r="Q791" s="157"/>
      <c r="R791" s="157"/>
      <c r="S791" s="157"/>
      <c r="T791" s="157"/>
      <c r="U791" s="157"/>
      <c r="V791" s="157"/>
      <c r="W791" s="157"/>
      <c r="X791" s="157"/>
      <c r="Y791" s="157"/>
      <c r="Z791" s="157"/>
      <c r="AA791" s="157">
        <f t="shared" si="33"/>
        <v>0</v>
      </c>
      <c r="AB791" s="158"/>
      <c r="AC791" s="884"/>
      <c r="AD791" s="884"/>
      <c r="AE791" s="884"/>
      <c r="AF791" s="884"/>
      <c r="AG791" s="884"/>
      <c r="AH791" s="884"/>
      <c r="AI791" s="884"/>
      <c r="AJ791" s="884"/>
      <c r="AK791" s="884"/>
      <c r="AL791" s="884"/>
      <c r="AM791" s="884"/>
      <c r="AN791" s="884"/>
    </row>
    <row r="792" spans="1:40" s="882" customFormat="1" ht="11.25">
      <c r="A792" s="882">
        <v>41101121</v>
      </c>
      <c r="B792" s="883" t="s">
        <v>806</v>
      </c>
      <c r="C792" s="157">
        <f>-VLOOKUP(A792,Clasificación!C:J,5,FALSE)</f>
        <v>0</v>
      </c>
      <c r="D792" s="157"/>
      <c r="E792" s="157"/>
      <c r="F792" s="157">
        <f>+VLOOKUP(A792,Clasificación!C:K,9,FALSE)</f>
        <v>0</v>
      </c>
      <c r="G792" s="157">
        <f t="shared" si="34"/>
        <v>0</v>
      </c>
      <c r="H792" s="157"/>
      <c r="I792" s="157"/>
      <c r="J792" s="157"/>
      <c r="K792" s="157"/>
      <c r="L792" s="157"/>
      <c r="M792" s="157"/>
      <c r="N792" s="157"/>
      <c r="O792" s="157"/>
      <c r="P792" s="157"/>
      <c r="Q792" s="157"/>
      <c r="R792" s="157"/>
      <c r="S792" s="157"/>
      <c r="T792" s="157"/>
      <c r="U792" s="157"/>
      <c r="V792" s="157"/>
      <c r="W792" s="157"/>
      <c r="X792" s="157"/>
      <c r="Y792" s="157"/>
      <c r="Z792" s="157"/>
      <c r="AA792" s="157">
        <f t="shared" si="33"/>
        <v>0</v>
      </c>
      <c r="AB792" s="158"/>
      <c r="AC792" s="884"/>
      <c r="AD792" s="884"/>
      <c r="AE792" s="884"/>
      <c r="AF792" s="884"/>
      <c r="AG792" s="884"/>
      <c r="AH792" s="884"/>
      <c r="AI792" s="884"/>
      <c r="AJ792" s="884"/>
      <c r="AK792" s="884"/>
      <c r="AL792" s="884"/>
      <c r="AM792" s="884"/>
      <c r="AN792" s="884"/>
    </row>
    <row r="793" spans="1:40" s="882" customFormat="1" ht="11.25">
      <c r="A793" s="882">
        <v>4110112101</v>
      </c>
      <c r="B793" s="883" t="s">
        <v>1061</v>
      </c>
      <c r="C793" s="157">
        <f>-VLOOKUP(A793,Clasificación!C:J,5,FALSE)</f>
        <v>-22924794</v>
      </c>
      <c r="D793" s="157"/>
      <c r="E793" s="157"/>
      <c r="F793" s="157">
        <f>+VLOOKUP(A793,Clasificación!C:K,9,FALSE)</f>
        <v>0</v>
      </c>
      <c r="G793" s="157">
        <f t="shared" si="34"/>
        <v>-22924794</v>
      </c>
      <c r="H793" s="157">
        <f t="shared" ref="H793:H794" si="35">-G793</f>
        <v>22924794</v>
      </c>
      <c r="I793" s="157"/>
      <c r="J793" s="157"/>
      <c r="K793" s="157"/>
      <c r="L793" s="157"/>
      <c r="M793" s="157"/>
      <c r="N793" s="157"/>
      <c r="O793" s="157"/>
      <c r="P793" s="157"/>
      <c r="Q793" s="157"/>
      <c r="R793" s="157"/>
      <c r="S793" s="157"/>
      <c r="T793" s="157"/>
      <c r="U793" s="157"/>
      <c r="V793" s="157"/>
      <c r="W793" s="157"/>
      <c r="X793" s="157"/>
      <c r="Y793" s="157"/>
      <c r="Z793" s="157"/>
      <c r="AA793" s="157">
        <f t="shared" si="33"/>
        <v>0</v>
      </c>
      <c r="AB793" s="158"/>
      <c r="AC793" s="884"/>
      <c r="AD793" s="884"/>
      <c r="AE793" s="884"/>
      <c r="AF793" s="884"/>
      <c r="AG793" s="884"/>
      <c r="AH793" s="884"/>
      <c r="AI793" s="884"/>
      <c r="AJ793" s="884"/>
      <c r="AK793" s="884"/>
      <c r="AL793" s="884"/>
      <c r="AM793" s="884"/>
      <c r="AN793" s="884"/>
    </row>
    <row r="794" spans="1:40" s="882" customFormat="1" ht="11.25">
      <c r="A794" s="882">
        <v>4110112102</v>
      </c>
      <c r="B794" s="883" t="s">
        <v>1062</v>
      </c>
      <c r="C794" s="157">
        <f>-VLOOKUP(A794,Clasificación!C:J,5,FALSE)</f>
        <v>-5483938</v>
      </c>
      <c r="D794" s="157"/>
      <c r="E794" s="157"/>
      <c r="F794" s="157">
        <f>+VLOOKUP(A794,Clasificación!C:K,9,FALSE)</f>
        <v>0</v>
      </c>
      <c r="G794" s="157">
        <f t="shared" si="34"/>
        <v>-5483938</v>
      </c>
      <c r="H794" s="157">
        <f t="shared" si="35"/>
        <v>5483938</v>
      </c>
      <c r="I794" s="157"/>
      <c r="J794" s="157"/>
      <c r="K794" s="157"/>
      <c r="L794" s="157"/>
      <c r="M794" s="157"/>
      <c r="N794" s="157"/>
      <c r="O794" s="157"/>
      <c r="P794" s="157"/>
      <c r="Q794" s="157"/>
      <c r="R794" s="157"/>
      <c r="S794" s="157"/>
      <c r="T794" s="157"/>
      <c r="U794" s="157"/>
      <c r="V794" s="157"/>
      <c r="W794" s="157"/>
      <c r="X794" s="157"/>
      <c r="Y794" s="157"/>
      <c r="Z794" s="157"/>
      <c r="AA794" s="157">
        <f t="shared" si="33"/>
        <v>0</v>
      </c>
      <c r="AB794" s="158"/>
      <c r="AC794" s="884"/>
      <c r="AD794" s="884"/>
      <c r="AE794" s="884"/>
      <c r="AF794" s="884"/>
      <c r="AG794" s="884"/>
      <c r="AH794" s="884"/>
      <c r="AI794" s="884"/>
      <c r="AJ794" s="884"/>
      <c r="AK794" s="884"/>
      <c r="AL794" s="884"/>
      <c r="AM794" s="884"/>
      <c r="AN794" s="884"/>
    </row>
    <row r="795" spans="1:40" s="882" customFormat="1" ht="11.25">
      <c r="A795" s="882">
        <v>4110112103</v>
      </c>
      <c r="B795" s="883" t="s">
        <v>1227</v>
      </c>
      <c r="C795" s="157">
        <f>-VLOOKUP(A795,Clasificación!C:J,5,FALSE)</f>
        <v>0</v>
      </c>
      <c r="D795" s="157"/>
      <c r="E795" s="157"/>
      <c r="F795" s="157">
        <f>+VLOOKUP(A795,Clasificación!C:K,9,FALSE)</f>
        <v>0</v>
      </c>
      <c r="G795" s="157">
        <f t="shared" si="34"/>
        <v>0</v>
      </c>
      <c r="H795" s="157"/>
      <c r="I795" s="157"/>
      <c r="J795" s="157"/>
      <c r="K795" s="157"/>
      <c r="L795" s="157"/>
      <c r="M795" s="157"/>
      <c r="N795" s="157"/>
      <c r="O795" s="157"/>
      <c r="P795" s="157"/>
      <c r="Q795" s="157"/>
      <c r="R795" s="157"/>
      <c r="S795" s="157"/>
      <c r="T795" s="157"/>
      <c r="U795" s="157"/>
      <c r="V795" s="157"/>
      <c r="W795" s="157"/>
      <c r="X795" s="157"/>
      <c r="Y795" s="157"/>
      <c r="Z795" s="157"/>
      <c r="AA795" s="157">
        <f t="shared" si="33"/>
        <v>0</v>
      </c>
      <c r="AB795" s="158"/>
      <c r="AC795" s="884"/>
      <c r="AD795" s="884"/>
      <c r="AE795" s="884"/>
      <c r="AF795" s="884"/>
      <c r="AG795" s="884"/>
      <c r="AH795" s="884"/>
      <c r="AI795" s="884"/>
      <c r="AJ795" s="884"/>
      <c r="AK795" s="884"/>
      <c r="AL795" s="884"/>
      <c r="AM795" s="884"/>
      <c r="AN795" s="884"/>
    </row>
    <row r="796" spans="1:40" s="882" customFormat="1" ht="11.25">
      <c r="A796" s="882">
        <v>4110112104</v>
      </c>
      <c r="B796" s="883" t="s">
        <v>1228</v>
      </c>
      <c r="C796" s="157">
        <f>-VLOOKUP(A796,Clasificación!C:J,5,FALSE)</f>
        <v>0</v>
      </c>
      <c r="D796" s="157"/>
      <c r="E796" s="157"/>
      <c r="F796" s="157">
        <f>+VLOOKUP(A796,Clasificación!C:K,9,FALSE)</f>
        <v>0</v>
      </c>
      <c r="G796" s="157">
        <f t="shared" si="34"/>
        <v>0</v>
      </c>
      <c r="H796" s="157"/>
      <c r="I796" s="157"/>
      <c r="J796" s="157"/>
      <c r="K796" s="157"/>
      <c r="L796" s="157"/>
      <c r="M796" s="157"/>
      <c r="N796" s="157"/>
      <c r="O796" s="157"/>
      <c r="P796" s="157"/>
      <c r="Q796" s="157"/>
      <c r="R796" s="157"/>
      <c r="S796" s="157"/>
      <c r="T796" s="157"/>
      <c r="U796" s="157"/>
      <c r="V796" s="157"/>
      <c r="W796" s="157"/>
      <c r="X796" s="157"/>
      <c r="Y796" s="157"/>
      <c r="Z796" s="157"/>
      <c r="AA796" s="157">
        <f t="shared" si="33"/>
        <v>0</v>
      </c>
      <c r="AB796" s="158"/>
      <c r="AC796" s="884"/>
      <c r="AD796" s="884"/>
      <c r="AE796" s="884"/>
      <c r="AF796" s="884"/>
      <c r="AG796" s="884"/>
      <c r="AH796" s="884"/>
      <c r="AI796" s="884"/>
      <c r="AJ796" s="884"/>
      <c r="AK796" s="884"/>
      <c r="AL796" s="884"/>
      <c r="AM796" s="884"/>
      <c r="AN796" s="884"/>
    </row>
    <row r="797" spans="1:40" s="882" customFormat="1" ht="11.25">
      <c r="A797" s="882">
        <v>41101122</v>
      </c>
      <c r="B797" s="883" t="s">
        <v>809</v>
      </c>
      <c r="C797" s="157">
        <f>-VLOOKUP(A797,Clasificación!C:J,5,FALSE)</f>
        <v>0</v>
      </c>
      <c r="D797" s="157"/>
      <c r="E797" s="157"/>
      <c r="F797" s="157">
        <f>+VLOOKUP(A797,Clasificación!C:K,9,FALSE)</f>
        <v>0</v>
      </c>
      <c r="G797" s="157">
        <f t="shared" si="34"/>
        <v>0</v>
      </c>
      <c r="H797" s="157"/>
      <c r="I797" s="157"/>
      <c r="J797" s="157"/>
      <c r="K797" s="157"/>
      <c r="L797" s="157"/>
      <c r="M797" s="157"/>
      <c r="N797" s="157"/>
      <c r="O797" s="157"/>
      <c r="P797" s="157"/>
      <c r="Q797" s="157"/>
      <c r="R797" s="157"/>
      <c r="S797" s="157"/>
      <c r="T797" s="157"/>
      <c r="U797" s="157"/>
      <c r="V797" s="157"/>
      <c r="W797" s="157"/>
      <c r="X797" s="157"/>
      <c r="Y797" s="157"/>
      <c r="Z797" s="157"/>
      <c r="AA797" s="157">
        <f t="shared" si="33"/>
        <v>0</v>
      </c>
      <c r="AB797" s="158"/>
      <c r="AC797" s="884"/>
      <c r="AD797" s="884"/>
      <c r="AE797" s="884"/>
      <c r="AF797" s="884"/>
      <c r="AG797" s="884"/>
      <c r="AH797" s="884"/>
      <c r="AI797" s="884"/>
      <c r="AJ797" s="884"/>
      <c r="AK797" s="884"/>
      <c r="AL797" s="884"/>
      <c r="AM797" s="884"/>
      <c r="AN797" s="884"/>
    </row>
    <row r="798" spans="1:40" s="882" customFormat="1" ht="11.25">
      <c r="A798" s="882">
        <v>4110112201</v>
      </c>
      <c r="B798" s="883" t="s">
        <v>1132</v>
      </c>
      <c r="C798" s="157">
        <f>-VLOOKUP(A798,Clasificación!C:J,5,FALSE)</f>
        <v>0</v>
      </c>
      <c r="D798" s="157"/>
      <c r="E798" s="157"/>
      <c r="F798" s="157">
        <f>+VLOOKUP(A798,Clasificación!C:K,9,FALSE)</f>
        <v>0</v>
      </c>
      <c r="G798" s="157">
        <f t="shared" si="34"/>
        <v>0</v>
      </c>
      <c r="H798" s="157"/>
      <c r="I798" s="157"/>
      <c r="J798" s="157"/>
      <c r="K798" s="157"/>
      <c r="L798" s="157"/>
      <c r="M798" s="157"/>
      <c r="N798" s="157"/>
      <c r="O798" s="157"/>
      <c r="P798" s="157"/>
      <c r="Q798" s="157"/>
      <c r="R798" s="157"/>
      <c r="S798" s="157"/>
      <c r="T798" s="157"/>
      <c r="U798" s="157"/>
      <c r="V798" s="157"/>
      <c r="W798" s="157"/>
      <c r="X798" s="157"/>
      <c r="Y798" s="157"/>
      <c r="Z798" s="157"/>
      <c r="AA798" s="157">
        <f t="shared" si="33"/>
        <v>0</v>
      </c>
      <c r="AB798" s="158"/>
      <c r="AC798" s="884"/>
      <c r="AD798" s="884"/>
      <c r="AE798" s="884"/>
      <c r="AF798" s="884"/>
      <c r="AG798" s="884"/>
      <c r="AH798" s="884"/>
      <c r="AI798" s="884"/>
      <c r="AJ798" s="884"/>
      <c r="AK798" s="884"/>
      <c r="AL798" s="884"/>
      <c r="AM798" s="884"/>
      <c r="AN798" s="884"/>
    </row>
    <row r="799" spans="1:40" s="882" customFormat="1" ht="11.25">
      <c r="A799" s="882">
        <v>4110112202</v>
      </c>
      <c r="B799" s="883" t="s">
        <v>811</v>
      </c>
      <c r="C799" s="157">
        <f>-VLOOKUP(A799,Clasificación!C:J,5,FALSE)</f>
        <v>0</v>
      </c>
      <c r="D799" s="157"/>
      <c r="E799" s="157"/>
      <c r="F799" s="157">
        <f>+VLOOKUP(A799,Clasificación!C:K,9,FALSE)</f>
        <v>0</v>
      </c>
      <c r="G799" s="157">
        <f t="shared" si="34"/>
        <v>0</v>
      </c>
      <c r="H799" s="157"/>
      <c r="I799" s="157"/>
      <c r="J799" s="157"/>
      <c r="K799" s="157"/>
      <c r="L799" s="157"/>
      <c r="M799" s="157"/>
      <c r="N799" s="157"/>
      <c r="O799" s="157"/>
      <c r="P799" s="157"/>
      <c r="Q799" s="157"/>
      <c r="R799" s="157"/>
      <c r="S799" s="157"/>
      <c r="T799" s="157"/>
      <c r="U799" s="157"/>
      <c r="V799" s="157"/>
      <c r="W799" s="157"/>
      <c r="X799" s="157"/>
      <c r="Y799" s="157"/>
      <c r="Z799" s="157"/>
      <c r="AA799" s="157">
        <f t="shared" ref="AA799:AA862" si="36">SUM(G799:Z799)</f>
        <v>0</v>
      </c>
      <c r="AB799" s="158"/>
      <c r="AC799" s="884"/>
      <c r="AD799" s="884"/>
      <c r="AE799" s="884"/>
      <c r="AF799" s="884"/>
      <c r="AG799" s="884"/>
      <c r="AH799" s="884"/>
      <c r="AI799" s="884"/>
      <c r="AJ799" s="884"/>
      <c r="AK799" s="884"/>
      <c r="AL799" s="884"/>
      <c r="AM799" s="884"/>
      <c r="AN799" s="884"/>
    </row>
    <row r="800" spans="1:40" s="882" customFormat="1" ht="11.25">
      <c r="A800" s="882">
        <v>4110113</v>
      </c>
      <c r="B800" s="883" t="s">
        <v>392</v>
      </c>
      <c r="C800" s="157">
        <f>-VLOOKUP(A800,Clasificación!C:J,5,FALSE)</f>
        <v>0</v>
      </c>
      <c r="D800" s="157"/>
      <c r="E800" s="157"/>
      <c r="F800" s="157">
        <f>+VLOOKUP(A800,Clasificación!C:K,9,FALSE)</f>
        <v>0</v>
      </c>
      <c r="G800" s="157">
        <f t="shared" si="34"/>
        <v>0</v>
      </c>
      <c r="H800" s="157"/>
      <c r="I800" s="157"/>
      <c r="J800" s="157"/>
      <c r="K800" s="157"/>
      <c r="L800" s="157"/>
      <c r="M800" s="157"/>
      <c r="N800" s="157"/>
      <c r="O800" s="157"/>
      <c r="P800" s="157"/>
      <c r="Q800" s="157"/>
      <c r="R800" s="157"/>
      <c r="S800" s="157"/>
      <c r="T800" s="157"/>
      <c r="U800" s="157"/>
      <c r="V800" s="157"/>
      <c r="W800" s="157"/>
      <c r="X800" s="157"/>
      <c r="Y800" s="157"/>
      <c r="Z800" s="157"/>
      <c r="AA800" s="157">
        <f t="shared" si="36"/>
        <v>0</v>
      </c>
      <c r="AB800" s="158"/>
      <c r="AC800" s="884"/>
      <c r="AD800" s="884"/>
      <c r="AE800" s="884"/>
      <c r="AF800" s="884"/>
      <c r="AG800" s="884"/>
      <c r="AH800" s="884"/>
      <c r="AI800" s="884"/>
      <c r="AJ800" s="884"/>
      <c r="AK800" s="884"/>
      <c r="AL800" s="884"/>
      <c r="AM800" s="884"/>
      <c r="AN800" s="884"/>
    </row>
    <row r="801" spans="1:40" s="882" customFormat="1" ht="11.25">
      <c r="A801" s="882">
        <v>41101131</v>
      </c>
      <c r="B801" s="883" t="s">
        <v>334</v>
      </c>
      <c r="C801" s="157">
        <f>-VLOOKUP(A801,Clasificación!C:J,5,FALSE)</f>
        <v>0</v>
      </c>
      <c r="D801" s="157"/>
      <c r="E801" s="157"/>
      <c r="F801" s="157">
        <f>+VLOOKUP(A801,Clasificación!C:K,9,FALSE)</f>
        <v>0</v>
      </c>
      <c r="G801" s="157">
        <f t="shared" si="34"/>
        <v>0</v>
      </c>
      <c r="H801" s="157"/>
      <c r="I801" s="157"/>
      <c r="J801" s="157"/>
      <c r="K801" s="157"/>
      <c r="L801" s="157"/>
      <c r="M801" s="157"/>
      <c r="N801" s="157"/>
      <c r="O801" s="157"/>
      <c r="P801" s="157"/>
      <c r="Q801" s="157"/>
      <c r="R801" s="157"/>
      <c r="S801" s="157"/>
      <c r="T801" s="157"/>
      <c r="U801" s="157"/>
      <c r="V801" s="157"/>
      <c r="W801" s="157"/>
      <c r="X801" s="157"/>
      <c r="Y801" s="157"/>
      <c r="Z801" s="157"/>
      <c r="AA801" s="157">
        <f t="shared" si="36"/>
        <v>0</v>
      </c>
      <c r="AB801" s="158"/>
      <c r="AC801" s="884"/>
      <c r="AD801" s="884"/>
      <c r="AE801" s="884"/>
      <c r="AF801" s="884"/>
      <c r="AG801" s="884"/>
      <c r="AH801" s="884"/>
      <c r="AI801" s="884"/>
      <c r="AJ801" s="884"/>
      <c r="AK801" s="884"/>
      <c r="AL801" s="884"/>
      <c r="AM801" s="884"/>
      <c r="AN801" s="884"/>
    </row>
    <row r="802" spans="1:40" s="882" customFormat="1" ht="11.25">
      <c r="A802" s="882">
        <v>4110113101</v>
      </c>
      <c r="B802" s="883" t="s">
        <v>334</v>
      </c>
      <c r="C802" s="157">
        <f>-VLOOKUP(A802,Clasificación!C:J,5,FALSE)</f>
        <v>0</v>
      </c>
      <c r="D802" s="157"/>
      <c r="E802" s="157"/>
      <c r="F802" s="157">
        <f>+VLOOKUP(A802,Clasificación!C:K,9,FALSE)</f>
        <v>0</v>
      </c>
      <c r="G802" s="157">
        <f t="shared" si="34"/>
        <v>0</v>
      </c>
      <c r="H802" s="157"/>
      <c r="I802" s="157"/>
      <c r="J802" s="157"/>
      <c r="K802" s="157"/>
      <c r="L802" s="157"/>
      <c r="M802" s="157"/>
      <c r="N802" s="157"/>
      <c r="O802" s="157"/>
      <c r="P802" s="157"/>
      <c r="Q802" s="157"/>
      <c r="R802" s="157"/>
      <c r="S802" s="157"/>
      <c r="T802" s="157"/>
      <c r="U802" s="157"/>
      <c r="V802" s="157"/>
      <c r="W802" s="157"/>
      <c r="X802" s="157"/>
      <c r="Y802" s="157"/>
      <c r="Z802" s="157"/>
      <c r="AA802" s="157">
        <f t="shared" si="36"/>
        <v>0</v>
      </c>
      <c r="AB802" s="158"/>
      <c r="AC802" s="884"/>
      <c r="AD802" s="884"/>
      <c r="AE802" s="884"/>
      <c r="AF802" s="884"/>
      <c r="AG802" s="884"/>
      <c r="AH802" s="884"/>
      <c r="AI802" s="884"/>
      <c r="AJ802" s="884"/>
      <c r="AK802" s="884"/>
      <c r="AL802" s="884"/>
      <c r="AM802" s="884"/>
      <c r="AN802" s="884"/>
    </row>
    <row r="803" spans="1:40" s="882" customFormat="1" ht="11.25">
      <c r="A803" s="882">
        <v>4110113102</v>
      </c>
      <c r="B803" s="883" t="s">
        <v>334</v>
      </c>
      <c r="C803" s="157">
        <f>-VLOOKUP(A803,Clasificación!C:J,5,FALSE)</f>
        <v>0</v>
      </c>
      <c r="D803" s="157"/>
      <c r="E803" s="157"/>
      <c r="F803" s="157">
        <f>+VLOOKUP(A803,Clasificación!C:K,9,FALSE)</f>
        <v>0</v>
      </c>
      <c r="G803" s="157">
        <f t="shared" si="34"/>
        <v>0</v>
      </c>
      <c r="H803" s="157"/>
      <c r="I803" s="157"/>
      <c r="J803" s="157"/>
      <c r="K803" s="157"/>
      <c r="L803" s="157"/>
      <c r="M803" s="157"/>
      <c r="N803" s="157"/>
      <c r="O803" s="157"/>
      <c r="P803" s="157"/>
      <c r="Q803" s="157"/>
      <c r="R803" s="157"/>
      <c r="S803" s="157"/>
      <c r="T803" s="157"/>
      <c r="U803" s="157"/>
      <c r="V803" s="157"/>
      <c r="W803" s="157"/>
      <c r="X803" s="157"/>
      <c r="Y803" s="157"/>
      <c r="Z803" s="157"/>
      <c r="AA803" s="157">
        <f t="shared" si="36"/>
        <v>0</v>
      </c>
      <c r="AB803" s="158"/>
      <c r="AC803" s="884"/>
      <c r="AD803" s="884"/>
      <c r="AE803" s="884"/>
      <c r="AF803" s="884"/>
      <c r="AG803" s="884"/>
      <c r="AH803" s="884"/>
      <c r="AI803" s="884"/>
      <c r="AJ803" s="884"/>
      <c r="AK803" s="884"/>
      <c r="AL803" s="884"/>
      <c r="AM803" s="884"/>
      <c r="AN803" s="884"/>
    </row>
    <row r="804" spans="1:40" s="882" customFormat="1" ht="11.25">
      <c r="A804" s="882">
        <v>411013</v>
      </c>
      <c r="B804" s="883" t="s">
        <v>392</v>
      </c>
      <c r="C804" s="157">
        <f>-VLOOKUP(A804,Clasificación!C:J,5,FALSE)</f>
        <v>0</v>
      </c>
      <c r="D804" s="157"/>
      <c r="E804" s="157"/>
      <c r="F804" s="157">
        <f>+VLOOKUP(A804,Clasificación!C:K,9,FALSE)</f>
        <v>0</v>
      </c>
      <c r="G804" s="157">
        <f t="shared" si="34"/>
        <v>0</v>
      </c>
      <c r="H804" s="157"/>
      <c r="I804" s="157"/>
      <c r="J804" s="157"/>
      <c r="K804" s="157"/>
      <c r="L804" s="157"/>
      <c r="M804" s="157"/>
      <c r="N804" s="157"/>
      <c r="O804" s="157"/>
      <c r="P804" s="157"/>
      <c r="Q804" s="157"/>
      <c r="R804" s="157"/>
      <c r="S804" s="157"/>
      <c r="T804" s="157"/>
      <c r="U804" s="157"/>
      <c r="V804" s="157"/>
      <c r="W804" s="157"/>
      <c r="X804" s="157"/>
      <c r="Y804" s="157"/>
      <c r="Z804" s="157"/>
      <c r="AA804" s="157">
        <f t="shared" si="36"/>
        <v>0</v>
      </c>
      <c r="AB804" s="158"/>
      <c r="AC804" s="884"/>
      <c r="AD804" s="884"/>
      <c r="AE804" s="884"/>
      <c r="AF804" s="884"/>
      <c r="AG804" s="884"/>
      <c r="AH804" s="884"/>
      <c r="AI804" s="884"/>
      <c r="AJ804" s="884"/>
      <c r="AK804" s="884"/>
      <c r="AL804" s="884"/>
      <c r="AM804" s="884"/>
      <c r="AN804" s="884"/>
    </row>
    <row r="805" spans="1:40" s="882" customFormat="1" ht="11.25">
      <c r="A805" s="882">
        <v>4110131</v>
      </c>
      <c r="B805" s="883" t="s">
        <v>334</v>
      </c>
      <c r="C805" s="157">
        <f>-VLOOKUP(A805,Clasificación!C:J,5,FALSE)</f>
        <v>0</v>
      </c>
      <c r="D805" s="157"/>
      <c r="E805" s="157"/>
      <c r="F805" s="157">
        <f>+VLOOKUP(A805,Clasificación!C:K,9,FALSE)</f>
        <v>0</v>
      </c>
      <c r="G805" s="157">
        <f t="shared" si="34"/>
        <v>0</v>
      </c>
      <c r="H805" s="157"/>
      <c r="I805" s="157"/>
      <c r="J805" s="157"/>
      <c r="K805" s="157"/>
      <c r="L805" s="157"/>
      <c r="M805" s="157"/>
      <c r="N805" s="157"/>
      <c r="O805" s="157"/>
      <c r="P805" s="157"/>
      <c r="Q805" s="157"/>
      <c r="R805" s="157"/>
      <c r="S805" s="157"/>
      <c r="T805" s="157"/>
      <c r="U805" s="157"/>
      <c r="V805" s="157"/>
      <c r="W805" s="157"/>
      <c r="X805" s="157"/>
      <c r="Y805" s="157"/>
      <c r="Z805" s="157"/>
      <c r="AA805" s="157">
        <f t="shared" si="36"/>
        <v>0</v>
      </c>
      <c r="AB805" s="158"/>
      <c r="AC805" s="884"/>
      <c r="AD805" s="884"/>
      <c r="AE805" s="884"/>
      <c r="AF805" s="884"/>
      <c r="AG805" s="884"/>
      <c r="AH805" s="884"/>
      <c r="AI805" s="884"/>
      <c r="AJ805" s="884"/>
      <c r="AK805" s="884"/>
      <c r="AL805" s="884"/>
      <c r="AM805" s="884"/>
      <c r="AN805" s="884"/>
    </row>
    <row r="806" spans="1:40" s="882" customFormat="1" ht="11.25">
      <c r="A806" s="882">
        <v>41101311</v>
      </c>
      <c r="B806" s="883" t="s">
        <v>334</v>
      </c>
      <c r="C806" s="157">
        <f>-VLOOKUP(A806,Clasificación!C:J,5,FALSE)</f>
        <v>0</v>
      </c>
      <c r="D806" s="157"/>
      <c r="E806" s="157"/>
      <c r="F806" s="157">
        <f>+VLOOKUP(A806,Clasificación!C:K,9,FALSE)</f>
        <v>0</v>
      </c>
      <c r="G806" s="157">
        <f t="shared" si="34"/>
        <v>0</v>
      </c>
      <c r="H806" s="157"/>
      <c r="I806" s="157"/>
      <c r="J806" s="157"/>
      <c r="K806" s="157"/>
      <c r="L806" s="157"/>
      <c r="M806" s="157"/>
      <c r="N806" s="157"/>
      <c r="O806" s="157"/>
      <c r="P806" s="157"/>
      <c r="Q806" s="157"/>
      <c r="R806" s="157"/>
      <c r="S806" s="157"/>
      <c r="T806" s="157"/>
      <c r="U806" s="157"/>
      <c r="V806" s="157"/>
      <c r="W806" s="157"/>
      <c r="X806" s="157"/>
      <c r="Y806" s="157"/>
      <c r="Z806" s="157"/>
      <c r="AA806" s="157">
        <f t="shared" si="36"/>
        <v>0</v>
      </c>
      <c r="AB806" s="158"/>
      <c r="AC806" s="884"/>
      <c r="AD806" s="884"/>
      <c r="AE806" s="884"/>
      <c r="AF806" s="884"/>
      <c r="AG806" s="884"/>
      <c r="AH806" s="884"/>
      <c r="AI806" s="884"/>
      <c r="AJ806" s="884"/>
      <c r="AK806" s="884"/>
      <c r="AL806" s="884"/>
      <c r="AM806" s="884"/>
      <c r="AN806" s="884"/>
    </row>
    <row r="807" spans="1:40" s="882" customFormat="1" ht="11.25">
      <c r="A807" s="882">
        <v>4110131102</v>
      </c>
      <c r="B807" s="883" t="s">
        <v>1064</v>
      </c>
      <c r="C807" s="157">
        <f>-VLOOKUP(A807,Clasificación!C:J,5,FALSE)</f>
        <v>0</v>
      </c>
      <c r="D807" s="157"/>
      <c r="E807" s="157"/>
      <c r="F807" s="157">
        <f>+VLOOKUP(A807,Clasificación!C:K,9,FALSE)</f>
        <v>0</v>
      </c>
      <c r="G807" s="157">
        <f t="shared" si="34"/>
        <v>0</v>
      </c>
      <c r="H807" s="157"/>
      <c r="I807" s="157"/>
      <c r="J807" s="157"/>
      <c r="K807" s="157"/>
      <c r="L807" s="157"/>
      <c r="M807" s="157"/>
      <c r="N807" s="157"/>
      <c r="O807" s="157"/>
      <c r="P807" s="157"/>
      <c r="Q807" s="157"/>
      <c r="R807" s="157"/>
      <c r="S807" s="157"/>
      <c r="T807" s="157"/>
      <c r="U807" s="157"/>
      <c r="V807" s="157"/>
      <c r="W807" s="157"/>
      <c r="X807" s="157"/>
      <c r="Y807" s="157"/>
      <c r="Z807" s="157"/>
      <c r="AA807" s="157">
        <f t="shared" si="36"/>
        <v>0</v>
      </c>
      <c r="AB807" s="158"/>
      <c r="AC807" s="884"/>
      <c r="AD807" s="884"/>
      <c r="AE807" s="884"/>
      <c r="AF807" s="884"/>
      <c r="AG807" s="884"/>
      <c r="AH807" s="884"/>
      <c r="AI807" s="884"/>
      <c r="AJ807" s="884"/>
      <c r="AK807" s="884"/>
      <c r="AL807" s="884"/>
      <c r="AM807" s="884"/>
      <c r="AN807" s="884"/>
    </row>
    <row r="808" spans="1:40" s="882" customFormat="1" ht="11.25">
      <c r="A808" s="882">
        <v>4110131103</v>
      </c>
      <c r="B808" s="883" t="s">
        <v>1063</v>
      </c>
      <c r="C808" s="157">
        <f>-VLOOKUP(A808,Clasificación!C:J,5,FALSE)</f>
        <v>0</v>
      </c>
      <c r="D808" s="157"/>
      <c r="E808" s="157"/>
      <c r="F808" s="157">
        <f>+VLOOKUP(A808,Clasificación!C:K,9,FALSE)</f>
        <v>0</v>
      </c>
      <c r="G808" s="157">
        <f t="shared" si="34"/>
        <v>0</v>
      </c>
      <c r="H808" s="157"/>
      <c r="I808" s="157"/>
      <c r="J808" s="157"/>
      <c r="K808" s="157"/>
      <c r="L808" s="157"/>
      <c r="M808" s="157"/>
      <c r="N808" s="157"/>
      <c r="O808" s="157"/>
      <c r="P808" s="157"/>
      <c r="Q808" s="157"/>
      <c r="R808" s="157"/>
      <c r="S808" s="157"/>
      <c r="T808" s="157"/>
      <c r="U808" s="157"/>
      <c r="V808" s="157"/>
      <c r="W808" s="157"/>
      <c r="X808" s="157"/>
      <c r="Y808" s="157"/>
      <c r="Z808" s="157"/>
      <c r="AA808" s="157">
        <f t="shared" si="36"/>
        <v>0</v>
      </c>
      <c r="AB808" s="158"/>
      <c r="AC808" s="884"/>
      <c r="AD808" s="884"/>
      <c r="AE808" s="884"/>
      <c r="AF808" s="884"/>
      <c r="AG808" s="884"/>
      <c r="AH808" s="884"/>
      <c r="AI808" s="884"/>
      <c r="AJ808" s="884"/>
      <c r="AK808" s="884"/>
      <c r="AL808" s="884"/>
      <c r="AM808" s="884"/>
      <c r="AN808" s="884"/>
    </row>
    <row r="809" spans="1:40" s="882" customFormat="1" ht="11.25">
      <c r="A809" s="882">
        <v>41101312</v>
      </c>
      <c r="B809" s="883" t="s">
        <v>334</v>
      </c>
      <c r="C809" s="157">
        <f>-VLOOKUP(A809,Clasificación!C:J,5,FALSE)</f>
        <v>0</v>
      </c>
      <c r="D809" s="157"/>
      <c r="E809" s="157"/>
      <c r="F809" s="157">
        <f>+VLOOKUP(A809,Clasificación!C:K,9,FALSE)</f>
        <v>0</v>
      </c>
      <c r="G809" s="157">
        <f t="shared" si="34"/>
        <v>0</v>
      </c>
      <c r="H809" s="157"/>
      <c r="I809" s="157"/>
      <c r="J809" s="157"/>
      <c r="K809" s="157"/>
      <c r="L809" s="157"/>
      <c r="M809" s="157"/>
      <c r="N809" s="157"/>
      <c r="O809" s="157"/>
      <c r="P809" s="157"/>
      <c r="Q809" s="157"/>
      <c r="R809" s="157"/>
      <c r="S809" s="157"/>
      <c r="T809" s="157"/>
      <c r="U809" s="157"/>
      <c r="V809" s="157"/>
      <c r="W809" s="157"/>
      <c r="X809" s="157"/>
      <c r="Y809" s="157"/>
      <c r="Z809" s="157"/>
      <c r="AA809" s="157">
        <f t="shared" si="36"/>
        <v>0</v>
      </c>
      <c r="AB809" s="158"/>
      <c r="AC809" s="884"/>
      <c r="AD809" s="884"/>
      <c r="AE809" s="884"/>
      <c r="AF809" s="884"/>
      <c r="AG809" s="884"/>
      <c r="AH809" s="884"/>
      <c r="AI809" s="884"/>
      <c r="AJ809" s="884"/>
      <c r="AK809" s="884"/>
      <c r="AL809" s="884"/>
      <c r="AM809" s="884"/>
      <c r="AN809" s="884"/>
    </row>
    <row r="810" spans="1:40" s="882" customFormat="1" ht="11.25">
      <c r="A810" s="882">
        <v>4110131202</v>
      </c>
      <c r="B810" s="883" t="s">
        <v>1064</v>
      </c>
      <c r="C810" s="157">
        <f>-VLOOKUP(A810,Clasificación!C:J,5,FALSE)</f>
        <v>-71729970</v>
      </c>
      <c r="D810" s="157"/>
      <c r="E810" s="157"/>
      <c r="F810" s="157">
        <f>+VLOOKUP(A810,Clasificación!C:K,9,FALSE)</f>
        <v>0</v>
      </c>
      <c r="G810" s="157">
        <f t="shared" si="34"/>
        <v>-71729970</v>
      </c>
      <c r="H810" s="157">
        <f>-G810</f>
        <v>71729970</v>
      </c>
      <c r="I810" s="157"/>
      <c r="J810" s="157"/>
      <c r="K810" s="157"/>
      <c r="L810" s="157"/>
      <c r="M810" s="157"/>
      <c r="N810" s="157"/>
      <c r="O810" s="157"/>
      <c r="P810" s="157"/>
      <c r="Q810" s="157"/>
      <c r="R810" s="157"/>
      <c r="S810" s="157"/>
      <c r="T810" s="157"/>
      <c r="U810" s="157"/>
      <c r="V810" s="157"/>
      <c r="W810" s="157"/>
      <c r="X810" s="157"/>
      <c r="Y810" s="157"/>
      <c r="Z810" s="157"/>
      <c r="AA810" s="157">
        <f t="shared" si="36"/>
        <v>0</v>
      </c>
      <c r="AB810" s="158"/>
      <c r="AC810" s="884"/>
      <c r="AD810" s="884"/>
      <c r="AE810" s="884"/>
      <c r="AF810" s="884"/>
      <c r="AG810" s="884"/>
      <c r="AH810" s="884"/>
      <c r="AI810" s="884"/>
      <c r="AJ810" s="884"/>
      <c r="AK810" s="884"/>
      <c r="AL810" s="884"/>
      <c r="AM810" s="884"/>
      <c r="AN810" s="884"/>
    </row>
    <row r="811" spans="1:40" s="882" customFormat="1" ht="11.25">
      <c r="A811" s="882">
        <v>411014</v>
      </c>
      <c r="B811" s="883" t="s">
        <v>1133</v>
      </c>
      <c r="C811" s="157">
        <f>-VLOOKUP(A811,Clasificación!C:J,5,FALSE)</f>
        <v>0</v>
      </c>
      <c r="D811" s="157"/>
      <c r="E811" s="157"/>
      <c r="F811" s="157">
        <f>+VLOOKUP(A811,Clasificación!C:K,9,FALSE)</f>
        <v>0</v>
      </c>
      <c r="G811" s="157">
        <f t="shared" si="34"/>
        <v>0</v>
      </c>
      <c r="H811" s="157"/>
      <c r="I811" s="157"/>
      <c r="J811" s="157"/>
      <c r="K811" s="157"/>
      <c r="L811" s="157"/>
      <c r="M811" s="157"/>
      <c r="N811" s="157"/>
      <c r="O811" s="157"/>
      <c r="P811" s="157"/>
      <c r="Q811" s="157"/>
      <c r="R811" s="157"/>
      <c r="S811" s="157"/>
      <c r="T811" s="157"/>
      <c r="U811" s="157"/>
      <c r="V811" s="157"/>
      <c r="W811" s="157"/>
      <c r="X811" s="157"/>
      <c r="Y811" s="157"/>
      <c r="Z811" s="157"/>
      <c r="AA811" s="157">
        <f t="shared" si="36"/>
        <v>0</v>
      </c>
      <c r="AB811" s="158"/>
      <c r="AC811" s="884"/>
      <c r="AD811" s="884"/>
      <c r="AE811" s="884"/>
      <c r="AF811" s="884"/>
      <c r="AG811" s="884"/>
      <c r="AH811" s="884"/>
      <c r="AI811" s="884"/>
      <c r="AJ811" s="884"/>
      <c r="AK811" s="884"/>
      <c r="AL811" s="884"/>
      <c r="AM811" s="884"/>
      <c r="AN811" s="884"/>
    </row>
    <row r="812" spans="1:40" s="882" customFormat="1" ht="11.25">
      <c r="A812" s="882">
        <v>4110141</v>
      </c>
      <c r="B812" s="883" t="s">
        <v>1134</v>
      </c>
      <c r="C812" s="157">
        <f>-VLOOKUP(A812,Clasificación!C:J,5,FALSE)</f>
        <v>0</v>
      </c>
      <c r="D812" s="157"/>
      <c r="E812" s="157"/>
      <c r="F812" s="157">
        <f>+VLOOKUP(A812,Clasificación!C:K,9,FALSE)</f>
        <v>0</v>
      </c>
      <c r="G812" s="157">
        <f t="shared" si="34"/>
        <v>0</v>
      </c>
      <c r="H812" s="157"/>
      <c r="I812" s="157"/>
      <c r="J812" s="157"/>
      <c r="K812" s="157"/>
      <c r="L812" s="157"/>
      <c r="M812" s="157"/>
      <c r="N812" s="157"/>
      <c r="O812" s="157"/>
      <c r="P812" s="157"/>
      <c r="Q812" s="157"/>
      <c r="R812" s="157"/>
      <c r="S812" s="157"/>
      <c r="T812" s="157"/>
      <c r="U812" s="157"/>
      <c r="V812" s="157"/>
      <c r="W812" s="157"/>
      <c r="X812" s="157"/>
      <c r="Y812" s="157"/>
      <c r="Z812" s="157"/>
      <c r="AA812" s="157">
        <f t="shared" si="36"/>
        <v>0</v>
      </c>
      <c r="AB812" s="158"/>
      <c r="AC812" s="884"/>
      <c r="AD812" s="884"/>
      <c r="AE812" s="884"/>
      <c r="AF812" s="884"/>
      <c r="AG812" s="884"/>
      <c r="AH812" s="884"/>
      <c r="AI812" s="884"/>
      <c r="AJ812" s="884"/>
      <c r="AK812" s="884"/>
      <c r="AL812" s="884"/>
      <c r="AM812" s="884"/>
      <c r="AN812" s="884"/>
    </row>
    <row r="813" spans="1:40" s="882" customFormat="1" ht="11.25">
      <c r="A813" s="882">
        <v>41101411</v>
      </c>
      <c r="B813" s="883" t="s">
        <v>1230</v>
      </c>
      <c r="C813" s="157">
        <f>-VLOOKUP(A813,Clasificación!C:J,5,FALSE)</f>
        <v>0</v>
      </c>
      <c r="D813" s="157"/>
      <c r="E813" s="157"/>
      <c r="F813" s="157">
        <f>+VLOOKUP(A813,Clasificación!C:K,9,FALSE)</f>
        <v>0</v>
      </c>
      <c r="G813" s="157">
        <f t="shared" si="34"/>
        <v>0</v>
      </c>
      <c r="H813" s="157"/>
      <c r="I813" s="157"/>
      <c r="J813" s="157"/>
      <c r="K813" s="157"/>
      <c r="L813" s="157"/>
      <c r="M813" s="157"/>
      <c r="N813" s="157"/>
      <c r="O813" s="157"/>
      <c r="P813" s="157"/>
      <c r="Q813" s="157"/>
      <c r="R813" s="157"/>
      <c r="S813" s="157"/>
      <c r="T813" s="157"/>
      <c r="U813" s="157"/>
      <c r="V813" s="157"/>
      <c r="W813" s="157"/>
      <c r="X813" s="157"/>
      <c r="Y813" s="157"/>
      <c r="Z813" s="157"/>
      <c r="AA813" s="157">
        <f t="shared" si="36"/>
        <v>0</v>
      </c>
      <c r="AB813" s="158"/>
      <c r="AC813" s="884"/>
      <c r="AD813" s="884"/>
      <c r="AE813" s="884"/>
      <c r="AF813" s="884"/>
      <c r="AG813" s="884"/>
      <c r="AH813" s="884"/>
      <c r="AI813" s="884"/>
      <c r="AJ813" s="884"/>
      <c r="AK813" s="884"/>
      <c r="AL813" s="884"/>
      <c r="AM813" s="884"/>
      <c r="AN813" s="884"/>
    </row>
    <row r="814" spans="1:40" s="882" customFormat="1" ht="11.25">
      <c r="A814" s="882">
        <v>4110141101</v>
      </c>
      <c r="B814" s="883" t="s">
        <v>1231</v>
      </c>
      <c r="C814" s="157">
        <f>-VLOOKUP(A814,Clasificación!C:J,5,FALSE)</f>
        <v>-4475801</v>
      </c>
      <c r="D814" s="157"/>
      <c r="E814" s="157"/>
      <c r="F814" s="157">
        <f>+VLOOKUP(A814,Clasificación!C:K,9,FALSE)</f>
        <v>0</v>
      </c>
      <c r="G814" s="157">
        <f t="shared" si="34"/>
        <v>-4475801</v>
      </c>
      <c r="H814" s="157">
        <f t="shared" ref="H814:H815" si="37">-G814</f>
        <v>4475801</v>
      </c>
      <c r="I814" s="157"/>
      <c r="J814" s="157"/>
      <c r="K814" s="157"/>
      <c r="L814" s="157"/>
      <c r="M814" s="157"/>
      <c r="N814" s="157"/>
      <c r="O814" s="157"/>
      <c r="P814" s="157"/>
      <c r="Q814" s="157"/>
      <c r="R814" s="157"/>
      <c r="S814" s="157"/>
      <c r="T814" s="157"/>
      <c r="U814" s="157"/>
      <c r="V814" s="157"/>
      <c r="W814" s="157"/>
      <c r="X814" s="157"/>
      <c r="Y814" s="157"/>
      <c r="Z814" s="157"/>
      <c r="AA814" s="157">
        <f t="shared" si="36"/>
        <v>0</v>
      </c>
      <c r="AB814" s="158"/>
      <c r="AC814" s="884"/>
      <c r="AD814" s="884"/>
      <c r="AE814" s="884"/>
      <c r="AF814" s="884"/>
      <c r="AG814" s="884"/>
      <c r="AH814" s="884"/>
      <c r="AI814" s="884"/>
      <c r="AJ814" s="884"/>
      <c r="AK814" s="884"/>
      <c r="AL814" s="884"/>
      <c r="AM814" s="884"/>
      <c r="AN814" s="884"/>
    </row>
    <row r="815" spans="1:40" s="882" customFormat="1" ht="11.25">
      <c r="A815" s="882">
        <v>4110141102</v>
      </c>
      <c r="B815" s="883" t="s">
        <v>1524</v>
      </c>
      <c r="C815" s="157">
        <f>-VLOOKUP(A815,Clasificación!C:J,5,FALSE)</f>
        <v>-1028873</v>
      </c>
      <c r="D815" s="157"/>
      <c r="E815" s="157"/>
      <c r="F815" s="157">
        <f>+VLOOKUP(A815,Clasificación!C:K,9,FALSE)</f>
        <v>0</v>
      </c>
      <c r="G815" s="157">
        <f t="shared" si="34"/>
        <v>-1028873</v>
      </c>
      <c r="H815" s="157">
        <f t="shared" si="37"/>
        <v>1028873</v>
      </c>
      <c r="I815" s="157"/>
      <c r="J815" s="157"/>
      <c r="K815" s="157"/>
      <c r="L815" s="157"/>
      <c r="M815" s="157"/>
      <c r="N815" s="157"/>
      <c r="O815" s="157"/>
      <c r="P815" s="157"/>
      <c r="Q815" s="157"/>
      <c r="R815" s="157"/>
      <c r="S815" s="157"/>
      <c r="T815" s="157"/>
      <c r="U815" s="157"/>
      <c r="V815" s="157"/>
      <c r="W815" s="157"/>
      <c r="X815" s="157"/>
      <c r="Y815" s="157"/>
      <c r="Z815" s="157"/>
      <c r="AA815" s="157">
        <f t="shared" si="36"/>
        <v>0</v>
      </c>
      <c r="AB815" s="158"/>
      <c r="AC815" s="884"/>
      <c r="AD815" s="884"/>
      <c r="AE815" s="884"/>
      <c r="AF815" s="884"/>
      <c r="AG815" s="884"/>
      <c r="AH815" s="884"/>
      <c r="AI815" s="884"/>
      <c r="AJ815" s="884"/>
      <c r="AK815" s="884"/>
      <c r="AL815" s="884"/>
      <c r="AM815" s="884"/>
      <c r="AN815" s="884"/>
    </row>
    <row r="816" spans="1:40" s="882" customFormat="1" ht="11.25">
      <c r="A816" s="882">
        <v>4110141104</v>
      </c>
      <c r="B816" s="883" t="s">
        <v>1416</v>
      </c>
      <c r="C816" s="157">
        <f>-VLOOKUP(A816,Clasificación!C:J,5,FALSE)</f>
        <v>0</v>
      </c>
      <c r="D816" s="157"/>
      <c r="E816" s="157"/>
      <c r="F816" s="157">
        <f>+VLOOKUP(A816,Clasificación!C:K,9,FALSE)</f>
        <v>0</v>
      </c>
      <c r="G816" s="157">
        <f t="shared" si="34"/>
        <v>0</v>
      </c>
      <c r="H816" s="157"/>
      <c r="I816" s="157"/>
      <c r="J816" s="157"/>
      <c r="K816" s="157"/>
      <c r="L816" s="157"/>
      <c r="M816" s="157"/>
      <c r="N816" s="157"/>
      <c r="O816" s="157"/>
      <c r="P816" s="157"/>
      <c r="Q816" s="157"/>
      <c r="R816" s="157"/>
      <c r="S816" s="157"/>
      <c r="T816" s="157"/>
      <c r="U816" s="157"/>
      <c r="V816" s="157"/>
      <c r="W816" s="157"/>
      <c r="X816" s="157"/>
      <c r="Y816" s="157"/>
      <c r="Z816" s="157"/>
      <c r="AA816" s="157">
        <f t="shared" si="36"/>
        <v>0</v>
      </c>
      <c r="AB816" s="158"/>
      <c r="AC816" s="884"/>
      <c r="AD816" s="884"/>
      <c r="AE816" s="884"/>
      <c r="AF816" s="884"/>
      <c r="AG816" s="884"/>
      <c r="AH816" s="884"/>
      <c r="AI816" s="884"/>
      <c r="AJ816" s="884"/>
      <c r="AK816" s="884"/>
      <c r="AL816" s="884"/>
      <c r="AM816" s="884"/>
      <c r="AN816" s="884"/>
    </row>
    <row r="817" spans="1:40" s="882" customFormat="1" ht="11.25">
      <c r="A817" s="882">
        <v>41101412</v>
      </c>
      <c r="B817" s="883" t="s">
        <v>1135</v>
      </c>
      <c r="C817" s="157">
        <f>-VLOOKUP(A817,Clasificación!C:J,5,FALSE)</f>
        <v>0</v>
      </c>
      <c r="D817" s="157"/>
      <c r="E817" s="157"/>
      <c r="F817" s="157">
        <f>+VLOOKUP(A817,Clasificación!C:K,9,FALSE)</f>
        <v>0</v>
      </c>
      <c r="G817" s="157">
        <f t="shared" si="34"/>
        <v>0</v>
      </c>
      <c r="H817" s="157"/>
      <c r="I817" s="157"/>
      <c r="J817" s="157"/>
      <c r="K817" s="157"/>
      <c r="L817" s="157"/>
      <c r="M817" s="157"/>
      <c r="N817" s="157"/>
      <c r="O817" s="157"/>
      <c r="P817" s="157"/>
      <c r="Q817" s="157"/>
      <c r="R817" s="157"/>
      <c r="S817" s="157"/>
      <c r="T817" s="157"/>
      <c r="U817" s="157"/>
      <c r="V817" s="157"/>
      <c r="W817" s="157"/>
      <c r="X817" s="157"/>
      <c r="Y817" s="157"/>
      <c r="Z817" s="157"/>
      <c r="AA817" s="157">
        <f t="shared" si="36"/>
        <v>0</v>
      </c>
      <c r="AB817" s="158"/>
      <c r="AC817" s="884"/>
      <c r="AD817" s="884"/>
      <c r="AE817" s="884"/>
      <c r="AF817" s="884"/>
      <c r="AG817" s="884"/>
      <c r="AH817" s="884"/>
      <c r="AI817" s="884"/>
      <c r="AJ817" s="884"/>
      <c r="AK817" s="884"/>
      <c r="AL817" s="884"/>
      <c r="AM817" s="884"/>
      <c r="AN817" s="884"/>
    </row>
    <row r="818" spans="1:40" s="882" customFormat="1" ht="11.25">
      <c r="A818" s="882">
        <v>4110141201</v>
      </c>
      <c r="B818" s="883" t="s">
        <v>1136</v>
      </c>
      <c r="C818" s="157">
        <f>-VLOOKUP(A818,Clasificación!C:J,5,FALSE)</f>
        <v>-67247257</v>
      </c>
      <c r="D818" s="157"/>
      <c r="E818" s="157"/>
      <c r="F818" s="157">
        <f>+VLOOKUP(A818,Clasificación!C:K,9,FALSE)</f>
        <v>0</v>
      </c>
      <c r="G818" s="157">
        <f t="shared" si="34"/>
        <v>-67247257</v>
      </c>
      <c r="H818" s="157">
        <f t="shared" ref="H818:H819" si="38">-G818</f>
        <v>67247257</v>
      </c>
      <c r="I818" s="157"/>
      <c r="J818" s="157"/>
      <c r="K818" s="157"/>
      <c r="L818" s="157"/>
      <c r="M818" s="157"/>
      <c r="N818" s="157"/>
      <c r="O818" s="157"/>
      <c r="P818" s="157"/>
      <c r="Q818" s="157"/>
      <c r="R818" s="157"/>
      <c r="S818" s="157"/>
      <c r="T818" s="157"/>
      <c r="U818" s="157"/>
      <c r="V818" s="157"/>
      <c r="W818" s="157"/>
      <c r="X818" s="157"/>
      <c r="Y818" s="157"/>
      <c r="Z818" s="157"/>
      <c r="AA818" s="157">
        <f t="shared" si="36"/>
        <v>0</v>
      </c>
      <c r="AB818" s="158"/>
      <c r="AC818" s="884"/>
      <c r="AD818" s="884"/>
      <c r="AE818" s="884"/>
      <c r="AF818" s="884"/>
      <c r="AG818" s="884"/>
      <c r="AH818" s="884"/>
      <c r="AI818" s="884"/>
      <c r="AJ818" s="884"/>
      <c r="AK818" s="884"/>
      <c r="AL818" s="884"/>
      <c r="AM818" s="884"/>
      <c r="AN818" s="884"/>
    </row>
    <row r="819" spans="1:40" s="882" customFormat="1" ht="11.25">
      <c r="A819" s="882">
        <v>4110141202</v>
      </c>
      <c r="B819" s="883" t="s">
        <v>1367</v>
      </c>
      <c r="C819" s="157">
        <f>-VLOOKUP(A819,Clasificación!C:J,5,FALSE)</f>
        <v>-12023777</v>
      </c>
      <c r="D819" s="157"/>
      <c r="E819" s="157"/>
      <c r="F819" s="157">
        <f>+VLOOKUP(A819,Clasificación!C:K,9,FALSE)</f>
        <v>0</v>
      </c>
      <c r="G819" s="157">
        <f t="shared" si="34"/>
        <v>-12023777</v>
      </c>
      <c r="H819" s="157">
        <f t="shared" si="38"/>
        <v>12023777</v>
      </c>
      <c r="I819" s="157"/>
      <c r="J819" s="157"/>
      <c r="K819" s="157"/>
      <c r="L819" s="157"/>
      <c r="M819" s="157"/>
      <c r="N819" s="157"/>
      <c r="O819" s="157"/>
      <c r="P819" s="157"/>
      <c r="Q819" s="157"/>
      <c r="R819" s="157"/>
      <c r="S819" s="157"/>
      <c r="T819" s="157"/>
      <c r="U819" s="157"/>
      <c r="V819" s="157"/>
      <c r="W819" s="157"/>
      <c r="X819" s="157"/>
      <c r="Y819" s="157"/>
      <c r="Z819" s="157"/>
      <c r="AA819" s="157">
        <f t="shared" si="36"/>
        <v>0</v>
      </c>
      <c r="AB819" s="158"/>
      <c r="AC819" s="884"/>
      <c r="AD819" s="884"/>
      <c r="AE819" s="884"/>
      <c r="AF819" s="884"/>
      <c r="AG819" s="884"/>
      <c r="AH819" s="884"/>
      <c r="AI819" s="884"/>
      <c r="AJ819" s="884"/>
      <c r="AK819" s="884"/>
      <c r="AL819" s="884"/>
      <c r="AM819" s="884"/>
      <c r="AN819" s="884"/>
    </row>
    <row r="820" spans="1:40" s="882" customFormat="1" ht="11.25">
      <c r="A820" s="882">
        <v>4110142</v>
      </c>
      <c r="B820" s="883" t="s">
        <v>1299</v>
      </c>
      <c r="C820" s="157">
        <f>-VLOOKUP(A820,Clasificación!C:J,5,FALSE)</f>
        <v>0</v>
      </c>
      <c r="D820" s="157"/>
      <c r="E820" s="157"/>
      <c r="F820" s="157">
        <f>+VLOOKUP(A820,Clasificación!C:K,9,FALSE)</f>
        <v>0</v>
      </c>
      <c r="G820" s="157">
        <f t="shared" si="34"/>
        <v>0</v>
      </c>
      <c r="H820" s="157"/>
      <c r="I820" s="157"/>
      <c r="J820" s="157"/>
      <c r="K820" s="157"/>
      <c r="L820" s="157"/>
      <c r="M820" s="157"/>
      <c r="N820" s="157"/>
      <c r="O820" s="157"/>
      <c r="P820" s="157"/>
      <c r="Q820" s="157"/>
      <c r="R820" s="157"/>
      <c r="S820" s="157"/>
      <c r="T820" s="157"/>
      <c r="U820" s="157"/>
      <c r="V820" s="157"/>
      <c r="W820" s="157"/>
      <c r="X820" s="157"/>
      <c r="Y820" s="157"/>
      <c r="Z820" s="157"/>
      <c r="AA820" s="157">
        <f t="shared" si="36"/>
        <v>0</v>
      </c>
      <c r="AB820" s="158"/>
      <c r="AC820" s="884"/>
      <c r="AD820" s="884"/>
      <c r="AE820" s="884"/>
      <c r="AF820" s="884"/>
      <c r="AG820" s="884"/>
      <c r="AH820" s="884"/>
      <c r="AI820" s="884"/>
      <c r="AJ820" s="884"/>
      <c r="AK820" s="884"/>
      <c r="AL820" s="884"/>
      <c r="AM820" s="884"/>
      <c r="AN820" s="884"/>
    </row>
    <row r="821" spans="1:40" s="882" customFormat="1" ht="11.25">
      <c r="A821" s="882">
        <v>41101421</v>
      </c>
      <c r="B821" s="883" t="s">
        <v>1300</v>
      </c>
      <c r="C821" s="157">
        <f>-VLOOKUP(A821,Clasificación!C:J,5,FALSE)</f>
        <v>0</v>
      </c>
      <c r="D821" s="157"/>
      <c r="E821" s="157"/>
      <c r="F821" s="157">
        <f>+VLOOKUP(A821,Clasificación!C:K,9,FALSE)</f>
        <v>0</v>
      </c>
      <c r="G821" s="157">
        <f t="shared" si="34"/>
        <v>0</v>
      </c>
      <c r="H821" s="157"/>
      <c r="I821" s="157"/>
      <c r="J821" s="157"/>
      <c r="K821" s="157"/>
      <c r="L821" s="157"/>
      <c r="M821" s="157"/>
      <c r="N821" s="157"/>
      <c r="O821" s="157"/>
      <c r="P821" s="157"/>
      <c r="Q821" s="157"/>
      <c r="R821" s="157"/>
      <c r="S821" s="157"/>
      <c r="T821" s="157"/>
      <c r="U821" s="157"/>
      <c r="V821" s="157"/>
      <c r="W821" s="157"/>
      <c r="X821" s="157"/>
      <c r="Y821" s="157"/>
      <c r="Z821" s="157"/>
      <c r="AA821" s="157">
        <f t="shared" si="36"/>
        <v>0</v>
      </c>
      <c r="AB821" s="158"/>
      <c r="AC821" s="884"/>
      <c r="AD821" s="884"/>
      <c r="AE821" s="884"/>
      <c r="AF821" s="884"/>
      <c r="AG821" s="884"/>
      <c r="AH821" s="884"/>
      <c r="AI821" s="884"/>
      <c r="AJ821" s="884"/>
      <c r="AK821" s="884"/>
      <c r="AL821" s="884"/>
      <c r="AM821" s="884"/>
      <c r="AN821" s="884"/>
    </row>
    <row r="822" spans="1:40" s="882" customFormat="1" ht="11.25">
      <c r="A822" s="882">
        <v>4110142101</v>
      </c>
      <c r="B822" s="883" t="s">
        <v>1301</v>
      </c>
      <c r="C822" s="157">
        <f>-VLOOKUP(A822,Clasificación!C:J,5,FALSE)</f>
        <v>-41070899</v>
      </c>
      <c r="D822" s="157"/>
      <c r="E822" s="157"/>
      <c r="F822" s="157">
        <f>+VLOOKUP(A822,Clasificación!C:K,9,FALSE)</f>
        <v>0</v>
      </c>
      <c r="G822" s="157">
        <f t="shared" si="34"/>
        <v>-41070899</v>
      </c>
      <c r="H822" s="157">
        <f>-G822</f>
        <v>41070899</v>
      </c>
      <c r="I822" s="157"/>
      <c r="J822" s="157"/>
      <c r="K822" s="157"/>
      <c r="L822" s="157"/>
      <c r="M822" s="157"/>
      <c r="N822" s="157"/>
      <c r="O822" s="157"/>
      <c r="P822" s="157"/>
      <c r="Q822" s="157"/>
      <c r="R822" s="157"/>
      <c r="S822" s="157"/>
      <c r="T822" s="157"/>
      <c r="U822" s="157"/>
      <c r="V822" s="157"/>
      <c r="W822" s="157"/>
      <c r="X822" s="157"/>
      <c r="Y822" s="157"/>
      <c r="Z822" s="157"/>
      <c r="AA822" s="157">
        <f t="shared" si="36"/>
        <v>0</v>
      </c>
      <c r="AB822" s="158"/>
      <c r="AC822" s="884"/>
      <c r="AD822" s="884"/>
      <c r="AE822" s="884"/>
      <c r="AF822" s="884"/>
      <c r="AG822" s="884"/>
      <c r="AH822" s="884"/>
      <c r="AI822" s="884"/>
      <c r="AJ822" s="884"/>
      <c r="AK822" s="884"/>
      <c r="AL822" s="884"/>
      <c r="AM822" s="884"/>
      <c r="AN822" s="884"/>
    </row>
    <row r="823" spans="1:40" s="882" customFormat="1" ht="11.25">
      <c r="A823" s="882">
        <v>412</v>
      </c>
      <c r="B823" s="883" t="s">
        <v>816</v>
      </c>
      <c r="C823" s="157">
        <f>-VLOOKUP(A823,Clasificación!C:J,5,FALSE)</f>
        <v>0</v>
      </c>
      <c r="D823" s="157"/>
      <c r="E823" s="157"/>
      <c r="F823" s="157">
        <f>+VLOOKUP(A823,Clasificación!C:K,9,FALSE)</f>
        <v>0</v>
      </c>
      <c r="G823" s="157">
        <f t="shared" si="34"/>
        <v>0</v>
      </c>
      <c r="H823" s="157"/>
      <c r="I823" s="157"/>
      <c r="J823" s="157"/>
      <c r="K823" s="157"/>
      <c r="L823" s="157"/>
      <c r="M823" s="157"/>
      <c r="N823" s="157"/>
      <c r="O823" s="157"/>
      <c r="P823" s="157"/>
      <c r="Q823" s="157"/>
      <c r="R823" s="157"/>
      <c r="S823" s="157"/>
      <c r="T823" s="157"/>
      <c r="U823" s="157"/>
      <c r="V823" s="157"/>
      <c r="W823" s="157"/>
      <c r="X823" s="157"/>
      <c r="Y823" s="157"/>
      <c r="Z823" s="157"/>
      <c r="AA823" s="157">
        <f t="shared" si="36"/>
        <v>0</v>
      </c>
      <c r="AB823" s="158"/>
      <c r="AC823" s="884"/>
      <c r="AD823" s="884"/>
      <c r="AE823" s="884"/>
      <c r="AF823" s="884"/>
      <c r="AG823" s="884"/>
      <c r="AH823" s="884"/>
      <c r="AI823" s="884"/>
      <c r="AJ823" s="884"/>
      <c r="AK823" s="884"/>
      <c r="AL823" s="884"/>
      <c r="AM823" s="884"/>
      <c r="AN823" s="884"/>
    </row>
    <row r="824" spans="1:40" s="882" customFormat="1" ht="11.25">
      <c r="A824" s="882">
        <v>41201</v>
      </c>
      <c r="B824" s="883" t="s">
        <v>816</v>
      </c>
      <c r="C824" s="157">
        <f>-VLOOKUP(A824,Clasificación!C:J,5,FALSE)</f>
        <v>0</v>
      </c>
      <c r="D824" s="157"/>
      <c r="E824" s="157"/>
      <c r="F824" s="157">
        <f>+VLOOKUP(A824,Clasificación!C:K,9,FALSE)</f>
        <v>0</v>
      </c>
      <c r="G824" s="157">
        <f t="shared" si="34"/>
        <v>0</v>
      </c>
      <c r="H824" s="157"/>
      <c r="I824" s="157"/>
      <c r="J824" s="157"/>
      <c r="K824" s="157"/>
      <c r="L824" s="157"/>
      <c r="M824" s="157"/>
      <c r="N824" s="157"/>
      <c r="O824" s="157"/>
      <c r="P824" s="157"/>
      <c r="Q824" s="157"/>
      <c r="R824" s="157"/>
      <c r="S824" s="157"/>
      <c r="T824" s="157"/>
      <c r="U824" s="157"/>
      <c r="V824" s="157"/>
      <c r="W824" s="157"/>
      <c r="X824" s="157"/>
      <c r="Y824" s="157"/>
      <c r="Z824" s="157"/>
      <c r="AA824" s="157">
        <f t="shared" si="36"/>
        <v>0</v>
      </c>
      <c r="AB824" s="158"/>
      <c r="AC824" s="884"/>
      <c r="AD824" s="884"/>
      <c r="AE824" s="884"/>
      <c r="AF824" s="884"/>
      <c r="AG824" s="884"/>
      <c r="AH824" s="884"/>
      <c r="AI824" s="884"/>
      <c r="AJ824" s="884"/>
      <c r="AK824" s="884"/>
      <c r="AL824" s="884"/>
      <c r="AM824" s="884"/>
      <c r="AN824" s="884"/>
    </row>
    <row r="825" spans="1:40" s="882" customFormat="1" ht="11.25">
      <c r="A825" s="882">
        <v>412011</v>
      </c>
      <c r="B825" s="883" t="s">
        <v>816</v>
      </c>
      <c r="C825" s="157">
        <f>-VLOOKUP(A825,Clasificación!C:J,5,FALSE)</f>
        <v>0</v>
      </c>
      <c r="D825" s="157"/>
      <c r="E825" s="157"/>
      <c r="F825" s="157">
        <f>+VLOOKUP(A825,Clasificación!C:K,9,FALSE)</f>
        <v>0</v>
      </c>
      <c r="G825" s="157">
        <f t="shared" si="34"/>
        <v>0</v>
      </c>
      <c r="H825" s="157"/>
      <c r="I825" s="157"/>
      <c r="J825" s="157"/>
      <c r="K825" s="157"/>
      <c r="L825" s="157"/>
      <c r="M825" s="157"/>
      <c r="N825" s="157"/>
      <c r="O825" s="157"/>
      <c r="P825" s="157"/>
      <c r="Q825" s="157"/>
      <c r="R825" s="157"/>
      <c r="S825" s="157"/>
      <c r="T825" s="157"/>
      <c r="U825" s="157"/>
      <c r="V825" s="157"/>
      <c r="W825" s="157"/>
      <c r="X825" s="157"/>
      <c r="Y825" s="157"/>
      <c r="Z825" s="157"/>
      <c r="AA825" s="157">
        <f t="shared" si="36"/>
        <v>0</v>
      </c>
      <c r="AB825" s="158"/>
      <c r="AC825" s="884"/>
      <c r="AD825" s="884"/>
      <c r="AE825" s="884"/>
      <c r="AF825" s="884"/>
      <c r="AG825" s="884"/>
      <c r="AH825" s="884"/>
      <c r="AI825" s="884"/>
      <c r="AJ825" s="884"/>
      <c r="AK825" s="884"/>
      <c r="AL825" s="884"/>
      <c r="AM825" s="884"/>
      <c r="AN825" s="884"/>
    </row>
    <row r="826" spans="1:40" s="882" customFormat="1" ht="11.25">
      <c r="A826" s="882">
        <v>4120111</v>
      </c>
      <c r="B826" s="883" t="s">
        <v>816</v>
      </c>
      <c r="C826" s="157">
        <f>-VLOOKUP(A826,Clasificación!C:J,5,FALSE)</f>
        <v>0</v>
      </c>
      <c r="D826" s="157"/>
      <c r="E826" s="157"/>
      <c r="F826" s="157">
        <f>+VLOOKUP(A826,Clasificación!C:K,9,FALSE)</f>
        <v>0</v>
      </c>
      <c r="G826" s="157">
        <f t="shared" si="34"/>
        <v>0</v>
      </c>
      <c r="H826" s="157"/>
      <c r="I826" s="157"/>
      <c r="J826" s="157"/>
      <c r="K826" s="157"/>
      <c r="L826" s="157"/>
      <c r="M826" s="157"/>
      <c r="N826" s="157"/>
      <c r="O826" s="157"/>
      <c r="P826" s="157"/>
      <c r="Q826" s="157"/>
      <c r="R826" s="157"/>
      <c r="S826" s="157"/>
      <c r="T826" s="157"/>
      <c r="U826" s="157"/>
      <c r="V826" s="157"/>
      <c r="W826" s="157"/>
      <c r="X826" s="157"/>
      <c r="Y826" s="157"/>
      <c r="Z826" s="157"/>
      <c r="AA826" s="157">
        <f t="shared" si="36"/>
        <v>0</v>
      </c>
      <c r="AB826" s="158"/>
      <c r="AC826" s="884"/>
      <c r="AD826" s="884"/>
      <c r="AE826" s="884"/>
      <c r="AF826" s="884"/>
      <c r="AG826" s="884"/>
      <c r="AH826" s="884"/>
      <c r="AI826" s="884"/>
      <c r="AJ826" s="884"/>
      <c r="AK826" s="884"/>
      <c r="AL826" s="884"/>
      <c r="AM826" s="884"/>
      <c r="AN826" s="884"/>
    </row>
    <row r="827" spans="1:40" s="882" customFormat="1" ht="11.25">
      <c r="A827" s="882">
        <v>41201111</v>
      </c>
      <c r="B827" s="883" t="s">
        <v>817</v>
      </c>
      <c r="C827" s="157">
        <f>-VLOOKUP(A827,Clasificación!C:J,5,FALSE)</f>
        <v>0</v>
      </c>
      <c r="D827" s="157"/>
      <c r="E827" s="157"/>
      <c r="F827" s="157">
        <f>+VLOOKUP(A827,Clasificación!C:K,9,FALSE)</f>
        <v>0</v>
      </c>
      <c r="G827" s="157">
        <f t="shared" si="34"/>
        <v>0</v>
      </c>
      <c r="H827" s="157"/>
      <c r="I827" s="157"/>
      <c r="J827" s="157"/>
      <c r="K827" s="157"/>
      <c r="L827" s="157"/>
      <c r="M827" s="157"/>
      <c r="N827" s="157"/>
      <c r="O827" s="157"/>
      <c r="P827" s="157"/>
      <c r="Q827" s="157"/>
      <c r="R827" s="157"/>
      <c r="S827" s="157"/>
      <c r="T827" s="157"/>
      <c r="U827" s="157"/>
      <c r="V827" s="157"/>
      <c r="W827" s="157"/>
      <c r="X827" s="157"/>
      <c r="Y827" s="157"/>
      <c r="Z827" s="157"/>
      <c r="AA827" s="157">
        <f t="shared" si="36"/>
        <v>0</v>
      </c>
      <c r="AB827" s="158"/>
      <c r="AC827" s="884"/>
      <c r="AD827" s="884"/>
      <c r="AE827" s="884"/>
      <c r="AF827" s="884"/>
      <c r="AG827" s="884"/>
      <c r="AH827" s="884"/>
      <c r="AI827" s="884"/>
      <c r="AJ827" s="884"/>
      <c r="AK827" s="884"/>
      <c r="AL827" s="884"/>
      <c r="AM827" s="884"/>
      <c r="AN827" s="884"/>
    </row>
    <row r="828" spans="1:40" s="882" customFormat="1" ht="11.25">
      <c r="A828" s="882">
        <v>4120111101</v>
      </c>
      <c r="B828" s="883" t="s">
        <v>818</v>
      </c>
      <c r="C828" s="157">
        <f>-VLOOKUP(A828,Clasificación!C:J,5,FALSE)</f>
        <v>0</v>
      </c>
      <c r="D828" s="157"/>
      <c r="E828" s="157"/>
      <c r="F828" s="157">
        <f>+VLOOKUP(A828,Clasificación!C:K,9,FALSE)</f>
        <v>0</v>
      </c>
      <c r="G828" s="157">
        <f t="shared" si="34"/>
        <v>0</v>
      </c>
      <c r="H828" s="157"/>
      <c r="I828" s="157"/>
      <c r="J828" s="157"/>
      <c r="K828" s="157"/>
      <c r="L828" s="157"/>
      <c r="M828" s="157"/>
      <c r="N828" s="157"/>
      <c r="O828" s="157"/>
      <c r="P828" s="157"/>
      <c r="Q828" s="157"/>
      <c r="R828" s="157"/>
      <c r="S828" s="157"/>
      <c r="T828" s="157"/>
      <c r="U828" s="157"/>
      <c r="V828" s="157"/>
      <c r="W828" s="157"/>
      <c r="X828" s="157"/>
      <c r="Y828" s="157"/>
      <c r="Z828" s="157"/>
      <c r="AA828" s="157">
        <f t="shared" si="36"/>
        <v>0</v>
      </c>
      <c r="AB828" s="158"/>
      <c r="AC828" s="884"/>
      <c r="AD828" s="884"/>
      <c r="AE828" s="884"/>
      <c r="AF828" s="884"/>
      <c r="AG828" s="884"/>
      <c r="AH828" s="884"/>
      <c r="AI828" s="884"/>
      <c r="AJ828" s="884"/>
      <c r="AK828" s="884"/>
      <c r="AL828" s="884"/>
      <c r="AM828" s="884"/>
      <c r="AN828" s="884"/>
    </row>
    <row r="829" spans="1:40" s="882" customFormat="1" ht="11.25">
      <c r="A829" s="882">
        <v>4120111102</v>
      </c>
      <c r="B829" s="883" t="s">
        <v>819</v>
      </c>
      <c r="C829" s="157">
        <f>-VLOOKUP(A829,Clasificación!C:J,5,FALSE)</f>
        <v>0</v>
      </c>
      <c r="D829" s="157"/>
      <c r="E829" s="157"/>
      <c r="F829" s="157">
        <f>+VLOOKUP(A829,Clasificación!C:K,9,FALSE)</f>
        <v>0</v>
      </c>
      <c r="G829" s="157">
        <f t="shared" si="34"/>
        <v>0</v>
      </c>
      <c r="H829" s="157"/>
      <c r="I829" s="157"/>
      <c r="J829" s="157"/>
      <c r="K829" s="157"/>
      <c r="L829" s="157"/>
      <c r="M829" s="157"/>
      <c r="N829" s="157"/>
      <c r="O829" s="157"/>
      <c r="P829" s="157"/>
      <c r="Q829" s="157"/>
      <c r="R829" s="157"/>
      <c r="S829" s="157"/>
      <c r="T829" s="157"/>
      <c r="U829" s="157"/>
      <c r="V829" s="157"/>
      <c r="W829" s="157"/>
      <c r="X829" s="157"/>
      <c r="Y829" s="157"/>
      <c r="Z829" s="157"/>
      <c r="AA829" s="157">
        <f t="shared" si="36"/>
        <v>0</v>
      </c>
      <c r="AB829" s="158"/>
      <c r="AC829" s="884"/>
      <c r="AD829" s="884"/>
      <c r="AE829" s="884"/>
      <c r="AF829" s="884"/>
      <c r="AG829" s="884"/>
      <c r="AH829" s="884"/>
      <c r="AI829" s="884"/>
      <c r="AJ829" s="884"/>
      <c r="AK829" s="884"/>
      <c r="AL829" s="884"/>
      <c r="AM829" s="884"/>
      <c r="AN829" s="884"/>
    </row>
    <row r="830" spans="1:40" s="882" customFormat="1" ht="11.25">
      <c r="A830" s="882">
        <v>4120112</v>
      </c>
      <c r="B830" s="883" t="s">
        <v>112</v>
      </c>
      <c r="C830" s="157">
        <f>-VLOOKUP(A830,Clasificación!C:J,5,FALSE)</f>
        <v>0</v>
      </c>
      <c r="D830" s="157"/>
      <c r="E830" s="157"/>
      <c r="F830" s="157">
        <f>+VLOOKUP(A830,Clasificación!C:K,9,FALSE)</f>
        <v>0</v>
      </c>
      <c r="G830" s="157">
        <f t="shared" si="34"/>
        <v>0</v>
      </c>
      <c r="H830" s="157"/>
      <c r="I830" s="157"/>
      <c r="J830" s="157"/>
      <c r="K830" s="157"/>
      <c r="L830" s="157"/>
      <c r="M830" s="157"/>
      <c r="N830" s="157"/>
      <c r="O830" s="157"/>
      <c r="P830" s="157"/>
      <c r="Q830" s="157"/>
      <c r="R830" s="157"/>
      <c r="S830" s="157"/>
      <c r="T830" s="157"/>
      <c r="U830" s="157"/>
      <c r="V830" s="157"/>
      <c r="W830" s="157"/>
      <c r="X830" s="157"/>
      <c r="Y830" s="157"/>
      <c r="Z830" s="157"/>
      <c r="AA830" s="157">
        <f t="shared" si="36"/>
        <v>0</v>
      </c>
      <c r="AB830" s="158"/>
      <c r="AC830" s="884"/>
      <c r="AD830" s="884"/>
      <c r="AE830" s="884"/>
      <c r="AF830" s="884"/>
      <c r="AG830" s="884"/>
      <c r="AH830" s="884"/>
      <c r="AI830" s="884"/>
      <c r="AJ830" s="884"/>
      <c r="AK830" s="884"/>
      <c r="AL830" s="884"/>
      <c r="AM830" s="884"/>
      <c r="AN830" s="884"/>
    </row>
    <row r="831" spans="1:40" s="882" customFormat="1" ht="11.25">
      <c r="A831" s="882">
        <v>41201121</v>
      </c>
      <c r="B831" s="883" t="s">
        <v>1232</v>
      </c>
      <c r="C831" s="157">
        <f>-VLOOKUP(A831,Clasificación!C:J,5,FALSE)</f>
        <v>0</v>
      </c>
      <c r="D831" s="157"/>
      <c r="E831" s="157"/>
      <c r="F831" s="157">
        <f>+VLOOKUP(A831,Clasificación!C:K,9,FALSE)</f>
        <v>0</v>
      </c>
      <c r="G831" s="157">
        <f t="shared" si="34"/>
        <v>0</v>
      </c>
      <c r="H831" s="157"/>
      <c r="I831" s="157"/>
      <c r="J831" s="157"/>
      <c r="K831" s="157"/>
      <c r="L831" s="157"/>
      <c r="M831" s="157"/>
      <c r="N831" s="157"/>
      <c r="O831" s="157"/>
      <c r="P831" s="157"/>
      <c r="Q831" s="157"/>
      <c r="R831" s="157"/>
      <c r="S831" s="157"/>
      <c r="T831" s="157"/>
      <c r="U831" s="157"/>
      <c r="V831" s="157"/>
      <c r="W831" s="157"/>
      <c r="X831" s="157"/>
      <c r="Y831" s="157"/>
      <c r="Z831" s="157"/>
      <c r="AA831" s="157">
        <f t="shared" si="36"/>
        <v>0</v>
      </c>
      <c r="AB831" s="158"/>
      <c r="AC831" s="884"/>
      <c r="AD831" s="884"/>
      <c r="AE831" s="884"/>
      <c r="AF831" s="884"/>
      <c r="AG831" s="884"/>
      <c r="AH831" s="884"/>
      <c r="AI831" s="884"/>
      <c r="AJ831" s="884"/>
      <c r="AK831" s="884"/>
      <c r="AL831" s="884"/>
      <c r="AM831" s="884"/>
      <c r="AN831" s="884"/>
    </row>
    <row r="832" spans="1:40" s="882" customFormat="1" ht="11.25">
      <c r="A832" s="882">
        <v>4120112101</v>
      </c>
      <c r="B832" s="883" t="s">
        <v>1233</v>
      </c>
      <c r="C832" s="157">
        <f>-VLOOKUP(A832,Clasificación!C:J,5,FALSE)</f>
        <v>-1817345</v>
      </c>
      <c r="D832" s="157"/>
      <c r="E832" s="157"/>
      <c r="F832" s="157">
        <f>+VLOOKUP(A832,Clasificación!C:K,9,FALSE)</f>
        <v>0</v>
      </c>
      <c r="G832" s="157">
        <f t="shared" si="34"/>
        <v>-1817345</v>
      </c>
      <c r="H832" s="157">
        <f>-G832</f>
        <v>1817345</v>
      </c>
      <c r="I832" s="157"/>
      <c r="J832" s="157"/>
      <c r="K832" s="157"/>
      <c r="L832" s="157"/>
      <c r="M832" s="157"/>
      <c r="N832" s="157"/>
      <c r="O832" s="157"/>
      <c r="P832" s="157"/>
      <c r="Q832" s="157"/>
      <c r="R832" s="157"/>
      <c r="S832" s="157"/>
      <c r="T832" s="157"/>
      <c r="U832" s="157"/>
      <c r="V832" s="157"/>
      <c r="W832" s="157"/>
      <c r="X832" s="157"/>
      <c r="Y832" s="157"/>
      <c r="Z832" s="157"/>
      <c r="AA832" s="157">
        <f t="shared" si="36"/>
        <v>0</v>
      </c>
      <c r="AB832" s="158"/>
      <c r="AC832" s="884"/>
      <c r="AD832" s="884"/>
      <c r="AE832" s="884"/>
      <c r="AF832" s="884"/>
      <c r="AG832" s="884"/>
      <c r="AH832" s="884"/>
      <c r="AI832" s="884"/>
      <c r="AJ832" s="884"/>
      <c r="AK832" s="884"/>
      <c r="AL832" s="884"/>
      <c r="AM832" s="884"/>
      <c r="AN832" s="884"/>
    </row>
    <row r="833" spans="1:40" s="882" customFormat="1" ht="11.25">
      <c r="A833" s="882">
        <v>41201122</v>
      </c>
      <c r="B833" s="883" t="s">
        <v>1234</v>
      </c>
      <c r="C833" s="157">
        <f>-VLOOKUP(A833,Clasificación!C:J,5,FALSE)</f>
        <v>0</v>
      </c>
      <c r="D833" s="157"/>
      <c r="E833" s="157"/>
      <c r="F833" s="157">
        <f>+VLOOKUP(A833,Clasificación!C:K,9,FALSE)</f>
        <v>0</v>
      </c>
      <c r="G833" s="157">
        <f t="shared" si="34"/>
        <v>0</v>
      </c>
      <c r="H833" s="157"/>
      <c r="I833" s="157"/>
      <c r="J833" s="157"/>
      <c r="K833" s="157"/>
      <c r="L833" s="157"/>
      <c r="M833" s="157"/>
      <c r="N833" s="157"/>
      <c r="O833" s="157"/>
      <c r="P833" s="157"/>
      <c r="Q833" s="157"/>
      <c r="R833" s="157"/>
      <c r="S833" s="157"/>
      <c r="T833" s="157"/>
      <c r="U833" s="157"/>
      <c r="V833" s="157"/>
      <c r="W833" s="157"/>
      <c r="X833" s="157"/>
      <c r="Y833" s="157"/>
      <c r="Z833" s="157"/>
      <c r="AA833" s="157">
        <f t="shared" si="36"/>
        <v>0</v>
      </c>
      <c r="AB833" s="158"/>
      <c r="AC833" s="884"/>
      <c r="AD833" s="884"/>
      <c r="AE833" s="884"/>
      <c r="AF833" s="884"/>
      <c r="AG833" s="884"/>
      <c r="AH833" s="884"/>
      <c r="AI833" s="884"/>
      <c r="AJ833" s="884"/>
      <c r="AK833" s="884"/>
      <c r="AL833" s="884"/>
      <c r="AM833" s="884"/>
      <c r="AN833" s="884"/>
    </row>
    <row r="834" spans="1:40" s="882" customFormat="1" ht="11.25">
      <c r="A834" s="882">
        <v>4120112201</v>
      </c>
      <c r="B834" s="883" t="s">
        <v>1233</v>
      </c>
      <c r="C834" s="157">
        <f>-VLOOKUP(A834,Clasificación!C:J,5,FALSE)</f>
        <v>-2012748</v>
      </c>
      <c r="D834" s="157"/>
      <c r="E834" s="157"/>
      <c r="F834" s="157">
        <f>+VLOOKUP(A834,Clasificación!C:K,9,FALSE)</f>
        <v>0</v>
      </c>
      <c r="G834" s="157">
        <f t="shared" si="34"/>
        <v>-2012748</v>
      </c>
      <c r="H834" s="157">
        <f>-G834</f>
        <v>2012748</v>
      </c>
      <c r="I834" s="157"/>
      <c r="J834" s="157"/>
      <c r="K834" s="157"/>
      <c r="L834" s="157"/>
      <c r="M834" s="157"/>
      <c r="N834" s="157"/>
      <c r="O834" s="157"/>
      <c r="P834" s="157"/>
      <c r="Q834" s="157"/>
      <c r="R834" s="157"/>
      <c r="S834" s="157"/>
      <c r="T834" s="157"/>
      <c r="U834" s="157"/>
      <c r="V834" s="157"/>
      <c r="W834" s="157"/>
      <c r="X834" s="157"/>
      <c r="Y834" s="157"/>
      <c r="Z834" s="157"/>
      <c r="AA834" s="157">
        <f t="shared" si="36"/>
        <v>0</v>
      </c>
      <c r="AB834" s="158"/>
      <c r="AC834" s="884"/>
      <c r="AD834" s="884"/>
      <c r="AE834" s="884"/>
      <c r="AF834" s="884"/>
      <c r="AG834" s="884"/>
      <c r="AH834" s="884"/>
      <c r="AI834" s="884"/>
      <c r="AJ834" s="884"/>
      <c r="AK834" s="884"/>
      <c r="AL834" s="884"/>
      <c r="AM834" s="884"/>
      <c r="AN834" s="884"/>
    </row>
    <row r="835" spans="1:40" s="882" customFormat="1" ht="11.25">
      <c r="A835" s="882">
        <v>41201113</v>
      </c>
      <c r="B835" s="883" t="s">
        <v>820</v>
      </c>
      <c r="C835" s="157">
        <f>-VLOOKUP(A835,Clasificación!C:J,5,FALSE)</f>
        <v>0</v>
      </c>
      <c r="D835" s="157"/>
      <c r="E835" s="157"/>
      <c r="F835" s="157">
        <f>+VLOOKUP(A835,Clasificación!C:K,9,FALSE)</f>
        <v>0</v>
      </c>
      <c r="G835" s="157">
        <f t="shared" si="34"/>
        <v>0</v>
      </c>
      <c r="H835" s="157"/>
      <c r="I835" s="157"/>
      <c r="J835" s="157"/>
      <c r="K835" s="157"/>
      <c r="L835" s="157"/>
      <c r="M835" s="157"/>
      <c r="N835" s="157"/>
      <c r="O835" s="157"/>
      <c r="P835" s="157"/>
      <c r="Q835" s="157"/>
      <c r="R835" s="157"/>
      <c r="S835" s="157"/>
      <c r="T835" s="157"/>
      <c r="U835" s="157"/>
      <c r="V835" s="157"/>
      <c r="W835" s="157"/>
      <c r="X835" s="157"/>
      <c r="Y835" s="157"/>
      <c r="Z835" s="157"/>
      <c r="AA835" s="157">
        <f t="shared" si="36"/>
        <v>0</v>
      </c>
      <c r="AB835" s="158"/>
      <c r="AC835" s="884"/>
      <c r="AD835" s="884"/>
      <c r="AE835" s="884"/>
      <c r="AF835" s="884"/>
      <c r="AG835" s="884"/>
      <c r="AH835" s="884"/>
      <c r="AI835" s="884"/>
      <c r="AJ835" s="884"/>
      <c r="AK835" s="884"/>
      <c r="AL835" s="884"/>
      <c r="AM835" s="884"/>
      <c r="AN835" s="884"/>
    </row>
    <row r="836" spans="1:40" s="882" customFormat="1" ht="11.25">
      <c r="A836" s="882">
        <v>4120111301</v>
      </c>
      <c r="B836" s="883" t="s">
        <v>821</v>
      </c>
      <c r="C836" s="157">
        <f>-VLOOKUP(A836,Clasificación!C:J,5,FALSE)</f>
        <v>0</v>
      </c>
      <c r="D836" s="157"/>
      <c r="E836" s="157"/>
      <c r="F836" s="157">
        <f>+VLOOKUP(A836,Clasificación!C:K,9,FALSE)</f>
        <v>0</v>
      </c>
      <c r="G836" s="157">
        <f t="shared" si="34"/>
        <v>0</v>
      </c>
      <c r="H836" s="157"/>
      <c r="I836" s="157"/>
      <c r="J836" s="157"/>
      <c r="K836" s="157"/>
      <c r="L836" s="157"/>
      <c r="M836" s="157"/>
      <c r="N836" s="157"/>
      <c r="O836" s="157"/>
      <c r="P836" s="157"/>
      <c r="Q836" s="157"/>
      <c r="R836" s="157"/>
      <c r="S836" s="157"/>
      <c r="T836" s="157"/>
      <c r="U836" s="157"/>
      <c r="V836" s="157"/>
      <c r="W836" s="157"/>
      <c r="X836" s="157"/>
      <c r="Y836" s="157"/>
      <c r="Z836" s="157"/>
      <c r="AA836" s="157">
        <f t="shared" si="36"/>
        <v>0</v>
      </c>
      <c r="AB836" s="158"/>
      <c r="AC836" s="884"/>
      <c r="AD836" s="884"/>
      <c r="AE836" s="884"/>
      <c r="AF836" s="884"/>
      <c r="AG836" s="884"/>
      <c r="AH836" s="884"/>
      <c r="AI836" s="884"/>
      <c r="AJ836" s="884"/>
      <c r="AK836" s="884"/>
      <c r="AL836" s="884"/>
      <c r="AM836" s="884"/>
      <c r="AN836" s="884"/>
    </row>
    <row r="837" spans="1:40" s="882" customFormat="1" ht="11.25">
      <c r="A837" s="882">
        <v>4120111302</v>
      </c>
      <c r="B837" s="883" t="s">
        <v>822</v>
      </c>
      <c r="C837" s="157">
        <f>-VLOOKUP(A837,Clasificación!C:J,5,FALSE)</f>
        <v>0</v>
      </c>
      <c r="D837" s="157"/>
      <c r="E837" s="157"/>
      <c r="F837" s="157">
        <f>+VLOOKUP(A837,Clasificación!C:K,9,FALSE)</f>
        <v>0</v>
      </c>
      <c r="G837" s="157">
        <f t="shared" si="34"/>
        <v>0</v>
      </c>
      <c r="H837" s="157"/>
      <c r="I837" s="157"/>
      <c r="J837" s="157"/>
      <c r="K837" s="157"/>
      <c r="L837" s="157"/>
      <c r="M837" s="157"/>
      <c r="N837" s="157"/>
      <c r="O837" s="157"/>
      <c r="P837" s="157"/>
      <c r="Q837" s="157"/>
      <c r="R837" s="157"/>
      <c r="S837" s="157"/>
      <c r="T837" s="157"/>
      <c r="U837" s="157"/>
      <c r="V837" s="157"/>
      <c r="W837" s="157"/>
      <c r="X837" s="157"/>
      <c r="Y837" s="157"/>
      <c r="Z837" s="157"/>
      <c r="AA837" s="157">
        <f t="shared" si="36"/>
        <v>0</v>
      </c>
      <c r="AB837" s="158"/>
      <c r="AC837" s="884"/>
      <c r="AD837" s="884"/>
      <c r="AE837" s="884"/>
      <c r="AF837" s="884"/>
      <c r="AG837" s="884"/>
      <c r="AH837" s="884"/>
      <c r="AI837" s="884"/>
      <c r="AJ837" s="884"/>
      <c r="AK837" s="884"/>
      <c r="AL837" s="884"/>
      <c r="AM837" s="884"/>
      <c r="AN837" s="884"/>
    </row>
    <row r="838" spans="1:40" s="882" customFormat="1" ht="11.25">
      <c r="A838" s="882">
        <v>4120113</v>
      </c>
      <c r="B838" s="883" t="s">
        <v>1302</v>
      </c>
      <c r="C838" s="157">
        <f>-VLOOKUP(A838,Clasificación!C:J,5,FALSE)</f>
        <v>0</v>
      </c>
      <c r="D838" s="157"/>
      <c r="E838" s="157"/>
      <c r="F838" s="157">
        <f>+VLOOKUP(A838,Clasificación!C:K,9,FALSE)</f>
        <v>0</v>
      </c>
      <c r="G838" s="157">
        <f t="shared" si="34"/>
        <v>0</v>
      </c>
      <c r="H838" s="157"/>
      <c r="I838" s="157"/>
      <c r="J838" s="157"/>
      <c r="K838" s="157"/>
      <c r="L838" s="157"/>
      <c r="M838" s="157"/>
      <c r="N838" s="157"/>
      <c r="O838" s="157"/>
      <c r="P838" s="157"/>
      <c r="Q838" s="157"/>
      <c r="R838" s="157"/>
      <c r="S838" s="157"/>
      <c r="T838" s="157"/>
      <c r="U838" s="157"/>
      <c r="V838" s="157"/>
      <c r="W838" s="157"/>
      <c r="X838" s="157"/>
      <c r="Y838" s="157"/>
      <c r="Z838" s="157"/>
      <c r="AA838" s="157">
        <f t="shared" si="36"/>
        <v>0</v>
      </c>
      <c r="AB838" s="158"/>
      <c r="AC838" s="884"/>
      <c r="AD838" s="884"/>
      <c r="AE838" s="884"/>
      <c r="AF838" s="884"/>
      <c r="AG838" s="884"/>
      <c r="AH838" s="884"/>
      <c r="AI838" s="884"/>
      <c r="AJ838" s="884"/>
      <c r="AK838" s="884"/>
      <c r="AL838" s="884"/>
      <c r="AM838" s="884"/>
      <c r="AN838" s="884"/>
    </row>
    <row r="839" spans="1:40" s="882" customFormat="1" ht="11.25">
      <c r="A839" s="882">
        <v>41201131</v>
      </c>
      <c r="B839" s="883" t="s">
        <v>1303</v>
      </c>
      <c r="C839" s="157">
        <f>-VLOOKUP(A839,Clasificación!C:J,5,FALSE)</f>
        <v>0</v>
      </c>
      <c r="D839" s="157"/>
      <c r="E839" s="157"/>
      <c r="F839" s="157">
        <f>+VLOOKUP(A839,Clasificación!C:K,9,FALSE)</f>
        <v>0</v>
      </c>
      <c r="G839" s="157">
        <f t="shared" ref="G839:G902" si="39">C839+D839-E839-F839</f>
        <v>0</v>
      </c>
      <c r="H839" s="157"/>
      <c r="I839" s="157"/>
      <c r="J839" s="157"/>
      <c r="K839" s="157"/>
      <c r="L839" s="157"/>
      <c r="M839" s="157"/>
      <c r="N839" s="157"/>
      <c r="O839" s="157"/>
      <c r="P839" s="157"/>
      <c r="Q839" s="157"/>
      <c r="R839" s="157"/>
      <c r="S839" s="157"/>
      <c r="T839" s="157"/>
      <c r="U839" s="157"/>
      <c r="V839" s="157"/>
      <c r="W839" s="157"/>
      <c r="X839" s="157"/>
      <c r="Y839" s="157"/>
      <c r="Z839" s="157"/>
      <c r="AA839" s="157">
        <f t="shared" si="36"/>
        <v>0</v>
      </c>
      <c r="AB839" s="158"/>
      <c r="AC839" s="884"/>
      <c r="AD839" s="884"/>
      <c r="AE839" s="884"/>
      <c r="AF839" s="884"/>
      <c r="AG839" s="884"/>
      <c r="AH839" s="884"/>
      <c r="AI839" s="884"/>
      <c r="AJ839" s="884"/>
      <c r="AK839" s="884"/>
      <c r="AL839" s="884"/>
      <c r="AM839" s="884"/>
      <c r="AN839" s="884"/>
    </row>
    <row r="840" spans="1:40" s="882" customFormat="1" ht="11.25">
      <c r="A840" s="882">
        <v>4120113101</v>
      </c>
      <c r="B840" s="883" t="s">
        <v>1304</v>
      </c>
      <c r="C840" s="157">
        <f>-VLOOKUP(A840,Clasificación!C:J,5,FALSE)</f>
        <v>-137118176</v>
      </c>
      <c r="D840" s="157"/>
      <c r="E840" s="157"/>
      <c r="F840" s="157">
        <f>+VLOOKUP(A840,Clasificación!C:K,9,FALSE)</f>
        <v>0</v>
      </c>
      <c r="G840" s="157">
        <f t="shared" si="39"/>
        <v>-137118176</v>
      </c>
      <c r="H840" s="157">
        <f t="shared" ref="H840:H842" si="40">-G840</f>
        <v>137118176</v>
      </c>
      <c r="I840" s="157"/>
      <c r="J840" s="157"/>
      <c r="K840" s="157"/>
      <c r="L840" s="157"/>
      <c r="M840" s="157"/>
      <c r="N840" s="157"/>
      <c r="O840" s="157"/>
      <c r="P840" s="157"/>
      <c r="Q840" s="157"/>
      <c r="R840" s="157"/>
      <c r="S840" s="157"/>
      <c r="T840" s="157"/>
      <c r="U840" s="157"/>
      <c r="V840" s="157"/>
      <c r="W840" s="157"/>
      <c r="X840" s="157"/>
      <c r="Y840" s="157"/>
      <c r="Z840" s="157"/>
      <c r="AA840" s="157">
        <f t="shared" si="36"/>
        <v>0</v>
      </c>
      <c r="AB840" s="158"/>
      <c r="AC840" s="884"/>
      <c r="AD840" s="884"/>
      <c r="AE840" s="884"/>
      <c r="AF840" s="884"/>
      <c r="AG840" s="884"/>
      <c r="AH840" s="884"/>
      <c r="AI840" s="884"/>
      <c r="AJ840" s="884"/>
      <c r="AK840" s="884"/>
      <c r="AL840" s="884"/>
      <c r="AM840" s="884"/>
      <c r="AN840" s="884"/>
    </row>
    <row r="841" spans="1:40" s="882" customFormat="1" ht="11.25">
      <c r="A841" s="882">
        <v>4120113103</v>
      </c>
      <c r="B841" s="883" t="s">
        <v>1511</v>
      </c>
      <c r="C841" s="157">
        <f>-VLOOKUP(A841,Clasificación!C:J,5,FALSE)</f>
        <v>-5180069</v>
      </c>
      <c r="D841" s="157"/>
      <c r="E841" s="157"/>
      <c r="F841" s="157">
        <f>+VLOOKUP(A841,Clasificación!C:K,9,FALSE)</f>
        <v>0</v>
      </c>
      <c r="G841" s="157">
        <f t="shared" si="39"/>
        <v>-5180069</v>
      </c>
      <c r="H841" s="157">
        <f t="shared" si="40"/>
        <v>5180069</v>
      </c>
      <c r="I841" s="157"/>
      <c r="J841" s="157"/>
      <c r="K841" s="157"/>
      <c r="L841" s="157"/>
      <c r="M841" s="157"/>
      <c r="N841" s="157"/>
      <c r="O841" s="157"/>
      <c r="P841" s="157"/>
      <c r="Q841" s="157"/>
      <c r="R841" s="157"/>
      <c r="S841" s="157"/>
      <c r="T841" s="157"/>
      <c r="U841" s="157"/>
      <c r="V841" s="157"/>
      <c r="W841" s="157"/>
      <c r="X841" s="157"/>
      <c r="Y841" s="157"/>
      <c r="Z841" s="157"/>
      <c r="AA841" s="157">
        <f t="shared" si="36"/>
        <v>0</v>
      </c>
      <c r="AB841" s="158"/>
      <c r="AC841" s="884"/>
      <c r="AD841" s="884"/>
      <c r="AE841" s="884"/>
      <c r="AF841" s="884"/>
      <c r="AG841" s="884"/>
      <c r="AH841" s="884"/>
      <c r="AI841" s="884"/>
      <c r="AJ841" s="884"/>
      <c r="AK841" s="884"/>
      <c r="AL841" s="884"/>
      <c r="AM841" s="884"/>
      <c r="AN841" s="884"/>
    </row>
    <row r="842" spans="1:40" s="882" customFormat="1" ht="11.25">
      <c r="A842" s="882">
        <v>4120113105</v>
      </c>
      <c r="B842" s="883" t="s">
        <v>1512</v>
      </c>
      <c r="C842" s="157">
        <f>-VLOOKUP(A842,Clasificación!C:J,5,FALSE)</f>
        <v>-9935868</v>
      </c>
      <c r="D842" s="157"/>
      <c r="E842" s="157"/>
      <c r="F842" s="157">
        <f>+VLOOKUP(A842,Clasificación!C:K,9,FALSE)</f>
        <v>0</v>
      </c>
      <c r="G842" s="157">
        <f t="shared" si="39"/>
        <v>-9935868</v>
      </c>
      <c r="H842" s="157">
        <f t="shared" si="40"/>
        <v>9935868</v>
      </c>
      <c r="I842" s="157"/>
      <c r="J842" s="157"/>
      <c r="K842" s="157"/>
      <c r="L842" s="157"/>
      <c r="M842" s="157"/>
      <c r="N842" s="157"/>
      <c r="O842" s="157"/>
      <c r="P842" s="157"/>
      <c r="Q842" s="157"/>
      <c r="R842" s="157"/>
      <c r="S842" s="157"/>
      <c r="T842" s="157"/>
      <c r="U842" s="157"/>
      <c r="V842" s="157"/>
      <c r="W842" s="157"/>
      <c r="X842" s="157"/>
      <c r="Y842" s="157"/>
      <c r="Z842" s="157"/>
      <c r="AA842" s="157">
        <f t="shared" si="36"/>
        <v>0</v>
      </c>
      <c r="AB842" s="158"/>
      <c r="AC842" s="884"/>
      <c r="AD842" s="884"/>
      <c r="AE842" s="884"/>
      <c r="AF842" s="884"/>
      <c r="AG842" s="884"/>
      <c r="AH842" s="884"/>
      <c r="AI842" s="884"/>
      <c r="AJ842" s="884"/>
      <c r="AK842" s="884"/>
      <c r="AL842" s="884"/>
      <c r="AM842" s="884"/>
      <c r="AN842" s="884"/>
    </row>
    <row r="843" spans="1:40" s="882" customFormat="1" ht="11.25">
      <c r="A843" s="882">
        <v>413</v>
      </c>
      <c r="B843" s="883" t="s">
        <v>393</v>
      </c>
      <c r="C843" s="157">
        <f>-VLOOKUP(A843,Clasificación!C:J,5,FALSE)</f>
        <v>0</v>
      </c>
      <c r="D843" s="157"/>
      <c r="E843" s="157"/>
      <c r="F843" s="157">
        <f>+VLOOKUP(A843,Clasificación!C:K,9,FALSE)</f>
        <v>0</v>
      </c>
      <c r="G843" s="157">
        <f t="shared" si="39"/>
        <v>0</v>
      </c>
      <c r="H843" s="157"/>
      <c r="I843" s="157"/>
      <c r="J843" s="157"/>
      <c r="K843" s="157"/>
      <c r="L843" s="157"/>
      <c r="M843" s="157"/>
      <c r="N843" s="157"/>
      <c r="O843" s="157"/>
      <c r="P843" s="157"/>
      <c r="Q843" s="157"/>
      <c r="R843" s="157"/>
      <c r="S843" s="157"/>
      <c r="T843" s="157"/>
      <c r="U843" s="157"/>
      <c r="V843" s="157"/>
      <c r="W843" s="157"/>
      <c r="X843" s="157"/>
      <c r="Y843" s="157"/>
      <c r="Z843" s="157"/>
      <c r="AA843" s="157">
        <f t="shared" si="36"/>
        <v>0</v>
      </c>
      <c r="AB843" s="158"/>
      <c r="AC843" s="884"/>
      <c r="AD843" s="884"/>
      <c r="AE843" s="884"/>
      <c r="AF843" s="884"/>
      <c r="AG843" s="884"/>
      <c r="AH843" s="884"/>
      <c r="AI843" s="884"/>
      <c r="AJ843" s="884"/>
      <c r="AK843" s="884"/>
      <c r="AL843" s="884"/>
      <c r="AM843" s="884"/>
      <c r="AN843" s="884"/>
    </row>
    <row r="844" spans="1:40" s="882" customFormat="1" ht="11.25">
      <c r="A844" s="882">
        <v>41301</v>
      </c>
      <c r="B844" s="883" t="s">
        <v>394</v>
      </c>
      <c r="C844" s="157">
        <f>-VLOOKUP(A844,Clasificación!C:J,5,FALSE)</f>
        <v>0</v>
      </c>
      <c r="D844" s="157"/>
      <c r="E844" s="157"/>
      <c r="F844" s="157">
        <f>+VLOOKUP(A844,Clasificación!C:K,9,FALSE)</f>
        <v>0</v>
      </c>
      <c r="G844" s="157">
        <f t="shared" si="39"/>
        <v>0</v>
      </c>
      <c r="H844" s="157"/>
      <c r="I844" s="157"/>
      <c r="J844" s="157"/>
      <c r="K844" s="157"/>
      <c r="L844" s="157"/>
      <c r="M844" s="157"/>
      <c r="N844" s="157"/>
      <c r="O844" s="157"/>
      <c r="P844" s="157"/>
      <c r="Q844" s="157"/>
      <c r="R844" s="157"/>
      <c r="S844" s="157"/>
      <c r="T844" s="157"/>
      <c r="U844" s="157"/>
      <c r="V844" s="157"/>
      <c r="W844" s="157"/>
      <c r="X844" s="157"/>
      <c r="Y844" s="157"/>
      <c r="Z844" s="157"/>
      <c r="AA844" s="157">
        <f t="shared" si="36"/>
        <v>0</v>
      </c>
      <c r="AB844" s="158"/>
      <c r="AC844" s="884"/>
      <c r="AD844" s="884"/>
      <c r="AE844" s="884"/>
      <c r="AF844" s="884"/>
      <c r="AG844" s="884"/>
      <c r="AH844" s="884"/>
      <c r="AI844" s="884"/>
      <c r="AJ844" s="884"/>
      <c r="AK844" s="884"/>
      <c r="AL844" s="884"/>
      <c r="AM844" s="884"/>
      <c r="AN844" s="884"/>
    </row>
    <row r="845" spans="1:40" s="882" customFormat="1" ht="11.25">
      <c r="A845" s="882">
        <v>413011</v>
      </c>
      <c r="B845" s="883" t="s">
        <v>394</v>
      </c>
      <c r="C845" s="157">
        <f>-VLOOKUP(A845,Clasificación!C:J,5,FALSE)</f>
        <v>0</v>
      </c>
      <c r="D845" s="157"/>
      <c r="E845" s="157"/>
      <c r="F845" s="157">
        <f>+VLOOKUP(A845,Clasificación!C:K,9,FALSE)</f>
        <v>0</v>
      </c>
      <c r="G845" s="157">
        <f t="shared" si="39"/>
        <v>0</v>
      </c>
      <c r="H845" s="157"/>
      <c r="I845" s="157"/>
      <c r="J845" s="157"/>
      <c r="K845" s="157"/>
      <c r="L845" s="157"/>
      <c r="M845" s="157"/>
      <c r="N845" s="157"/>
      <c r="O845" s="157"/>
      <c r="P845" s="157"/>
      <c r="Q845" s="157"/>
      <c r="R845" s="157"/>
      <c r="S845" s="157"/>
      <c r="T845" s="157"/>
      <c r="U845" s="157"/>
      <c r="V845" s="157"/>
      <c r="W845" s="157"/>
      <c r="X845" s="157"/>
      <c r="Y845" s="157"/>
      <c r="Z845" s="157"/>
      <c r="AA845" s="157">
        <f t="shared" si="36"/>
        <v>0</v>
      </c>
      <c r="AB845" s="158"/>
      <c r="AC845" s="884"/>
      <c r="AD845" s="884"/>
      <c r="AE845" s="884"/>
      <c r="AF845" s="884"/>
      <c r="AG845" s="884"/>
      <c r="AH845" s="884"/>
      <c r="AI845" s="884"/>
      <c r="AJ845" s="884"/>
      <c r="AK845" s="884"/>
      <c r="AL845" s="884"/>
      <c r="AM845" s="884"/>
      <c r="AN845" s="884"/>
    </row>
    <row r="846" spans="1:40" s="882" customFormat="1" ht="11.25">
      <c r="A846" s="882">
        <v>4130111</v>
      </c>
      <c r="B846" s="883" t="s">
        <v>394</v>
      </c>
      <c r="C846" s="157">
        <f>-VLOOKUP(A846,Clasificación!C:J,5,FALSE)</f>
        <v>0</v>
      </c>
      <c r="D846" s="157"/>
      <c r="E846" s="157"/>
      <c r="F846" s="157">
        <f>+VLOOKUP(A846,Clasificación!C:K,9,FALSE)</f>
        <v>0</v>
      </c>
      <c r="G846" s="157">
        <f t="shared" si="39"/>
        <v>0</v>
      </c>
      <c r="H846" s="157"/>
      <c r="I846" s="157"/>
      <c r="J846" s="157"/>
      <c r="K846" s="157"/>
      <c r="L846" s="157"/>
      <c r="M846" s="157"/>
      <c r="N846" s="157"/>
      <c r="O846" s="157"/>
      <c r="P846" s="157"/>
      <c r="Q846" s="157"/>
      <c r="R846" s="157"/>
      <c r="S846" s="157"/>
      <c r="T846" s="157"/>
      <c r="U846" s="157"/>
      <c r="V846" s="157"/>
      <c r="W846" s="157"/>
      <c r="X846" s="157"/>
      <c r="Y846" s="157"/>
      <c r="Z846" s="157"/>
      <c r="AA846" s="157">
        <f t="shared" si="36"/>
        <v>0</v>
      </c>
      <c r="AB846" s="158"/>
      <c r="AC846" s="884"/>
      <c r="AD846" s="884"/>
      <c r="AE846" s="884"/>
      <c r="AF846" s="884"/>
      <c r="AG846" s="884"/>
      <c r="AH846" s="884"/>
      <c r="AI846" s="884"/>
      <c r="AJ846" s="884"/>
      <c r="AK846" s="884"/>
      <c r="AL846" s="884"/>
      <c r="AM846" s="884"/>
      <c r="AN846" s="884"/>
    </row>
    <row r="847" spans="1:40" s="882" customFormat="1" ht="11.25">
      <c r="A847" s="882">
        <v>41301111</v>
      </c>
      <c r="B847" s="883" t="s">
        <v>177</v>
      </c>
      <c r="C847" s="157">
        <f>-VLOOKUP(A847,Clasificación!C:J,5,FALSE)</f>
        <v>0</v>
      </c>
      <c r="D847" s="157"/>
      <c r="E847" s="157"/>
      <c r="F847" s="157">
        <f>+VLOOKUP(A847,Clasificación!C:K,9,FALSE)</f>
        <v>0</v>
      </c>
      <c r="G847" s="157">
        <f t="shared" si="39"/>
        <v>0</v>
      </c>
      <c r="H847" s="157"/>
      <c r="I847" s="157"/>
      <c r="J847" s="157"/>
      <c r="K847" s="157"/>
      <c r="L847" s="157"/>
      <c r="M847" s="157"/>
      <c r="N847" s="157"/>
      <c r="O847" s="157"/>
      <c r="P847" s="157"/>
      <c r="Q847" s="157"/>
      <c r="R847" s="157"/>
      <c r="S847" s="157"/>
      <c r="T847" s="157"/>
      <c r="U847" s="157"/>
      <c r="V847" s="157"/>
      <c r="W847" s="157"/>
      <c r="X847" s="157"/>
      <c r="Y847" s="157"/>
      <c r="Z847" s="157"/>
      <c r="AA847" s="157">
        <f t="shared" si="36"/>
        <v>0</v>
      </c>
      <c r="AB847" s="158"/>
      <c r="AC847" s="884"/>
      <c r="AD847" s="884"/>
      <c r="AE847" s="884"/>
      <c r="AF847" s="884"/>
      <c r="AG847" s="884"/>
      <c r="AH847" s="884"/>
      <c r="AI847" s="884"/>
      <c r="AJ847" s="884"/>
      <c r="AK847" s="884"/>
      <c r="AL847" s="884"/>
      <c r="AM847" s="884"/>
      <c r="AN847" s="884"/>
    </row>
    <row r="848" spans="1:40" s="882" customFormat="1" ht="11.25">
      <c r="A848" s="882">
        <v>4130111101</v>
      </c>
      <c r="B848" s="883" t="s">
        <v>541</v>
      </c>
      <c r="C848" s="157">
        <f>-VLOOKUP(A848,Clasificación!C:J,5,FALSE)</f>
        <v>0</v>
      </c>
      <c r="D848" s="157"/>
      <c r="E848" s="157"/>
      <c r="F848" s="157">
        <f>+VLOOKUP(A848,Clasificación!C:K,9,FALSE)</f>
        <v>0</v>
      </c>
      <c r="G848" s="157">
        <f t="shared" si="39"/>
        <v>0</v>
      </c>
      <c r="H848" s="157"/>
      <c r="I848" s="157"/>
      <c r="J848" s="157"/>
      <c r="K848" s="157"/>
      <c r="L848" s="157"/>
      <c r="M848" s="157"/>
      <c r="N848" s="157"/>
      <c r="O848" s="157"/>
      <c r="P848" s="157"/>
      <c r="Q848" s="157"/>
      <c r="R848" s="157"/>
      <c r="S848" s="157"/>
      <c r="T848" s="157"/>
      <c r="U848" s="157"/>
      <c r="V848" s="157"/>
      <c r="W848" s="157"/>
      <c r="X848" s="157"/>
      <c r="Y848" s="157"/>
      <c r="Z848" s="157"/>
      <c r="AA848" s="157">
        <f t="shared" si="36"/>
        <v>0</v>
      </c>
      <c r="AB848" s="158"/>
      <c r="AC848" s="884"/>
      <c r="AD848" s="884"/>
      <c r="AE848" s="884"/>
      <c r="AF848" s="884"/>
      <c r="AG848" s="884"/>
      <c r="AH848" s="884"/>
      <c r="AI848" s="884"/>
      <c r="AJ848" s="884"/>
      <c r="AK848" s="884"/>
      <c r="AL848" s="884"/>
      <c r="AM848" s="884"/>
      <c r="AN848" s="884"/>
    </row>
    <row r="849" spans="1:40" s="882" customFormat="1" ht="11.25">
      <c r="A849" s="882">
        <v>4130111102</v>
      </c>
      <c r="B849" s="883" t="s">
        <v>542</v>
      </c>
      <c r="C849" s="157">
        <f>-VLOOKUP(A849,Clasificación!C:J,5,FALSE)</f>
        <v>-268210</v>
      </c>
      <c r="D849" s="157"/>
      <c r="E849" s="157"/>
      <c r="F849" s="157">
        <f>+VLOOKUP(A849,Clasificación!C:K,9,FALSE)</f>
        <v>0</v>
      </c>
      <c r="G849" s="157">
        <f t="shared" si="39"/>
        <v>-268210</v>
      </c>
      <c r="H849" s="157"/>
      <c r="I849" s="157"/>
      <c r="J849" s="157"/>
      <c r="K849" s="157"/>
      <c r="L849" s="157"/>
      <c r="M849" s="157"/>
      <c r="N849" s="157"/>
      <c r="O849" s="157"/>
      <c r="P849" s="157"/>
      <c r="Q849" s="157"/>
      <c r="R849" s="157"/>
      <c r="S849" s="157"/>
      <c r="T849" s="157">
        <f>-G849</f>
        <v>268210</v>
      </c>
      <c r="U849" s="157"/>
      <c r="V849" s="157"/>
      <c r="W849" s="157"/>
      <c r="X849" s="157"/>
      <c r="Y849" s="157"/>
      <c r="Z849" s="157"/>
      <c r="AA849" s="157">
        <f t="shared" si="36"/>
        <v>0</v>
      </c>
      <c r="AB849" s="158"/>
      <c r="AC849" s="884"/>
      <c r="AD849" s="884"/>
      <c r="AE849" s="884"/>
      <c r="AF849" s="884"/>
      <c r="AG849" s="884"/>
      <c r="AH849" s="884"/>
      <c r="AI849" s="884"/>
      <c r="AJ849" s="884"/>
      <c r="AK849" s="884"/>
      <c r="AL849" s="884"/>
      <c r="AM849" s="884"/>
      <c r="AN849" s="884"/>
    </row>
    <row r="850" spans="1:40" s="882" customFormat="1" ht="11.25">
      <c r="A850" s="882">
        <v>4130111103</v>
      </c>
      <c r="B850" s="883" t="s">
        <v>544</v>
      </c>
      <c r="C850" s="157">
        <f>-VLOOKUP(A850,Clasificación!C:J,5,FALSE)</f>
        <v>0</v>
      </c>
      <c r="D850" s="157"/>
      <c r="E850" s="157"/>
      <c r="F850" s="157">
        <f>+VLOOKUP(A850,Clasificación!C:K,9,FALSE)</f>
        <v>0</v>
      </c>
      <c r="G850" s="157">
        <f t="shared" si="39"/>
        <v>0</v>
      </c>
      <c r="H850" s="157"/>
      <c r="I850" s="157"/>
      <c r="J850" s="157"/>
      <c r="K850" s="157"/>
      <c r="L850" s="157"/>
      <c r="M850" s="157"/>
      <c r="N850" s="157"/>
      <c r="O850" s="157"/>
      <c r="P850" s="157"/>
      <c r="Q850" s="157"/>
      <c r="R850" s="157"/>
      <c r="S850" s="157"/>
      <c r="T850" s="157"/>
      <c r="U850" s="157"/>
      <c r="V850" s="157"/>
      <c r="W850" s="157"/>
      <c r="X850" s="157"/>
      <c r="Y850" s="157"/>
      <c r="Z850" s="157"/>
      <c r="AA850" s="157">
        <f t="shared" si="36"/>
        <v>0</v>
      </c>
      <c r="AB850" s="158"/>
      <c r="AC850" s="884"/>
      <c r="AD850" s="884"/>
      <c r="AE850" s="884"/>
      <c r="AF850" s="884"/>
      <c r="AG850" s="884"/>
      <c r="AH850" s="884"/>
      <c r="AI850" s="884"/>
      <c r="AJ850" s="884"/>
      <c r="AK850" s="884"/>
      <c r="AL850" s="884"/>
      <c r="AM850" s="884"/>
      <c r="AN850" s="884"/>
    </row>
    <row r="851" spans="1:40" s="882" customFormat="1" ht="11.25">
      <c r="A851" s="882">
        <v>4130111104</v>
      </c>
      <c r="B851" s="883" t="s">
        <v>545</v>
      </c>
      <c r="C851" s="157">
        <f>-VLOOKUP(A851,Clasificación!C:J,5,FALSE)</f>
        <v>0</v>
      </c>
      <c r="D851" s="157"/>
      <c r="E851" s="157"/>
      <c r="F851" s="157">
        <f>+VLOOKUP(A851,Clasificación!C:K,9,FALSE)</f>
        <v>0</v>
      </c>
      <c r="G851" s="157">
        <f t="shared" si="39"/>
        <v>0</v>
      </c>
      <c r="H851" s="157"/>
      <c r="I851" s="157"/>
      <c r="J851" s="157"/>
      <c r="K851" s="157"/>
      <c r="L851" s="157"/>
      <c r="M851" s="157"/>
      <c r="N851" s="157"/>
      <c r="O851" s="157"/>
      <c r="P851" s="157"/>
      <c r="Q851" s="157"/>
      <c r="R851" s="157"/>
      <c r="S851" s="157"/>
      <c r="T851" s="157"/>
      <c r="U851" s="157"/>
      <c r="V851" s="157"/>
      <c r="W851" s="157"/>
      <c r="X851" s="157"/>
      <c r="Y851" s="157"/>
      <c r="Z851" s="157"/>
      <c r="AA851" s="157">
        <f t="shared" si="36"/>
        <v>0</v>
      </c>
      <c r="AB851" s="158"/>
      <c r="AC851" s="884"/>
      <c r="AD851" s="884"/>
      <c r="AE851" s="884"/>
      <c r="AF851" s="884"/>
      <c r="AG851" s="884"/>
      <c r="AH851" s="884"/>
      <c r="AI851" s="884"/>
      <c r="AJ851" s="884"/>
      <c r="AK851" s="884"/>
      <c r="AL851" s="884"/>
      <c r="AM851" s="884"/>
      <c r="AN851" s="884"/>
    </row>
    <row r="852" spans="1:40" s="882" customFormat="1" ht="11.25">
      <c r="A852" s="882">
        <v>4130111105</v>
      </c>
      <c r="B852" s="883" t="s">
        <v>302</v>
      </c>
      <c r="C852" s="157">
        <f>-VLOOKUP(A852,Clasificación!C:J,5,FALSE)</f>
        <v>-44925586</v>
      </c>
      <c r="D852" s="157"/>
      <c r="E852" s="157"/>
      <c r="F852" s="157">
        <f>+VLOOKUP(A852,Clasificación!C:K,9,FALSE)</f>
        <v>0</v>
      </c>
      <c r="G852" s="157">
        <f t="shared" si="39"/>
        <v>-44925586</v>
      </c>
      <c r="H852" s="157"/>
      <c r="I852" s="157"/>
      <c r="J852" s="157"/>
      <c r="K852" s="157"/>
      <c r="L852" s="157"/>
      <c r="M852" s="157"/>
      <c r="N852" s="157"/>
      <c r="O852" s="157"/>
      <c r="P852" s="157"/>
      <c r="Q852" s="157"/>
      <c r="R852" s="157"/>
      <c r="S852" s="157"/>
      <c r="T852" s="157">
        <f>-G852</f>
        <v>44925586</v>
      </c>
      <c r="U852" s="157"/>
      <c r="V852" s="157"/>
      <c r="W852" s="157"/>
      <c r="X852" s="157"/>
      <c r="Y852" s="157"/>
      <c r="Z852" s="157"/>
      <c r="AA852" s="157">
        <f t="shared" si="36"/>
        <v>0</v>
      </c>
      <c r="AB852" s="158"/>
      <c r="AC852" s="884"/>
      <c r="AD852" s="884"/>
      <c r="AE852" s="884"/>
      <c r="AF852" s="884"/>
      <c r="AG852" s="884"/>
      <c r="AH852" s="884"/>
      <c r="AI852" s="884"/>
      <c r="AJ852" s="884"/>
      <c r="AK852" s="884"/>
      <c r="AL852" s="884"/>
      <c r="AM852" s="884"/>
      <c r="AN852" s="884"/>
    </row>
    <row r="853" spans="1:40" s="882" customFormat="1" ht="11.25">
      <c r="A853" s="882">
        <v>4130111106</v>
      </c>
      <c r="B853" s="883" t="s">
        <v>303</v>
      </c>
      <c r="C853" s="157">
        <f>-VLOOKUP(A853,Clasificación!C:J,5,FALSE)</f>
        <v>-31487289</v>
      </c>
      <c r="D853" s="157"/>
      <c r="E853" s="157"/>
      <c r="F853" s="157">
        <f>+VLOOKUP(A853,Clasificación!C:K,9,FALSE)</f>
        <v>0</v>
      </c>
      <c r="G853" s="157">
        <f t="shared" si="39"/>
        <v>-31487289</v>
      </c>
      <c r="H853" s="157"/>
      <c r="I853" s="157"/>
      <c r="J853" s="157"/>
      <c r="K853" s="157"/>
      <c r="L853" s="157"/>
      <c r="M853" s="157"/>
      <c r="N853" s="157"/>
      <c r="O853" s="157"/>
      <c r="P853" s="157"/>
      <c r="Q853" s="157"/>
      <c r="R853" s="157"/>
      <c r="S853" s="157"/>
      <c r="T853" s="157">
        <f>-G853</f>
        <v>31487289</v>
      </c>
      <c r="U853" s="157"/>
      <c r="V853" s="157"/>
      <c r="W853" s="157"/>
      <c r="X853" s="157"/>
      <c r="Y853" s="157"/>
      <c r="Z853" s="157"/>
      <c r="AA853" s="157">
        <f t="shared" si="36"/>
        <v>0</v>
      </c>
      <c r="AB853" s="158"/>
      <c r="AC853" s="884"/>
      <c r="AD853" s="884"/>
      <c r="AE853" s="884"/>
      <c r="AF853" s="884"/>
      <c r="AG853" s="884"/>
      <c r="AH853" s="884"/>
      <c r="AI853" s="884"/>
      <c r="AJ853" s="884"/>
      <c r="AK853" s="884"/>
      <c r="AL853" s="884"/>
      <c r="AM853" s="884"/>
      <c r="AN853" s="884"/>
    </row>
    <row r="854" spans="1:40" s="882" customFormat="1" ht="11.25">
      <c r="A854" s="882">
        <v>4130111107</v>
      </c>
      <c r="B854" s="883" t="s">
        <v>304</v>
      </c>
      <c r="C854" s="157">
        <f>-VLOOKUP(A854,Clasificación!C:J,5,FALSE)</f>
        <v>-101648991</v>
      </c>
      <c r="D854" s="157"/>
      <c r="E854" s="157"/>
      <c r="F854" s="157">
        <f>+VLOOKUP(A854,Clasificación!C:K,9,FALSE)</f>
        <v>0</v>
      </c>
      <c r="G854" s="157">
        <f t="shared" si="39"/>
        <v>-101648991</v>
      </c>
      <c r="H854" s="157"/>
      <c r="I854" s="157"/>
      <c r="J854" s="157"/>
      <c r="K854" s="157"/>
      <c r="L854" s="157"/>
      <c r="M854" s="157"/>
      <c r="N854" s="157"/>
      <c r="O854" s="157"/>
      <c r="P854" s="157"/>
      <c r="Q854" s="157"/>
      <c r="R854" s="157"/>
      <c r="S854" s="157"/>
      <c r="T854" s="157">
        <f>-G854</f>
        <v>101648991</v>
      </c>
      <c r="U854" s="157"/>
      <c r="V854" s="157"/>
      <c r="W854" s="157"/>
      <c r="X854" s="157"/>
      <c r="Y854" s="157"/>
      <c r="Z854" s="157"/>
      <c r="AA854" s="157">
        <f t="shared" si="36"/>
        <v>0</v>
      </c>
      <c r="AB854" s="158"/>
      <c r="AC854" s="884"/>
      <c r="AD854" s="884"/>
      <c r="AE854" s="884"/>
      <c r="AF854" s="884"/>
      <c r="AG854" s="884"/>
      <c r="AH854" s="884"/>
      <c r="AI854" s="884"/>
      <c r="AJ854" s="884"/>
      <c r="AK854" s="884"/>
      <c r="AL854" s="884"/>
      <c r="AM854" s="884"/>
      <c r="AN854" s="884"/>
    </row>
    <row r="855" spans="1:40" s="882" customFormat="1" ht="11.25">
      <c r="A855" s="882">
        <v>4130111108</v>
      </c>
      <c r="B855" s="883" t="s">
        <v>305</v>
      </c>
      <c r="C855" s="157">
        <f>-VLOOKUP(A855,Clasificación!C:J,5,FALSE)</f>
        <v>-140669314</v>
      </c>
      <c r="D855" s="157"/>
      <c r="E855" s="157"/>
      <c r="F855" s="157">
        <f>+VLOOKUP(A855,Clasificación!C:K,9,FALSE)</f>
        <v>0</v>
      </c>
      <c r="G855" s="157">
        <f t="shared" si="39"/>
        <v>-140669314</v>
      </c>
      <c r="H855" s="157"/>
      <c r="I855" s="157"/>
      <c r="J855" s="157"/>
      <c r="K855" s="157"/>
      <c r="L855" s="157"/>
      <c r="M855" s="157"/>
      <c r="N855" s="157"/>
      <c r="O855" s="157"/>
      <c r="P855" s="157"/>
      <c r="Q855" s="157"/>
      <c r="R855" s="157"/>
      <c r="S855" s="157"/>
      <c r="T855" s="157">
        <f>-G855</f>
        <v>140669314</v>
      </c>
      <c r="U855" s="157"/>
      <c r="V855" s="157"/>
      <c r="W855" s="157"/>
      <c r="X855" s="157"/>
      <c r="Y855" s="157"/>
      <c r="Z855" s="157"/>
      <c r="AA855" s="157">
        <f t="shared" si="36"/>
        <v>0</v>
      </c>
      <c r="AB855" s="158"/>
      <c r="AC855" s="884"/>
      <c r="AD855" s="884"/>
      <c r="AE855" s="884"/>
      <c r="AF855" s="884"/>
      <c r="AG855" s="884"/>
      <c r="AH855" s="884"/>
      <c r="AI855" s="884"/>
      <c r="AJ855" s="884"/>
      <c r="AK855" s="884"/>
      <c r="AL855" s="884"/>
      <c r="AM855" s="884"/>
      <c r="AN855" s="884"/>
    </row>
    <row r="856" spans="1:40" s="882" customFormat="1" ht="11.25">
      <c r="A856" s="882">
        <v>4130111109</v>
      </c>
      <c r="B856" s="883" t="s">
        <v>547</v>
      </c>
      <c r="C856" s="157">
        <f>-VLOOKUP(A856,Clasificación!C:J,5,FALSE)</f>
        <v>0</v>
      </c>
      <c r="D856" s="157"/>
      <c r="E856" s="157"/>
      <c r="F856" s="157">
        <f>+VLOOKUP(A856,Clasificación!C:K,9,FALSE)</f>
        <v>0</v>
      </c>
      <c r="G856" s="157">
        <f t="shared" si="39"/>
        <v>0</v>
      </c>
      <c r="H856" s="157"/>
      <c r="I856" s="157"/>
      <c r="J856" s="157"/>
      <c r="K856" s="157"/>
      <c r="L856" s="157"/>
      <c r="M856" s="157"/>
      <c r="N856" s="157"/>
      <c r="O856" s="157"/>
      <c r="P856" s="157"/>
      <c r="Q856" s="157"/>
      <c r="R856" s="157"/>
      <c r="S856" s="157"/>
      <c r="T856" s="157"/>
      <c r="U856" s="157"/>
      <c r="V856" s="157"/>
      <c r="W856" s="157"/>
      <c r="X856" s="157"/>
      <c r="Y856" s="157"/>
      <c r="Z856" s="157"/>
      <c r="AA856" s="157">
        <f t="shared" si="36"/>
        <v>0</v>
      </c>
      <c r="AB856" s="158"/>
      <c r="AC856" s="884"/>
      <c r="AD856" s="884"/>
      <c r="AE856" s="884"/>
      <c r="AF856" s="884"/>
      <c r="AG856" s="884"/>
      <c r="AH856" s="884"/>
      <c r="AI856" s="884"/>
      <c r="AJ856" s="884"/>
      <c r="AK856" s="884"/>
      <c r="AL856" s="884"/>
      <c r="AM856" s="884"/>
      <c r="AN856" s="884"/>
    </row>
    <row r="857" spans="1:40" s="882" customFormat="1" ht="11.25">
      <c r="A857" s="882">
        <v>4130111110</v>
      </c>
      <c r="B857" s="883" t="s">
        <v>548</v>
      </c>
      <c r="C857" s="157">
        <f>-VLOOKUP(A857,Clasificación!C:J,5,FALSE)</f>
        <v>0</v>
      </c>
      <c r="D857" s="157"/>
      <c r="E857" s="157"/>
      <c r="F857" s="157">
        <f>+VLOOKUP(A857,Clasificación!C:K,9,FALSE)</f>
        <v>0</v>
      </c>
      <c r="G857" s="157">
        <f t="shared" si="39"/>
        <v>0</v>
      </c>
      <c r="H857" s="157"/>
      <c r="I857" s="157"/>
      <c r="J857" s="157"/>
      <c r="K857" s="157"/>
      <c r="L857" s="157"/>
      <c r="M857" s="157"/>
      <c r="N857" s="157"/>
      <c r="O857" s="157"/>
      <c r="P857" s="157"/>
      <c r="Q857" s="157"/>
      <c r="R857" s="157"/>
      <c r="S857" s="157"/>
      <c r="T857" s="157"/>
      <c r="U857" s="157"/>
      <c r="V857" s="157"/>
      <c r="W857" s="157"/>
      <c r="X857" s="157"/>
      <c r="Y857" s="157"/>
      <c r="Z857" s="157"/>
      <c r="AA857" s="157">
        <f t="shared" si="36"/>
        <v>0</v>
      </c>
      <c r="AB857" s="158"/>
      <c r="AC857" s="884"/>
      <c r="AD857" s="884"/>
      <c r="AE857" s="884"/>
      <c r="AF857" s="884"/>
      <c r="AG857" s="884"/>
      <c r="AH857" s="884"/>
      <c r="AI857" s="884"/>
      <c r="AJ857" s="884"/>
      <c r="AK857" s="884"/>
      <c r="AL857" s="884"/>
      <c r="AM857" s="884"/>
      <c r="AN857" s="884"/>
    </row>
    <row r="858" spans="1:40" s="882" customFormat="1" ht="11.25">
      <c r="A858" s="882">
        <v>4130111111</v>
      </c>
      <c r="B858" s="883" t="s">
        <v>550</v>
      </c>
      <c r="C858" s="157">
        <f>-VLOOKUP(A858,Clasificación!C:J,5,FALSE)</f>
        <v>0</v>
      </c>
      <c r="D858" s="157"/>
      <c r="E858" s="157"/>
      <c r="F858" s="157">
        <f>+VLOOKUP(A858,Clasificación!C:K,9,FALSE)</f>
        <v>0</v>
      </c>
      <c r="G858" s="157">
        <f t="shared" si="39"/>
        <v>0</v>
      </c>
      <c r="H858" s="157"/>
      <c r="I858" s="157"/>
      <c r="J858" s="157"/>
      <c r="K858" s="157"/>
      <c r="L858" s="157"/>
      <c r="M858" s="157"/>
      <c r="N858" s="157"/>
      <c r="O858" s="157"/>
      <c r="P858" s="157"/>
      <c r="Q858" s="157"/>
      <c r="R858" s="157"/>
      <c r="S858" s="157"/>
      <c r="T858" s="157"/>
      <c r="U858" s="157"/>
      <c r="V858" s="157"/>
      <c r="W858" s="157"/>
      <c r="X858" s="157"/>
      <c r="Y858" s="157"/>
      <c r="Z858" s="157"/>
      <c r="AA858" s="157">
        <f t="shared" si="36"/>
        <v>0</v>
      </c>
      <c r="AB858" s="158"/>
      <c r="AC858" s="884"/>
      <c r="AD858" s="884"/>
      <c r="AE858" s="884"/>
      <c r="AF858" s="884"/>
      <c r="AG858" s="884"/>
      <c r="AH858" s="884"/>
      <c r="AI858" s="884"/>
      <c r="AJ858" s="884"/>
      <c r="AK858" s="884"/>
      <c r="AL858" s="884"/>
      <c r="AM858" s="884"/>
      <c r="AN858" s="884"/>
    </row>
    <row r="859" spans="1:40" s="882" customFormat="1" ht="11.25">
      <c r="A859" s="882">
        <v>4130111112</v>
      </c>
      <c r="B859" s="883" t="s">
        <v>551</v>
      </c>
      <c r="C859" s="157">
        <f>-VLOOKUP(A859,Clasificación!C:J,5,FALSE)</f>
        <v>0</v>
      </c>
      <c r="D859" s="157"/>
      <c r="E859" s="157"/>
      <c r="F859" s="157">
        <f>+VLOOKUP(A859,Clasificación!C:K,9,FALSE)</f>
        <v>0</v>
      </c>
      <c r="G859" s="157">
        <f t="shared" si="39"/>
        <v>0</v>
      </c>
      <c r="H859" s="157"/>
      <c r="I859" s="157"/>
      <c r="J859" s="157"/>
      <c r="K859" s="157"/>
      <c r="L859" s="157"/>
      <c r="M859" s="157"/>
      <c r="N859" s="157"/>
      <c r="O859" s="157"/>
      <c r="P859" s="157"/>
      <c r="Q859" s="157"/>
      <c r="R859" s="157"/>
      <c r="S859" s="157"/>
      <c r="T859" s="157"/>
      <c r="U859" s="157"/>
      <c r="V859" s="157"/>
      <c r="W859" s="157"/>
      <c r="X859" s="157"/>
      <c r="Y859" s="157"/>
      <c r="Z859" s="157"/>
      <c r="AA859" s="157">
        <f t="shared" si="36"/>
        <v>0</v>
      </c>
      <c r="AB859" s="158"/>
      <c r="AC859" s="884"/>
      <c r="AD859" s="884"/>
      <c r="AE859" s="884"/>
      <c r="AF859" s="884"/>
      <c r="AG859" s="884"/>
      <c r="AH859" s="884"/>
      <c r="AI859" s="884"/>
      <c r="AJ859" s="884"/>
      <c r="AK859" s="884"/>
      <c r="AL859" s="884"/>
      <c r="AM859" s="884"/>
      <c r="AN859" s="884"/>
    </row>
    <row r="860" spans="1:40" s="882" customFormat="1" ht="11.25">
      <c r="A860" s="882">
        <v>4130111113</v>
      </c>
      <c r="B860" s="883" t="s">
        <v>823</v>
      </c>
      <c r="C860" s="157">
        <f>-VLOOKUP(A860,Clasificación!C:J,5,FALSE)</f>
        <v>-38896014</v>
      </c>
      <c r="D860" s="157"/>
      <c r="E860" s="157"/>
      <c r="F860" s="157">
        <f>+VLOOKUP(A860,Clasificación!C:K,9,FALSE)</f>
        <v>0</v>
      </c>
      <c r="G860" s="157">
        <f t="shared" si="39"/>
        <v>-38896014</v>
      </c>
      <c r="H860" s="157"/>
      <c r="I860" s="157"/>
      <c r="J860" s="157"/>
      <c r="K860" s="157"/>
      <c r="L860" s="157"/>
      <c r="M860" s="157"/>
      <c r="N860" s="157"/>
      <c r="O860" s="157"/>
      <c r="P860" s="157"/>
      <c r="Q860" s="157"/>
      <c r="R860" s="157"/>
      <c r="S860" s="157"/>
      <c r="T860" s="157">
        <f>-G860</f>
        <v>38896014</v>
      </c>
      <c r="U860" s="157"/>
      <c r="V860" s="157"/>
      <c r="W860" s="157"/>
      <c r="X860" s="157"/>
      <c r="Y860" s="157"/>
      <c r="Z860" s="157"/>
      <c r="AA860" s="157">
        <f t="shared" si="36"/>
        <v>0</v>
      </c>
      <c r="AB860" s="158"/>
      <c r="AC860" s="884"/>
      <c r="AD860" s="884"/>
      <c r="AE860" s="884"/>
      <c r="AF860" s="884"/>
      <c r="AG860" s="884"/>
      <c r="AH860" s="884"/>
      <c r="AI860" s="884"/>
      <c r="AJ860" s="884"/>
      <c r="AK860" s="884"/>
      <c r="AL860" s="884"/>
      <c r="AM860" s="884"/>
      <c r="AN860" s="884"/>
    </row>
    <row r="861" spans="1:40" s="882" customFormat="1" ht="11.25">
      <c r="A861" s="882">
        <v>4130111114</v>
      </c>
      <c r="B861" s="883" t="s">
        <v>824</v>
      </c>
      <c r="C861" s="157">
        <f>-VLOOKUP(A861,Clasificación!C:J,5,FALSE)</f>
        <v>0</v>
      </c>
      <c r="D861" s="157"/>
      <c r="E861" s="157"/>
      <c r="F861" s="157">
        <f>+VLOOKUP(A861,Clasificación!C:K,9,FALSE)</f>
        <v>0</v>
      </c>
      <c r="G861" s="157">
        <f t="shared" si="39"/>
        <v>0</v>
      </c>
      <c r="H861" s="157"/>
      <c r="I861" s="157"/>
      <c r="J861" s="157"/>
      <c r="K861" s="157"/>
      <c r="L861" s="157"/>
      <c r="M861" s="157"/>
      <c r="N861" s="157"/>
      <c r="O861" s="157"/>
      <c r="P861" s="157"/>
      <c r="Q861" s="157"/>
      <c r="R861" s="157"/>
      <c r="S861" s="157"/>
      <c r="T861" s="157"/>
      <c r="U861" s="157"/>
      <c r="V861" s="157"/>
      <c r="W861" s="157"/>
      <c r="X861" s="157"/>
      <c r="Y861" s="157"/>
      <c r="Z861" s="157"/>
      <c r="AA861" s="157">
        <f t="shared" si="36"/>
        <v>0</v>
      </c>
      <c r="AB861" s="158"/>
      <c r="AC861" s="884"/>
      <c r="AD861" s="884"/>
      <c r="AE861" s="884"/>
      <c r="AF861" s="884"/>
      <c r="AG861" s="884"/>
      <c r="AH861" s="884"/>
      <c r="AI861" s="884"/>
      <c r="AJ861" s="884"/>
      <c r="AK861" s="884"/>
      <c r="AL861" s="884"/>
      <c r="AM861" s="884"/>
      <c r="AN861" s="884"/>
    </row>
    <row r="862" spans="1:40" s="882" customFormat="1" ht="11.25">
      <c r="A862" s="882">
        <v>4130111115</v>
      </c>
      <c r="B862" s="883" t="s">
        <v>825</v>
      </c>
      <c r="C862" s="157">
        <f>-VLOOKUP(A862,Clasificación!C:J,5,FALSE)</f>
        <v>0</v>
      </c>
      <c r="D862" s="157"/>
      <c r="E862" s="157"/>
      <c r="F862" s="157">
        <f>+VLOOKUP(A862,Clasificación!C:K,9,FALSE)</f>
        <v>0</v>
      </c>
      <c r="G862" s="157">
        <f t="shared" si="39"/>
        <v>0</v>
      </c>
      <c r="H862" s="157"/>
      <c r="I862" s="157"/>
      <c r="J862" s="157"/>
      <c r="K862" s="157"/>
      <c r="L862" s="157"/>
      <c r="M862" s="157"/>
      <c r="N862" s="157"/>
      <c r="O862" s="157"/>
      <c r="P862" s="157"/>
      <c r="Q862" s="157"/>
      <c r="R862" s="157"/>
      <c r="S862" s="157"/>
      <c r="T862" s="157"/>
      <c r="U862" s="157"/>
      <c r="V862" s="157"/>
      <c r="W862" s="157"/>
      <c r="X862" s="157"/>
      <c r="Y862" s="157"/>
      <c r="Z862" s="157"/>
      <c r="AA862" s="157">
        <f t="shared" si="36"/>
        <v>0</v>
      </c>
      <c r="AB862" s="158"/>
      <c r="AC862" s="884"/>
      <c r="AD862" s="884"/>
      <c r="AE862" s="884"/>
      <c r="AF862" s="884"/>
      <c r="AG862" s="884"/>
      <c r="AH862" s="884"/>
      <c r="AI862" s="884"/>
      <c r="AJ862" s="884"/>
      <c r="AK862" s="884"/>
      <c r="AL862" s="884"/>
      <c r="AM862" s="884"/>
      <c r="AN862" s="884"/>
    </row>
    <row r="863" spans="1:40" s="882" customFormat="1" ht="11.25">
      <c r="A863" s="882">
        <v>4130111116</v>
      </c>
      <c r="B863" s="883" t="s">
        <v>826</v>
      </c>
      <c r="C863" s="157">
        <f>-VLOOKUP(A863,Clasificación!C:J,5,FALSE)</f>
        <v>0</v>
      </c>
      <c r="D863" s="157"/>
      <c r="E863" s="157"/>
      <c r="F863" s="157">
        <f>+VLOOKUP(A863,Clasificación!C:K,9,FALSE)</f>
        <v>0</v>
      </c>
      <c r="G863" s="157">
        <f t="shared" si="39"/>
        <v>0</v>
      </c>
      <c r="H863" s="157"/>
      <c r="I863" s="157"/>
      <c r="J863" s="157"/>
      <c r="K863" s="157"/>
      <c r="L863" s="157"/>
      <c r="M863" s="157"/>
      <c r="N863" s="157"/>
      <c r="O863" s="157"/>
      <c r="P863" s="157"/>
      <c r="Q863" s="157"/>
      <c r="R863" s="157"/>
      <c r="S863" s="157"/>
      <c r="T863" s="157"/>
      <c r="U863" s="157"/>
      <c r="V863" s="157"/>
      <c r="W863" s="157"/>
      <c r="X863" s="157"/>
      <c r="Y863" s="157"/>
      <c r="Z863" s="157"/>
      <c r="AA863" s="157">
        <f t="shared" ref="AA863:AA909" si="41">SUM(G863:Z863)</f>
        <v>0</v>
      </c>
      <c r="AB863" s="158"/>
      <c r="AC863" s="884"/>
      <c r="AD863" s="884"/>
      <c r="AE863" s="884"/>
      <c r="AF863" s="884"/>
      <c r="AG863" s="884"/>
      <c r="AH863" s="884"/>
      <c r="AI863" s="884"/>
      <c r="AJ863" s="884"/>
      <c r="AK863" s="884"/>
      <c r="AL863" s="884"/>
      <c r="AM863" s="884"/>
      <c r="AN863" s="884"/>
    </row>
    <row r="864" spans="1:40" s="882" customFormat="1" ht="11.25">
      <c r="A864" s="882">
        <v>4130111117</v>
      </c>
      <c r="B864" s="883" t="s">
        <v>335</v>
      </c>
      <c r="C864" s="157">
        <f>-VLOOKUP(A864,Clasificación!C:J,5,FALSE)</f>
        <v>-897857</v>
      </c>
      <c r="D864" s="157"/>
      <c r="E864" s="157"/>
      <c r="F864" s="157">
        <f>+VLOOKUP(A864,Clasificación!C:K,9,FALSE)</f>
        <v>0</v>
      </c>
      <c r="G864" s="157">
        <f t="shared" si="39"/>
        <v>-897857</v>
      </c>
      <c r="H864" s="157"/>
      <c r="I864" s="157"/>
      <c r="J864" s="157"/>
      <c r="K864" s="157"/>
      <c r="L864" s="157"/>
      <c r="M864" s="157"/>
      <c r="N864" s="157"/>
      <c r="O864" s="157"/>
      <c r="P864" s="157"/>
      <c r="Q864" s="157"/>
      <c r="R864" s="157"/>
      <c r="S864" s="157"/>
      <c r="T864" s="157">
        <f>-G864</f>
        <v>897857</v>
      </c>
      <c r="U864" s="157"/>
      <c r="V864" s="157"/>
      <c r="W864" s="157"/>
      <c r="X864" s="157"/>
      <c r="Y864" s="157"/>
      <c r="Z864" s="157"/>
      <c r="AA864" s="157">
        <f t="shared" si="41"/>
        <v>0</v>
      </c>
      <c r="AB864" s="158"/>
      <c r="AC864" s="884"/>
      <c r="AD864" s="884"/>
      <c r="AE864" s="884"/>
      <c r="AF864" s="884"/>
      <c r="AG864" s="884"/>
      <c r="AH864" s="884"/>
      <c r="AI864" s="884"/>
      <c r="AJ864" s="884"/>
      <c r="AK864" s="884"/>
      <c r="AL864" s="884"/>
      <c r="AM864" s="884"/>
      <c r="AN864" s="884"/>
    </row>
    <row r="865" spans="1:40" s="882" customFormat="1" ht="11.25">
      <c r="A865" s="882">
        <v>4130111118</v>
      </c>
      <c r="B865" s="883" t="s">
        <v>336</v>
      </c>
      <c r="C865" s="157">
        <f>-VLOOKUP(A865,Clasificación!C:J,5,FALSE)</f>
        <v>0</v>
      </c>
      <c r="D865" s="157"/>
      <c r="E865" s="157"/>
      <c r="F865" s="157">
        <f>+VLOOKUP(A865,Clasificación!C:K,9,FALSE)</f>
        <v>0</v>
      </c>
      <c r="G865" s="157">
        <f t="shared" si="39"/>
        <v>0</v>
      </c>
      <c r="H865" s="157"/>
      <c r="I865" s="157"/>
      <c r="J865" s="157"/>
      <c r="K865" s="157"/>
      <c r="L865" s="157"/>
      <c r="M865" s="157"/>
      <c r="N865" s="157"/>
      <c r="O865" s="157"/>
      <c r="P865" s="157"/>
      <c r="Q865" s="157"/>
      <c r="R865" s="157"/>
      <c r="S865" s="157"/>
      <c r="T865" s="157"/>
      <c r="U865" s="157"/>
      <c r="V865" s="157"/>
      <c r="W865" s="157"/>
      <c r="X865" s="157"/>
      <c r="Y865" s="157"/>
      <c r="Z865" s="157"/>
      <c r="AA865" s="157">
        <f t="shared" si="41"/>
        <v>0</v>
      </c>
      <c r="AB865" s="158"/>
      <c r="AC865" s="884"/>
      <c r="AD865" s="884"/>
      <c r="AE865" s="884"/>
      <c r="AF865" s="884"/>
      <c r="AG865" s="884"/>
      <c r="AH865" s="884"/>
      <c r="AI865" s="884"/>
      <c r="AJ865" s="884"/>
      <c r="AK865" s="884"/>
      <c r="AL865" s="884"/>
      <c r="AM865" s="884"/>
      <c r="AN865" s="884"/>
    </row>
    <row r="866" spans="1:40" s="882" customFormat="1" ht="11.25">
      <c r="A866" s="882">
        <v>4130111119</v>
      </c>
      <c r="B866" s="883" t="s">
        <v>827</v>
      </c>
      <c r="C866" s="157">
        <f>-VLOOKUP(A866,Clasificación!C:J,5,FALSE)</f>
        <v>0</v>
      </c>
      <c r="D866" s="157"/>
      <c r="E866" s="157"/>
      <c r="F866" s="157">
        <f>+VLOOKUP(A866,Clasificación!C:K,9,FALSE)</f>
        <v>0</v>
      </c>
      <c r="G866" s="157">
        <f t="shared" si="39"/>
        <v>0</v>
      </c>
      <c r="H866" s="157"/>
      <c r="I866" s="157"/>
      <c r="J866" s="157"/>
      <c r="K866" s="157"/>
      <c r="L866" s="157"/>
      <c r="M866" s="157"/>
      <c r="N866" s="157"/>
      <c r="O866" s="157"/>
      <c r="P866" s="157"/>
      <c r="Q866" s="157"/>
      <c r="R866" s="157"/>
      <c r="S866" s="157"/>
      <c r="T866" s="157"/>
      <c r="U866" s="157"/>
      <c r="V866" s="157"/>
      <c r="W866" s="157"/>
      <c r="X866" s="157"/>
      <c r="Y866" s="157"/>
      <c r="Z866" s="157"/>
      <c r="AA866" s="157">
        <f t="shared" si="41"/>
        <v>0</v>
      </c>
      <c r="AB866" s="158"/>
      <c r="AC866" s="884"/>
      <c r="AD866" s="884"/>
      <c r="AE866" s="884"/>
      <c r="AF866" s="884"/>
      <c r="AG866" s="884"/>
      <c r="AH866" s="884"/>
      <c r="AI866" s="884"/>
      <c r="AJ866" s="884"/>
      <c r="AK866" s="884"/>
      <c r="AL866" s="884"/>
      <c r="AM866" s="884"/>
      <c r="AN866" s="884"/>
    </row>
    <row r="867" spans="1:40" s="882" customFormat="1" ht="11.25">
      <c r="A867" s="882">
        <v>4130111120</v>
      </c>
      <c r="B867" s="883" t="s">
        <v>828</v>
      </c>
      <c r="C867" s="157">
        <f>-VLOOKUP(A867,Clasificación!C:J,5,FALSE)</f>
        <v>0</v>
      </c>
      <c r="D867" s="157"/>
      <c r="E867" s="157"/>
      <c r="F867" s="157">
        <f>+VLOOKUP(A867,Clasificación!C:K,9,FALSE)</f>
        <v>0</v>
      </c>
      <c r="G867" s="157">
        <f t="shared" si="39"/>
        <v>0</v>
      </c>
      <c r="H867" s="157"/>
      <c r="I867" s="157"/>
      <c r="J867" s="157"/>
      <c r="K867" s="157"/>
      <c r="L867" s="157"/>
      <c r="M867" s="157"/>
      <c r="N867" s="157"/>
      <c r="O867" s="157"/>
      <c r="P867" s="157"/>
      <c r="Q867" s="157"/>
      <c r="R867" s="157"/>
      <c r="S867" s="157"/>
      <c r="T867" s="157"/>
      <c r="U867" s="157"/>
      <c r="V867" s="157"/>
      <c r="W867" s="157"/>
      <c r="X867" s="157"/>
      <c r="Y867" s="157"/>
      <c r="Z867" s="157"/>
      <c r="AA867" s="157">
        <f t="shared" si="41"/>
        <v>0</v>
      </c>
      <c r="AB867" s="158"/>
      <c r="AC867" s="884"/>
      <c r="AD867" s="884"/>
      <c r="AE867" s="884"/>
      <c r="AF867" s="884"/>
      <c r="AG867" s="884"/>
      <c r="AH867" s="884"/>
      <c r="AI867" s="884"/>
      <c r="AJ867" s="884"/>
      <c r="AK867" s="884"/>
      <c r="AL867" s="884"/>
      <c r="AM867" s="884"/>
      <c r="AN867" s="884"/>
    </row>
    <row r="868" spans="1:40" s="882" customFormat="1" ht="11.25">
      <c r="A868" s="882">
        <v>4130111121</v>
      </c>
      <c r="B868" s="883" t="s">
        <v>682</v>
      </c>
      <c r="C868" s="157">
        <f>-VLOOKUP(A868,Clasificación!C:J,5,FALSE)</f>
        <v>0</v>
      </c>
      <c r="D868" s="157"/>
      <c r="E868" s="157"/>
      <c r="F868" s="157">
        <f>+VLOOKUP(A868,Clasificación!C:K,9,FALSE)</f>
        <v>0</v>
      </c>
      <c r="G868" s="157">
        <f t="shared" si="39"/>
        <v>0</v>
      </c>
      <c r="H868" s="157"/>
      <c r="I868" s="157"/>
      <c r="J868" s="157"/>
      <c r="K868" s="157"/>
      <c r="L868" s="157"/>
      <c r="M868" s="157"/>
      <c r="N868" s="157"/>
      <c r="O868" s="157"/>
      <c r="P868" s="157"/>
      <c r="Q868" s="157"/>
      <c r="R868" s="157"/>
      <c r="S868" s="157"/>
      <c r="T868" s="157"/>
      <c r="U868" s="157"/>
      <c r="V868" s="157"/>
      <c r="W868" s="157"/>
      <c r="X868" s="157"/>
      <c r="Y868" s="157"/>
      <c r="Z868" s="157"/>
      <c r="AA868" s="157">
        <f t="shared" si="41"/>
        <v>0</v>
      </c>
      <c r="AB868" s="158"/>
      <c r="AC868" s="884"/>
      <c r="AD868" s="884"/>
      <c r="AE868" s="884"/>
      <c r="AF868" s="884"/>
      <c r="AG868" s="884"/>
      <c r="AH868" s="884"/>
      <c r="AI868" s="884"/>
      <c r="AJ868" s="884"/>
      <c r="AK868" s="884"/>
      <c r="AL868" s="884"/>
      <c r="AM868" s="884"/>
      <c r="AN868" s="884"/>
    </row>
    <row r="869" spans="1:40" s="882" customFormat="1" ht="11.25">
      <c r="A869" s="882">
        <v>4130111122</v>
      </c>
      <c r="B869" s="883" t="s">
        <v>683</v>
      </c>
      <c r="C869" s="157">
        <f>-VLOOKUP(A869,Clasificación!C:J,5,FALSE)</f>
        <v>0</v>
      </c>
      <c r="D869" s="157"/>
      <c r="E869" s="157"/>
      <c r="F869" s="157">
        <f>+VLOOKUP(A869,Clasificación!C:K,9,FALSE)</f>
        <v>0</v>
      </c>
      <c r="G869" s="157">
        <f t="shared" si="39"/>
        <v>0</v>
      </c>
      <c r="H869" s="157"/>
      <c r="I869" s="157"/>
      <c r="J869" s="157"/>
      <c r="K869" s="157"/>
      <c r="L869" s="157"/>
      <c r="M869" s="157"/>
      <c r="N869" s="157"/>
      <c r="O869" s="157"/>
      <c r="P869" s="157"/>
      <c r="Q869" s="157"/>
      <c r="R869" s="157"/>
      <c r="S869" s="157"/>
      <c r="T869" s="157"/>
      <c r="U869" s="157"/>
      <c r="V869" s="157"/>
      <c r="W869" s="157"/>
      <c r="X869" s="157"/>
      <c r="Y869" s="157"/>
      <c r="Z869" s="157"/>
      <c r="AA869" s="157">
        <f t="shared" si="41"/>
        <v>0</v>
      </c>
      <c r="AB869" s="158"/>
      <c r="AC869" s="884"/>
      <c r="AD869" s="884"/>
      <c r="AE869" s="884"/>
      <c r="AF869" s="884"/>
      <c r="AG869" s="884"/>
      <c r="AH869" s="884"/>
      <c r="AI869" s="884"/>
      <c r="AJ869" s="884"/>
      <c r="AK869" s="884"/>
      <c r="AL869" s="884"/>
      <c r="AM869" s="884"/>
      <c r="AN869" s="884"/>
    </row>
    <row r="870" spans="1:40" s="882" customFormat="1" ht="11.25">
      <c r="A870" s="882">
        <v>4130111123</v>
      </c>
      <c r="B870" s="883" t="s">
        <v>829</v>
      </c>
      <c r="C870" s="157">
        <f>-VLOOKUP(A870,Clasificación!C:J,5,FALSE)</f>
        <v>0</v>
      </c>
      <c r="D870" s="157"/>
      <c r="E870" s="157"/>
      <c r="F870" s="157">
        <f>+VLOOKUP(A870,Clasificación!C:K,9,FALSE)</f>
        <v>0</v>
      </c>
      <c r="G870" s="157">
        <f t="shared" si="39"/>
        <v>0</v>
      </c>
      <c r="H870" s="157"/>
      <c r="I870" s="157"/>
      <c r="J870" s="157"/>
      <c r="K870" s="157"/>
      <c r="L870" s="157"/>
      <c r="M870" s="157"/>
      <c r="N870" s="157"/>
      <c r="O870" s="157"/>
      <c r="P870" s="157"/>
      <c r="Q870" s="157"/>
      <c r="R870" s="157"/>
      <c r="S870" s="157"/>
      <c r="T870" s="157"/>
      <c r="U870" s="157"/>
      <c r="V870" s="157"/>
      <c r="W870" s="157"/>
      <c r="X870" s="157"/>
      <c r="Y870" s="157"/>
      <c r="Z870" s="157"/>
      <c r="AA870" s="157">
        <f t="shared" si="41"/>
        <v>0</v>
      </c>
      <c r="AB870" s="158"/>
      <c r="AC870" s="884"/>
      <c r="AD870" s="884"/>
      <c r="AE870" s="884"/>
      <c r="AF870" s="884"/>
      <c r="AG870" s="884"/>
      <c r="AH870" s="884"/>
      <c r="AI870" s="884"/>
      <c r="AJ870" s="884"/>
      <c r="AK870" s="884"/>
      <c r="AL870" s="884"/>
      <c r="AM870" s="884"/>
      <c r="AN870" s="884"/>
    </row>
    <row r="871" spans="1:40" s="882" customFormat="1" ht="11.25">
      <c r="A871" s="882">
        <v>4130111124</v>
      </c>
      <c r="B871" s="883" t="s">
        <v>830</v>
      </c>
      <c r="C871" s="157">
        <f>-VLOOKUP(A871,Clasificación!C:J,5,FALSE)</f>
        <v>0</v>
      </c>
      <c r="D871" s="157"/>
      <c r="E871" s="157"/>
      <c r="F871" s="157">
        <f>+VLOOKUP(A871,Clasificación!C:K,9,FALSE)</f>
        <v>0</v>
      </c>
      <c r="G871" s="157">
        <f t="shared" si="39"/>
        <v>0</v>
      </c>
      <c r="H871" s="157"/>
      <c r="I871" s="157"/>
      <c r="J871" s="157"/>
      <c r="K871" s="157"/>
      <c r="L871" s="157"/>
      <c r="M871" s="157"/>
      <c r="N871" s="157"/>
      <c r="O871" s="157"/>
      <c r="P871" s="157"/>
      <c r="Q871" s="157"/>
      <c r="R871" s="157"/>
      <c r="S871" s="157"/>
      <c r="T871" s="157"/>
      <c r="U871" s="157"/>
      <c r="V871" s="157"/>
      <c r="W871" s="157"/>
      <c r="X871" s="157"/>
      <c r="Y871" s="157"/>
      <c r="Z871" s="157"/>
      <c r="AA871" s="157">
        <f t="shared" si="41"/>
        <v>0</v>
      </c>
      <c r="AB871" s="158"/>
      <c r="AC871" s="884"/>
      <c r="AD871" s="884"/>
      <c r="AE871" s="884"/>
      <c r="AF871" s="884"/>
      <c r="AG871" s="884"/>
      <c r="AH871" s="884"/>
      <c r="AI871" s="884"/>
      <c r="AJ871" s="884"/>
      <c r="AK871" s="884"/>
      <c r="AL871" s="884"/>
      <c r="AM871" s="884"/>
      <c r="AN871" s="884"/>
    </row>
    <row r="872" spans="1:40" s="882" customFormat="1" ht="11.25">
      <c r="A872" s="882">
        <v>4130111125</v>
      </c>
      <c r="B872" s="883" t="s">
        <v>831</v>
      </c>
      <c r="C872" s="157">
        <f>-VLOOKUP(A872,Clasificación!C:J,5,FALSE)</f>
        <v>0</v>
      </c>
      <c r="D872" s="157"/>
      <c r="E872" s="157"/>
      <c r="F872" s="157">
        <f>+VLOOKUP(A872,Clasificación!C:K,9,FALSE)</f>
        <v>0</v>
      </c>
      <c r="G872" s="157">
        <f t="shared" si="39"/>
        <v>0</v>
      </c>
      <c r="H872" s="157"/>
      <c r="I872" s="157"/>
      <c r="J872" s="157"/>
      <c r="K872" s="157"/>
      <c r="L872" s="157"/>
      <c r="M872" s="157"/>
      <c r="N872" s="157"/>
      <c r="O872" s="157"/>
      <c r="P872" s="157"/>
      <c r="Q872" s="157"/>
      <c r="R872" s="157"/>
      <c r="S872" s="157"/>
      <c r="T872" s="157"/>
      <c r="U872" s="157"/>
      <c r="V872" s="157"/>
      <c r="W872" s="157"/>
      <c r="X872" s="157"/>
      <c r="Y872" s="157"/>
      <c r="Z872" s="157"/>
      <c r="AA872" s="157">
        <f t="shared" si="41"/>
        <v>0</v>
      </c>
      <c r="AB872" s="158"/>
      <c r="AC872" s="884"/>
      <c r="AD872" s="884"/>
      <c r="AE872" s="884"/>
      <c r="AF872" s="884"/>
      <c r="AG872" s="884"/>
      <c r="AH872" s="884"/>
      <c r="AI872" s="884"/>
      <c r="AJ872" s="884"/>
      <c r="AK872" s="884"/>
      <c r="AL872" s="884"/>
      <c r="AM872" s="884"/>
      <c r="AN872" s="884"/>
    </row>
    <row r="873" spans="1:40" s="882" customFormat="1" ht="11.25">
      <c r="A873" s="882">
        <v>4130111126</v>
      </c>
      <c r="B873" s="883" t="s">
        <v>832</v>
      </c>
      <c r="C873" s="157">
        <f>-VLOOKUP(A873,Clasificación!C:J,5,FALSE)</f>
        <v>0</v>
      </c>
      <c r="D873" s="157"/>
      <c r="E873" s="157"/>
      <c r="F873" s="157">
        <f>+VLOOKUP(A873,Clasificación!C:K,9,FALSE)</f>
        <v>0</v>
      </c>
      <c r="G873" s="157">
        <f t="shared" si="39"/>
        <v>0</v>
      </c>
      <c r="H873" s="157"/>
      <c r="I873" s="157"/>
      <c r="J873" s="157"/>
      <c r="K873" s="157"/>
      <c r="L873" s="157"/>
      <c r="M873" s="157"/>
      <c r="N873" s="157"/>
      <c r="O873" s="157"/>
      <c r="P873" s="157"/>
      <c r="Q873" s="157"/>
      <c r="R873" s="157"/>
      <c r="S873" s="157"/>
      <c r="T873" s="157"/>
      <c r="U873" s="157"/>
      <c r="V873" s="157"/>
      <c r="W873" s="157"/>
      <c r="X873" s="157"/>
      <c r="Y873" s="157"/>
      <c r="Z873" s="157"/>
      <c r="AA873" s="157">
        <f t="shared" si="41"/>
        <v>0</v>
      </c>
      <c r="AB873" s="158"/>
      <c r="AC873" s="884"/>
      <c r="AD873" s="884"/>
      <c r="AE873" s="884"/>
      <c r="AF873" s="884"/>
      <c r="AG873" s="884"/>
      <c r="AH873" s="884"/>
      <c r="AI873" s="884"/>
      <c r="AJ873" s="884"/>
      <c r="AK873" s="884"/>
      <c r="AL873" s="884"/>
      <c r="AM873" s="884"/>
      <c r="AN873" s="884"/>
    </row>
    <row r="874" spans="1:40" s="882" customFormat="1" ht="11.25">
      <c r="A874" s="882">
        <v>4130111127</v>
      </c>
      <c r="B874" s="883" t="s">
        <v>833</v>
      </c>
      <c r="C874" s="157">
        <f>-VLOOKUP(A874,Clasificación!C:J,5,FALSE)</f>
        <v>0</v>
      </c>
      <c r="D874" s="157"/>
      <c r="E874" s="157"/>
      <c r="F874" s="157">
        <f>+VLOOKUP(A874,Clasificación!C:K,9,FALSE)</f>
        <v>0</v>
      </c>
      <c r="G874" s="157">
        <f t="shared" si="39"/>
        <v>0</v>
      </c>
      <c r="H874" s="157"/>
      <c r="I874" s="157"/>
      <c r="J874" s="157"/>
      <c r="K874" s="157"/>
      <c r="L874" s="157"/>
      <c r="M874" s="157"/>
      <c r="N874" s="157"/>
      <c r="O874" s="157"/>
      <c r="P874" s="157"/>
      <c r="Q874" s="157"/>
      <c r="R874" s="157"/>
      <c r="S874" s="157"/>
      <c r="T874" s="157"/>
      <c r="U874" s="157"/>
      <c r="V874" s="157"/>
      <c r="W874" s="157"/>
      <c r="X874" s="157"/>
      <c r="Y874" s="157"/>
      <c r="Z874" s="157"/>
      <c r="AA874" s="157">
        <f t="shared" si="41"/>
        <v>0</v>
      </c>
      <c r="AB874" s="158"/>
      <c r="AC874" s="884"/>
      <c r="AD874" s="884"/>
      <c r="AE874" s="884"/>
      <c r="AF874" s="884"/>
      <c r="AG874" s="884"/>
      <c r="AH874" s="884"/>
      <c r="AI874" s="884"/>
      <c r="AJ874" s="884"/>
      <c r="AK874" s="884"/>
      <c r="AL874" s="884"/>
      <c r="AM874" s="884"/>
      <c r="AN874" s="884"/>
    </row>
    <row r="875" spans="1:40" s="882" customFormat="1" ht="11.25">
      <c r="A875" s="882">
        <v>4130111128</v>
      </c>
      <c r="B875" s="883" t="s">
        <v>834</v>
      </c>
      <c r="C875" s="157">
        <f>-VLOOKUP(A875,Clasificación!C:J,5,FALSE)</f>
        <v>0</v>
      </c>
      <c r="D875" s="157"/>
      <c r="E875" s="157"/>
      <c r="F875" s="157">
        <f>+VLOOKUP(A875,Clasificación!C:K,9,FALSE)</f>
        <v>0</v>
      </c>
      <c r="G875" s="157">
        <f t="shared" si="39"/>
        <v>0</v>
      </c>
      <c r="H875" s="157"/>
      <c r="I875" s="157"/>
      <c r="J875" s="157"/>
      <c r="K875" s="157"/>
      <c r="L875" s="157"/>
      <c r="M875" s="157"/>
      <c r="N875" s="157"/>
      <c r="O875" s="157"/>
      <c r="P875" s="157"/>
      <c r="Q875" s="157"/>
      <c r="R875" s="157"/>
      <c r="S875" s="157"/>
      <c r="T875" s="157"/>
      <c r="U875" s="157"/>
      <c r="V875" s="157"/>
      <c r="W875" s="157"/>
      <c r="X875" s="157"/>
      <c r="Y875" s="157"/>
      <c r="Z875" s="157"/>
      <c r="AA875" s="157">
        <f t="shared" si="41"/>
        <v>0</v>
      </c>
      <c r="AB875" s="158"/>
      <c r="AC875" s="884"/>
      <c r="AD875" s="884"/>
      <c r="AE875" s="884"/>
      <c r="AF875" s="884"/>
      <c r="AG875" s="884"/>
      <c r="AH875" s="884"/>
      <c r="AI875" s="884"/>
      <c r="AJ875" s="884"/>
      <c r="AK875" s="884"/>
      <c r="AL875" s="884"/>
      <c r="AM875" s="884"/>
      <c r="AN875" s="884"/>
    </row>
    <row r="876" spans="1:40" s="882" customFormat="1" ht="11.25">
      <c r="A876" s="882">
        <v>4130111129</v>
      </c>
      <c r="B876" s="883" t="s">
        <v>321</v>
      </c>
      <c r="C876" s="157">
        <f>-VLOOKUP(A876,Clasificación!C:J,5,FALSE)</f>
        <v>-28317799</v>
      </c>
      <c r="D876" s="157"/>
      <c r="E876" s="157"/>
      <c r="F876" s="157">
        <f>+VLOOKUP(A876,Clasificación!C:K,9,FALSE)</f>
        <v>0</v>
      </c>
      <c r="G876" s="157">
        <f t="shared" si="39"/>
        <v>-28317799</v>
      </c>
      <c r="H876" s="157"/>
      <c r="I876" s="157"/>
      <c r="J876" s="157"/>
      <c r="K876" s="157"/>
      <c r="L876" s="157"/>
      <c r="M876" s="157"/>
      <c r="N876" s="157"/>
      <c r="O876" s="157"/>
      <c r="P876" s="157"/>
      <c r="Q876" s="157"/>
      <c r="R876" s="157"/>
      <c r="S876" s="157"/>
      <c r="T876" s="157">
        <f>-G876</f>
        <v>28317799</v>
      </c>
      <c r="U876" s="157"/>
      <c r="V876" s="157"/>
      <c r="W876" s="157"/>
      <c r="X876" s="157"/>
      <c r="Y876" s="157"/>
      <c r="Z876" s="157"/>
      <c r="AA876" s="157">
        <f t="shared" si="41"/>
        <v>0</v>
      </c>
      <c r="AB876" s="158"/>
      <c r="AC876" s="884"/>
      <c r="AD876" s="884"/>
      <c r="AE876" s="884"/>
      <c r="AF876" s="884"/>
      <c r="AG876" s="884"/>
      <c r="AH876" s="884"/>
      <c r="AI876" s="884"/>
      <c r="AJ876" s="884"/>
      <c r="AK876" s="884"/>
      <c r="AL876" s="884"/>
      <c r="AM876" s="884"/>
      <c r="AN876" s="884"/>
    </row>
    <row r="877" spans="1:40" s="882" customFormat="1" ht="11.25">
      <c r="A877" s="882">
        <v>4130111130</v>
      </c>
      <c r="B877" s="883" t="s">
        <v>835</v>
      </c>
      <c r="C877" s="157">
        <f>-VLOOKUP(A877,Clasificación!C:J,5,FALSE)</f>
        <v>0</v>
      </c>
      <c r="D877" s="157"/>
      <c r="E877" s="157"/>
      <c r="F877" s="157">
        <f>+VLOOKUP(A877,Clasificación!C:K,9,FALSE)</f>
        <v>0</v>
      </c>
      <c r="G877" s="157">
        <f t="shared" si="39"/>
        <v>0</v>
      </c>
      <c r="H877" s="157"/>
      <c r="I877" s="157"/>
      <c r="J877" s="157"/>
      <c r="K877" s="157"/>
      <c r="L877" s="157"/>
      <c r="M877" s="157"/>
      <c r="N877" s="157"/>
      <c r="O877" s="157"/>
      <c r="P877" s="157"/>
      <c r="Q877" s="157"/>
      <c r="R877" s="157"/>
      <c r="S877" s="157"/>
      <c r="T877" s="157"/>
      <c r="U877" s="157"/>
      <c r="V877" s="157"/>
      <c r="W877" s="157"/>
      <c r="X877" s="157"/>
      <c r="Y877" s="157"/>
      <c r="Z877" s="157"/>
      <c r="AA877" s="157">
        <f t="shared" si="41"/>
        <v>0</v>
      </c>
      <c r="AB877" s="158"/>
      <c r="AC877" s="884"/>
      <c r="AD877" s="884"/>
      <c r="AE877" s="884"/>
      <c r="AF877" s="884"/>
      <c r="AG877" s="884"/>
      <c r="AH877" s="884"/>
      <c r="AI877" s="884"/>
      <c r="AJ877" s="884"/>
      <c r="AK877" s="884"/>
      <c r="AL877" s="884"/>
      <c r="AM877" s="884"/>
      <c r="AN877" s="884"/>
    </row>
    <row r="878" spans="1:40" s="882" customFormat="1" ht="11.25">
      <c r="A878" s="882">
        <v>41301112</v>
      </c>
      <c r="B878" s="883" t="s">
        <v>836</v>
      </c>
      <c r="C878" s="157">
        <f>-VLOOKUP(A878,Clasificación!C:J,5,FALSE)</f>
        <v>0</v>
      </c>
      <c r="D878" s="157"/>
      <c r="E878" s="157"/>
      <c r="F878" s="157">
        <f>+VLOOKUP(A878,Clasificación!C:K,9,FALSE)</f>
        <v>0</v>
      </c>
      <c r="G878" s="157">
        <f t="shared" si="39"/>
        <v>0</v>
      </c>
      <c r="H878" s="157"/>
      <c r="I878" s="157"/>
      <c r="J878" s="157"/>
      <c r="K878" s="157"/>
      <c r="L878" s="157"/>
      <c r="M878" s="157"/>
      <c r="N878" s="157"/>
      <c r="O878" s="157"/>
      <c r="P878" s="157"/>
      <c r="Q878" s="157"/>
      <c r="R878" s="157"/>
      <c r="S878" s="157"/>
      <c r="T878" s="157"/>
      <c r="U878" s="157"/>
      <c r="V878" s="157"/>
      <c r="W878" s="157"/>
      <c r="X878" s="157"/>
      <c r="Y878" s="157"/>
      <c r="Z878" s="157"/>
      <c r="AA878" s="157">
        <f t="shared" si="41"/>
        <v>0</v>
      </c>
      <c r="AB878" s="158"/>
      <c r="AC878" s="884"/>
      <c r="AD878" s="884"/>
      <c r="AE878" s="884"/>
      <c r="AF878" s="884"/>
      <c r="AG878" s="884"/>
      <c r="AH878" s="884"/>
      <c r="AI878" s="884"/>
      <c r="AJ878" s="884"/>
      <c r="AK878" s="884"/>
      <c r="AL878" s="884"/>
      <c r="AM878" s="884"/>
      <c r="AN878" s="884"/>
    </row>
    <row r="879" spans="1:40" s="882" customFormat="1" ht="11.25">
      <c r="A879" s="882">
        <v>4130111201</v>
      </c>
      <c r="B879" s="883" t="s">
        <v>836</v>
      </c>
      <c r="C879" s="157">
        <f>-VLOOKUP(A879,Clasificación!C:J,5,FALSE)</f>
        <v>0</v>
      </c>
      <c r="D879" s="157"/>
      <c r="E879" s="157"/>
      <c r="F879" s="157">
        <f>+VLOOKUP(A879,Clasificación!C:K,9,FALSE)</f>
        <v>0</v>
      </c>
      <c r="G879" s="157">
        <f t="shared" si="39"/>
        <v>0</v>
      </c>
      <c r="H879" s="157"/>
      <c r="I879" s="157"/>
      <c r="J879" s="157"/>
      <c r="K879" s="157"/>
      <c r="L879" s="157"/>
      <c r="M879" s="157"/>
      <c r="N879" s="157"/>
      <c r="O879" s="157"/>
      <c r="P879" s="157"/>
      <c r="Q879" s="157"/>
      <c r="R879" s="157"/>
      <c r="S879" s="157"/>
      <c r="T879" s="157"/>
      <c r="U879" s="157"/>
      <c r="V879" s="157"/>
      <c r="W879" s="157"/>
      <c r="X879" s="157"/>
      <c r="Y879" s="157"/>
      <c r="Z879" s="157"/>
      <c r="AA879" s="157">
        <f t="shared" si="41"/>
        <v>0</v>
      </c>
      <c r="AB879" s="158"/>
      <c r="AC879" s="884"/>
      <c r="AD879" s="884"/>
      <c r="AE879" s="884"/>
      <c r="AF879" s="884"/>
      <c r="AG879" s="884"/>
      <c r="AH879" s="884"/>
      <c r="AI879" s="884"/>
      <c r="AJ879" s="884"/>
      <c r="AK879" s="884"/>
      <c r="AL879" s="884"/>
      <c r="AM879" s="884"/>
      <c r="AN879" s="884"/>
    </row>
    <row r="880" spans="1:40" s="882" customFormat="1" ht="11.25">
      <c r="A880" s="882">
        <v>4130111202</v>
      </c>
      <c r="B880" s="883" t="s">
        <v>836</v>
      </c>
      <c r="C880" s="157">
        <f>-VLOOKUP(A880,Clasificación!C:J,5,FALSE)</f>
        <v>0</v>
      </c>
      <c r="D880" s="157"/>
      <c r="E880" s="157"/>
      <c r="F880" s="157">
        <f>+VLOOKUP(A880,Clasificación!C:K,9,FALSE)</f>
        <v>0</v>
      </c>
      <c r="G880" s="157">
        <f t="shared" si="39"/>
        <v>0</v>
      </c>
      <c r="H880" s="157"/>
      <c r="I880" s="157"/>
      <c r="J880" s="157"/>
      <c r="K880" s="157"/>
      <c r="L880" s="157"/>
      <c r="M880" s="157"/>
      <c r="N880" s="157"/>
      <c r="O880" s="157"/>
      <c r="P880" s="157"/>
      <c r="Q880" s="157"/>
      <c r="R880" s="157"/>
      <c r="S880" s="157"/>
      <c r="T880" s="157"/>
      <c r="U880" s="157"/>
      <c r="V880" s="157"/>
      <c r="W880" s="157"/>
      <c r="X880" s="157"/>
      <c r="Y880" s="157"/>
      <c r="Z880" s="157"/>
      <c r="AA880" s="157">
        <f t="shared" si="41"/>
        <v>0</v>
      </c>
      <c r="AB880" s="158"/>
      <c r="AC880" s="884"/>
      <c r="AD880" s="884"/>
      <c r="AE880" s="884"/>
      <c r="AF880" s="884"/>
      <c r="AG880" s="884"/>
      <c r="AH880" s="884"/>
      <c r="AI880" s="884"/>
      <c r="AJ880" s="884"/>
      <c r="AK880" s="884"/>
      <c r="AL880" s="884"/>
      <c r="AM880" s="884"/>
      <c r="AN880" s="884"/>
    </row>
    <row r="881" spans="1:40" s="882" customFormat="1" ht="11.25">
      <c r="A881" s="882">
        <v>4130112</v>
      </c>
      <c r="B881" s="883" t="s">
        <v>395</v>
      </c>
      <c r="C881" s="157">
        <f>-VLOOKUP(A881,Clasificación!C:J,5,FALSE)</f>
        <v>0</v>
      </c>
      <c r="D881" s="157"/>
      <c r="E881" s="157"/>
      <c r="F881" s="157">
        <f>+VLOOKUP(A881,Clasificación!C:K,9,FALSE)</f>
        <v>0</v>
      </c>
      <c r="G881" s="157">
        <f t="shared" si="39"/>
        <v>0</v>
      </c>
      <c r="H881" s="157"/>
      <c r="I881" s="157"/>
      <c r="J881" s="157"/>
      <c r="K881" s="157"/>
      <c r="L881" s="157"/>
      <c r="M881" s="157"/>
      <c r="N881" s="157"/>
      <c r="O881" s="157"/>
      <c r="P881" s="157"/>
      <c r="Q881" s="157"/>
      <c r="R881" s="157"/>
      <c r="S881" s="157"/>
      <c r="T881" s="157"/>
      <c r="U881" s="157"/>
      <c r="V881" s="157"/>
      <c r="W881" s="157"/>
      <c r="X881" s="157"/>
      <c r="Y881" s="157"/>
      <c r="Z881" s="157"/>
      <c r="AA881" s="157">
        <f t="shared" si="41"/>
        <v>0</v>
      </c>
      <c r="AB881" s="158"/>
      <c r="AC881" s="884"/>
      <c r="AD881" s="884"/>
      <c r="AE881" s="884"/>
      <c r="AF881" s="884"/>
      <c r="AG881" s="884"/>
      <c r="AH881" s="884"/>
      <c r="AI881" s="884"/>
      <c r="AJ881" s="884"/>
      <c r="AK881" s="884"/>
      <c r="AL881" s="884"/>
      <c r="AM881" s="884"/>
      <c r="AN881" s="884"/>
    </row>
    <row r="882" spans="1:40" s="882" customFormat="1" ht="11.25">
      <c r="A882" s="882">
        <v>41301121</v>
      </c>
      <c r="B882" s="883" t="s">
        <v>1137</v>
      </c>
      <c r="C882" s="157">
        <f>-VLOOKUP(A882,Clasificación!C:J,5,FALSE)</f>
        <v>0</v>
      </c>
      <c r="D882" s="157"/>
      <c r="E882" s="157"/>
      <c r="F882" s="157">
        <f>+VLOOKUP(A882,Clasificación!C:K,9,FALSE)</f>
        <v>0</v>
      </c>
      <c r="G882" s="157">
        <f t="shared" si="39"/>
        <v>0</v>
      </c>
      <c r="H882" s="157"/>
      <c r="I882" s="157"/>
      <c r="J882" s="157"/>
      <c r="K882" s="157"/>
      <c r="L882" s="157"/>
      <c r="M882" s="157"/>
      <c r="N882" s="157"/>
      <c r="O882" s="157"/>
      <c r="P882" s="157"/>
      <c r="Q882" s="157"/>
      <c r="R882" s="157"/>
      <c r="S882" s="157"/>
      <c r="T882" s="157"/>
      <c r="U882" s="157"/>
      <c r="V882" s="157"/>
      <c r="W882" s="157"/>
      <c r="X882" s="157"/>
      <c r="Y882" s="157"/>
      <c r="Z882" s="157"/>
      <c r="AA882" s="157">
        <f t="shared" si="41"/>
        <v>0</v>
      </c>
      <c r="AB882" s="158"/>
      <c r="AC882" s="884"/>
      <c r="AD882" s="884"/>
      <c r="AE882" s="884"/>
      <c r="AF882" s="884"/>
      <c r="AG882" s="884"/>
      <c r="AH882" s="884"/>
      <c r="AI882" s="884"/>
      <c r="AJ882" s="884"/>
      <c r="AK882" s="884"/>
      <c r="AL882" s="884"/>
      <c r="AM882" s="884"/>
      <c r="AN882" s="884"/>
    </row>
    <row r="883" spans="1:40" s="882" customFormat="1" ht="11.25">
      <c r="A883" s="882">
        <v>4130112101</v>
      </c>
      <c r="B883" s="883" t="s">
        <v>541</v>
      </c>
      <c r="C883" s="157">
        <f>-VLOOKUP(A883,Clasificación!C:J,5,FALSE)</f>
        <v>0</v>
      </c>
      <c r="D883" s="157"/>
      <c r="E883" s="157"/>
      <c r="F883" s="157">
        <f>+VLOOKUP(A883,Clasificación!C:K,9,FALSE)</f>
        <v>0</v>
      </c>
      <c r="G883" s="157">
        <f t="shared" si="39"/>
        <v>0</v>
      </c>
      <c r="H883" s="157"/>
      <c r="I883" s="157"/>
      <c r="J883" s="157"/>
      <c r="K883" s="157"/>
      <c r="L883" s="157"/>
      <c r="M883" s="157"/>
      <c r="N883" s="157"/>
      <c r="O883" s="157"/>
      <c r="P883" s="157"/>
      <c r="Q883" s="157"/>
      <c r="R883" s="157"/>
      <c r="S883" s="157"/>
      <c r="T883" s="157"/>
      <c r="U883" s="157"/>
      <c r="V883" s="157"/>
      <c r="W883" s="157"/>
      <c r="X883" s="157"/>
      <c r="Y883" s="157"/>
      <c r="Z883" s="157"/>
      <c r="AA883" s="157">
        <f t="shared" si="41"/>
        <v>0</v>
      </c>
      <c r="AB883" s="158"/>
      <c r="AC883" s="884"/>
      <c r="AD883" s="884"/>
      <c r="AE883" s="884"/>
      <c r="AF883" s="884"/>
      <c r="AG883" s="884"/>
      <c r="AH883" s="884"/>
      <c r="AI883" s="884"/>
      <c r="AJ883" s="884"/>
      <c r="AK883" s="884"/>
      <c r="AL883" s="884"/>
      <c r="AM883" s="884"/>
      <c r="AN883" s="884"/>
    </row>
    <row r="884" spans="1:40" s="882" customFormat="1" ht="11.25">
      <c r="A884" s="882">
        <v>4130112102</v>
      </c>
      <c r="B884" s="883" t="s">
        <v>542</v>
      </c>
      <c r="C884" s="157">
        <f>-VLOOKUP(A884,Clasificación!C:J,5,FALSE)</f>
        <v>0</v>
      </c>
      <c r="D884" s="157"/>
      <c r="E884" s="157"/>
      <c r="F884" s="157">
        <f>+VLOOKUP(A884,Clasificación!C:K,9,FALSE)</f>
        <v>0</v>
      </c>
      <c r="G884" s="157">
        <f t="shared" si="39"/>
        <v>0</v>
      </c>
      <c r="H884" s="157"/>
      <c r="I884" s="157"/>
      <c r="J884" s="157"/>
      <c r="K884" s="157"/>
      <c r="L884" s="157"/>
      <c r="M884" s="157"/>
      <c r="N884" s="157"/>
      <c r="O884" s="157"/>
      <c r="P884" s="157"/>
      <c r="Q884" s="157"/>
      <c r="R884" s="157"/>
      <c r="S884" s="157"/>
      <c r="T884" s="157"/>
      <c r="U884" s="157"/>
      <c r="V884" s="157"/>
      <c r="W884" s="157"/>
      <c r="X884" s="157"/>
      <c r="Y884" s="157"/>
      <c r="Z884" s="157"/>
      <c r="AA884" s="157">
        <f t="shared" si="41"/>
        <v>0</v>
      </c>
      <c r="AB884" s="158"/>
      <c r="AC884" s="884"/>
      <c r="AD884" s="884"/>
      <c r="AE884" s="884"/>
      <c r="AF884" s="884"/>
      <c r="AG884" s="884"/>
      <c r="AH884" s="884"/>
      <c r="AI884" s="884"/>
      <c r="AJ884" s="884"/>
      <c r="AK884" s="884"/>
      <c r="AL884" s="884"/>
      <c r="AM884" s="884"/>
      <c r="AN884" s="884"/>
    </row>
    <row r="885" spans="1:40" s="882" customFormat="1" ht="11.25">
      <c r="A885" s="882">
        <v>4130112103</v>
      </c>
      <c r="B885" s="883" t="s">
        <v>544</v>
      </c>
      <c r="C885" s="157">
        <f>-VLOOKUP(A885,Clasificación!C:J,5,FALSE)</f>
        <v>0</v>
      </c>
      <c r="D885" s="157"/>
      <c r="E885" s="157"/>
      <c r="F885" s="157">
        <f>+VLOOKUP(A885,Clasificación!C:K,9,FALSE)</f>
        <v>0</v>
      </c>
      <c r="G885" s="157">
        <f t="shared" si="39"/>
        <v>0</v>
      </c>
      <c r="H885" s="157"/>
      <c r="I885" s="157"/>
      <c r="J885" s="157"/>
      <c r="K885" s="157"/>
      <c r="L885" s="157"/>
      <c r="M885" s="157"/>
      <c r="N885" s="157"/>
      <c r="O885" s="157"/>
      <c r="P885" s="157"/>
      <c r="Q885" s="157"/>
      <c r="R885" s="157"/>
      <c r="S885" s="157"/>
      <c r="T885" s="157"/>
      <c r="U885" s="157"/>
      <c r="V885" s="157"/>
      <c r="W885" s="157"/>
      <c r="X885" s="157"/>
      <c r="Y885" s="157"/>
      <c r="Z885" s="157"/>
      <c r="AA885" s="157">
        <f t="shared" si="41"/>
        <v>0</v>
      </c>
      <c r="AB885" s="158"/>
      <c r="AC885" s="884"/>
      <c r="AD885" s="884"/>
      <c r="AE885" s="884"/>
      <c r="AF885" s="884"/>
      <c r="AG885" s="884"/>
      <c r="AH885" s="884"/>
      <c r="AI885" s="884"/>
      <c r="AJ885" s="884"/>
      <c r="AK885" s="884"/>
      <c r="AL885" s="884"/>
      <c r="AM885" s="884"/>
      <c r="AN885" s="884"/>
    </row>
    <row r="886" spans="1:40" s="882" customFormat="1" ht="11.25">
      <c r="A886" s="882">
        <v>4130112104</v>
      </c>
      <c r="B886" s="883" t="s">
        <v>545</v>
      </c>
      <c r="C886" s="157">
        <f>-VLOOKUP(A886,Clasificación!C:J,5,FALSE)</f>
        <v>0</v>
      </c>
      <c r="D886" s="157"/>
      <c r="E886" s="157"/>
      <c r="F886" s="157">
        <f>+VLOOKUP(A886,Clasificación!C:K,9,FALSE)</f>
        <v>0</v>
      </c>
      <c r="G886" s="157">
        <f t="shared" si="39"/>
        <v>0</v>
      </c>
      <c r="H886" s="157"/>
      <c r="I886" s="157"/>
      <c r="J886" s="157"/>
      <c r="K886" s="157"/>
      <c r="L886" s="157"/>
      <c r="M886" s="157"/>
      <c r="N886" s="157"/>
      <c r="O886" s="157"/>
      <c r="P886" s="157"/>
      <c r="Q886" s="157"/>
      <c r="R886" s="157"/>
      <c r="S886" s="157"/>
      <c r="T886" s="157"/>
      <c r="U886" s="157"/>
      <c r="V886" s="157"/>
      <c r="W886" s="157"/>
      <c r="X886" s="157"/>
      <c r="Y886" s="157"/>
      <c r="Z886" s="157"/>
      <c r="AA886" s="157">
        <f t="shared" si="41"/>
        <v>0</v>
      </c>
      <c r="AB886" s="158"/>
      <c r="AC886" s="884"/>
      <c r="AD886" s="884"/>
      <c r="AE886" s="884"/>
      <c r="AF886" s="884"/>
      <c r="AG886" s="884"/>
      <c r="AH886" s="884"/>
      <c r="AI886" s="884"/>
      <c r="AJ886" s="884"/>
      <c r="AK886" s="884"/>
      <c r="AL886" s="884"/>
      <c r="AM886" s="884"/>
      <c r="AN886" s="884"/>
    </row>
    <row r="887" spans="1:40" s="882" customFormat="1" ht="11.25">
      <c r="A887" s="882">
        <v>4130112105</v>
      </c>
      <c r="B887" s="883" t="s">
        <v>302</v>
      </c>
      <c r="C887" s="157">
        <f>-VLOOKUP(A887,Clasificación!C:J,5,FALSE)</f>
        <v>-4709271</v>
      </c>
      <c r="D887" s="157"/>
      <c r="E887" s="157"/>
      <c r="F887" s="157">
        <f>+VLOOKUP(A887,Clasificación!C:K,9,FALSE)</f>
        <v>0</v>
      </c>
      <c r="G887" s="157">
        <f t="shared" si="39"/>
        <v>-4709271</v>
      </c>
      <c r="H887" s="157"/>
      <c r="I887" s="157"/>
      <c r="J887" s="157"/>
      <c r="K887" s="157"/>
      <c r="L887" s="157"/>
      <c r="M887" s="157"/>
      <c r="N887" s="157"/>
      <c r="O887" s="157"/>
      <c r="P887" s="157"/>
      <c r="Q887" s="157"/>
      <c r="R887" s="157"/>
      <c r="S887" s="157">
        <f>-G887</f>
        <v>4709271</v>
      </c>
      <c r="T887" s="157"/>
      <c r="U887" s="157"/>
      <c r="V887" s="157"/>
      <c r="W887" s="157"/>
      <c r="X887" s="157"/>
      <c r="Y887" s="157"/>
      <c r="Z887" s="157"/>
      <c r="AA887" s="157">
        <f t="shared" si="41"/>
        <v>0</v>
      </c>
      <c r="AB887" s="158"/>
      <c r="AC887" s="884"/>
      <c r="AD887" s="884"/>
      <c r="AE887" s="884"/>
      <c r="AF887" s="884"/>
      <c r="AG887" s="884"/>
      <c r="AH887" s="884"/>
      <c r="AI887" s="884"/>
      <c r="AJ887" s="884"/>
      <c r="AK887" s="884"/>
      <c r="AL887" s="884"/>
      <c r="AM887" s="884"/>
      <c r="AN887" s="884"/>
    </row>
    <row r="888" spans="1:40" s="882" customFormat="1" ht="11.25">
      <c r="A888" s="882">
        <v>4130112106</v>
      </c>
      <c r="B888" s="883" t="s">
        <v>303</v>
      </c>
      <c r="C888" s="157">
        <f>-VLOOKUP(A888,Clasificación!C:J,5,FALSE)</f>
        <v>-1444105</v>
      </c>
      <c r="D888" s="157"/>
      <c r="E888" s="157"/>
      <c r="F888" s="157">
        <f>+VLOOKUP(A888,Clasificación!C:K,9,FALSE)</f>
        <v>0</v>
      </c>
      <c r="G888" s="157">
        <f t="shared" si="39"/>
        <v>-1444105</v>
      </c>
      <c r="H888" s="157"/>
      <c r="I888" s="157"/>
      <c r="J888" s="157"/>
      <c r="K888" s="157"/>
      <c r="L888" s="157"/>
      <c r="M888" s="157"/>
      <c r="N888" s="157"/>
      <c r="O888" s="157"/>
      <c r="P888" s="157"/>
      <c r="Q888" s="157"/>
      <c r="R888" s="157"/>
      <c r="S888" s="157">
        <f t="shared" ref="S888:S889" si="42">-G888</f>
        <v>1444105</v>
      </c>
      <c r="T888" s="157"/>
      <c r="U888" s="157"/>
      <c r="V888" s="157"/>
      <c r="W888" s="157"/>
      <c r="X888" s="157"/>
      <c r="Y888" s="157"/>
      <c r="Z888" s="157"/>
      <c r="AA888" s="157">
        <f t="shared" si="41"/>
        <v>0</v>
      </c>
      <c r="AB888" s="158"/>
      <c r="AC888" s="884"/>
      <c r="AD888" s="884"/>
      <c r="AE888" s="884"/>
      <c r="AF888" s="884"/>
      <c r="AG888" s="884"/>
      <c r="AH888" s="884"/>
      <c r="AI888" s="884"/>
      <c r="AJ888" s="884"/>
      <c r="AK888" s="884"/>
      <c r="AL888" s="884"/>
      <c r="AM888" s="884"/>
      <c r="AN888" s="884"/>
    </row>
    <row r="889" spans="1:40" s="882" customFormat="1" ht="11.25">
      <c r="A889" s="882">
        <v>4130112107</v>
      </c>
      <c r="B889" s="883" t="s">
        <v>304</v>
      </c>
      <c r="C889" s="157">
        <f>-VLOOKUP(A889,Clasificación!C:J,5,FALSE)</f>
        <v>-1768</v>
      </c>
      <c r="D889" s="157"/>
      <c r="E889" s="157"/>
      <c r="F889" s="157">
        <f>+VLOOKUP(A889,Clasificación!C:K,9,FALSE)</f>
        <v>0</v>
      </c>
      <c r="G889" s="157">
        <f t="shared" si="39"/>
        <v>-1768</v>
      </c>
      <c r="H889" s="157"/>
      <c r="I889" s="157"/>
      <c r="J889" s="157"/>
      <c r="K889" s="157"/>
      <c r="L889" s="157"/>
      <c r="M889" s="157"/>
      <c r="N889" s="157"/>
      <c r="O889" s="157"/>
      <c r="P889" s="157"/>
      <c r="Q889" s="157"/>
      <c r="R889" s="157"/>
      <c r="S889" s="157">
        <f t="shared" si="42"/>
        <v>1768</v>
      </c>
      <c r="T889" s="157"/>
      <c r="U889" s="157"/>
      <c r="V889" s="157"/>
      <c r="W889" s="157"/>
      <c r="X889" s="157"/>
      <c r="Y889" s="157"/>
      <c r="Z889" s="157"/>
      <c r="AA889" s="157">
        <f t="shared" si="41"/>
        <v>0</v>
      </c>
      <c r="AB889" s="158"/>
      <c r="AC889" s="884"/>
      <c r="AD889" s="884"/>
      <c r="AE889" s="884"/>
      <c r="AF889" s="884"/>
      <c r="AG889" s="884"/>
      <c r="AH889" s="884"/>
      <c r="AI889" s="884"/>
      <c r="AJ889" s="884"/>
      <c r="AK889" s="884"/>
      <c r="AL889" s="884"/>
      <c r="AM889" s="884"/>
      <c r="AN889" s="884"/>
    </row>
    <row r="890" spans="1:40" s="882" customFormat="1" ht="11.25">
      <c r="A890" s="882">
        <v>4130112108</v>
      </c>
      <c r="B890" s="883" t="s">
        <v>305</v>
      </c>
      <c r="C890" s="157">
        <f>-VLOOKUP(A890,Clasificación!C:J,5,FALSE)</f>
        <v>0</v>
      </c>
      <c r="D890" s="157"/>
      <c r="E890" s="157"/>
      <c r="F890" s="157">
        <f>+VLOOKUP(A890,Clasificación!C:K,9,FALSE)</f>
        <v>0</v>
      </c>
      <c r="G890" s="157">
        <f t="shared" si="39"/>
        <v>0</v>
      </c>
      <c r="H890" s="157"/>
      <c r="I890" s="157"/>
      <c r="J890" s="157"/>
      <c r="K890" s="157"/>
      <c r="L890" s="157"/>
      <c r="M890" s="157"/>
      <c r="N890" s="157"/>
      <c r="O890" s="157"/>
      <c r="P890" s="157"/>
      <c r="Q890" s="157"/>
      <c r="R890" s="157"/>
      <c r="S890" s="157"/>
      <c r="T890" s="157"/>
      <c r="U890" s="157"/>
      <c r="V890" s="157"/>
      <c r="W890" s="157"/>
      <c r="X890" s="157"/>
      <c r="Y890" s="157"/>
      <c r="Z890" s="157"/>
      <c r="AA890" s="157">
        <f t="shared" si="41"/>
        <v>0</v>
      </c>
      <c r="AB890" s="158"/>
      <c r="AC890" s="884"/>
      <c r="AD890" s="884"/>
      <c r="AE890" s="884"/>
      <c r="AF890" s="884"/>
      <c r="AG890" s="884"/>
      <c r="AH890" s="884"/>
      <c r="AI890" s="884"/>
      <c r="AJ890" s="884"/>
      <c r="AK890" s="884"/>
      <c r="AL890" s="884"/>
      <c r="AM890" s="884"/>
      <c r="AN890" s="884"/>
    </row>
    <row r="891" spans="1:40" s="882" customFormat="1" ht="11.25">
      <c r="A891" s="882">
        <v>4130112109</v>
      </c>
      <c r="B891" s="883" t="s">
        <v>547</v>
      </c>
      <c r="C891" s="157">
        <f>-VLOOKUP(A891,Clasificación!C:J,5,FALSE)</f>
        <v>0</v>
      </c>
      <c r="D891" s="157"/>
      <c r="E891" s="157"/>
      <c r="F891" s="157">
        <f>+VLOOKUP(A891,Clasificación!C:K,9,FALSE)</f>
        <v>0</v>
      </c>
      <c r="G891" s="157">
        <f t="shared" si="39"/>
        <v>0</v>
      </c>
      <c r="H891" s="157"/>
      <c r="I891" s="157"/>
      <c r="J891" s="157"/>
      <c r="K891" s="157"/>
      <c r="L891" s="157"/>
      <c r="M891" s="157"/>
      <c r="N891" s="157"/>
      <c r="O891" s="157"/>
      <c r="P891" s="157"/>
      <c r="Q891" s="157"/>
      <c r="R891" s="157"/>
      <c r="S891" s="157"/>
      <c r="T891" s="157"/>
      <c r="U891" s="157"/>
      <c r="V891" s="157"/>
      <c r="W891" s="157"/>
      <c r="X891" s="157"/>
      <c r="Y891" s="157"/>
      <c r="Z891" s="157"/>
      <c r="AA891" s="157">
        <f t="shared" si="41"/>
        <v>0</v>
      </c>
      <c r="AB891" s="158"/>
      <c r="AC891" s="884"/>
      <c r="AD891" s="884"/>
      <c r="AE891" s="884"/>
      <c r="AF891" s="884"/>
      <c r="AG891" s="884"/>
      <c r="AH891" s="884"/>
      <c r="AI891" s="884"/>
      <c r="AJ891" s="884"/>
      <c r="AK891" s="884"/>
      <c r="AL891" s="884"/>
      <c r="AM891" s="884"/>
      <c r="AN891" s="884"/>
    </row>
    <row r="892" spans="1:40" s="882" customFormat="1" ht="11.25">
      <c r="A892" s="882">
        <v>4130112110</v>
      </c>
      <c r="B892" s="883" t="s">
        <v>548</v>
      </c>
      <c r="C892" s="157">
        <f>-VLOOKUP(A892,Clasificación!C:J,5,FALSE)</f>
        <v>0</v>
      </c>
      <c r="D892" s="157"/>
      <c r="E892" s="157"/>
      <c r="F892" s="157">
        <f>+VLOOKUP(A892,Clasificación!C:K,9,FALSE)</f>
        <v>0</v>
      </c>
      <c r="G892" s="157">
        <f t="shared" si="39"/>
        <v>0</v>
      </c>
      <c r="H892" s="157"/>
      <c r="I892" s="157"/>
      <c r="J892" s="157"/>
      <c r="K892" s="157"/>
      <c r="L892" s="157"/>
      <c r="M892" s="157"/>
      <c r="N892" s="157"/>
      <c r="O892" s="157"/>
      <c r="P892" s="157"/>
      <c r="Q892" s="157"/>
      <c r="R892" s="157"/>
      <c r="S892" s="157"/>
      <c r="T892" s="157"/>
      <c r="U892" s="157"/>
      <c r="V892" s="157"/>
      <c r="W892" s="157"/>
      <c r="X892" s="157"/>
      <c r="Y892" s="157"/>
      <c r="Z892" s="157"/>
      <c r="AA892" s="157">
        <f t="shared" si="41"/>
        <v>0</v>
      </c>
      <c r="AB892" s="158"/>
      <c r="AC892" s="884"/>
      <c r="AD892" s="884"/>
      <c r="AE892" s="884"/>
      <c r="AF892" s="884"/>
      <c r="AG892" s="884"/>
      <c r="AH892" s="884"/>
      <c r="AI892" s="884"/>
      <c r="AJ892" s="884"/>
      <c r="AK892" s="884"/>
      <c r="AL892" s="884"/>
      <c r="AM892" s="884"/>
      <c r="AN892" s="884"/>
    </row>
    <row r="893" spans="1:40" s="882" customFormat="1" ht="11.25">
      <c r="A893" s="882">
        <v>4130112111</v>
      </c>
      <c r="B893" s="883" t="s">
        <v>550</v>
      </c>
      <c r="C893" s="157">
        <f>-VLOOKUP(A893,Clasificación!C:J,5,FALSE)</f>
        <v>0</v>
      </c>
      <c r="D893" s="157"/>
      <c r="E893" s="157"/>
      <c r="F893" s="157">
        <f>+VLOOKUP(A893,Clasificación!C:K,9,FALSE)</f>
        <v>0</v>
      </c>
      <c r="G893" s="157">
        <f t="shared" si="39"/>
        <v>0</v>
      </c>
      <c r="H893" s="157"/>
      <c r="I893" s="157"/>
      <c r="J893" s="157"/>
      <c r="K893" s="157"/>
      <c r="L893" s="157"/>
      <c r="M893" s="157"/>
      <c r="N893" s="157"/>
      <c r="O893" s="157"/>
      <c r="P893" s="157"/>
      <c r="Q893" s="157"/>
      <c r="R893" s="157"/>
      <c r="S893" s="157"/>
      <c r="T893" s="157"/>
      <c r="U893" s="157"/>
      <c r="V893" s="157"/>
      <c r="W893" s="157"/>
      <c r="X893" s="157"/>
      <c r="Y893" s="157"/>
      <c r="Z893" s="157"/>
      <c r="AA893" s="157">
        <f t="shared" si="41"/>
        <v>0</v>
      </c>
      <c r="AB893" s="158"/>
      <c r="AC893" s="884"/>
      <c r="AD893" s="884"/>
      <c r="AE893" s="884"/>
      <c r="AF893" s="884"/>
      <c r="AG893" s="884"/>
      <c r="AH893" s="884"/>
      <c r="AI893" s="884"/>
      <c r="AJ893" s="884"/>
      <c r="AK893" s="884"/>
      <c r="AL893" s="884"/>
      <c r="AM893" s="884"/>
      <c r="AN893" s="884"/>
    </row>
    <row r="894" spans="1:40" s="882" customFormat="1" ht="11.25">
      <c r="A894" s="882">
        <v>4130112112</v>
      </c>
      <c r="B894" s="883" t="s">
        <v>551</v>
      </c>
      <c r="C894" s="157">
        <f>-VLOOKUP(A894,Clasificación!C:J,5,FALSE)</f>
        <v>0</v>
      </c>
      <c r="D894" s="157"/>
      <c r="E894" s="157"/>
      <c r="F894" s="157">
        <f>+VLOOKUP(A894,Clasificación!C:K,9,FALSE)</f>
        <v>0</v>
      </c>
      <c r="G894" s="157">
        <f t="shared" si="39"/>
        <v>0</v>
      </c>
      <c r="H894" s="157"/>
      <c r="I894" s="157"/>
      <c r="J894" s="157"/>
      <c r="K894" s="157"/>
      <c r="L894" s="157"/>
      <c r="M894" s="157"/>
      <c r="N894" s="157"/>
      <c r="O894" s="157"/>
      <c r="P894" s="157"/>
      <c r="Q894" s="157"/>
      <c r="R894" s="157"/>
      <c r="S894" s="157"/>
      <c r="T894" s="157"/>
      <c r="U894" s="157"/>
      <c r="V894" s="157"/>
      <c r="W894" s="157"/>
      <c r="X894" s="157"/>
      <c r="Y894" s="157"/>
      <c r="Z894" s="157"/>
      <c r="AA894" s="157">
        <f t="shared" si="41"/>
        <v>0</v>
      </c>
      <c r="AB894" s="158"/>
      <c r="AC894" s="884"/>
      <c r="AD894" s="884"/>
      <c r="AE894" s="884"/>
      <c r="AF894" s="884"/>
      <c r="AG894" s="884"/>
      <c r="AH894" s="884"/>
      <c r="AI894" s="884"/>
      <c r="AJ894" s="884"/>
      <c r="AK894" s="884"/>
      <c r="AL894" s="884"/>
      <c r="AM894" s="884"/>
      <c r="AN894" s="884"/>
    </row>
    <row r="895" spans="1:40" s="882" customFormat="1" ht="11.25">
      <c r="A895" s="882">
        <v>4130112113</v>
      </c>
      <c r="B895" s="883" t="s">
        <v>823</v>
      </c>
      <c r="C895" s="157">
        <f>-VLOOKUP(A895,Clasificación!C:J,5,FALSE)</f>
        <v>0</v>
      </c>
      <c r="D895" s="157"/>
      <c r="E895" s="157"/>
      <c r="F895" s="157">
        <f>+VLOOKUP(A895,Clasificación!C:K,9,FALSE)</f>
        <v>0</v>
      </c>
      <c r="G895" s="157">
        <f t="shared" si="39"/>
        <v>0</v>
      </c>
      <c r="H895" s="157"/>
      <c r="I895" s="157"/>
      <c r="J895" s="157"/>
      <c r="K895" s="157"/>
      <c r="L895" s="157"/>
      <c r="M895" s="157"/>
      <c r="N895" s="157"/>
      <c r="O895" s="157"/>
      <c r="P895" s="157"/>
      <c r="Q895" s="157"/>
      <c r="R895" s="157"/>
      <c r="S895" s="157"/>
      <c r="T895" s="157"/>
      <c r="U895" s="157"/>
      <c r="V895" s="157"/>
      <c r="W895" s="157"/>
      <c r="X895" s="157"/>
      <c r="Y895" s="157"/>
      <c r="Z895" s="157"/>
      <c r="AA895" s="157">
        <f t="shared" si="41"/>
        <v>0</v>
      </c>
      <c r="AB895" s="158"/>
      <c r="AC895" s="884"/>
      <c r="AD895" s="884"/>
      <c r="AE895" s="884"/>
      <c r="AF895" s="884"/>
      <c r="AG895" s="884"/>
      <c r="AH895" s="884"/>
      <c r="AI895" s="884"/>
      <c r="AJ895" s="884"/>
      <c r="AK895" s="884"/>
      <c r="AL895" s="884"/>
      <c r="AM895" s="884"/>
      <c r="AN895" s="884"/>
    </row>
    <row r="896" spans="1:40" s="882" customFormat="1" ht="11.25">
      <c r="A896" s="882">
        <v>4130112114</v>
      </c>
      <c r="B896" s="883" t="s">
        <v>824</v>
      </c>
      <c r="C896" s="157">
        <f>-VLOOKUP(A896,Clasificación!C:J,5,FALSE)</f>
        <v>0</v>
      </c>
      <c r="D896" s="157"/>
      <c r="E896" s="157"/>
      <c r="F896" s="157">
        <f>+VLOOKUP(A896,Clasificación!C:K,9,FALSE)</f>
        <v>0</v>
      </c>
      <c r="G896" s="157">
        <f t="shared" si="39"/>
        <v>0</v>
      </c>
      <c r="H896" s="157"/>
      <c r="I896" s="157"/>
      <c r="J896" s="157"/>
      <c r="K896" s="157"/>
      <c r="L896" s="157"/>
      <c r="M896" s="157"/>
      <c r="N896" s="157"/>
      <c r="O896" s="157"/>
      <c r="P896" s="157"/>
      <c r="Q896" s="157"/>
      <c r="R896" s="157"/>
      <c r="S896" s="157"/>
      <c r="T896" s="157"/>
      <c r="U896" s="157"/>
      <c r="V896" s="157"/>
      <c r="W896" s="157"/>
      <c r="X896" s="157"/>
      <c r="Y896" s="157"/>
      <c r="Z896" s="157"/>
      <c r="AA896" s="157">
        <f t="shared" si="41"/>
        <v>0</v>
      </c>
      <c r="AB896" s="158"/>
      <c r="AC896" s="884"/>
      <c r="AD896" s="884"/>
      <c r="AE896" s="884"/>
      <c r="AF896" s="884"/>
      <c r="AG896" s="884"/>
      <c r="AH896" s="884"/>
      <c r="AI896" s="884"/>
      <c r="AJ896" s="884"/>
      <c r="AK896" s="884"/>
      <c r="AL896" s="884"/>
      <c r="AM896" s="884"/>
      <c r="AN896" s="884"/>
    </row>
    <row r="897" spans="1:40" s="882" customFormat="1" ht="11.25">
      <c r="A897" s="882">
        <v>4130112115</v>
      </c>
      <c r="B897" s="883" t="s">
        <v>825</v>
      </c>
      <c r="C897" s="157">
        <f>-VLOOKUP(A897,Clasificación!C:J,5,FALSE)</f>
        <v>0</v>
      </c>
      <c r="D897" s="157"/>
      <c r="E897" s="157"/>
      <c r="F897" s="157">
        <f>+VLOOKUP(A897,Clasificación!C:K,9,FALSE)</f>
        <v>0</v>
      </c>
      <c r="G897" s="157">
        <f t="shared" si="39"/>
        <v>0</v>
      </c>
      <c r="H897" s="157"/>
      <c r="I897" s="157"/>
      <c r="J897" s="157"/>
      <c r="K897" s="157"/>
      <c r="L897" s="157"/>
      <c r="M897" s="157"/>
      <c r="N897" s="157"/>
      <c r="O897" s="157"/>
      <c r="P897" s="157"/>
      <c r="Q897" s="157"/>
      <c r="R897" s="157"/>
      <c r="S897" s="157"/>
      <c r="T897" s="157"/>
      <c r="U897" s="157"/>
      <c r="V897" s="157"/>
      <c r="W897" s="157"/>
      <c r="X897" s="157"/>
      <c r="Y897" s="157"/>
      <c r="Z897" s="157"/>
      <c r="AA897" s="157">
        <f t="shared" si="41"/>
        <v>0</v>
      </c>
      <c r="AB897" s="158"/>
      <c r="AC897" s="884"/>
      <c r="AD897" s="884"/>
      <c r="AE897" s="884"/>
      <c r="AF897" s="884"/>
      <c r="AG897" s="884"/>
      <c r="AH897" s="884"/>
      <c r="AI897" s="884"/>
      <c r="AJ897" s="884"/>
      <c r="AK897" s="884"/>
      <c r="AL897" s="884"/>
      <c r="AM897" s="884"/>
      <c r="AN897" s="884"/>
    </row>
    <row r="898" spans="1:40" s="882" customFormat="1" ht="11.25">
      <c r="A898" s="882">
        <v>4130112116</v>
      </c>
      <c r="B898" s="883" t="s">
        <v>837</v>
      </c>
      <c r="C898" s="157">
        <f>-VLOOKUP(A898,Clasificación!C:J,5,FALSE)</f>
        <v>0</v>
      </c>
      <c r="D898" s="157"/>
      <c r="E898" s="157"/>
      <c r="F898" s="157">
        <f>+VLOOKUP(A898,Clasificación!C:K,9,FALSE)</f>
        <v>0</v>
      </c>
      <c r="G898" s="157">
        <f t="shared" si="39"/>
        <v>0</v>
      </c>
      <c r="H898" s="157"/>
      <c r="I898" s="157"/>
      <c r="J898" s="157"/>
      <c r="K898" s="157"/>
      <c r="L898" s="157"/>
      <c r="M898" s="157"/>
      <c r="N898" s="157"/>
      <c r="O898" s="157"/>
      <c r="P898" s="157"/>
      <c r="Q898" s="157"/>
      <c r="R898" s="157"/>
      <c r="S898" s="157"/>
      <c r="T898" s="157"/>
      <c r="U898" s="157"/>
      <c r="V898" s="157"/>
      <c r="W898" s="157"/>
      <c r="X898" s="157"/>
      <c r="Y898" s="157"/>
      <c r="Z898" s="157"/>
      <c r="AA898" s="157">
        <f t="shared" si="41"/>
        <v>0</v>
      </c>
      <c r="AB898" s="158"/>
      <c r="AC898" s="884"/>
      <c r="AD898" s="884"/>
      <c r="AE898" s="884"/>
      <c r="AF898" s="884"/>
      <c r="AG898" s="884"/>
      <c r="AH898" s="884"/>
      <c r="AI898" s="884"/>
      <c r="AJ898" s="884"/>
      <c r="AK898" s="884"/>
      <c r="AL898" s="884"/>
      <c r="AM898" s="884"/>
      <c r="AN898" s="884"/>
    </row>
    <row r="899" spans="1:40" s="882" customFormat="1" ht="11.25">
      <c r="A899" s="882">
        <v>4130112117</v>
      </c>
      <c r="B899" s="883" t="s">
        <v>335</v>
      </c>
      <c r="C899" s="157">
        <f>-VLOOKUP(A899,Clasificación!C:J,5,FALSE)</f>
        <v>-38401</v>
      </c>
      <c r="D899" s="157"/>
      <c r="E899" s="157"/>
      <c r="F899" s="157">
        <f>+VLOOKUP(A899,Clasificación!C:K,9,FALSE)</f>
        <v>0</v>
      </c>
      <c r="G899" s="157">
        <f t="shared" si="39"/>
        <v>-38401</v>
      </c>
      <c r="H899" s="157"/>
      <c r="I899" s="157"/>
      <c r="J899" s="157"/>
      <c r="K899" s="157"/>
      <c r="L899" s="157"/>
      <c r="M899" s="157"/>
      <c r="N899" s="157"/>
      <c r="O899" s="157"/>
      <c r="P899" s="157"/>
      <c r="Q899" s="157"/>
      <c r="R899" s="157"/>
      <c r="S899" s="157">
        <f>-G899</f>
        <v>38401</v>
      </c>
      <c r="T899" s="157"/>
      <c r="U899" s="157"/>
      <c r="V899" s="157"/>
      <c r="W899" s="157"/>
      <c r="X899" s="157"/>
      <c r="Y899" s="157"/>
      <c r="Z899" s="157"/>
      <c r="AA899" s="157">
        <f t="shared" si="41"/>
        <v>0</v>
      </c>
      <c r="AB899" s="158"/>
      <c r="AC899" s="884"/>
      <c r="AD899" s="884"/>
      <c r="AE899" s="884"/>
      <c r="AF899" s="884"/>
      <c r="AG899" s="884"/>
      <c r="AH899" s="884"/>
      <c r="AI899" s="884"/>
      <c r="AJ899" s="884"/>
      <c r="AK899" s="884"/>
      <c r="AL899" s="884"/>
      <c r="AM899" s="884"/>
      <c r="AN899" s="884"/>
    </row>
    <row r="900" spans="1:40" s="882" customFormat="1" ht="11.25">
      <c r="A900" s="882">
        <v>4130112118</v>
      </c>
      <c r="B900" s="883" t="s">
        <v>336</v>
      </c>
      <c r="C900" s="157">
        <f>-VLOOKUP(A900,Clasificación!C:J,5,FALSE)</f>
        <v>0</v>
      </c>
      <c r="D900" s="157"/>
      <c r="E900" s="157"/>
      <c r="F900" s="157">
        <f>+VLOOKUP(A900,Clasificación!C:K,9,FALSE)</f>
        <v>0</v>
      </c>
      <c r="G900" s="157">
        <f t="shared" si="39"/>
        <v>0</v>
      </c>
      <c r="H900" s="157"/>
      <c r="I900" s="157"/>
      <c r="J900" s="157"/>
      <c r="K900" s="157"/>
      <c r="L900" s="157"/>
      <c r="M900" s="157"/>
      <c r="N900" s="157"/>
      <c r="O900" s="157"/>
      <c r="P900" s="157"/>
      <c r="Q900" s="157"/>
      <c r="R900" s="157"/>
      <c r="S900" s="157"/>
      <c r="T900" s="157"/>
      <c r="U900" s="157"/>
      <c r="V900" s="157"/>
      <c r="W900" s="157"/>
      <c r="X900" s="157"/>
      <c r="Y900" s="157"/>
      <c r="Z900" s="157"/>
      <c r="AA900" s="157">
        <f t="shared" si="41"/>
        <v>0</v>
      </c>
      <c r="AB900" s="158"/>
      <c r="AC900" s="884"/>
      <c r="AD900" s="884"/>
      <c r="AE900" s="884"/>
      <c r="AF900" s="884"/>
      <c r="AG900" s="884"/>
      <c r="AH900" s="884"/>
      <c r="AI900" s="884"/>
      <c r="AJ900" s="884"/>
      <c r="AK900" s="884"/>
      <c r="AL900" s="884"/>
      <c r="AM900" s="884"/>
      <c r="AN900" s="884"/>
    </row>
    <row r="901" spans="1:40" s="882" customFormat="1" ht="11.25">
      <c r="A901" s="882">
        <v>4130112119</v>
      </c>
      <c r="B901" s="883" t="s">
        <v>827</v>
      </c>
      <c r="C901" s="157">
        <f>-VLOOKUP(A901,Clasificación!C:J,5,FALSE)</f>
        <v>0</v>
      </c>
      <c r="D901" s="157"/>
      <c r="E901" s="157"/>
      <c r="F901" s="157">
        <f>+VLOOKUP(A901,Clasificación!C:K,9,FALSE)</f>
        <v>0</v>
      </c>
      <c r="G901" s="157">
        <f t="shared" si="39"/>
        <v>0</v>
      </c>
      <c r="H901" s="157"/>
      <c r="I901" s="157"/>
      <c r="J901" s="157"/>
      <c r="K901" s="157"/>
      <c r="L901" s="157"/>
      <c r="M901" s="157"/>
      <c r="N901" s="157"/>
      <c r="O901" s="157"/>
      <c r="P901" s="157"/>
      <c r="Q901" s="157"/>
      <c r="R901" s="157"/>
      <c r="S901" s="157"/>
      <c r="T901" s="157"/>
      <c r="U901" s="157"/>
      <c r="V901" s="157"/>
      <c r="W901" s="157"/>
      <c r="X901" s="157"/>
      <c r="Y901" s="157"/>
      <c r="Z901" s="157"/>
      <c r="AA901" s="157">
        <f t="shared" si="41"/>
        <v>0</v>
      </c>
      <c r="AB901" s="158"/>
      <c r="AC901" s="884"/>
      <c r="AD901" s="884"/>
      <c r="AE901" s="884"/>
      <c r="AF901" s="884"/>
      <c r="AG901" s="884"/>
      <c r="AH901" s="884"/>
      <c r="AI901" s="884"/>
      <c r="AJ901" s="884"/>
      <c r="AK901" s="884"/>
      <c r="AL901" s="884"/>
      <c r="AM901" s="884"/>
      <c r="AN901" s="884"/>
    </row>
    <row r="902" spans="1:40" s="882" customFormat="1" ht="11.25">
      <c r="A902" s="882">
        <v>4130112120</v>
      </c>
      <c r="B902" s="883" t="s">
        <v>828</v>
      </c>
      <c r="C902" s="157">
        <f>-VLOOKUP(A902,Clasificación!C:J,5,FALSE)</f>
        <v>0</v>
      </c>
      <c r="D902" s="157"/>
      <c r="E902" s="157"/>
      <c r="F902" s="157">
        <f>+VLOOKUP(A902,Clasificación!C:K,9,FALSE)</f>
        <v>0</v>
      </c>
      <c r="G902" s="157">
        <f t="shared" si="39"/>
        <v>0</v>
      </c>
      <c r="H902" s="157"/>
      <c r="I902" s="157"/>
      <c r="J902" s="157"/>
      <c r="K902" s="157"/>
      <c r="L902" s="157"/>
      <c r="M902" s="157"/>
      <c r="N902" s="157"/>
      <c r="O902" s="157"/>
      <c r="P902" s="157"/>
      <c r="Q902" s="157"/>
      <c r="R902" s="157"/>
      <c r="S902" s="157"/>
      <c r="T902" s="157"/>
      <c r="U902" s="157"/>
      <c r="V902" s="157"/>
      <c r="W902" s="157"/>
      <c r="X902" s="157"/>
      <c r="Y902" s="157"/>
      <c r="Z902" s="157"/>
      <c r="AA902" s="157">
        <f t="shared" si="41"/>
        <v>0</v>
      </c>
      <c r="AB902" s="158"/>
      <c r="AC902" s="884"/>
      <c r="AD902" s="884"/>
      <c r="AE902" s="884"/>
      <c r="AF902" s="884"/>
      <c r="AG902" s="884"/>
      <c r="AH902" s="884"/>
      <c r="AI902" s="884"/>
      <c r="AJ902" s="884"/>
      <c r="AK902" s="884"/>
      <c r="AL902" s="884"/>
      <c r="AM902" s="884"/>
      <c r="AN902" s="884"/>
    </row>
    <row r="903" spans="1:40" s="882" customFormat="1" ht="11.25">
      <c r="A903" s="882">
        <v>4130112121</v>
      </c>
      <c r="B903" s="883" t="s">
        <v>682</v>
      </c>
      <c r="C903" s="157">
        <f>-VLOOKUP(A903,Clasificación!C:J,5,FALSE)</f>
        <v>0</v>
      </c>
      <c r="D903" s="157"/>
      <c r="E903" s="157"/>
      <c r="F903" s="157">
        <f>+VLOOKUP(A903,Clasificación!C:K,9,FALSE)</f>
        <v>0</v>
      </c>
      <c r="G903" s="157">
        <f t="shared" ref="G903:G966" si="43">C903+D903-E903-F903</f>
        <v>0</v>
      </c>
      <c r="H903" s="157"/>
      <c r="I903" s="157"/>
      <c r="J903" s="157"/>
      <c r="K903" s="157"/>
      <c r="L903" s="157"/>
      <c r="M903" s="157"/>
      <c r="N903" s="157"/>
      <c r="O903" s="157"/>
      <c r="P903" s="157"/>
      <c r="Q903" s="157"/>
      <c r="R903" s="157"/>
      <c r="S903" s="157"/>
      <c r="T903" s="157"/>
      <c r="U903" s="157"/>
      <c r="V903" s="157"/>
      <c r="W903" s="157"/>
      <c r="X903" s="157"/>
      <c r="Y903" s="157"/>
      <c r="Z903" s="157"/>
      <c r="AA903" s="157">
        <f t="shared" si="41"/>
        <v>0</v>
      </c>
      <c r="AB903" s="158"/>
      <c r="AC903" s="884"/>
      <c r="AD903" s="884"/>
      <c r="AE903" s="884"/>
      <c r="AF903" s="884"/>
      <c r="AG903" s="884"/>
      <c r="AH903" s="884"/>
      <c r="AI903" s="884"/>
      <c r="AJ903" s="884"/>
      <c r="AK903" s="884"/>
      <c r="AL903" s="884"/>
      <c r="AM903" s="884"/>
      <c r="AN903" s="884"/>
    </row>
    <row r="904" spans="1:40" s="882" customFormat="1" ht="11.25">
      <c r="A904" s="882">
        <v>4130112122</v>
      </c>
      <c r="B904" s="883" t="s">
        <v>683</v>
      </c>
      <c r="C904" s="157">
        <f>-VLOOKUP(A904,Clasificación!C:J,5,FALSE)</f>
        <v>0</v>
      </c>
      <c r="D904" s="157"/>
      <c r="E904" s="157"/>
      <c r="F904" s="157">
        <f>+VLOOKUP(A904,Clasificación!C:K,9,FALSE)</f>
        <v>0</v>
      </c>
      <c r="G904" s="157">
        <f t="shared" si="43"/>
        <v>0</v>
      </c>
      <c r="H904" s="157"/>
      <c r="I904" s="157"/>
      <c r="J904" s="157"/>
      <c r="K904" s="157"/>
      <c r="L904" s="157"/>
      <c r="M904" s="157"/>
      <c r="N904" s="157"/>
      <c r="O904" s="157"/>
      <c r="P904" s="157"/>
      <c r="Q904" s="157"/>
      <c r="R904" s="157"/>
      <c r="S904" s="157"/>
      <c r="T904" s="157"/>
      <c r="U904" s="157"/>
      <c r="V904" s="157"/>
      <c r="W904" s="157"/>
      <c r="X904" s="157"/>
      <c r="Y904" s="157"/>
      <c r="Z904" s="157"/>
      <c r="AA904" s="157">
        <f t="shared" si="41"/>
        <v>0</v>
      </c>
      <c r="AB904" s="158"/>
      <c r="AC904" s="884"/>
      <c r="AD904" s="884"/>
      <c r="AE904" s="884"/>
      <c r="AF904" s="884"/>
      <c r="AG904" s="884"/>
      <c r="AH904" s="884"/>
      <c r="AI904" s="884"/>
      <c r="AJ904" s="884"/>
      <c r="AK904" s="884"/>
      <c r="AL904" s="884"/>
      <c r="AM904" s="884"/>
      <c r="AN904" s="884"/>
    </row>
    <row r="905" spans="1:40" s="882" customFormat="1" ht="11.25">
      <c r="A905" s="882">
        <v>4130112123</v>
      </c>
      <c r="B905" s="883" t="s">
        <v>829</v>
      </c>
      <c r="C905" s="157">
        <f>-VLOOKUP(A905,Clasificación!C:J,5,FALSE)</f>
        <v>0</v>
      </c>
      <c r="D905" s="157"/>
      <c r="E905" s="157"/>
      <c r="F905" s="157">
        <f>+VLOOKUP(A905,Clasificación!C:K,9,FALSE)</f>
        <v>0</v>
      </c>
      <c r="G905" s="157">
        <f t="shared" si="43"/>
        <v>0</v>
      </c>
      <c r="H905" s="157"/>
      <c r="I905" s="157"/>
      <c r="J905" s="157"/>
      <c r="K905" s="157"/>
      <c r="L905" s="157"/>
      <c r="M905" s="157"/>
      <c r="N905" s="157"/>
      <c r="O905" s="157"/>
      <c r="P905" s="157"/>
      <c r="Q905" s="157"/>
      <c r="R905" s="157"/>
      <c r="S905" s="157"/>
      <c r="T905" s="157"/>
      <c r="U905" s="157"/>
      <c r="V905" s="157"/>
      <c r="W905" s="157"/>
      <c r="X905" s="157"/>
      <c r="Y905" s="157"/>
      <c r="Z905" s="157"/>
      <c r="AA905" s="157">
        <f t="shared" si="41"/>
        <v>0</v>
      </c>
      <c r="AB905" s="158"/>
      <c r="AC905" s="884"/>
      <c r="AD905" s="884"/>
      <c r="AE905" s="884"/>
      <c r="AF905" s="884"/>
      <c r="AG905" s="884"/>
      <c r="AH905" s="884"/>
      <c r="AI905" s="884"/>
      <c r="AJ905" s="884"/>
      <c r="AK905" s="884"/>
      <c r="AL905" s="884"/>
      <c r="AM905" s="884"/>
      <c r="AN905" s="884"/>
    </row>
    <row r="906" spans="1:40" s="882" customFormat="1" ht="11.25">
      <c r="A906" s="882">
        <v>4130112124</v>
      </c>
      <c r="B906" s="883" t="s">
        <v>830</v>
      </c>
      <c r="C906" s="157">
        <f>-VLOOKUP(A906,Clasificación!C:J,5,FALSE)</f>
        <v>0</v>
      </c>
      <c r="D906" s="157"/>
      <c r="E906" s="157"/>
      <c r="F906" s="157">
        <f>+VLOOKUP(A906,Clasificación!C:K,9,FALSE)</f>
        <v>0</v>
      </c>
      <c r="G906" s="157">
        <f t="shared" si="43"/>
        <v>0</v>
      </c>
      <c r="H906" s="157"/>
      <c r="I906" s="157"/>
      <c r="J906" s="157"/>
      <c r="K906" s="157"/>
      <c r="L906" s="157"/>
      <c r="M906" s="157"/>
      <c r="N906" s="157"/>
      <c r="O906" s="157"/>
      <c r="P906" s="157"/>
      <c r="Q906" s="157"/>
      <c r="R906" s="157"/>
      <c r="S906" s="157"/>
      <c r="T906" s="157"/>
      <c r="U906" s="157"/>
      <c r="V906" s="157"/>
      <c r="W906" s="157"/>
      <c r="X906" s="157"/>
      <c r="Y906" s="157"/>
      <c r="Z906" s="157"/>
      <c r="AA906" s="157">
        <f t="shared" si="41"/>
        <v>0</v>
      </c>
      <c r="AB906" s="158"/>
      <c r="AC906" s="884"/>
      <c r="AD906" s="884"/>
      <c r="AE906" s="884"/>
      <c r="AF906" s="884"/>
      <c r="AG906" s="884"/>
      <c r="AH906" s="884"/>
      <c r="AI906" s="884"/>
      <c r="AJ906" s="884"/>
      <c r="AK906" s="884"/>
      <c r="AL906" s="884"/>
      <c r="AM906" s="884"/>
      <c r="AN906" s="884"/>
    </row>
    <row r="907" spans="1:40" s="882" customFormat="1" ht="11.25">
      <c r="A907" s="882">
        <v>4130112125</v>
      </c>
      <c r="B907" s="883" t="s">
        <v>831</v>
      </c>
      <c r="C907" s="157">
        <f>-VLOOKUP(A907,Clasificación!C:J,5,FALSE)</f>
        <v>0</v>
      </c>
      <c r="D907" s="157"/>
      <c r="E907" s="157"/>
      <c r="F907" s="157">
        <f>+VLOOKUP(A907,Clasificación!C:K,9,FALSE)</f>
        <v>0</v>
      </c>
      <c r="G907" s="157">
        <f t="shared" si="43"/>
        <v>0</v>
      </c>
      <c r="H907" s="157"/>
      <c r="I907" s="157"/>
      <c r="J907" s="157"/>
      <c r="K907" s="157"/>
      <c r="L907" s="157"/>
      <c r="M907" s="157"/>
      <c r="N907" s="157"/>
      <c r="O907" s="157"/>
      <c r="P907" s="157"/>
      <c r="Q907" s="157"/>
      <c r="R907" s="157"/>
      <c r="S907" s="157"/>
      <c r="T907" s="157"/>
      <c r="U907" s="157"/>
      <c r="V907" s="157"/>
      <c r="W907" s="157"/>
      <c r="X907" s="157"/>
      <c r="Y907" s="157"/>
      <c r="Z907" s="157"/>
      <c r="AA907" s="157">
        <f t="shared" si="41"/>
        <v>0</v>
      </c>
      <c r="AB907" s="158"/>
      <c r="AC907" s="884"/>
      <c r="AD907" s="884"/>
      <c r="AE907" s="884"/>
      <c r="AF907" s="884"/>
      <c r="AG907" s="884"/>
      <c r="AH907" s="884"/>
      <c r="AI907" s="884"/>
      <c r="AJ907" s="884"/>
      <c r="AK907" s="884"/>
      <c r="AL907" s="884"/>
      <c r="AM907" s="884"/>
      <c r="AN907" s="884"/>
    </row>
    <row r="908" spans="1:40" s="882" customFormat="1" ht="11.25">
      <c r="A908" s="882">
        <v>4130112126</v>
      </c>
      <c r="B908" s="883" t="s">
        <v>832</v>
      </c>
      <c r="C908" s="157">
        <f>-VLOOKUP(A908,Clasificación!C:J,5,FALSE)</f>
        <v>0</v>
      </c>
      <c r="D908" s="157"/>
      <c r="E908" s="157"/>
      <c r="F908" s="157">
        <f>+VLOOKUP(A908,Clasificación!C:K,9,FALSE)</f>
        <v>0</v>
      </c>
      <c r="G908" s="157">
        <f t="shared" si="43"/>
        <v>0</v>
      </c>
      <c r="H908" s="157"/>
      <c r="I908" s="157"/>
      <c r="J908" s="157"/>
      <c r="K908" s="157"/>
      <c r="L908" s="157"/>
      <c r="M908" s="157"/>
      <c r="N908" s="157"/>
      <c r="O908" s="157"/>
      <c r="P908" s="157"/>
      <c r="Q908" s="157"/>
      <c r="R908" s="157"/>
      <c r="S908" s="157"/>
      <c r="T908" s="157"/>
      <c r="U908" s="157"/>
      <c r="V908" s="157"/>
      <c r="W908" s="157"/>
      <c r="X908" s="157"/>
      <c r="Y908" s="157"/>
      <c r="Z908" s="157"/>
      <c r="AA908" s="157">
        <f t="shared" si="41"/>
        <v>0</v>
      </c>
      <c r="AB908" s="158"/>
      <c r="AC908" s="884"/>
      <c r="AD908" s="884"/>
      <c r="AE908" s="884"/>
      <c r="AF908" s="884"/>
      <c r="AG908" s="884"/>
      <c r="AH908" s="884"/>
      <c r="AI908" s="884"/>
      <c r="AJ908" s="884"/>
      <c r="AK908" s="884"/>
      <c r="AL908" s="884"/>
      <c r="AM908" s="884"/>
      <c r="AN908" s="884"/>
    </row>
    <row r="909" spans="1:40" s="882" customFormat="1" ht="11.25">
      <c r="A909" s="882">
        <v>4130112127</v>
      </c>
      <c r="B909" s="883" t="s">
        <v>833</v>
      </c>
      <c r="C909" s="157">
        <f>-VLOOKUP(A909,Clasificación!C:J,5,FALSE)</f>
        <v>0</v>
      </c>
      <c r="D909" s="157"/>
      <c r="E909" s="157"/>
      <c r="F909" s="157">
        <f>+VLOOKUP(A909,Clasificación!C:K,9,FALSE)</f>
        <v>0</v>
      </c>
      <c r="G909" s="157">
        <f t="shared" si="43"/>
        <v>0</v>
      </c>
      <c r="H909" s="157"/>
      <c r="I909" s="157"/>
      <c r="J909" s="157"/>
      <c r="K909" s="157"/>
      <c r="L909" s="157"/>
      <c r="M909" s="157"/>
      <c r="N909" s="157"/>
      <c r="O909" s="157"/>
      <c r="P909" s="157"/>
      <c r="Q909" s="157"/>
      <c r="R909" s="157"/>
      <c r="S909" s="157"/>
      <c r="T909" s="157"/>
      <c r="U909" s="157"/>
      <c r="V909" s="157"/>
      <c r="W909" s="157"/>
      <c r="X909" s="157"/>
      <c r="Y909" s="157"/>
      <c r="Z909" s="157"/>
      <c r="AA909" s="157">
        <f t="shared" si="41"/>
        <v>0</v>
      </c>
      <c r="AB909" s="158"/>
      <c r="AC909" s="884"/>
      <c r="AD909" s="884"/>
      <c r="AE909" s="884"/>
      <c r="AF909" s="884"/>
      <c r="AG909" s="884"/>
      <c r="AH909" s="884"/>
      <c r="AI909" s="884"/>
      <c r="AJ909" s="884"/>
      <c r="AK909" s="884"/>
      <c r="AL909" s="884"/>
      <c r="AM909" s="884"/>
      <c r="AN909" s="884"/>
    </row>
    <row r="910" spans="1:40" s="882" customFormat="1" ht="11.25">
      <c r="A910" s="882">
        <v>4130112128</v>
      </c>
      <c r="B910" s="883" t="s">
        <v>834</v>
      </c>
      <c r="C910" s="157">
        <f>-VLOOKUP(A910,Clasificación!C:J,5,FALSE)</f>
        <v>0</v>
      </c>
      <c r="D910" s="157"/>
      <c r="E910" s="157"/>
      <c r="F910" s="157">
        <f>+VLOOKUP(A910,Clasificación!C:K,9,FALSE)</f>
        <v>0</v>
      </c>
      <c r="G910" s="157">
        <f t="shared" si="43"/>
        <v>0</v>
      </c>
      <c r="H910" s="157"/>
      <c r="I910" s="157"/>
      <c r="J910" s="157"/>
      <c r="K910" s="157"/>
      <c r="L910" s="157"/>
      <c r="M910" s="157"/>
      <c r="N910" s="157"/>
      <c r="O910" s="157"/>
      <c r="P910" s="157"/>
      <c r="Q910" s="157"/>
      <c r="R910" s="157"/>
      <c r="S910" s="157"/>
      <c r="T910" s="157"/>
      <c r="U910" s="157"/>
      <c r="V910" s="157"/>
      <c r="W910" s="157"/>
      <c r="X910" s="157"/>
      <c r="Y910" s="157"/>
      <c r="Z910" s="157"/>
      <c r="AA910" s="157">
        <f t="shared" ref="AA910:AA973" si="44">SUM(G910:Z910)</f>
        <v>0</v>
      </c>
      <c r="AB910" s="158"/>
      <c r="AC910" s="884"/>
      <c r="AD910" s="884"/>
      <c r="AE910" s="884"/>
      <c r="AF910" s="884"/>
      <c r="AG910" s="884"/>
      <c r="AH910" s="884"/>
      <c r="AI910" s="884"/>
      <c r="AJ910" s="884"/>
      <c r="AK910" s="884"/>
      <c r="AL910" s="884"/>
      <c r="AM910" s="884"/>
      <c r="AN910" s="884"/>
    </row>
    <row r="911" spans="1:40" s="882" customFormat="1" ht="11.25">
      <c r="A911" s="882">
        <v>4130112129</v>
      </c>
      <c r="B911" s="883" t="s">
        <v>321</v>
      </c>
      <c r="C911" s="157">
        <f>-VLOOKUP(A911,Clasificación!C:J,5,FALSE)</f>
        <v>-36002</v>
      </c>
      <c r="D911" s="157"/>
      <c r="E911" s="157"/>
      <c r="F911" s="157">
        <f>+VLOOKUP(A911,Clasificación!C:K,9,FALSE)</f>
        <v>0</v>
      </c>
      <c r="G911" s="157">
        <f t="shared" si="43"/>
        <v>-36002</v>
      </c>
      <c r="H911" s="157"/>
      <c r="I911" s="157"/>
      <c r="J911" s="157"/>
      <c r="K911" s="157"/>
      <c r="L911" s="157"/>
      <c r="M911" s="157"/>
      <c r="N911" s="157"/>
      <c r="O911" s="157"/>
      <c r="P911" s="157"/>
      <c r="Q911" s="157"/>
      <c r="R911" s="157"/>
      <c r="S911" s="157">
        <f>-G911</f>
        <v>36002</v>
      </c>
      <c r="T911" s="157"/>
      <c r="U911" s="157"/>
      <c r="V911" s="157"/>
      <c r="W911" s="157"/>
      <c r="X911" s="157"/>
      <c r="Y911" s="157"/>
      <c r="Z911" s="157"/>
      <c r="AA911" s="157">
        <f t="shared" si="44"/>
        <v>0</v>
      </c>
      <c r="AB911" s="158"/>
      <c r="AC911" s="884"/>
      <c r="AD911" s="884"/>
      <c r="AE911" s="884"/>
      <c r="AF911" s="884"/>
      <c r="AG911" s="884"/>
      <c r="AH911" s="884"/>
      <c r="AI911" s="884"/>
      <c r="AJ911" s="884"/>
      <c r="AK911" s="884"/>
      <c r="AL911" s="884"/>
      <c r="AM911" s="884"/>
      <c r="AN911" s="884"/>
    </row>
    <row r="912" spans="1:40" s="882" customFormat="1" ht="11.25">
      <c r="A912" s="882">
        <v>4130112130</v>
      </c>
      <c r="B912" s="883" t="s">
        <v>835</v>
      </c>
      <c r="C912" s="157">
        <f>-VLOOKUP(A912,Clasificación!C:J,5,FALSE)</f>
        <v>0</v>
      </c>
      <c r="D912" s="157"/>
      <c r="E912" s="157"/>
      <c r="F912" s="157">
        <f>+VLOOKUP(A912,Clasificación!C:K,9,FALSE)</f>
        <v>0</v>
      </c>
      <c r="G912" s="157">
        <f t="shared" si="43"/>
        <v>0</v>
      </c>
      <c r="H912" s="157"/>
      <c r="I912" s="157"/>
      <c r="J912" s="157"/>
      <c r="K912" s="157"/>
      <c r="L912" s="157"/>
      <c r="M912" s="157"/>
      <c r="N912" s="157"/>
      <c r="O912" s="157"/>
      <c r="P912" s="157"/>
      <c r="Q912" s="157"/>
      <c r="R912" s="157"/>
      <c r="S912" s="157"/>
      <c r="T912" s="157"/>
      <c r="U912" s="157"/>
      <c r="V912" s="157"/>
      <c r="W912" s="157"/>
      <c r="X912" s="157"/>
      <c r="Y912" s="157"/>
      <c r="Z912" s="157"/>
      <c r="AA912" s="157">
        <f t="shared" si="44"/>
        <v>0</v>
      </c>
      <c r="AB912" s="158"/>
      <c r="AC912" s="884"/>
      <c r="AD912" s="884"/>
      <c r="AE912" s="884"/>
      <c r="AF912" s="884"/>
      <c r="AG912" s="884"/>
      <c r="AH912" s="884"/>
      <c r="AI912" s="884"/>
      <c r="AJ912" s="884"/>
      <c r="AK912" s="884"/>
      <c r="AL912" s="884"/>
      <c r="AM912" s="884"/>
      <c r="AN912" s="884"/>
    </row>
    <row r="913" spans="1:40" s="882" customFormat="1" ht="11.25">
      <c r="A913" s="882">
        <v>4130112131</v>
      </c>
      <c r="B913" s="883" t="s">
        <v>838</v>
      </c>
      <c r="C913" s="157">
        <f>-VLOOKUP(A913,Clasificación!C:J,5,FALSE)</f>
        <v>0</v>
      </c>
      <c r="D913" s="157"/>
      <c r="E913" s="157"/>
      <c r="F913" s="157">
        <f>+VLOOKUP(A913,Clasificación!C:K,9,FALSE)</f>
        <v>0</v>
      </c>
      <c r="G913" s="157">
        <f t="shared" si="43"/>
        <v>0</v>
      </c>
      <c r="H913" s="157"/>
      <c r="I913" s="157"/>
      <c r="J913" s="157"/>
      <c r="K913" s="157"/>
      <c r="L913" s="157"/>
      <c r="M913" s="157"/>
      <c r="N913" s="157"/>
      <c r="O913" s="157"/>
      <c r="P913" s="157"/>
      <c r="Q913" s="157"/>
      <c r="R913" s="157"/>
      <c r="S913" s="157"/>
      <c r="T913" s="157"/>
      <c r="U913" s="157"/>
      <c r="V913" s="157"/>
      <c r="W913" s="157"/>
      <c r="X913" s="157"/>
      <c r="Y913" s="157"/>
      <c r="Z913" s="157"/>
      <c r="AA913" s="157">
        <f t="shared" si="44"/>
        <v>0</v>
      </c>
      <c r="AB913" s="158"/>
      <c r="AC913" s="884"/>
      <c r="AD913" s="884"/>
      <c r="AE913" s="884"/>
      <c r="AF913" s="884"/>
      <c r="AG913" s="884"/>
      <c r="AH913" s="884"/>
      <c r="AI913" s="884"/>
      <c r="AJ913" s="884"/>
      <c r="AK913" s="884"/>
      <c r="AL913" s="884"/>
      <c r="AM913" s="884"/>
      <c r="AN913" s="884"/>
    </row>
    <row r="914" spans="1:40" s="882" customFormat="1" ht="11.25">
      <c r="A914" s="882">
        <v>4130112132</v>
      </c>
      <c r="B914" s="883" t="s">
        <v>839</v>
      </c>
      <c r="C914" s="157">
        <f>-VLOOKUP(A914,Clasificación!C:J,5,FALSE)</f>
        <v>0</v>
      </c>
      <c r="D914" s="157"/>
      <c r="E914" s="157"/>
      <c r="F914" s="157">
        <f>+VLOOKUP(A914,Clasificación!C:K,9,FALSE)</f>
        <v>0</v>
      </c>
      <c r="G914" s="157">
        <f t="shared" si="43"/>
        <v>0</v>
      </c>
      <c r="H914" s="157"/>
      <c r="I914" s="157"/>
      <c r="J914" s="157"/>
      <c r="K914" s="157"/>
      <c r="L914" s="157"/>
      <c r="M914" s="157"/>
      <c r="N914" s="157"/>
      <c r="O914" s="157"/>
      <c r="P914" s="157"/>
      <c r="Q914" s="157"/>
      <c r="R914" s="157"/>
      <c r="S914" s="157"/>
      <c r="T914" s="157"/>
      <c r="U914" s="157"/>
      <c r="V914" s="157"/>
      <c r="W914" s="157"/>
      <c r="X914" s="157"/>
      <c r="Y914" s="157"/>
      <c r="Z914" s="157"/>
      <c r="AA914" s="157">
        <f t="shared" si="44"/>
        <v>0</v>
      </c>
      <c r="AB914" s="158"/>
      <c r="AC914" s="884"/>
      <c r="AD914" s="884"/>
      <c r="AE914" s="884"/>
      <c r="AF914" s="884"/>
      <c r="AG914" s="884"/>
      <c r="AH914" s="884"/>
      <c r="AI914" s="884"/>
      <c r="AJ914" s="884"/>
      <c r="AK914" s="884"/>
      <c r="AL914" s="884"/>
      <c r="AM914" s="884"/>
      <c r="AN914" s="884"/>
    </row>
    <row r="915" spans="1:40" s="882" customFormat="1" ht="11.25">
      <c r="A915" s="882">
        <v>41301122</v>
      </c>
      <c r="B915" s="883" t="s">
        <v>337</v>
      </c>
      <c r="C915" s="157">
        <f>-VLOOKUP(A915,Clasificación!C:J,5,FALSE)</f>
        <v>0</v>
      </c>
      <c r="D915" s="157"/>
      <c r="E915" s="157"/>
      <c r="F915" s="157">
        <f>+VLOOKUP(A915,Clasificación!C:K,9,FALSE)</f>
        <v>0</v>
      </c>
      <c r="G915" s="157">
        <f t="shared" si="43"/>
        <v>0</v>
      </c>
      <c r="H915" s="157"/>
      <c r="I915" s="157"/>
      <c r="J915" s="157"/>
      <c r="K915" s="157"/>
      <c r="L915" s="157"/>
      <c r="M915" s="157"/>
      <c r="N915" s="157"/>
      <c r="O915" s="157"/>
      <c r="P915" s="157"/>
      <c r="Q915" s="157"/>
      <c r="R915" s="157"/>
      <c r="S915" s="157"/>
      <c r="T915" s="157"/>
      <c r="U915" s="157"/>
      <c r="V915" s="157"/>
      <c r="W915" s="157"/>
      <c r="X915" s="157"/>
      <c r="Y915" s="157"/>
      <c r="Z915" s="157"/>
      <c r="AA915" s="157">
        <f t="shared" si="44"/>
        <v>0</v>
      </c>
      <c r="AB915" s="158"/>
      <c r="AC915" s="884"/>
      <c r="AD915" s="884"/>
      <c r="AE915" s="884"/>
      <c r="AF915" s="884"/>
      <c r="AG915" s="884"/>
      <c r="AH915" s="884"/>
      <c r="AI915" s="884"/>
      <c r="AJ915" s="884"/>
      <c r="AK915" s="884"/>
      <c r="AL915" s="884"/>
      <c r="AM915" s="884"/>
      <c r="AN915" s="884"/>
    </row>
    <row r="916" spans="1:40" s="882" customFormat="1" ht="11.25">
      <c r="A916" s="882">
        <v>4130112201</v>
      </c>
      <c r="B916" s="883" t="s">
        <v>337</v>
      </c>
      <c r="C916" s="157">
        <f>-VLOOKUP(A916,Clasificación!C:J,5,FALSE)</f>
        <v>0</v>
      </c>
      <c r="D916" s="157"/>
      <c r="E916" s="157"/>
      <c r="F916" s="157">
        <f>+VLOOKUP(A916,Clasificación!C:K,9,FALSE)</f>
        <v>0</v>
      </c>
      <c r="G916" s="157">
        <f t="shared" si="43"/>
        <v>0</v>
      </c>
      <c r="H916" s="157"/>
      <c r="I916" s="157"/>
      <c r="J916" s="157"/>
      <c r="K916" s="157"/>
      <c r="L916" s="157"/>
      <c r="M916" s="157"/>
      <c r="N916" s="157"/>
      <c r="O916" s="157"/>
      <c r="P916" s="157"/>
      <c r="Q916" s="157"/>
      <c r="R916" s="157"/>
      <c r="S916" s="157"/>
      <c r="T916" s="157"/>
      <c r="U916" s="157"/>
      <c r="V916" s="157"/>
      <c r="W916" s="157"/>
      <c r="X916" s="157"/>
      <c r="Y916" s="157"/>
      <c r="Z916" s="157"/>
      <c r="AA916" s="157">
        <f t="shared" si="44"/>
        <v>0</v>
      </c>
      <c r="AB916" s="158"/>
      <c r="AC916" s="884"/>
      <c r="AD916" s="884"/>
      <c r="AE916" s="884"/>
      <c r="AF916" s="884"/>
      <c r="AG916" s="884"/>
      <c r="AH916" s="884"/>
      <c r="AI916" s="884"/>
      <c r="AJ916" s="884"/>
      <c r="AK916" s="884"/>
      <c r="AL916" s="884"/>
      <c r="AM916" s="884"/>
      <c r="AN916" s="884"/>
    </row>
    <row r="917" spans="1:40" s="882" customFormat="1" ht="11.25">
      <c r="A917" s="882">
        <v>4130112202</v>
      </c>
      <c r="B917" s="883" t="s">
        <v>337</v>
      </c>
      <c r="C917" s="157">
        <f>-VLOOKUP(A917,Clasificación!C:J,5,FALSE)</f>
        <v>0</v>
      </c>
      <c r="D917" s="157"/>
      <c r="E917" s="157"/>
      <c r="F917" s="157">
        <f>+VLOOKUP(A917,Clasificación!C:K,9,FALSE)</f>
        <v>0</v>
      </c>
      <c r="G917" s="157">
        <f t="shared" si="43"/>
        <v>0</v>
      </c>
      <c r="H917" s="157"/>
      <c r="I917" s="157"/>
      <c r="J917" s="157"/>
      <c r="K917" s="157"/>
      <c r="L917" s="157"/>
      <c r="M917" s="157"/>
      <c r="N917" s="157"/>
      <c r="O917" s="157"/>
      <c r="P917" s="157"/>
      <c r="Q917" s="157"/>
      <c r="R917" s="157"/>
      <c r="S917" s="157"/>
      <c r="T917" s="157"/>
      <c r="U917" s="157"/>
      <c r="V917" s="157"/>
      <c r="W917" s="157"/>
      <c r="X917" s="157"/>
      <c r="Y917" s="157"/>
      <c r="Z917" s="157"/>
      <c r="AA917" s="157">
        <f t="shared" si="44"/>
        <v>0</v>
      </c>
      <c r="AB917" s="158"/>
      <c r="AC917" s="884"/>
      <c r="AD917" s="884"/>
      <c r="AE917" s="884"/>
      <c r="AF917" s="884"/>
      <c r="AG917" s="884"/>
      <c r="AH917" s="884"/>
      <c r="AI917" s="884"/>
      <c r="AJ917" s="884"/>
      <c r="AK917" s="884"/>
      <c r="AL917" s="884"/>
      <c r="AM917" s="884"/>
      <c r="AN917" s="884"/>
    </row>
    <row r="918" spans="1:40" s="882" customFormat="1" ht="11.25">
      <c r="A918" s="882">
        <v>41301123</v>
      </c>
      <c r="B918" s="883" t="s">
        <v>1138</v>
      </c>
      <c r="C918" s="157">
        <f>-VLOOKUP(A918,Clasificación!C:J,5,FALSE)</f>
        <v>0</v>
      </c>
      <c r="D918" s="157"/>
      <c r="E918" s="157"/>
      <c r="F918" s="157">
        <f>+VLOOKUP(A918,Clasificación!C:K,9,FALSE)</f>
        <v>0</v>
      </c>
      <c r="G918" s="157">
        <f t="shared" si="43"/>
        <v>0</v>
      </c>
      <c r="H918" s="157"/>
      <c r="I918" s="157"/>
      <c r="J918" s="157"/>
      <c r="K918" s="157"/>
      <c r="L918" s="157"/>
      <c r="M918" s="157"/>
      <c r="N918" s="157"/>
      <c r="O918" s="157"/>
      <c r="P918" s="157"/>
      <c r="Q918" s="157"/>
      <c r="R918" s="157"/>
      <c r="S918" s="157"/>
      <c r="T918" s="157"/>
      <c r="U918" s="157"/>
      <c r="V918" s="157"/>
      <c r="W918" s="157"/>
      <c r="X918" s="157"/>
      <c r="Y918" s="157"/>
      <c r="Z918" s="157"/>
      <c r="AA918" s="157">
        <f t="shared" si="44"/>
        <v>0</v>
      </c>
      <c r="AB918" s="158"/>
      <c r="AC918" s="884"/>
      <c r="AD918" s="884"/>
      <c r="AE918" s="884"/>
      <c r="AF918" s="884"/>
      <c r="AG918" s="884"/>
      <c r="AH918" s="884"/>
      <c r="AI918" s="884"/>
      <c r="AJ918" s="884"/>
      <c r="AK918" s="884"/>
      <c r="AL918" s="884"/>
      <c r="AM918" s="884"/>
      <c r="AN918" s="884"/>
    </row>
    <row r="919" spans="1:40" s="882" customFormat="1" ht="11.25">
      <c r="A919" s="882">
        <v>4130112301</v>
      </c>
      <c r="B919" s="883" t="s">
        <v>541</v>
      </c>
      <c r="C919" s="157">
        <f>-VLOOKUP(A919,Clasificación!C:J,5,FALSE)</f>
        <v>-442432</v>
      </c>
      <c r="D919" s="157"/>
      <c r="E919" s="157"/>
      <c r="F919" s="157">
        <f>+VLOOKUP(A919,Clasificación!C:K,9,FALSE)</f>
        <v>0</v>
      </c>
      <c r="G919" s="157">
        <f t="shared" si="43"/>
        <v>-442432</v>
      </c>
      <c r="H919" s="157"/>
      <c r="I919" s="157"/>
      <c r="J919" s="157"/>
      <c r="K919" s="157"/>
      <c r="L919" s="157"/>
      <c r="M919" s="157"/>
      <c r="N919" s="157"/>
      <c r="O919" s="157"/>
      <c r="P919" s="157"/>
      <c r="Q919" s="157"/>
      <c r="R919" s="157"/>
      <c r="S919" s="157">
        <f>-G919</f>
        <v>442432</v>
      </c>
      <c r="T919" s="157"/>
      <c r="U919" s="157"/>
      <c r="V919" s="157"/>
      <c r="W919" s="157"/>
      <c r="X919" s="157"/>
      <c r="Y919" s="157"/>
      <c r="Z919" s="157"/>
      <c r="AA919" s="157">
        <f t="shared" si="44"/>
        <v>0</v>
      </c>
      <c r="AB919" s="158"/>
      <c r="AC919" s="884"/>
      <c r="AD919" s="884"/>
      <c r="AE919" s="884"/>
      <c r="AF919" s="884"/>
      <c r="AG919" s="884"/>
      <c r="AH919" s="884"/>
      <c r="AI919" s="884"/>
      <c r="AJ919" s="884"/>
      <c r="AK919" s="884"/>
      <c r="AL919" s="884"/>
      <c r="AM919" s="884"/>
      <c r="AN919" s="884"/>
    </row>
    <row r="920" spans="1:40" s="882" customFormat="1" ht="11.25">
      <c r="A920" s="882">
        <v>4130112303</v>
      </c>
      <c r="B920" s="883" t="s">
        <v>544</v>
      </c>
      <c r="C920" s="157">
        <f>-VLOOKUP(A920,Clasificación!C:J,5,FALSE)</f>
        <v>0</v>
      </c>
      <c r="D920" s="157"/>
      <c r="E920" s="157"/>
      <c r="F920" s="157">
        <f>+VLOOKUP(A920,Clasificación!C:K,9,FALSE)</f>
        <v>0</v>
      </c>
      <c r="G920" s="157">
        <f t="shared" si="43"/>
        <v>0</v>
      </c>
      <c r="H920" s="157"/>
      <c r="I920" s="157"/>
      <c r="J920" s="157"/>
      <c r="K920" s="157"/>
      <c r="L920" s="157"/>
      <c r="M920" s="157"/>
      <c r="N920" s="157"/>
      <c r="O920" s="157"/>
      <c r="P920" s="157"/>
      <c r="Q920" s="157"/>
      <c r="R920" s="157"/>
      <c r="S920" s="157"/>
      <c r="T920" s="157"/>
      <c r="U920" s="157"/>
      <c r="V920" s="157"/>
      <c r="W920" s="157"/>
      <c r="X920" s="157"/>
      <c r="Y920" s="157"/>
      <c r="Z920" s="157"/>
      <c r="AA920" s="157">
        <f t="shared" si="44"/>
        <v>0</v>
      </c>
      <c r="AB920" s="158"/>
      <c r="AC920" s="884"/>
      <c r="AD920" s="884"/>
      <c r="AE920" s="884"/>
      <c r="AF920" s="884"/>
      <c r="AG920" s="884"/>
      <c r="AH920" s="884"/>
      <c r="AI920" s="884"/>
      <c r="AJ920" s="884"/>
      <c r="AK920" s="884"/>
      <c r="AL920" s="884"/>
      <c r="AM920" s="884"/>
      <c r="AN920" s="884"/>
    </row>
    <row r="921" spans="1:40" s="882" customFormat="1" ht="11.25">
      <c r="A921" s="882">
        <v>4130112304</v>
      </c>
      <c r="B921" s="883" t="s">
        <v>545</v>
      </c>
      <c r="C921" s="157">
        <f>-VLOOKUP(A921,Clasificación!C:J,5,FALSE)</f>
        <v>0</v>
      </c>
      <c r="D921" s="157"/>
      <c r="E921" s="157"/>
      <c r="F921" s="157">
        <f>+VLOOKUP(A921,Clasificación!C:K,9,FALSE)</f>
        <v>0</v>
      </c>
      <c r="G921" s="157">
        <f t="shared" si="43"/>
        <v>0</v>
      </c>
      <c r="H921" s="157"/>
      <c r="I921" s="157"/>
      <c r="J921" s="157"/>
      <c r="K921" s="157"/>
      <c r="L921" s="157"/>
      <c r="M921" s="157"/>
      <c r="N921" s="157"/>
      <c r="O921" s="157"/>
      <c r="P921" s="157"/>
      <c r="Q921" s="157"/>
      <c r="R921" s="157"/>
      <c r="S921" s="157"/>
      <c r="T921" s="157"/>
      <c r="U921" s="157"/>
      <c r="V921" s="157"/>
      <c r="W921" s="157"/>
      <c r="X921" s="157"/>
      <c r="Y921" s="157"/>
      <c r="Z921" s="157"/>
      <c r="AA921" s="157">
        <f t="shared" si="44"/>
        <v>0</v>
      </c>
      <c r="AB921" s="158"/>
      <c r="AC921" s="884"/>
      <c r="AD921" s="884"/>
      <c r="AE921" s="884"/>
      <c r="AF921" s="884"/>
      <c r="AG921" s="884"/>
      <c r="AH921" s="884"/>
      <c r="AI921" s="884"/>
      <c r="AJ921" s="884"/>
      <c r="AK921" s="884"/>
      <c r="AL921" s="884"/>
      <c r="AM921" s="884"/>
      <c r="AN921" s="884"/>
    </row>
    <row r="922" spans="1:40" s="882" customFormat="1" ht="11.25">
      <c r="A922" s="882">
        <v>4130112305</v>
      </c>
      <c r="B922" s="883" t="s">
        <v>302</v>
      </c>
      <c r="C922" s="157">
        <f>-VLOOKUP(A922,Clasificación!C:J,5,FALSE)</f>
        <v>-32773220</v>
      </c>
      <c r="D922" s="157"/>
      <c r="E922" s="157"/>
      <c r="F922" s="157">
        <f>+VLOOKUP(A922,Clasificación!C:K,9,FALSE)</f>
        <v>0</v>
      </c>
      <c r="G922" s="157">
        <f t="shared" si="43"/>
        <v>-32773220</v>
      </c>
      <c r="H922" s="157"/>
      <c r="I922" s="157"/>
      <c r="J922" s="157"/>
      <c r="K922" s="157"/>
      <c r="L922" s="157"/>
      <c r="M922" s="157"/>
      <c r="N922" s="157"/>
      <c r="O922" s="157"/>
      <c r="P922" s="157"/>
      <c r="Q922" s="157"/>
      <c r="R922" s="157"/>
      <c r="S922" s="157">
        <f t="shared" ref="S922:S925" si="45">-G922</f>
        <v>32773220</v>
      </c>
      <c r="T922" s="157"/>
      <c r="U922" s="157"/>
      <c r="V922" s="157"/>
      <c r="W922" s="157"/>
      <c r="X922" s="157"/>
      <c r="Y922" s="157"/>
      <c r="Z922" s="157"/>
      <c r="AA922" s="157">
        <f t="shared" si="44"/>
        <v>0</v>
      </c>
      <c r="AB922" s="158"/>
      <c r="AC922" s="884"/>
      <c r="AD922" s="884"/>
      <c r="AE922" s="884"/>
      <c r="AF922" s="884"/>
      <c r="AG922" s="884"/>
      <c r="AH922" s="884"/>
      <c r="AI922" s="884"/>
      <c r="AJ922" s="884"/>
      <c r="AK922" s="884"/>
      <c r="AL922" s="884"/>
      <c r="AM922" s="884"/>
      <c r="AN922" s="884"/>
    </row>
    <row r="923" spans="1:40" s="882" customFormat="1" ht="11.25">
      <c r="A923" s="882">
        <v>4130112306</v>
      </c>
      <c r="B923" s="883" t="s">
        <v>303</v>
      </c>
      <c r="C923" s="157">
        <f>-VLOOKUP(A923,Clasificación!C:J,5,FALSE)</f>
        <v>-45641147</v>
      </c>
      <c r="D923" s="157"/>
      <c r="E923" s="157"/>
      <c r="F923" s="157">
        <f>+VLOOKUP(A923,Clasificación!C:K,9,FALSE)</f>
        <v>0</v>
      </c>
      <c r="G923" s="157">
        <f t="shared" si="43"/>
        <v>-45641147</v>
      </c>
      <c r="H923" s="157"/>
      <c r="I923" s="157"/>
      <c r="J923" s="157"/>
      <c r="K923" s="157"/>
      <c r="L923" s="157"/>
      <c r="M923" s="157"/>
      <c r="N923" s="157"/>
      <c r="O923" s="157"/>
      <c r="P923" s="157"/>
      <c r="Q923" s="157"/>
      <c r="R923" s="157"/>
      <c r="S923" s="157">
        <f t="shared" si="45"/>
        <v>45641147</v>
      </c>
      <c r="T923" s="157"/>
      <c r="U923" s="157"/>
      <c r="V923" s="157"/>
      <c r="W923" s="157"/>
      <c r="X923" s="157"/>
      <c r="Y923" s="157"/>
      <c r="Z923" s="157"/>
      <c r="AA923" s="157">
        <f t="shared" si="44"/>
        <v>0</v>
      </c>
      <c r="AB923" s="158"/>
      <c r="AC923" s="884"/>
      <c r="AD923" s="884"/>
      <c r="AE923" s="884"/>
      <c r="AF923" s="884"/>
      <c r="AG923" s="884"/>
      <c r="AH923" s="884"/>
      <c r="AI923" s="884"/>
      <c r="AJ923" s="884"/>
      <c r="AK923" s="884"/>
      <c r="AL923" s="884"/>
      <c r="AM923" s="884"/>
      <c r="AN923" s="884"/>
    </row>
    <row r="924" spans="1:40" s="882" customFormat="1" ht="11.25">
      <c r="A924" s="882">
        <v>4130112307</v>
      </c>
      <c r="B924" s="883" t="s">
        <v>304</v>
      </c>
      <c r="C924" s="157">
        <f>-VLOOKUP(A924,Clasificación!C:J,5,FALSE)</f>
        <v>-16854024</v>
      </c>
      <c r="D924" s="157"/>
      <c r="E924" s="157"/>
      <c r="F924" s="157">
        <f>+VLOOKUP(A924,Clasificación!C:K,9,FALSE)</f>
        <v>0</v>
      </c>
      <c r="G924" s="157">
        <f t="shared" si="43"/>
        <v>-16854024</v>
      </c>
      <c r="H924" s="157"/>
      <c r="I924" s="157"/>
      <c r="J924" s="157"/>
      <c r="K924" s="157"/>
      <c r="L924" s="157"/>
      <c r="M924" s="157"/>
      <c r="N924" s="157"/>
      <c r="O924" s="157"/>
      <c r="P924" s="157"/>
      <c r="Q924" s="157"/>
      <c r="R924" s="157"/>
      <c r="S924" s="157">
        <f t="shared" si="45"/>
        <v>16854024</v>
      </c>
      <c r="T924" s="157"/>
      <c r="U924" s="157"/>
      <c r="V924" s="157"/>
      <c r="W924" s="157"/>
      <c r="X924" s="157"/>
      <c r="Y924" s="157"/>
      <c r="Z924" s="157"/>
      <c r="AA924" s="157">
        <f t="shared" si="44"/>
        <v>0</v>
      </c>
      <c r="AB924" s="158"/>
      <c r="AC924" s="884"/>
      <c r="AD924" s="884"/>
      <c r="AE924" s="884"/>
      <c r="AF924" s="884"/>
      <c r="AG924" s="884"/>
      <c r="AH924" s="884"/>
      <c r="AI924" s="884"/>
      <c r="AJ924" s="884"/>
      <c r="AK924" s="884"/>
      <c r="AL924" s="884"/>
      <c r="AM924" s="884"/>
      <c r="AN924" s="884"/>
    </row>
    <row r="925" spans="1:40" s="882" customFormat="1" ht="11.25">
      <c r="A925" s="882">
        <v>4130112308</v>
      </c>
      <c r="B925" s="883" t="s">
        <v>305</v>
      </c>
      <c r="C925" s="157">
        <f>-VLOOKUP(A925,Clasificación!C:J,5,FALSE)</f>
        <v>-107369782</v>
      </c>
      <c r="D925" s="157"/>
      <c r="E925" s="157"/>
      <c r="F925" s="157">
        <f>+VLOOKUP(A925,Clasificación!C:K,9,FALSE)</f>
        <v>0</v>
      </c>
      <c r="G925" s="157">
        <f t="shared" si="43"/>
        <v>-107369782</v>
      </c>
      <c r="H925" s="157"/>
      <c r="I925" s="157"/>
      <c r="J925" s="157"/>
      <c r="K925" s="157"/>
      <c r="L925" s="157"/>
      <c r="M925" s="157"/>
      <c r="N925" s="157"/>
      <c r="O925" s="157"/>
      <c r="P925" s="157"/>
      <c r="Q925" s="157"/>
      <c r="R925" s="157"/>
      <c r="S925" s="157">
        <f t="shared" si="45"/>
        <v>107369782</v>
      </c>
      <c r="T925" s="157"/>
      <c r="U925" s="157"/>
      <c r="V925" s="157"/>
      <c r="W925" s="157"/>
      <c r="X925" s="157"/>
      <c r="Y925" s="157"/>
      <c r="Z925" s="157"/>
      <c r="AA925" s="157">
        <f t="shared" si="44"/>
        <v>0</v>
      </c>
      <c r="AB925" s="158"/>
      <c r="AC925" s="884"/>
      <c r="AD925" s="884"/>
      <c r="AE925" s="884"/>
      <c r="AF925" s="884"/>
      <c r="AG925" s="884"/>
      <c r="AH925" s="884"/>
      <c r="AI925" s="884"/>
      <c r="AJ925" s="884"/>
      <c r="AK925" s="884"/>
      <c r="AL925" s="884"/>
      <c r="AM925" s="884"/>
      <c r="AN925" s="884"/>
    </row>
    <row r="926" spans="1:40" s="882" customFormat="1" ht="11.25">
      <c r="A926" s="882">
        <v>4130112315</v>
      </c>
      <c r="B926" s="883" t="s">
        <v>825</v>
      </c>
      <c r="C926" s="157">
        <f>-VLOOKUP(A926,Clasificación!C:J,5,FALSE)</f>
        <v>0</v>
      </c>
      <c r="D926" s="157"/>
      <c r="E926" s="157"/>
      <c r="F926" s="157">
        <f>+VLOOKUP(A926,Clasificación!C:K,9,FALSE)</f>
        <v>0</v>
      </c>
      <c r="G926" s="157">
        <f t="shared" si="43"/>
        <v>0</v>
      </c>
      <c r="H926" s="157"/>
      <c r="I926" s="157"/>
      <c r="J926" s="157"/>
      <c r="K926" s="157"/>
      <c r="L926" s="157"/>
      <c r="M926" s="157"/>
      <c r="N926" s="157"/>
      <c r="O926" s="157"/>
      <c r="P926" s="157"/>
      <c r="Q926" s="157"/>
      <c r="R926" s="157"/>
      <c r="S926" s="157"/>
      <c r="T926" s="157"/>
      <c r="U926" s="157"/>
      <c r="V926" s="157"/>
      <c r="W926" s="157"/>
      <c r="X926" s="157"/>
      <c r="Y926" s="157"/>
      <c r="Z926" s="157"/>
      <c r="AA926" s="157">
        <f t="shared" si="44"/>
        <v>0</v>
      </c>
      <c r="AB926" s="158"/>
      <c r="AC926" s="884"/>
      <c r="AD926" s="884"/>
      <c r="AE926" s="884"/>
      <c r="AF926" s="884"/>
      <c r="AG926" s="884"/>
      <c r="AH926" s="884"/>
      <c r="AI926" s="884"/>
      <c r="AJ926" s="884"/>
      <c r="AK926" s="884"/>
      <c r="AL926" s="884"/>
      <c r="AM926" s="884"/>
      <c r="AN926" s="884"/>
    </row>
    <row r="927" spans="1:40" s="882" customFormat="1" ht="11.25">
      <c r="A927" s="882">
        <v>4130112317</v>
      </c>
      <c r="B927" s="883" t="s">
        <v>335</v>
      </c>
      <c r="C927" s="157">
        <f>-VLOOKUP(A927,Clasificación!C:J,5,FALSE)</f>
        <v>-2377322</v>
      </c>
      <c r="D927" s="157"/>
      <c r="E927" s="157"/>
      <c r="F927" s="157">
        <f>+VLOOKUP(A927,Clasificación!C:K,9,FALSE)</f>
        <v>0</v>
      </c>
      <c r="G927" s="157">
        <f t="shared" si="43"/>
        <v>-2377322</v>
      </c>
      <c r="H927" s="157"/>
      <c r="I927" s="157"/>
      <c r="J927" s="157"/>
      <c r="K927" s="157"/>
      <c r="L927" s="157"/>
      <c r="M927" s="157"/>
      <c r="N927" s="157"/>
      <c r="O927" s="157"/>
      <c r="P927" s="157"/>
      <c r="Q927" s="157"/>
      <c r="R927" s="157"/>
      <c r="S927" s="157">
        <f t="shared" ref="S927:S928" si="46">-G927</f>
        <v>2377322</v>
      </c>
      <c r="T927" s="157"/>
      <c r="U927" s="157"/>
      <c r="V927" s="157"/>
      <c r="W927" s="157"/>
      <c r="X927" s="157"/>
      <c r="Y927" s="157"/>
      <c r="Z927" s="157"/>
      <c r="AA927" s="157">
        <f t="shared" si="44"/>
        <v>0</v>
      </c>
      <c r="AB927" s="158"/>
      <c r="AC927" s="884"/>
      <c r="AD927" s="884"/>
      <c r="AE927" s="884"/>
      <c r="AF927" s="884"/>
      <c r="AG927" s="884"/>
      <c r="AH927" s="884"/>
      <c r="AI927" s="884"/>
      <c r="AJ927" s="884"/>
      <c r="AK927" s="884"/>
      <c r="AL927" s="884"/>
      <c r="AM927" s="884"/>
      <c r="AN927" s="884"/>
    </row>
    <row r="928" spans="1:40" s="882" customFormat="1" ht="11.25">
      <c r="A928" s="882">
        <v>4130112318</v>
      </c>
      <c r="B928" s="883" t="s">
        <v>336</v>
      </c>
      <c r="C928" s="157">
        <f>-VLOOKUP(A928,Clasificación!C:J,5,FALSE)</f>
        <v>-14332796</v>
      </c>
      <c r="D928" s="157"/>
      <c r="E928" s="157"/>
      <c r="F928" s="157">
        <f>+VLOOKUP(A928,Clasificación!C:K,9,FALSE)</f>
        <v>0</v>
      </c>
      <c r="G928" s="157">
        <f t="shared" si="43"/>
        <v>-14332796</v>
      </c>
      <c r="H928" s="157"/>
      <c r="I928" s="157"/>
      <c r="J928" s="157"/>
      <c r="K928" s="157"/>
      <c r="L928" s="157"/>
      <c r="M928" s="157"/>
      <c r="N928" s="157"/>
      <c r="O928" s="157"/>
      <c r="P928" s="157"/>
      <c r="Q928" s="157"/>
      <c r="R928" s="157"/>
      <c r="S928" s="157">
        <f t="shared" si="46"/>
        <v>14332796</v>
      </c>
      <c r="T928" s="157"/>
      <c r="U928" s="157"/>
      <c r="V928" s="157"/>
      <c r="W928" s="157"/>
      <c r="X928" s="157"/>
      <c r="Y928" s="157"/>
      <c r="Z928" s="157"/>
      <c r="AA928" s="157">
        <f t="shared" si="44"/>
        <v>0</v>
      </c>
      <c r="AB928" s="158"/>
      <c r="AC928" s="884"/>
      <c r="AD928" s="884"/>
      <c r="AE928" s="884"/>
      <c r="AF928" s="884"/>
      <c r="AG928" s="884"/>
      <c r="AH928" s="884"/>
      <c r="AI928" s="884"/>
      <c r="AJ928" s="884"/>
      <c r="AK928" s="884"/>
      <c r="AL928" s="884"/>
      <c r="AM928" s="884"/>
      <c r="AN928" s="884"/>
    </row>
    <row r="929" spans="1:40" s="882" customFormat="1" ht="11.25">
      <c r="A929" s="882">
        <v>4130112319</v>
      </c>
      <c r="B929" s="883" t="s">
        <v>827</v>
      </c>
      <c r="C929" s="157">
        <f>-VLOOKUP(A929,Clasificación!C:J,5,FALSE)</f>
        <v>0</v>
      </c>
      <c r="D929" s="157"/>
      <c r="E929" s="157"/>
      <c r="F929" s="157">
        <f>+VLOOKUP(A929,Clasificación!C:K,9,FALSE)</f>
        <v>0</v>
      </c>
      <c r="G929" s="157">
        <f t="shared" si="43"/>
        <v>0</v>
      </c>
      <c r="H929" s="157"/>
      <c r="I929" s="157"/>
      <c r="J929" s="157"/>
      <c r="K929" s="157"/>
      <c r="L929" s="157"/>
      <c r="M929" s="157"/>
      <c r="N929" s="157"/>
      <c r="O929" s="157"/>
      <c r="P929" s="157"/>
      <c r="Q929" s="157"/>
      <c r="R929" s="157"/>
      <c r="S929" s="157"/>
      <c r="T929" s="157"/>
      <c r="U929" s="157"/>
      <c r="V929" s="157"/>
      <c r="W929" s="157"/>
      <c r="X929" s="157"/>
      <c r="Y929" s="157"/>
      <c r="Z929" s="157"/>
      <c r="AA929" s="157">
        <f t="shared" si="44"/>
        <v>0</v>
      </c>
      <c r="AB929" s="158"/>
      <c r="AC929" s="884"/>
      <c r="AD929" s="884"/>
      <c r="AE929" s="884"/>
      <c r="AF929" s="884"/>
      <c r="AG929" s="884"/>
      <c r="AH929" s="884"/>
      <c r="AI929" s="884"/>
      <c r="AJ929" s="884"/>
      <c r="AK929" s="884"/>
      <c r="AL929" s="884"/>
      <c r="AM929" s="884"/>
      <c r="AN929" s="884"/>
    </row>
    <row r="930" spans="1:40" s="882" customFormat="1" ht="11.25">
      <c r="A930" s="882">
        <v>4130112329</v>
      </c>
      <c r="B930" s="883" t="s">
        <v>321</v>
      </c>
      <c r="C930" s="157">
        <f>-VLOOKUP(A930,Clasificación!C:J,5,FALSE)</f>
        <v>-27155736</v>
      </c>
      <c r="D930" s="157"/>
      <c r="E930" s="157"/>
      <c r="F930" s="157">
        <f>+VLOOKUP(A930,Clasificación!C:K,9,FALSE)</f>
        <v>0</v>
      </c>
      <c r="G930" s="157">
        <f t="shared" si="43"/>
        <v>-27155736</v>
      </c>
      <c r="H930" s="157"/>
      <c r="I930" s="157"/>
      <c r="J930" s="157"/>
      <c r="K930" s="157"/>
      <c r="L930" s="157"/>
      <c r="M930" s="157"/>
      <c r="N930" s="157"/>
      <c r="O930" s="157"/>
      <c r="P930" s="157"/>
      <c r="Q930" s="157"/>
      <c r="R930" s="157"/>
      <c r="S930" s="157">
        <f t="shared" ref="S930:S931" si="47">-G930</f>
        <v>27155736</v>
      </c>
      <c r="T930" s="157"/>
      <c r="U930" s="157"/>
      <c r="V930" s="157"/>
      <c r="W930" s="157"/>
      <c r="X930" s="157"/>
      <c r="Y930" s="157"/>
      <c r="Z930" s="157"/>
      <c r="AA930" s="157">
        <f t="shared" si="44"/>
        <v>0</v>
      </c>
      <c r="AB930" s="158"/>
      <c r="AC930" s="884"/>
      <c r="AD930" s="884"/>
      <c r="AE930" s="884"/>
      <c r="AF930" s="884"/>
      <c r="AG930" s="884"/>
      <c r="AH930" s="884"/>
      <c r="AI930" s="884"/>
      <c r="AJ930" s="884"/>
      <c r="AK930" s="884"/>
      <c r="AL930" s="884"/>
      <c r="AM930" s="884"/>
      <c r="AN930" s="884"/>
    </row>
    <row r="931" spans="1:40" s="882" customFormat="1" ht="11.25">
      <c r="A931" s="882">
        <v>4130112331</v>
      </c>
      <c r="B931" s="883" t="s">
        <v>1525</v>
      </c>
      <c r="C931" s="157">
        <f>-VLOOKUP(A931,Clasificación!C:J,5,FALSE)</f>
        <v>-25950000</v>
      </c>
      <c r="D931" s="157"/>
      <c r="E931" s="157"/>
      <c r="F931" s="157">
        <f>+VLOOKUP(A931,Clasificación!C:K,9,FALSE)</f>
        <v>0</v>
      </c>
      <c r="G931" s="157">
        <f t="shared" si="43"/>
        <v>-25950000</v>
      </c>
      <c r="H931" s="157"/>
      <c r="I931" s="157"/>
      <c r="J931" s="157"/>
      <c r="K931" s="157"/>
      <c r="L931" s="157"/>
      <c r="M931" s="157"/>
      <c r="N931" s="157"/>
      <c r="O931" s="157"/>
      <c r="P931" s="157"/>
      <c r="Q931" s="157"/>
      <c r="R931" s="157"/>
      <c r="S931" s="157">
        <f t="shared" si="47"/>
        <v>25950000</v>
      </c>
      <c r="T931" s="157"/>
      <c r="U931" s="157"/>
      <c r="V931" s="157"/>
      <c r="W931" s="157"/>
      <c r="X931" s="157"/>
      <c r="Y931" s="157"/>
      <c r="Z931" s="157"/>
      <c r="AA931" s="157">
        <f t="shared" si="44"/>
        <v>0</v>
      </c>
      <c r="AB931" s="158"/>
      <c r="AC931" s="884"/>
      <c r="AD931" s="884"/>
      <c r="AE931" s="884"/>
      <c r="AF931" s="884"/>
      <c r="AG931" s="884"/>
      <c r="AH931" s="884"/>
      <c r="AI931" s="884"/>
      <c r="AJ931" s="884"/>
      <c r="AK931" s="884"/>
      <c r="AL931" s="884"/>
      <c r="AM931" s="884"/>
      <c r="AN931" s="884"/>
    </row>
    <row r="932" spans="1:40" s="882" customFormat="1" ht="11.25">
      <c r="A932" s="882">
        <v>4130112333</v>
      </c>
      <c r="B932" s="883" t="s">
        <v>1235</v>
      </c>
      <c r="C932" s="157">
        <f>-VLOOKUP(A932,Clasificación!C:J,5,FALSE)</f>
        <v>0</v>
      </c>
      <c r="D932" s="157"/>
      <c r="E932" s="157"/>
      <c r="F932" s="157">
        <f>+VLOOKUP(A932,Clasificación!C:K,9,FALSE)</f>
        <v>0</v>
      </c>
      <c r="G932" s="157">
        <f t="shared" si="43"/>
        <v>0</v>
      </c>
      <c r="H932" s="157"/>
      <c r="I932" s="157"/>
      <c r="J932" s="157"/>
      <c r="K932" s="157"/>
      <c r="L932" s="157"/>
      <c r="M932" s="157"/>
      <c r="N932" s="157"/>
      <c r="O932" s="157"/>
      <c r="P932" s="157"/>
      <c r="Q932" s="157"/>
      <c r="R932" s="157"/>
      <c r="S932" s="157"/>
      <c r="T932" s="157"/>
      <c r="U932" s="157"/>
      <c r="V932" s="157"/>
      <c r="W932" s="157"/>
      <c r="X932" s="157"/>
      <c r="Y932" s="157"/>
      <c r="Z932" s="157"/>
      <c r="AA932" s="157">
        <f t="shared" si="44"/>
        <v>0</v>
      </c>
      <c r="AB932" s="158"/>
      <c r="AC932" s="884"/>
      <c r="AD932" s="884"/>
      <c r="AE932" s="884"/>
      <c r="AF932" s="884"/>
      <c r="AG932" s="884"/>
      <c r="AH932" s="884"/>
      <c r="AI932" s="884"/>
      <c r="AJ932" s="884"/>
      <c r="AK932" s="884"/>
      <c r="AL932" s="884"/>
      <c r="AM932" s="884"/>
      <c r="AN932" s="884"/>
    </row>
    <row r="933" spans="1:40" s="882" customFormat="1" ht="11.25">
      <c r="A933" s="882">
        <v>4130112335</v>
      </c>
      <c r="B933" s="883" t="s">
        <v>1236</v>
      </c>
      <c r="C933" s="157">
        <f>-VLOOKUP(A933,Clasificación!C:J,5,FALSE)</f>
        <v>0</v>
      </c>
      <c r="D933" s="157"/>
      <c r="E933" s="157"/>
      <c r="F933" s="157">
        <f>+VLOOKUP(A933,Clasificación!C:K,9,FALSE)</f>
        <v>0</v>
      </c>
      <c r="G933" s="157">
        <f t="shared" si="43"/>
        <v>0</v>
      </c>
      <c r="H933" s="157"/>
      <c r="I933" s="157"/>
      <c r="J933" s="157"/>
      <c r="K933" s="157"/>
      <c r="L933" s="157"/>
      <c r="M933" s="157"/>
      <c r="N933" s="157"/>
      <c r="O933" s="157"/>
      <c r="P933" s="157"/>
      <c r="Q933" s="157"/>
      <c r="R933" s="157"/>
      <c r="S933" s="157"/>
      <c r="T933" s="157"/>
      <c r="U933" s="157"/>
      <c r="V933" s="157"/>
      <c r="W933" s="157"/>
      <c r="X933" s="157"/>
      <c r="Y933" s="157"/>
      <c r="Z933" s="157"/>
      <c r="AA933" s="157">
        <f t="shared" si="44"/>
        <v>0</v>
      </c>
      <c r="AB933" s="158"/>
      <c r="AC933" s="884"/>
      <c r="AD933" s="884"/>
      <c r="AE933" s="884"/>
      <c r="AF933" s="884"/>
      <c r="AG933" s="884"/>
      <c r="AH933" s="884"/>
      <c r="AI933" s="884"/>
      <c r="AJ933" s="884"/>
      <c r="AK933" s="884"/>
      <c r="AL933" s="884"/>
      <c r="AM933" s="884"/>
      <c r="AN933" s="884"/>
    </row>
    <row r="934" spans="1:40" s="882" customFormat="1" ht="11.25">
      <c r="A934" s="882">
        <v>4130112337</v>
      </c>
      <c r="B934" s="883" t="s">
        <v>1237</v>
      </c>
      <c r="C934" s="157">
        <f>-VLOOKUP(A934,Clasificación!C:J,5,FALSE)</f>
        <v>0</v>
      </c>
      <c r="D934" s="157"/>
      <c r="E934" s="157"/>
      <c r="F934" s="157">
        <f>+VLOOKUP(A934,Clasificación!C:K,9,FALSE)</f>
        <v>0</v>
      </c>
      <c r="G934" s="157">
        <f t="shared" si="43"/>
        <v>0</v>
      </c>
      <c r="H934" s="157"/>
      <c r="I934" s="157"/>
      <c r="J934" s="157"/>
      <c r="K934" s="157"/>
      <c r="L934" s="157"/>
      <c r="M934" s="157"/>
      <c r="N934" s="157"/>
      <c r="O934" s="157"/>
      <c r="P934" s="157"/>
      <c r="Q934" s="157"/>
      <c r="R934" s="157"/>
      <c r="S934" s="157"/>
      <c r="T934" s="157"/>
      <c r="U934" s="157"/>
      <c r="V934" s="157"/>
      <c r="W934" s="157"/>
      <c r="X934" s="157"/>
      <c r="Y934" s="157"/>
      <c r="Z934" s="157"/>
      <c r="AA934" s="157">
        <f t="shared" si="44"/>
        <v>0</v>
      </c>
      <c r="AB934" s="158"/>
      <c r="AC934" s="884"/>
      <c r="AD934" s="884"/>
      <c r="AE934" s="884"/>
      <c r="AF934" s="884"/>
      <c r="AG934" s="884"/>
      <c r="AH934" s="884"/>
      <c r="AI934" s="884"/>
      <c r="AJ934" s="884"/>
      <c r="AK934" s="884"/>
      <c r="AL934" s="884"/>
      <c r="AM934" s="884"/>
      <c r="AN934" s="884"/>
    </row>
    <row r="935" spans="1:40" s="882" customFormat="1" ht="11.25">
      <c r="A935" s="882">
        <v>4130112341</v>
      </c>
      <c r="B935" s="883" t="s">
        <v>1238</v>
      </c>
      <c r="C935" s="157">
        <f>-VLOOKUP(A935,Clasificación!C:J,5,FALSE)</f>
        <v>0</v>
      </c>
      <c r="D935" s="157"/>
      <c r="E935" s="157"/>
      <c r="F935" s="157">
        <f>+VLOOKUP(A935,Clasificación!C:K,9,FALSE)</f>
        <v>0</v>
      </c>
      <c r="G935" s="157">
        <f t="shared" si="43"/>
        <v>0</v>
      </c>
      <c r="H935" s="157"/>
      <c r="I935" s="157"/>
      <c r="J935" s="157"/>
      <c r="K935" s="157"/>
      <c r="L935" s="157"/>
      <c r="M935" s="157"/>
      <c r="N935" s="157"/>
      <c r="O935" s="157"/>
      <c r="P935" s="157"/>
      <c r="Q935" s="157"/>
      <c r="R935" s="157"/>
      <c r="S935" s="157"/>
      <c r="T935" s="157"/>
      <c r="U935" s="157"/>
      <c r="V935" s="157"/>
      <c r="W935" s="157"/>
      <c r="X935" s="157"/>
      <c r="Y935" s="157"/>
      <c r="Z935" s="157"/>
      <c r="AA935" s="157">
        <f t="shared" si="44"/>
        <v>0</v>
      </c>
      <c r="AB935" s="158"/>
      <c r="AC935" s="884"/>
      <c r="AD935" s="884"/>
      <c r="AE935" s="884"/>
      <c r="AF935" s="884"/>
      <c r="AG935" s="884"/>
      <c r="AH935" s="884"/>
      <c r="AI935" s="884"/>
      <c r="AJ935" s="884"/>
      <c r="AK935" s="884"/>
      <c r="AL935" s="884"/>
      <c r="AM935" s="884"/>
      <c r="AN935" s="884"/>
    </row>
    <row r="936" spans="1:40" s="882" customFormat="1" ht="11.25">
      <c r="A936" s="882">
        <v>4130112343</v>
      </c>
      <c r="B936" s="883" t="s">
        <v>1368</v>
      </c>
      <c r="C936" s="157">
        <f>-VLOOKUP(A936,Clasificación!C:J,5,FALSE)</f>
        <v>-1704974</v>
      </c>
      <c r="D936" s="157"/>
      <c r="E936" s="157"/>
      <c r="F936" s="157">
        <f>+VLOOKUP(A936,Clasificación!C:K,9,FALSE)</f>
        <v>0</v>
      </c>
      <c r="G936" s="157">
        <f t="shared" si="43"/>
        <v>-1704974</v>
      </c>
      <c r="H936" s="157"/>
      <c r="I936" s="157"/>
      <c r="J936" s="157"/>
      <c r="K936" s="157"/>
      <c r="L936" s="157"/>
      <c r="M936" s="157"/>
      <c r="N936" s="157"/>
      <c r="O936" s="157"/>
      <c r="P936" s="157"/>
      <c r="Q936" s="157"/>
      <c r="R936" s="157"/>
      <c r="S936" s="157">
        <f t="shared" ref="S936:S937" si="48">-G936</f>
        <v>1704974</v>
      </c>
      <c r="T936" s="157"/>
      <c r="U936" s="157"/>
      <c r="V936" s="157"/>
      <c r="W936" s="157"/>
      <c r="X936" s="157"/>
      <c r="Y936" s="157"/>
      <c r="Z936" s="157"/>
      <c r="AA936" s="157">
        <f t="shared" si="44"/>
        <v>0</v>
      </c>
      <c r="AB936" s="158"/>
      <c r="AC936" s="884"/>
      <c r="AD936" s="884"/>
      <c r="AE936" s="884"/>
      <c r="AF936" s="884"/>
      <c r="AG936" s="884"/>
      <c r="AH936" s="884"/>
      <c r="AI936" s="884"/>
      <c r="AJ936" s="884"/>
      <c r="AK936" s="884"/>
      <c r="AL936" s="884"/>
      <c r="AM936" s="884"/>
      <c r="AN936" s="884"/>
    </row>
    <row r="937" spans="1:40" s="882" customFormat="1" ht="11.25">
      <c r="A937" s="882">
        <v>4130112346</v>
      </c>
      <c r="B937" s="883" t="s">
        <v>1526</v>
      </c>
      <c r="C937" s="157">
        <f>-VLOOKUP(A937,Clasificación!C:J,5,FALSE)</f>
        <v>-134279007</v>
      </c>
      <c r="D937" s="157"/>
      <c r="E937" s="157"/>
      <c r="F937" s="157">
        <f>+VLOOKUP(A937,Clasificación!C:K,9,FALSE)</f>
        <v>0</v>
      </c>
      <c r="G937" s="157">
        <f t="shared" si="43"/>
        <v>-134279007</v>
      </c>
      <c r="H937" s="157"/>
      <c r="I937" s="157"/>
      <c r="J937" s="157"/>
      <c r="K937" s="157"/>
      <c r="L937" s="157"/>
      <c r="M937" s="157"/>
      <c r="N937" s="157"/>
      <c r="O937" s="157"/>
      <c r="P937" s="157"/>
      <c r="Q937" s="157"/>
      <c r="R937" s="157"/>
      <c r="S937" s="157">
        <f t="shared" si="48"/>
        <v>134279007</v>
      </c>
      <c r="T937" s="157"/>
      <c r="U937" s="157"/>
      <c r="V937" s="157"/>
      <c r="W937" s="157"/>
      <c r="X937" s="157"/>
      <c r="Y937" s="157"/>
      <c r="Z937" s="157"/>
      <c r="AA937" s="157">
        <f t="shared" si="44"/>
        <v>0</v>
      </c>
      <c r="AB937" s="158"/>
      <c r="AC937" s="884"/>
      <c r="AD937" s="884"/>
      <c r="AE937" s="884"/>
      <c r="AF937" s="884"/>
      <c r="AG937" s="884"/>
      <c r="AH937" s="884"/>
      <c r="AI937" s="884"/>
      <c r="AJ937" s="884"/>
      <c r="AK937" s="884"/>
      <c r="AL937" s="884"/>
      <c r="AM937" s="884"/>
      <c r="AN937" s="884"/>
    </row>
    <row r="938" spans="1:40" s="882" customFormat="1" ht="11.25">
      <c r="A938" s="882">
        <v>414</v>
      </c>
      <c r="B938" s="883" t="s">
        <v>840</v>
      </c>
      <c r="C938" s="157">
        <f>-VLOOKUP(A938,Clasificación!C:J,5,FALSE)</f>
        <v>0</v>
      </c>
      <c r="D938" s="157"/>
      <c r="E938" s="157"/>
      <c r="F938" s="157">
        <f>+VLOOKUP(A938,Clasificación!C:K,9,FALSE)</f>
        <v>0</v>
      </c>
      <c r="G938" s="157">
        <f t="shared" si="43"/>
        <v>0</v>
      </c>
      <c r="H938" s="157"/>
      <c r="I938" s="157"/>
      <c r="J938" s="157"/>
      <c r="K938" s="157"/>
      <c r="L938" s="157"/>
      <c r="M938" s="157"/>
      <c r="N938" s="157"/>
      <c r="O938" s="157"/>
      <c r="P938" s="157"/>
      <c r="Q938" s="157"/>
      <c r="R938" s="157"/>
      <c r="S938" s="157"/>
      <c r="T938" s="157"/>
      <c r="U938" s="157"/>
      <c r="V938" s="157"/>
      <c r="W938" s="157"/>
      <c r="X938" s="157"/>
      <c r="Y938" s="157"/>
      <c r="Z938" s="157"/>
      <c r="AA938" s="157">
        <f t="shared" si="44"/>
        <v>0</v>
      </c>
      <c r="AB938" s="158"/>
      <c r="AC938" s="884"/>
      <c r="AD938" s="884"/>
      <c r="AE938" s="884"/>
      <c r="AF938" s="884"/>
      <c r="AG938" s="884"/>
      <c r="AH938" s="884"/>
      <c r="AI938" s="884"/>
      <c r="AJ938" s="884"/>
      <c r="AK938" s="884"/>
      <c r="AL938" s="884"/>
      <c r="AM938" s="884"/>
      <c r="AN938" s="884"/>
    </row>
    <row r="939" spans="1:40" s="882" customFormat="1" ht="11.25">
      <c r="A939" s="882">
        <v>41401</v>
      </c>
      <c r="B939" s="883" t="s">
        <v>841</v>
      </c>
      <c r="C939" s="157">
        <f>-VLOOKUP(A939,Clasificación!C:J,5,FALSE)</f>
        <v>0</v>
      </c>
      <c r="D939" s="157"/>
      <c r="E939" s="157"/>
      <c r="F939" s="157">
        <f>+VLOOKUP(A939,Clasificación!C:K,9,FALSE)</f>
        <v>0</v>
      </c>
      <c r="G939" s="157">
        <f t="shared" si="43"/>
        <v>0</v>
      </c>
      <c r="H939" s="157"/>
      <c r="I939" s="157"/>
      <c r="J939" s="157"/>
      <c r="K939" s="157"/>
      <c r="L939" s="157"/>
      <c r="M939" s="157"/>
      <c r="N939" s="157"/>
      <c r="O939" s="157"/>
      <c r="P939" s="157"/>
      <c r="Q939" s="157"/>
      <c r="R939" s="157"/>
      <c r="S939" s="157"/>
      <c r="T939" s="157"/>
      <c r="U939" s="157"/>
      <c r="V939" s="157"/>
      <c r="W939" s="157"/>
      <c r="X939" s="157"/>
      <c r="Y939" s="157"/>
      <c r="Z939" s="157"/>
      <c r="AA939" s="157">
        <f t="shared" si="44"/>
        <v>0</v>
      </c>
      <c r="AB939" s="158"/>
      <c r="AC939" s="884"/>
      <c r="AD939" s="884"/>
      <c r="AE939" s="884"/>
      <c r="AF939" s="884"/>
      <c r="AG939" s="884"/>
      <c r="AH939" s="884"/>
      <c r="AI939" s="884"/>
      <c r="AJ939" s="884"/>
      <c r="AK939" s="884"/>
      <c r="AL939" s="884"/>
      <c r="AM939" s="884"/>
      <c r="AN939" s="884"/>
    </row>
    <row r="940" spans="1:40" s="882" customFormat="1" ht="11.25">
      <c r="A940" s="882">
        <v>414011</v>
      </c>
      <c r="B940" s="883" t="s">
        <v>841</v>
      </c>
      <c r="C940" s="157">
        <f>-VLOOKUP(A940,Clasificación!C:J,5,FALSE)</f>
        <v>0</v>
      </c>
      <c r="D940" s="157"/>
      <c r="E940" s="157"/>
      <c r="F940" s="157">
        <f>+VLOOKUP(A940,Clasificación!C:K,9,FALSE)</f>
        <v>0</v>
      </c>
      <c r="G940" s="157">
        <f t="shared" si="43"/>
        <v>0</v>
      </c>
      <c r="H940" s="157"/>
      <c r="I940" s="157"/>
      <c r="J940" s="157"/>
      <c r="K940" s="157"/>
      <c r="L940" s="157"/>
      <c r="M940" s="157"/>
      <c r="N940" s="157"/>
      <c r="O940" s="157"/>
      <c r="P940" s="157"/>
      <c r="Q940" s="157"/>
      <c r="R940" s="157"/>
      <c r="S940" s="157"/>
      <c r="T940" s="157"/>
      <c r="U940" s="157"/>
      <c r="V940" s="157"/>
      <c r="W940" s="157"/>
      <c r="X940" s="157"/>
      <c r="Y940" s="157"/>
      <c r="Z940" s="157"/>
      <c r="AA940" s="157">
        <f t="shared" si="44"/>
        <v>0</v>
      </c>
      <c r="AB940" s="158"/>
      <c r="AC940" s="884"/>
      <c r="AD940" s="884"/>
      <c r="AE940" s="884"/>
      <c r="AF940" s="884"/>
      <c r="AG940" s="884"/>
      <c r="AH940" s="884"/>
      <c r="AI940" s="884"/>
      <c r="AJ940" s="884"/>
      <c r="AK940" s="884"/>
      <c r="AL940" s="884"/>
      <c r="AM940" s="884"/>
      <c r="AN940" s="884"/>
    </row>
    <row r="941" spans="1:40" s="882" customFormat="1" ht="11.25">
      <c r="A941" s="882">
        <v>4140111</v>
      </c>
      <c r="B941" s="883" t="s">
        <v>841</v>
      </c>
      <c r="C941" s="157">
        <f>-VLOOKUP(A941,Clasificación!C:J,5,FALSE)</f>
        <v>0</v>
      </c>
      <c r="D941" s="157"/>
      <c r="E941" s="157"/>
      <c r="F941" s="157">
        <f>+VLOOKUP(A941,Clasificación!C:K,9,FALSE)</f>
        <v>0</v>
      </c>
      <c r="G941" s="157">
        <f t="shared" si="43"/>
        <v>0</v>
      </c>
      <c r="H941" s="157"/>
      <c r="I941" s="157"/>
      <c r="J941" s="157"/>
      <c r="K941" s="157"/>
      <c r="L941" s="157"/>
      <c r="M941" s="157"/>
      <c r="N941" s="157"/>
      <c r="O941" s="157"/>
      <c r="P941" s="157"/>
      <c r="Q941" s="157"/>
      <c r="R941" s="157"/>
      <c r="S941" s="157"/>
      <c r="T941" s="157"/>
      <c r="U941" s="157"/>
      <c r="V941" s="157"/>
      <c r="W941" s="157"/>
      <c r="X941" s="157"/>
      <c r="Y941" s="157"/>
      <c r="Z941" s="157"/>
      <c r="AA941" s="157">
        <f t="shared" si="44"/>
        <v>0</v>
      </c>
      <c r="AB941" s="158"/>
      <c r="AC941" s="884"/>
      <c r="AD941" s="884"/>
      <c r="AE941" s="884"/>
      <c r="AF941" s="884"/>
      <c r="AG941" s="884"/>
      <c r="AH941" s="884"/>
      <c r="AI941" s="884"/>
      <c r="AJ941" s="884"/>
      <c r="AK941" s="884"/>
      <c r="AL941" s="884"/>
      <c r="AM941" s="884"/>
      <c r="AN941" s="884"/>
    </row>
    <row r="942" spans="1:40" s="882" customFormat="1" ht="11.25">
      <c r="A942" s="882">
        <v>41401111</v>
      </c>
      <c r="B942" s="883" t="s">
        <v>841</v>
      </c>
      <c r="C942" s="157">
        <f>-VLOOKUP(A942,Clasificación!C:J,5,FALSE)</f>
        <v>0</v>
      </c>
      <c r="D942" s="157"/>
      <c r="E942" s="157"/>
      <c r="F942" s="157">
        <f>+VLOOKUP(A942,Clasificación!C:K,9,FALSE)</f>
        <v>0</v>
      </c>
      <c r="G942" s="157">
        <f t="shared" si="43"/>
        <v>0</v>
      </c>
      <c r="H942" s="157"/>
      <c r="I942" s="157"/>
      <c r="J942" s="157"/>
      <c r="K942" s="157"/>
      <c r="L942" s="157"/>
      <c r="M942" s="157"/>
      <c r="N942" s="157"/>
      <c r="O942" s="157"/>
      <c r="P942" s="157"/>
      <c r="Q942" s="157"/>
      <c r="R942" s="157"/>
      <c r="S942" s="157"/>
      <c r="T942" s="157"/>
      <c r="U942" s="157"/>
      <c r="V942" s="157"/>
      <c r="W942" s="157"/>
      <c r="X942" s="157"/>
      <c r="Y942" s="157"/>
      <c r="Z942" s="157"/>
      <c r="AA942" s="157">
        <f t="shared" si="44"/>
        <v>0</v>
      </c>
      <c r="AB942" s="158"/>
      <c r="AC942" s="884"/>
      <c r="AD942" s="884"/>
      <c r="AE942" s="884"/>
      <c r="AF942" s="884"/>
      <c r="AG942" s="884"/>
      <c r="AH942" s="884"/>
      <c r="AI942" s="884"/>
      <c r="AJ942" s="884"/>
      <c r="AK942" s="884"/>
      <c r="AL942" s="884"/>
      <c r="AM942" s="884"/>
      <c r="AN942" s="884"/>
    </row>
    <row r="943" spans="1:40" s="882" customFormat="1" ht="11.25">
      <c r="A943" s="882">
        <v>4140111101</v>
      </c>
      <c r="B943" s="883" t="s">
        <v>841</v>
      </c>
      <c r="C943" s="157">
        <f>-VLOOKUP(A943,Clasificación!C:J,5,FALSE)</f>
        <v>0</v>
      </c>
      <c r="D943" s="157"/>
      <c r="E943" s="157"/>
      <c r="F943" s="157">
        <f>+VLOOKUP(A943,Clasificación!C:K,9,FALSE)</f>
        <v>0</v>
      </c>
      <c r="G943" s="157">
        <f t="shared" si="43"/>
        <v>0</v>
      </c>
      <c r="H943" s="157"/>
      <c r="I943" s="157"/>
      <c r="J943" s="157"/>
      <c r="K943" s="157"/>
      <c r="L943" s="157"/>
      <c r="M943" s="157"/>
      <c r="N943" s="157"/>
      <c r="O943" s="157"/>
      <c r="P943" s="157"/>
      <c r="Q943" s="157"/>
      <c r="R943" s="157"/>
      <c r="S943" s="157"/>
      <c r="T943" s="157"/>
      <c r="U943" s="157"/>
      <c r="V943" s="157"/>
      <c r="W943" s="157"/>
      <c r="X943" s="157"/>
      <c r="Y943" s="157"/>
      <c r="Z943" s="157"/>
      <c r="AA943" s="157">
        <f t="shared" si="44"/>
        <v>0</v>
      </c>
      <c r="AB943" s="158"/>
      <c r="AC943" s="884"/>
      <c r="AD943" s="884"/>
      <c r="AE943" s="884"/>
      <c r="AF943" s="884"/>
      <c r="AG943" s="884"/>
      <c r="AH943" s="884"/>
      <c r="AI943" s="884"/>
      <c r="AJ943" s="884"/>
      <c r="AK943" s="884"/>
      <c r="AL943" s="884"/>
      <c r="AM943" s="884"/>
      <c r="AN943" s="884"/>
    </row>
    <row r="944" spans="1:40" s="882" customFormat="1" ht="11.25">
      <c r="A944" s="882">
        <v>4140111102</v>
      </c>
      <c r="B944" s="883" t="s">
        <v>841</v>
      </c>
      <c r="C944" s="157">
        <f>-VLOOKUP(A944,Clasificación!C:J,5,FALSE)</f>
        <v>0</v>
      </c>
      <c r="D944" s="157"/>
      <c r="E944" s="157"/>
      <c r="F944" s="157">
        <f>+VLOOKUP(A944,Clasificación!C:K,9,FALSE)</f>
        <v>0</v>
      </c>
      <c r="G944" s="157">
        <f t="shared" si="43"/>
        <v>0</v>
      </c>
      <c r="H944" s="157"/>
      <c r="I944" s="157"/>
      <c r="J944" s="157"/>
      <c r="K944" s="157"/>
      <c r="L944" s="157"/>
      <c r="M944" s="157"/>
      <c r="N944" s="157"/>
      <c r="O944" s="157"/>
      <c r="P944" s="157"/>
      <c r="Q944" s="157"/>
      <c r="R944" s="157"/>
      <c r="S944" s="157"/>
      <c r="T944" s="157"/>
      <c r="U944" s="157"/>
      <c r="V944" s="157"/>
      <c r="W944" s="157"/>
      <c r="X944" s="157"/>
      <c r="Y944" s="157"/>
      <c r="Z944" s="157"/>
      <c r="AA944" s="157">
        <f t="shared" si="44"/>
        <v>0</v>
      </c>
      <c r="AB944" s="158"/>
      <c r="AC944" s="884"/>
      <c r="AD944" s="884"/>
      <c r="AE944" s="884"/>
      <c r="AF944" s="884"/>
      <c r="AG944" s="884"/>
      <c r="AH944" s="884"/>
      <c r="AI944" s="884"/>
      <c r="AJ944" s="884"/>
      <c r="AK944" s="884"/>
      <c r="AL944" s="884"/>
      <c r="AM944" s="884"/>
      <c r="AN944" s="884"/>
    </row>
    <row r="945" spans="1:40" s="882" customFormat="1" ht="11.25">
      <c r="A945" s="882">
        <v>415</v>
      </c>
      <c r="B945" s="883" t="s">
        <v>842</v>
      </c>
      <c r="C945" s="157">
        <f>-VLOOKUP(A945,Clasificación!C:J,5,FALSE)</f>
        <v>0</v>
      </c>
      <c r="D945" s="157"/>
      <c r="E945" s="157"/>
      <c r="F945" s="157">
        <f>+VLOOKUP(A945,Clasificación!C:K,9,FALSE)</f>
        <v>0</v>
      </c>
      <c r="G945" s="157">
        <f t="shared" si="43"/>
        <v>0</v>
      </c>
      <c r="H945" s="157"/>
      <c r="I945" s="157"/>
      <c r="J945" s="157"/>
      <c r="K945" s="157"/>
      <c r="L945" s="157"/>
      <c r="M945" s="157"/>
      <c r="N945" s="157"/>
      <c r="O945" s="157"/>
      <c r="P945" s="157"/>
      <c r="Q945" s="157"/>
      <c r="R945" s="157"/>
      <c r="S945" s="157"/>
      <c r="T945" s="157"/>
      <c r="U945" s="157"/>
      <c r="V945" s="157"/>
      <c r="W945" s="157"/>
      <c r="X945" s="157"/>
      <c r="Y945" s="157"/>
      <c r="Z945" s="157"/>
      <c r="AA945" s="157">
        <f t="shared" si="44"/>
        <v>0</v>
      </c>
      <c r="AB945" s="158"/>
      <c r="AC945" s="884"/>
      <c r="AD945" s="884"/>
      <c r="AE945" s="884"/>
      <c r="AF945" s="884"/>
      <c r="AG945" s="884"/>
      <c r="AH945" s="884"/>
      <c r="AI945" s="884"/>
      <c r="AJ945" s="884"/>
      <c r="AK945" s="884"/>
      <c r="AL945" s="884"/>
      <c r="AM945" s="884"/>
      <c r="AN945" s="884"/>
    </row>
    <row r="946" spans="1:40" s="882" customFormat="1" ht="11.25">
      <c r="A946" s="882">
        <v>416</v>
      </c>
      <c r="B946" s="883" t="s">
        <v>843</v>
      </c>
      <c r="C946" s="157">
        <f>-VLOOKUP(A946,Clasificación!C:J,5,FALSE)</f>
        <v>0</v>
      </c>
      <c r="D946" s="157"/>
      <c r="E946" s="157"/>
      <c r="F946" s="157">
        <f>+VLOOKUP(A946,Clasificación!C:K,9,FALSE)</f>
        <v>0</v>
      </c>
      <c r="G946" s="157">
        <f t="shared" si="43"/>
        <v>0</v>
      </c>
      <c r="H946" s="157"/>
      <c r="I946" s="157"/>
      <c r="J946" s="157"/>
      <c r="K946" s="157"/>
      <c r="L946" s="157"/>
      <c r="M946" s="157"/>
      <c r="N946" s="157"/>
      <c r="O946" s="157"/>
      <c r="P946" s="157"/>
      <c r="Q946" s="157"/>
      <c r="R946" s="157"/>
      <c r="S946" s="157"/>
      <c r="T946" s="157"/>
      <c r="U946" s="157"/>
      <c r="V946" s="157"/>
      <c r="W946" s="157"/>
      <c r="X946" s="157"/>
      <c r="Y946" s="157"/>
      <c r="Z946" s="157"/>
      <c r="AA946" s="157">
        <f t="shared" si="44"/>
        <v>0</v>
      </c>
      <c r="AB946" s="158"/>
      <c r="AC946" s="884"/>
      <c r="AD946" s="884"/>
      <c r="AE946" s="884"/>
      <c r="AF946" s="884"/>
      <c r="AG946" s="884"/>
      <c r="AH946" s="884"/>
      <c r="AI946" s="884"/>
      <c r="AJ946" s="884"/>
      <c r="AK946" s="884"/>
      <c r="AL946" s="884"/>
      <c r="AM946" s="884"/>
      <c r="AN946" s="884"/>
    </row>
    <row r="947" spans="1:40" s="882" customFormat="1" ht="11.25">
      <c r="A947" s="882">
        <v>41601</v>
      </c>
      <c r="B947" s="883" t="s">
        <v>150</v>
      </c>
      <c r="C947" s="157">
        <f>-VLOOKUP(A947,Clasificación!C:J,5,FALSE)</f>
        <v>0</v>
      </c>
      <c r="D947" s="157"/>
      <c r="E947" s="157"/>
      <c r="F947" s="157">
        <f>+VLOOKUP(A947,Clasificación!C:K,9,FALSE)</f>
        <v>0</v>
      </c>
      <c r="G947" s="157">
        <f t="shared" si="43"/>
        <v>0</v>
      </c>
      <c r="H947" s="157"/>
      <c r="I947" s="157"/>
      <c r="J947" s="157"/>
      <c r="K947" s="157"/>
      <c r="L947" s="157"/>
      <c r="M947" s="157"/>
      <c r="N947" s="157"/>
      <c r="O947" s="157"/>
      <c r="P947" s="157"/>
      <c r="Q947" s="157"/>
      <c r="R947" s="157"/>
      <c r="S947" s="157"/>
      <c r="T947" s="157"/>
      <c r="U947" s="157"/>
      <c r="V947" s="157"/>
      <c r="W947" s="157"/>
      <c r="X947" s="157"/>
      <c r="Y947" s="157"/>
      <c r="Z947" s="157"/>
      <c r="AA947" s="157">
        <f t="shared" si="44"/>
        <v>0</v>
      </c>
      <c r="AB947" s="158"/>
      <c r="AC947" s="884"/>
      <c r="AD947" s="884"/>
      <c r="AE947" s="884"/>
      <c r="AF947" s="884"/>
      <c r="AG947" s="884"/>
      <c r="AH947" s="884"/>
      <c r="AI947" s="884"/>
      <c r="AJ947" s="884"/>
      <c r="AK947" s="884"/>
      <c r="AL947" s="884"/>
      <c r="AM947" s="884"/>
      <c r="AN947" s="884"/>
    </row>
    <row r="948" spans="1:40" s="882" customFormat="1" ht="11.25">
      <c r="A948" s="882">
        <v>416011</v>
      </c>
      <c r="B948" s="883" t="s">
        <v>150</v>
      </c>
      <c r="C948" s="157">
        <f>-VLOOKUP(A948,Clasificación!C:J,5,FALSE)</f>
        <v>0</v>
      </c>
      <c r="D948" s="157"/>
      <c r="E948" s="157"/>
      <c r="F948" s="157">
        <f>+VLOOKUP(A948,Clasificación!C:K,9,FALSE)</f>
        <v>0</v>
      </c>
      <c r="G948" s="157">
        <f t="shared" si="43"/>
        <v>0</v>
      </c>
      <c r="H948" s="157"/>
      <c r="I948" s="157"/>
      <c r="J948" s="157"/>
      <c r="K948" s="157"/>
      <c r="L948" s="157"/>
      <c r="M948" s="157"/>
      <c r="N948" s="157"/>
      <c r="O948" s="157"/>
      <c r="P948" s="157"/>
      <c r="Q948" s="157"/>
      <c r="R948" s="157"/>
      <c r="S948" s="157"/>
      <c r="T948" s="157"/>
      <c r="U948" s="157"/>
      <c r="V948" s="157"/>
      <c r="W948" s="157"/>
      <c r="X948" s="157"/>
      <c r="Y948" s="157"/>
      <c r="Z948" s="157"/>
      <c r="AA948" s="157">
        <f t="shared" si="44"/>
        <v>0</v>
      </c>
      <c r="AB948" s="158"/>
      <c r="AC948" s="884"/>
      <c r="AD948" s="884"/>
      <c r="AE948" s="884"/>
      <c r="AF948" s="884"/>
      <c r="AG948" s="884"/>
      <c r="AH948" s="884"/>
      <c r="AI948" s="884"/>
      <c r="AJ948" s="884"/>
      <c r="AK948" s="884"/>
      <c r="AL948" s="884"/>
      <c r="AM948" s="884"/>
      <c r="AN948" s="884"/>
    </row>
    <row r="949" spans="1:40" s="882" customFormat="1" ht="11.25">
      <c r="A949" s="882">
        <v>4160114</v>
      </c>
      <c r="B949" s="883" t="s">
        <v>1239</v>
      </c>
      <c r="C949" s="157">
        <f>-VLOOKUP(A949,Clasificación!C:J,5,FALSE)</f>
        <v>0</v>
      </c>
      <c r="D949" s="157"/>
      <c r="E949" s="157"/>
      <c r="F949" s="157">
        <f>+VLOOKUP(A949,Clasificación!C:K,9,FALSE)</f>
        <v>0</v>
      </c>
      <c r="G949" s="157">
        <f t="shared" si="43"/>
        <v>0</v>
      </c>
      <c r="H949" s="157"/>
      <c r="I949" s="157"/>
      <c r="J949" s="157"/>
      <c r="K949" s="157"/>
      <c r="L949" s="157"/>
      <c r="M949" s="157"/>
      <c r="N949" s="157"/>
      <c r="O949" s="157"/>
      <c r="P949" s="157"/>
      <c r="Q949" s="157"/>
      <c r="R949" s="157"/>
      <c r="S949" s="157"/>
      <c r="T949" s="157"/>
      <c r="U949" s="157"/>
      <c r="V949" s="157"/>
      <c r="W949" s="157"/>
      <c r="X949" s="157"/>
      <c r="Y949" s="157"/>
      <c r="Z949" s="157"/>
      <c r="AA949" s="157">
        <f t="shared" si="44"/>
        <v>0</v>
      </c>
      <c r="AB949" s="158"/>
      <c r="AC949" s="884"/>
      <c r="AD949" s="884"/>
      <c r="AE949" s="884"/>
      <c r="AF949" s="884"/>
      <c r="AG949" s="884"/>
      <c r="AH949" s="884"/>
      <c r="AI949" s="884"/>
      <c r="AJ949" s="884"/>
      <c r="AK949" s="884"/>
      <c r="AL949" s="884"/>
      <c r="AM949" s="884"/>
      <c r="AN949" s="884"/>
    </row>
    <row r="950" spans="1:40" s="882" customFormat="1" ht="11.25">
      <c r="A950" s="882">
        <v>41601141</v>
      </c>
      <c r="B950" s="883" t="s">
        <v>1240</v>
      </c>
      <c r="C950" s="157">
        <f>-VLOOKUP(A950,Clasificación!C:J,5,FALSE)</f>
        <v>0</v>
      </c>
      <c r="D950" s="157"/>
      <c r="E950" s="157"/>
      <c r="F950" s="157">
        <f>+VLOOKUP(A950,Clasificación!C:K,9,FALSE)</f>
        <v>0</v>
      </c>
      <c r="G950" s="157">
        <f t="shared" si="43"/>
        <v>0</v>
      </c>
      <c r="H950" s="157"/>
      <c r="I950" s="157"/>
      <c r="J950" s="157"/>
      <c r="K950" s="157"/>
      <c r="L950" s="157"/>
      <c r="M950" s="157"/>
      <c r="N950" s="157"/>
      <c r="O950" s="157"/>
      <c r="P950" s="157"/>
      <c r="Q950" s="157"/>
      <c r="R950" s="157"/>
      <c r="S950" s="157"/>
      <c r="T950" s="157"/>
      <c r="U950" s="157"/>
      <c r="V950" s="157"/>
      <c r="W950" s="157"/>
      <c r="X950" s="157"/>
      <c r="Y950" s="157"/>
      <c r="Z950" s="157"/>
      <c r="AA950" s="157">
        <f t="shared" si="44"/>
        <v>0</v>
      </c>
      <c r="AB950" s="158"/>
      <c r="AC950" s="884"/>
      <c r="AD950" s="884"/>
      <c r="AE950" s="884"/>
      <c r="AF950" s="884"/>
      <c r="AG950" s="884"/>
      <c r="AH950" s="884"/>
      <c r="AI950" s="884"/>
      <c r="AJ950" s="884"/>
      <c r="AK950" s="884"/>
      <c r="AL950" s="884"/>
      <c r="AM950" s="884"/>
      <c r="AN950" s="884"/>
    </row>
    <row r="951" spans="1:40" s="882" customFormat="1" ht="11.25">
      <c r="A951" s="882">
        <v>4160114103</v>
      </c>
      <c r="B951" s="883" t="s">
        <v>1241</v>
      </c>
      <c r="C951" s="157">
        <f>-VLOOKUP(A951,Clasificación!C:J,5,FALSE)</f>
        <v>0</v>
      </c>
      <c r="D951" s="157"/>
      <c r="E951" s="157"/>
      <c r="F951" s="157">
        <f>+VLOOKUP(A951,Clasificación!C:K,9,FALSE)</f>
        <v>0</v>
      </c>
      <c r="G951" s="157">
        <f t="shared" si="43"/>
        <v>0</v>
      </c>
      <c r="H951" s="157"/>
      <c r="I951" s="157"/>
      <c r="J951" s="157"/>
      <c r="K951" s="157"/>
      <c r="L951" s="157"/>
      <c r="M951" s="157"/>
      <c r="N951" s="157"/>
      <c r="O951" s="157"/>
      <c r="P951" s="157"/>
      <c r="Q951" s="157"/>
      <c r="R951" s="157"/>
      <c r="S951" s="157"/>
      <c r="T951" s="157"/>
      <c r="U951" s="157"/>
      <c r="V951" s="157"/>
      <c r="W951" s="157"/>
      <c r="X951" s="157"/>
      <c r="Y951" s="157"/>
      <c r="Z951" s="157"/>
      <c r="AA951" s="157">
        <f t="shared" si="44"/>
        <v>0</v>
      </c>
      <c r="AB951" s="158"/>
      <c r="AC951" s="884"/>
      <c r="AD951" s="884"/>
      <c r="AE951" s="884"/>
      <c r="AF951" s="884"/>
      <c r="AG951" s="884"/>
      <c r="AH951" s="884"/>
      <c r="AI951" s="884"/>
      <c r="AJ951" s="884"/>
      <c r="AK951" s="884"/>
      <c r="AL951" s="884"/>
      <c r="AM951" s="884"/>
      <c r="AN951" s="884"/>
    </row>
    <row r="952" spans="1:40" s="882" customFormat="1" ht="11.25">
      <c r="A952" s="882">
        <v>4160115</v>
      </c>
      <c r="B952" s="883" t="s">
        <v>1065</v>
      </c>
      <c r="C952" s="157">
        <f>-VLOOKUP(A952,Clasificación!C:J,5,FALSE)</f>
        <v>0</v>
      </c>
      <c r="D952" s="157"/>
      <c r="E952" s="157"/>
      <c r="F952" s="157">
        <f>+VLOOKUP(A952,Clasificación!C:K,9,FALSE)</f>
        <v>0</v>
      </c>
      <c r="G952" s="157">
        <f t="shared" si="43"/>
        <v>0</v>
      </c>
      <c r="H952" s="157"/>
      <c r="I952" s="157"/>
      <c r="J952" s="157"/>
      <c r="K952" s="157"/>
      <c r="L952" s="157"/>
      <c r="M952" s="157"/>
      <c r="N952" s="157"/>
      <c r="O952" s="157"/>
      <c r="P952" s="157"/>
      <c r="Q952" s="157"/>
      <c r="R952" s="157"/>
      <c r="S952" s="157"/>
      <c r="T952" s="157"/>
      <c r="U952" s="157"/>
      <c r="V952" s="157"/>
      <c r="W952" s="157"/>
      <c r="X952" s="157"/>
      <c r="Y952" s="157"/>
      <c r="Z952" s="157"/>
      <c r="AA952" s="157">
        <f t="shared" si="44"/>
        <v>0</v>
      </c>
      <c r="AB952" s="158"/>
      <c r="AC952" s="884"/>
      <c r="AD952" s="884"/>
      <c r="AE952" s="884"/>
      <c r="AF952" s="884"/>
      <c r="AG952" s="884"/>
      <c r="AH952" s="884"/>
      <c r="AI952" s="884"/>
      <c r="AJ952" s="884"/>
      <c r="AK952" s="884"/>
      <c r="AL952" s="884"/>
      <c r="AM952" s="884"/>
      <c r="AN952" s="884"/>
    </row>
    <row r="953" spans="1:40" s="882" customFormat="1" ht="11.25">
      <c r="A953" s="882">
        <v>41601151</v>
      </c>
      <c r="B953" s="883" t="s">
        <v>1066</v>
      </c>
      <c r="C953" s="157">
        <f>-VLOOKUP(A953,Clasificación!C:J,5,FALSE)</f>
        <v>0</v>
      </c>
      <c r="D953" s="157"/>
      <c r="E953" s="157"/>
      <c r="F953" s="157">
        <f>+VLOOKUP(A953,Clasificación!C:K,9,FALSE)</f>
        <v>0</v>
      </c>
      <c r="G953" s="157">
        <f t="shared" si="43"/>
        <v>0</v>
      </c>
      <c r="H953" s="157"/>
      <c r="I953" s="157"/>
      <c r="J953" s="157"/>
      <c r="K953" s="157"/>
      <c r="L953" s="157"/>
      <c r="M953" s="157"/>
      <c r="N953" s="157"/>
      <c r="O953" s="157"/>
      <c r="P953" s="157"/>
      <c r="Q953" s="157"/>
      <c r="R953" s="157"/>
      <c r="S953" s="157"/>
      <c r="T953" s="157"/>
      <c r="U953" s="157"/>
      <c r="V953" s="157"/>
      <c r="W953" s="157"/>
      <c r="X953" s="157"/>
      <c r="Y953" s="157"/>
      <c r="Z953" s="157"/>
      <c r="AA953" s="157">
        <f t="shared" si="44"/>
        <v>0</v>
      </c>
      <c r="AB953" s="158"/>
      <c r="AC953" s="884"/>
      <c r="AD953" s="884"/>
      <c r="AE953" s="884"/>
      <c r="AF953" s="884"/>
      <c r="AG953" s="884"/>
      <c r="AH953" s="884"/>
      <c r="AI953" s="884"/>
      <c r="AJ953" s="884"/>
      <c r="AK953" s="884"/>
      <c r="AL953" s="884"/>
      <c r="AM953" s="884"/>
      <c r="AN953" s="884"/>
    </row>
    <row r="954" spans="1:40" s="882" customFormat="1" ht="11.25">
      <c r="A954" s="882">
        <v>4160115101</v>
      </c>
      <c r="B954" s="883" t="s">
        <v>1067</v>
      </c>
      <c r="C954" s="157">
        <f>-VLOOKUP(A954,Clasificación!C:J,5,FALSE)</f>
        <v>-859641</v>
      </c>
      <c r="D954" s="157"/>
      <c r="E954" s="157"/>
      <c r="F954" s="157">
        <f>+VLOOKUP(A954,Clasificación!C:K,9,FALSE)</f>
        <v>0</v>
      </c>
      <c r="G954" s="157">
        <f t="shared" si="43"/>
        <v>-859641</v>
      </c>
      <c r="H954" s="157">
        <f>-G954</f>
        <v>859641</v>
      </c>
      <c r="I954" s="157"/>
      <c r="J954" s="157"/>
      <c r="K954" s="157"/>
      <c r="L954" s="157"/>
      <c r="M954" s="157"/>
      <c r="N954" s="157"/>
      <c r="O954" s="157"/>
      <c r="P954" s="157"/>
      <c r="Q954" s="157"/>
      <c r="R954" s="157"/>
      <c r="S954" s="157"/>
      <c r="T954" s="157"/>
      <c r="U954" s="157"/>
      <c r="V954" s="157"/>
      <c r="W954" s="157"/>
      <c r="X954" s="157"/>
      <c r="Y954" s="157"/>
      <c r="Z954" s="157"/>
      <c r="AA954" s="157">
        <f t="shared" si="44"/>
        <v>0</v>
      </c>
      <c r="AB954" s="158"/>
      <c r="AC954" s="884"/>
      <c r="AD954" s="884"/>
      <c r="AE954" s="884"/>
      <c r="AF954" s="884"/>
      <c r="AG954" s="884"/>
      <c r="AH954" s="884"/>
      <c r="AI954" s="884"/>
      <c r="AJ954" s="884"/>
      <c r="AK954" s="884"/>
      <c r="AL954" s="884"/>
      <c r="AM954" s="884"/>
      <c r="AN954" s="884"/>
    </row>
    <row r="955" spans="1:40" s="882" customFormat="1" ht="11.25">
      <c r="A955" s="882">
        <v>4160115102</v>
      </c>
      <c r="B955" s="883" t="s">
        <v>1068</v>
      </c>
      <c r="C955" s="157">
        <f>-VLOOKUP(A955,Clasificación!C:J,5,FALSE)</f>
        <v>-1494748</v>
      </c>
      <c r="D955" s="157"/>
      <c r="E955" s="157"/>
      <c r="F955" s="157">
        <f>+VLOOKUP(A955,Clasificación!C:K,9,FALSE)</f>
        <v>0</v>
      </c>
      <c r="G955" s="157">
        <f t="shared" si="43"/>
        <v>-1494748</v>
      </c>
      <c r="H955" s="157">
        <f t="shared" ref="H955:H956" si="49">-G955</f>
        <v>1494748</v>
      </c>
      <c r="I955" s="157"/>
      <c r="J955" s="157"/>
      <c r="K955" s="157"/>
      <c r="L955" s="157"/>
      <c r="M955" s="157"/>
      <c r="N955" s="157"/>
      <c r="O955" s="157"/>
      <c r="P955" s="157"/>
      <c r="Q955" s="157"/>
      <c r="R955" s="157"/>
      <c r="S955" s="157"/>
      <c r="T955" s="157"/>
      <c r="U955" s="157"/>
      <c r="V955" s="157"/>
      <c r="W955" s="157"/>
      <c r="X955" s="157"/>
      <c r="Y955" s="157"/>
      <c r="Z955" s="157"/>
      <c r="AA955" s="157">
        <f t="shared" si="44"/>
        <v>0</v>
      </c>
      <c r="AB955" s="158"/>
      <c r="AC955" s="884"/>
      <c r="AD955" s="884"/>
      <c r="AE955" s="884"/>
      <c r="AF955" s="884"/>
      <c r="AG955" s="884"/>
      <c r="AH955" s="884"/>
      <c r="AI955" s="884"/>
      <c r="AJ955" s="884"/>
      <c r="AK955" s="884"/>
      <c r="AL955" s="884"/>
      <c r="AM955" s="884"/>
      <c r="AN955" s="884"/>
    </row>
    <row r="956" spans="1:40" s="882" customFormat="1" ht="11.25">
      <c r="A956" s="882">
        <v>4160115103</v>
      </c>
      <c r="B956" s="883" t="s">
        <v>1069</v>
      </c>
      <c r="C956" s="157">
        <f>-VLOOKUP(A956,Clasificación!C:J,5,FALSE)</f>
        <v>-2120026</v>
      </c>
      <c r="D956" s="157"/>
      <c r="E956" s="157"/>
      <c r="F956" s="157">
        <f>+VLOOKUP(A956,Clasificación!C:K,9,FALSE)</f>
        <v>0</v>
      </c>
      <c r="G956" s="157">
        <f t="shared" si="43"/>
        <v>-2120026</v>
      </c>
      <c r="H956" s="157">
        <f t="shared" si="49"/>
        <v>2120026</v>
      </c>
      <c r="I956" s="157"/>
      <c r="J956" s="157"/>
      <c r="K956" s="157"/>
      <c r="L956" s="157"/>
      <c r="M956" s="157"/>
      <c r="N956" s="157"/>
      <c r="O956" s="157"/>
      <c r="P956" s="157"/>
      <c r="Q956" s="157"/>
      <c r="R956" s="157"/>
      <c r="S956" s="157"/>
      <c r="T956" s="157"/>
      <c r="U956" s="157"/>
      <c r="V956" s="157"/>
      <c r="W956" s="157"/>
      <c r="X956" s="157"/>
      <c r="Y956" s="157"/>
      <c r="Z956" s="157"/>
      <c r="AA956" s="157">
        <f t="shared" si="44"/>
        <v>0</v>
      </c>
      <c r="AB956" s="158"/>
      <c r="AC956" s="884"/>
      <c r="AD956" s="884"/>
      <c r="AE956" s="884"/>
      <c r="AF956" s="884"/>
      <c r="AG956" s="884"/>
      <c r="AH956" s="884"/>
      <c r="AI956" s="884"/>
      <c r="AJ956" s="884"/>
      <c r="AK956" s="884"/>
      <c r="AL956" s="884"/>
      <c r="AM956" s="884"/>
      <c r="AN956" s="884"/>
    </row>
    <row r="957" spans="1:40" s="882" customFormat="1" ht="11.25">
      <c r="A957" s="882">
        <v>4160115104</v>
      </c>
      <c r="B957" s="883" t="s">
        <v>1242</v>
      </c>
      <c r="C957" s="157">
        <f>-VLOOKUP(A957,Clasificación!C:J,5,FALSE)</f>
        <v>0</v>
      </c>
      <c r="D957" s="157"/>
      <c r="E957" s="157"/>
      <c r="F957" s="157">
        <f>+VLOOKUP(A957,Clasificación!C:K,9,FALSE)</f>
        <v>0</v>
      </c>
      <c r="G957" s="157">
        <f t="shared" si="43"/>
        <v>0</v>
      </c>
      <c r="H957" s="157"/>
      <c r="I957" s="157"/>
      <c r="J957" s="157"/>
      <c r="K957" s="157"/>
      <c r="L957" s="157"/>
      <c r="M957" s="157"/>
      <c r="N957" s="157"/>
      <c r="O957" s="157"/>
      <c r="P957" s="157"/>
      <c r="Q957" s="157"/>
      <c r="R957" s="157"/>
      <c r="S957" s="157"/>
      <c r="T957" s="157"/>
      <c r="U957" s="157"/>
      <c r="V957" s="157"/>
      <c r="W957" s="157"/>
      <c r="X957" s="157"/>
      <c r="Y957" s="157"/>
      <c r="Z957" s="157"/>
      <c r="AA957" s="157">
        <f t="shared" si="44"/>
        <v>0</v>
      </c>
      <c r="AB957" s="158"/>
      <c r="AC957" s="884"/>
      <c r="AD957" s="884"/>
      <c r="AE957" s="884"/>
      <c r="AF957" s="884"/>
      <c r="AG957" s="884"/>
      <c r="AH957" s="884"/>
      <c r="AI957" s="884"/>
      <c r="AJ957" s="884"/>
      <c r="AK957" s="884"/>
      <c r="AL957" s="884"/>
      <c r="AM957" s="884"/>
      <c r="AN957" s="884"/>
    </row>
    <row r="958" spans="1:40" s="882" customFormat="1" ht="11.25">
      <c r="A958" s="882">
        <v>41601152</v>
      </c>
      <c r="B958" s="883" t="s">
        <v>1131</v>
      </c>
      <c r="C958" s="157">
        <f>-VLOOKUP(A958,Clasificación!C:J,5,FALSE)</f>
        <v>0</v>
      </c>
      <c r="D958" s="157"/>
      <c r="E958" s="157"/>
      <c r="F958" s="157">
        <f>+VLOOKUP(A958,Clasificación!C:K,9,FALSE)</f>
        <v>0</v>
      </c>
      <c r="G958" s="157">
        <f t="shared" si="43"/>
        <v>0</v>
      </c>
      <c r="H958" s="157"/>
      <c r="I958" s="157"/>
      <c r="J958" s="157"/>
      <c r="K958" s="157"/>
      <c r="L958" s="157"/>
      <c r="M958" s="157"/>
      <c r="N958" s="157"/>
      <c r="O958" s="157"/>
      <c r="P958" s="157"/>
      <c r="Q958" s="157"/>
      <c r="R958" s="157"/>
      <c r="S958" s="157"/>
      <c r="T958" s="157"/>
      <c r="U958" s="157"/>
      <c r="V958" s="157"/>
      <c r="W958" s="157"/>
      <c r="X958" s="157"/>
      <c r="Y958" s="157"/>
      <c r="Z958" s="157"/>
      <c r="AA958" s="157">
        <f t="shared" si="44"/>
        <v>0</v>
      </c>
      <c r="AB958" s="158"/>
      <c r="AC958" s="884"/>
      <c r="AD958" s="884"/>
      <c r="AE958" s="884"/>
      <c r="AF958" s="884"/>
      <c r="AG958" s="884"/>
      <c r="AH958" s="884"/>
      <c r="AI958" s="884"/>
      <c r="AJ958" s="884"/>
      <c r="AK958" s="884"/>
      <c r="AL958" s="884"/>
      <c r="AM958" s="884"/>
      <c r="AN958" s="884"/>
    </row>
    <row r="959" spans="1:40" s="882" customFormat="1" ht="11.25">
      <c r="A959" s="882">
        <v>4160115201</v>
      </c>
      <c r="B959" s="883" t="s">
        <v>1139</v>
      </c>
      <c r="C959" s="157">
        <f>-VLOOKUP(A959,Clasificación!C:J,5,FALSE)</f>
        <v>-1302852</v>
      </c>
      <c r="D959" s="157"/>
      <c r="E959" s="157"/>
      <c r="F959" s="157">
        <f>+VLOOKUP(A959,Clasificación!C:K,9,FALSE)</f>
        <v>0</v>
      </c>
      <c r="G959" s="157">
        <f t="shared" si="43"/>
        <v>-1302852</v>
      </c>
      <c r="H959" s="157">
        <f t="shared" ref="H959:H961" si="50">-G959</f>
        <v>1302852</v>
      </c>
      <c r="I959" s="157"/>
      <c r="J959" s="157"/>
      <c r="K959" s="157"/>
      <c r="L959" s="157"/>
      <c r="M959" s="157"/>
      <c r="N959" s="157"/>
      <c r="O959" s="157"/>
      <c r="P959" s="157"/>
      <c r="Q959" s="157"/>
      <c r="R959" s="157"/>
      <c r="S959" s="157"/>
      <c r="T959" s="157"/>
      <c r="U959" s="157"/>
      <c r="V959" s="157"/>
      <c r="W959" s="157"/>
      <c r="X959" s="157"/>
      <c r="Y959" s="157"/>
      <c r="Z959" s="157"/>
      <c r="AA959" s="157">
        <f t="shared" si="44"/>
        <v>0</v>
      </c>
      <c r="AB959" s="158"/>
      <c r="AC959" s="884"/>
      <c r="AD959" s="884"/>
      <c r="AE959" s="884"/>
      <c r="AF959" s="884"/>
      <c r="AG959" s="884"/>
      <c r="AH959" s="884"/>
      <c r="AI959" s="884"/>
      <c r="AJ959" s="884"/>
      <c r="AK959" s="884"/>
      <c r="AL959" s="884"/>
      <c r="AM959" s="884"/>
      <c r="AN959" s="884"/>
    </row>
    <row r="960" spans="1:40" s="882" customFormat="1" ht="11.25">
      <c r="A960" s="882">
        <v>4160115202</v>
      </c>
      <c r="B960" s="883" t="s">
        <v>1243</v>
      </c>
      <c r="C960" s="157">
        <f>-VLOOKUP(A960,Clasificación!C:J,5,FALSE)</f>
        <v>-3794652</v>
      </c>
      <c r="D960" s="157"/>
      <c r="E960" s="157"/>
      <c r="F960" s="157">
        <f>+VLOOKUP(A960,Clasificación!C:K,9,FALSE)</f>
        <v>0</v>
      </c>
      <c r="G960" s="157">
        <f t="shared" si="43"/>
        <v>-3794652</v>
      </c>
      <c r="H960" s="157">
        <f t="shared" si="50"/>
        <v>3794652</v>
      </c>
      <c r="I960" s="157"/>
      <c r="J960" s="157"/>
      <c r="K960" s="157"/>
      <c r="L960" s="157"/>
      <c r="M960" s="157"/>
      <c r="N960" s="157"/>
      <c r="O960" s="157"/>
      <c r="P960" s="157"/>
      <c r="Q960" s="157"/>
      <c r="R960" s="157"/>
      <c r="S960" s="157"/>
      <c r="T960" s="157"/>
      <c r="U960" s="157"/>
      <c r="V960" s="157"/>
      <c r="W960" s="157"/>
      <c r="X960" s="157"/>
      <c r="Y960" s="157"/>
      <c r="Z960" s="157"/>
      <c r="AA960" s="157">
        <f t="shared" si="44"/>
        <v>0</v>
      </c>
      <c r="AB960" s="158"/>
      <c r="AC960" s="884"/>
      <c r="AD960" s="884"/>
      <c r="AE960" s="884"/>
      <c r="AF960" s="884"/>
      <c r="AG960" s="884"/>
      <c r="AH960" s="884"/>
      <c r="AI960" s="884"/>
      <c r="AJ960" s="884"/>
      <c r="AK960" s="884"/>
      <c r="AL960" s="884"/>
      <c r="AM960" s="884"/>
      <c r="AN960" s="884"/>
    </row>
    <row r="961" spans="1:40" s="882" customFormat="1" ht="11.25">
      <c r="A961" s="882">
        <v>4160115203</v>
      </c>
      <c r="B961" s="883" t="s">
        <v>1527</v>
      </c>
      <c r="C961" s="157">
        <f>-VLOOKUP(A961,Clasificación!C:J,5,FALSE)</f>
        <v>-3882007</v>
      </c>
      <c r="D961" s="157"/>
      <c r="E961" s="157"/>
      <c r="F961" s="157">
        <f>+VLOOKUP(A961,Clasificación!C:K,9,FALSE)</f>
        <v>0</v>
      </c>
      <c r="G961" s="157">
        <f t="shared" si="43"/>
        <v>-3882007</v>
      </c>
      <c r="H961" s="157">
        <f t="shared" si="50"/>
        <v>3882007</v>
      </c>
      <c r="I961" s="157"/>
      <c r="J961" s="157"/>
      <c r="K961" s="157"/>
      <c r="L961" s="157"/>
      <c r="M961" s="157"/>
      <c r="N961" s="157"/>
      <c r="O961" s="157"/>
      <c r="P961" s="157"/>
      <c r="Q961" s="157"/>
      <c r="R961" s="157"/>
      <c r="S961" s="157"/>
      <c r="T961" s="157"/>
      <c r="U961" s="157"/>
      <c r="V961" s="157"/>
      <c r="W961" s="157"/>
      <c r="X961" s="157"/>
      <c r="Y961" s="157"/>
      <c r="Z961" s="157"/>
      <c r="AA961" s="157">
        <f t="shared" si="44"/>
        <v>0</v>
      </c>
      <c r="AB961" s="158"/>
      <c r="AC961" s="884"/>
      <c r="AD961" s="884"/>
      <c r="AE961" s="884"/>
      <c r="AF961" s="884"/>
      <c r="AG961" s="884"/>
      <c r="AH961" s="884"/>
      <c r="AI961" s="884"/>
      <c r="AJ961" s="884"/>
      <c r="AK961" s="884"/>
      <c r="AL961" s="884"/>
      <c r="AM961" s="884"/>
      <c r="AN961" s="884"/>
    </row>
    <row r="962" spans="1:40" s="882" customFormat="1" ht="11.25">
      <c r="A962" s="882">
        <v>41601153</v>
      </c>
      <c r="B962" s="883" t="s">
        <v>1306</v>
      </c>
      <c r="C962" s="157">
        <f>-VLOOKUP(A962,Clasificación!C:J,5,FALSE)</f>
        <v>0</v>
      </c>
      <c r="D962" s="157"/>
      <c r="E962" s="157"/>
      <c r="F962" s="157">
        <f>+VLOOKUP(A962,Clasificación!C:K,9,FALSE)</f>
        <v>0</v>
      </c>
      <c r="G962" s="157">
        <f t="shared" si="43"/>
        <v>0</v>
      </c>
      <c r="H962" s="157"/>
      <c r="I962" s="157"/>
      <c r="J962" s="157"/>
      <c r="K962" s="157"/>
      <c r="L962" s="157"/>
      <c r="M962" s="157"/>
      <c r="N962" s="157"/>
      <c r="O962" s="157"/>
      <c r="P962" s="157"/>
      <c r="Q962" s="157"/>
      <c r="R962" s="157"/>
      <c r="S962" s="157"/>
      <c r="T962" s="157"/>
      <c r="U962" s="157"/>
      <c r="V962" s="157"/>
      <c r="W962" s="157"/>
      <c r="X962" s="157"/>
      <c r="Y962" s="157"/>
      <c r="Z962" s="157"/>
      <c r="AA962" s="157">
        <f t="shared" si="44"/>
        <v>0</v>
      </c>
      <c r="AB962" s="158"/>
      <c r="AC962" s="884"/>
      <c r="AD962" s="884"/>
      <c r="AE962" s="884"/>
      <c r="AF962" s="884"/>
      <c r="AG962" s="884"/>
      <c r="AH962" s="884"/>
      <c r="AI962" s="884"/>
      <c r="AJ962" s="884"/>
      <c r="AK962" s="884"/>
      <c r="AL962" s="884"/>
      <c r="AM962" s="884"/>
      <c r="AN962" s="884"/>
    </row>
    <row r="963" spans="1:40" s="882" customFormat="1" ht="11.25">
      <c r="A963" s="882">
        <v>4160115301</v>
      </c>
      <c r="B963" s="883" t="s">
        <v>1307</v>
      </c>
      <c r="C963" s="157">
        <f>-VLOOKUP(A963,Clasificación!C:J,5,FALSE)</f>
        <v>-39338202</v>
      </c>
      <c r="D963" s="157"/>
      <c r="E963" s="157"/>
      <c r="F963" s="157">
        <f>+VLOOKUP(A963,Clasificación!C:K,9,FALSE)</f>
        <v>0</v>
      </c>
      <c r="G963" s="157">
        <f t="shared" si="43"/>
        <v>-39338202</v>
      </c>
      <c r="H963" s="157">
        <f>-G963</f>
        <v>39338202</v>
      </c>
      <c r="I963" s="157"/>
      <c r="J963" s="157"/>
      <c r="K963" s="157"/>
      <c r="L963" s="157"/>
      <c r="M963" s="157"/>
      <c r="N963" s="157"/>
      <c r="O963" s="157"/>
      <c r="P963" s="157"/>
      <c r="Q963" s="157"/>
      <c r="R963" s="157"/>
      <c r="S963" s="157"/>
      <c r="T963" s="157"/>
      <c r="U963" s="157"/>
      <c r="V963" s="157"/>
      <c r="W963" s="157"/>
      <c r="X963" s="157"/>
      <c r="Y963" s="157"/>
      <c r="Z963" s="157"/>
      <c r="AA963" s="157">
        <f t="shared" si="44"/>
        <v>0</v>
      </c>
      <c r="AB963" s="158"/>
      <c r="AC963" s="884"/>
      <c r="AD963" s="884"/>
      <c r="AE963" s="884"/>
      <c r="AF963" s="884"/>
      <c r="AG963" s="884"/>
      <c r="AH963" s="884"/>
      <c r="AI963" s="884"/>
      <c r="AJ963" s="884"/>
      <c r="AK963" s="884"/>
      <c r="AL963" s="884"/>
      <c r="AM963" s="884"/>
      <c r="AN963" s="884"/>
    </row>
    <row r="964" spans="1:40" s="882" customFormat="1" ht="11.25">
      <c r="A964" s="882">
        <v>4160116</v>
      </c>
      <c r="B964" s="883" t="s">
        <v>1030</v>
      </c>
      <c r="C964" s="157">
        <f>-VLOOKUP(A964,Clasificación!C:J,5,FALSE)</f>
        <v>0</v>
      </c>
      <c r="D964" s="157"/>
      <c r="E964" s="157"/>
      <c r="F964" s="157">
        <f>+VLOOKUP(A964,Clasificación!C:K,9,FALSE)</f>
        <v>0</v>
      </c>
      <c r="G964" s="157">
        <f t="shared" si="43"/>
        <v>0</v>
      </c>
      <c r="H964" s="157"/>
      <c r="I964" s="157"/>
      <c r="J964" s="157"/>
      <c r="K964" s="157"/>
      <c r="L964" s="157"/>
      <c r="M964" s="157"/>
      <c r="N964" s="157"/>
      <c r="O964" s="157"/>
      <c r="P964" s="157"/>
      <c r="Q964" s="157"/>
      <c r="R964" s="157"/>
      <c r="S964" s="157"/>
      <c r="T964" s="157"/>
      <c r="U964" s="157"/>
      <c r="V964" s="157"/>
      <c r="W964" s="157"/>
      <c r="X964" s="157"/>
      <c r="Y964" s="157"/>
      <c r="Z964" s="157"/>
      <c r="AA964" s="157">
        <f t="shared" si="44"/>
        <v>0</v>
      </c>
      <c r="AB964" s="158"/>
      <c r="AC964" s="884"/>
      <c r="AD964" s="884"/>
      <c r="AE964" s="884"/>
      <c r="AF964" s="884"/>
      <c r="AG964" s="884"/>
      <c r="AH964" s="884"/>
      <c r="AI964" s="884"/>
      <c r="AJ964" s="884"/>
      <c r="AK964" s="884"/>
      <c r="AL964" s="884"/>
      <c r="AM964" s="884"/>
      <c r="AN964" s="884"/>
    </row>
    <row r="965" spans="1:40" s="882" customFormat="1" ht="11.25">
      <c r="A965" s="882">
        <v>41601161</v>
      </c>
      <c r="B965" s="883" t="s">
        <v>1070</v>
      </c>
      <c r="C965" s="157">
        <f>-VLOOKUP(A965,Clasificación!C:J,5,FALSE)</f>
        <v>0</v>
      </c>
      <c r="D965" s="157"/>
      <c r="E965" s="157"/>
      <c r="F965" s="157">
        <f>+VLOOKUP(A965,Clasificación!C:K,9,FALSE)</f>
        <v>0</v>
      </c>
      <c r="G965" s="157">
        <f t="shared" si="43"/>
        <v>0</v>
      </c>
      <c r="H965" s="157"/>
      <c r="I965" s="157"/>
      <c r="J965" s="157"/>
      <c r="K965" s="157"/>
      <c r="L965" s="157"/>
      <c r="M965" s="157"/>
      <c r="N965" s="157"/>
      <c r="O965" s="157"/>
      <c r="P965" s="157"/>
      <c r="Q965" s="157"/>
      <c r="R965" s="157"/>
      <c r="S965" s="157"/>
      <c r="T965" s="157"/>
      <c r="U965" s="157"/>
      <c r="V965" s="157"/>
      <c r="W965" s="157"/>
      <c r="X965" s="157"/>
      <c r="Y965" s="157"/>
      <c r="Z965" s="157"/>
      <c r="AA965" s="157">
        <f t="shared" si="44"/>
        <v>0</v>
      </c>
      <c r="AB965" s="158"/>
      <c r="AC965" s="884"/>
      <c r="AD965" s="884"/>
      <c r="AE965" s="884"/>
      <c r="AF965" s="884"/>
      <c r="AG965" s="884"/>
      <c r="AH965" s="884"/>
      <c r="AI965" s="884"/>
      <c r="AJ965" s="884"/>
      <c r="AK965" s="884"/>
      <c r="AL965" s="884"/>
      <c r="AM965" s="884"/>
      <c r="AN965" s="884"/>
    </row>
    <row r="966" spans="1:40" s="882" customFormat="1" ht="11.25">
      <c r="A966" s="882">
        <v>4160116101</v>
      </c>
      <c r="B966" s="883" t="s">
        <v>1071</v>
      </c>
      <c r="C966" s="157">
        <f>-VLOOKUP(A966,Clasificación!C:J,5,FALSE)</f>
        <v>-214909</v>
      </c>
      <c r="D966" s="157"/>
      <c r="E966" s="157"/>
      <c r="F966" s="157">
        <f>+VLOOKUP(A966,Clasificación!C:K,9,FALSE)</f>
        <v>0</v>
      </c>
      <c r="G966" s="157">
        <f t="shared" si="43"/>
        <v>-214909</v>
      </c>
      <c r="H966" s="157">
        <f t="shared" ref="H966:H968" si="51">-G966</f>
        <v>214909</v>
      </c>
      <c r="I966" s="157"/>
      <c r="J966" s="157"/>
      <c r="K966" s="157"/>
      <c r="L966" s="157"/>
      <c r="M966" s="157"/>
      <c r="N966" s="157"/>
      <c r="O966" s="157"/>
      <c r="P966" s="157"/>
      <c r="Q966" s="157"/>
      <c r="R966" s="157"/>
      <c r="S966" s="157"/>
      <c r="T966" s="157"/>
      <c r="U966" s="157"/>
      <c r="V966" s="157"/>
      <c r="W966" s="157"/>
      <c r="X966" s="157"/>
      <c r="Y966" s="157"/>
      <c r="Z966" s="157"/>
      <c r="AA966" s="157">
        <f t="shared" si="44"/>
        <v>0</v>
      </c>
      <c r="AB966" s="158"/>
      <c r="AC966" s="884"/>
      <c r="AD966" s="884"/>
      <c r="AE966" s="884"/>
      <c r="AF966" s="884"/>
      <c r="AG966" s="884"/>
      <c r="AH966" s="884"/>
      <c r="AI966" s="884"/>
      <c r="AJ966" s="884"/>
      <c r="AK966" s="884"/>
      <c r="AL966" s="884"/>
      <c r="AM966" s="884"/>
      <c r="AN966" s="884"/>
    </row>
    <row r="967" spans="1:40" s="882" customFormat="1" ht="11.25">
      <c r="A967" s="882">
        <v>4160116102</v>
      </c>
      <c r="B967" s="883" t="s">
        <v>1072</v>
      </c>
      <c r="C967" s="157">
        <f>-VLOOKUP(A967,Clasificación!C:J,5,FALSE)</f>
        <v>-373687</v>
      </c>
      <c r="D967" s="157"/>
      <c r="E967" s="157"/>
      <c r="F967" s="157">
        <f>+VLOOKUP(A967,Clasificación!C:K,9,FALSE)</f>
        <v>0</v>
      </c>
      <c r="G967" s="157">
        <f t="shared" ref="G967:G1030" si="52">C967+D967-E967-F967</f>
        <v>-373687</v>
      </c>
      <c r="H967" s="157">
        <f t="shared" si="51"/>
        <v>373687</v>
      </c>
      <c r="I967" s="157"/>
      <c r="J967" s="157"/>
      <c r="K967" s="157"/>
      <c r="L967" s="157"/>
      <c r="M967" s="157"/>
      <c r="N967" s="157"/>
      <c r="O967" s="157"/>
      <c r="P967" s="157"/>
      <c r="Q967" s="157"/>
      <c r="R967" s="157"/>
      <c r="S967" s="157"/>
      <c r="T967" s="157"/>
      <c r="U967" s="157"/>
      <c r="V967" s="157"/>
      <c r="W967" s="157"/>
      <c r="X967" s="157"/>
      <c r="Y967" s="157"/>
      <c r="Z967" s="157"/>
      <c r="AA967" s="157">
        <f t="shared" si="44"/>
        <v>0</v>
      </c>
      <c r="AB967" s="158"/>
      <c r="AC967" s="884"/>
      <c r="AD967" s="884"/>
      <c r="AE967" s="884"/>
      <c r="AF967" s="884"/>
      <c r="AG967" s="884"/>
      <c r="AH967" s="884"/>
      <c r="AI967" s="884"/>
      <c r="AJ967" s="884"/>
      <c r="AK967" s="884"/>
      <c r="AL967" s="884"/>
      <c r="AM967" s="884"/>
      <c r="AN967" s="884"/>
    </row>
    <row r="968" spans="1:40" s="882" customFormat="1" ht="11.25">
      <c r="A968" s="882">
        <v>4160116103</v>
      </c>
      <c r="B968" s="883" t="s">
        <v>1073</v>
      </c>
      <c r="C968" s="157">
        <f>-VLOOKUP(A968,Clasificación!C:J,5,FALSE)</f>
        <v>-155007</v>
      </c>
      <c r="D968" s="157"/>
      <c r="E968" s="157"/>
      <c r="F968" s="157">
        <f>+VLOOKUP(A968,Clasificación!C:K,9,FALSE)</f>
        <v>0</v>
      </c>
      <c r="G968" s="157">
        <f t="shared" si="52"/>
        <v>-155007</v>
      </c>
      <c r="H968" s="157">
        <f t="shared" si="51"/>
        <v>155007</v>
      </c>
      <c r="I968" s="157"/>
      <c r="J968" s="157"/>
      <c r="K968" s="157"/>
      <c r="L968" s="157"/>
      <c r="M968" s="157"/>
      <c r="N968" s="157"/>
      <c r="O968" s="157"/>
      <c r="P968" s="157"/>
      <c r="Q968" s="157"/>
      <c r="R968" s="157"/>
      <c r="S968" s="157"/>
      <c r="T968" s="157"/>
      <c r="U968" s="157"/>
      <c r="V968" s="157"/>
      <c r="W968" s="157"/>
      <c r="X968" s="157"/>
      <c r="Y968" s="157"/>
      <c r="Z968" s="157"/>
      <c r="AA968" s="157">
        <f t="shared" si="44"/>
        <v>0</v>
      </c>
      <c r="AB968" s="158"/>
      <c r="AC968" s="884"/>
      <c r="AD968" s="884"/>
      <c r="AE968" s="884"/>
      <c r="AF968" s="884"/>
      <c r="AG968" s="884"/>
      <c r="AH968" s="884"/>
      <c r="AI968" s="884"/>
      <c r="AJ968" s="884"/>
      <c r="AK968" s="884"/>
      <c r="AL968" s="884"/>
      <c r="AM968" s="884"/>
      <c r="AN968" s="884"/>
    </row>
    <row r="969" spans="1:40" s="882" customFormat="1" ht="11.25">
      <c r="A969" s="882">
        <v>4160116104</v>
      </c>
      <c r="B969" s="883" t="s">
        <v>1244</v>
      </c>
      <c r="C969" s="157">
        <f>-VLOOKUP(A969,Clasificación!C:J,5,FALSE)</f>
        <v>0</v>
      </c>
      <c r="D969" s="157"/>
      <c r="E969" s="157"/>
      <c r="F969" s="157">
        <f>+VLOOKUP(A969,Clasificación!C:K,9,FALSE)</f>
        <v>0</v>
      </c>
      <c r="G969" s="157">
        <f t="shared" si="52"/>
        <v>0</v>
      </c>
      <c r="H969" s="157"/>
      <c r="I969" s="157"/>
      <c r="J969" s="157"/>
      <c r="K969" s="157"/>
      <c r="L969" s="157"/>
      <c r="M969" s="157"/>
      <c r="N969" s="157"/>
      <c r="O969" s="157"/>
      <c r="P969" s="157"/>
      <c r="Q969" s="157"/>
      <c r="R969" s="157"/>
      <c r="S969" s="157"/>
      <c r="T969" s="157"/>
      <c r="U969" s="157"/>
      <c r="V969" s="157"/>
      <c r="W969" s="157"/>
      <c r="X969" s="157"/>
      <c r="Y969" s="157"/>
      <c r="Z969" s="157"/>
      <c r="AA969" s="157">
        <f t="shared" si="44"/>
        <v>0</v>
      </c>
      <c r="AB969" s="158"/>
      <c r="AC969" s="884"/>
      <c r="AD969" s="884"/>
      <c r="AE969" s="884"/>
      <c r="AF969" s="884"/>
      <c r="AG969" s="884"/>
      <c r="AH969" s="884"/>
      <c r="AI969" s="884"/>
      <c r="AJ969" s="884"/>
      <c r="AK969" s="884"/>
      <c r="AL969" s="884"/>
      <c r="AM969" s="884"/>
      <c r="AN969" s="884"/>
    </row>
    <row r="970" spans="1:40" s="882" customFormat="1" ht="11.25">
      <c r="A970" s="882">
        <v>41601162</v>
      </c>
      <c r="B970" s="883" t="s">
        <v>1140</v>
      </c>
      <c r="C970" s="157">
        <f>-VLOOKUP(A970,Clasificación!C:J,5,FALSE)</f>
        <v>0</v>
      </c>
      <c r="D970" s="157"/>
      <c r="E970" s="157"/>
      <c r="F970" s="157">
        <f>+VLOOKUP(A970,Clasificación!C:K,9,FALSE)</f>
        <v>0</v>
      </c>
      <c r="G970" s="157">
        <f t="shared" si="52"/>
        <v>0</v>
      </c>
      <c r="H970" s="157"/>
      <c r="I970" s="157"/>
      <c r="J970" s="157"/>
      <c r="K970" s="157"/>
      <c r="L970" s="157"/>
      <c r="M970" s="157"/>
      <c r="N970" s="157"/>
      <c r="O970" s="157"/>
      <c r="P970" s="157"/>
      <c r="Q970" s="157"/>
      <c r="R970" s="157"/>
      <c r="S970" s="157"/>
      <c r="T970" s="157"/>
      <c r="U970" s="157"/>
      <c r="V970" s="157"/>
      <c r="W970" s="157"/>
      <c r="X970" s="157"/>
      <c r="Y970" s="157"/>
      <c r="Z970" s="157"/>
      <c r="AA970" s="157">
        <f t="shared" si="44"/>
        <v>0</v>
      </c>
      <c r="AB970" s="158"/>
      <c r="AC970" s="884"/>
      <c r="AD970" s="884"/>
      <c r="AE970" s="884"/>
      <c r="AF970" s="884"/>
      <c r="AG970" s="884"/>
      <c r="AH970" s="884"/>
      <c r="AI970" s="884"/>
      <c r="AJ970" s="884"/>
      <c r="AK970" s="884"/>
      <c r="AL970" s="884"/>
      <c r="AM970" s="884"/>
      <c r="AN970" s="884"/>
    </row>
    <row r="971" spans="1:40" s="882" customFormat="1" ht="11.25">
      <c r="A971" s="882">
        <v>4160116201</v>
      </c>
      <c r="B971" s="883" t="s">
        <v>1141</v>
      </c>
      <c r="C971" s="157">
        <f>-VLOOKUP(A971,Clasificación!C:J,5,FALSE)</f>
        <v>-325699</v>
      </c>
      <c r="D971" s="157"/>
      <c r="E971" s="157"/>
      <c r="F971" s="157">
        <f>+VLOOKUP(A971,Clasificación!C:K,9,FALSE)</f>
        <v>0</v>
      </c>
      <c r="G971" s="157">
        <f t="shared" si="52"/>
        <v>-325699</v>
      </c>
      <c r="H971" s="157">
        <f t="shared" ref="H971:H972" si="53">-G971</f>
        <v>325699</v>
      </c>
      <c r="I971" s="157"/>
      <c r="J971" s="157"/>
      <c r="K971" s="157"/>
      <c r="L971" s="157"/>
      <c r="M971" s="157"/>
      <c r="N971" s="157"/>
      <c r="O971" s="157"/>
      <c r="P971" s="157"/>
      <c r="Q971" s="157"/>
      <c r="R971" s="157"/>
      <c r="S971" s="157"/>
      <c r="T971" s="157"/>
      <c r="U971" s="157"/>
      <c r="V971" s="157"/>
      <c r="W971" s="157"/>
      <c r="X971" s="157"/>
      <c r="Y971" s="157"/>
      <c r="Z971" s="157"/>
      <c r="AA971" s="157">
        <f t="shared" si="44"/>
        <v>0</v>
      </c>
      <c r="AB971" s="158"/>
      <c r="AC971" s="884"/>
      <c r="AD971" s="884"/>
      <c r="AE971" s="884"/>
      <c r="AF971" s="884"/>
      <c r="AG971" s="884"/>
      <c r="AH971" s="884"/>
      <c r="AI971" s="884"/>
      <c r="AJ971" s="884"/>
      <c r="AK971" s="884"/>
      <c r="AL971" s="884"/>
      <c r="AM971" s="884"/>
      <c r="AN971" s="884"/>
    </row>
    <row r="972" spans="1:40" s="882" customFormat="1" ht="11.25">
      <c r="A972" s="882">
        <v>4160116202</v>
      </c>
      <c r="B972" s="883" t="s">
        <v>1245</v>
      </c>
      <c r="C972" s="157">
        <f>-VLOOKUP(A972,Clasificación!C:J,5,FALSE)</f>
        <v>-826444</v>
      </c>
      <c r="D972" s="157"/>
      <c r="E972" s="157"/>
      <c r="F972" s="157">
        <f>+VLOOKUP(A972,Clasificación!C:K,9,FALSE)</f>
        <v>0</v>
      </c>
      <c r="G972" s="157">
        <f t="shared" si="52"/>
        <v>-826444</v>
      </c>
      <c r="H972" s="157">
        <f t="shared" si="53"/>
        <v>826444</v>
      </c>
      <c r="I972" s="157"/>
      <c r="J972" s="157"/>
      <c r="K972" s="157"/>
      <c r="L972" s="157"/>
      <c r="M972" s="157"/>
      <c r="N972" s="157"/>
      <c r="O972" s="157"/>
      <c r="P972" s="157"/>
      <c r="Q972" s="157"/>
      <c r="R972" s="157"/>
      <c r="S972" s="157"/>
      <c r="T972" s="157"/>
      <c r="U972" s="157"/>
      <c r="V972" s="157"/>
      <c r="W972" s="157"/>
      <c r="X972" s="157"/>
      <c r="Y972" s="157"/>
      <c r="Z972" s="157"/>
      <c r="AA972" s="157">
        <f t="shared" si="44"/>
        <v>0</v>
      </c>
      <c r="AB972" s="158"/>
      <c r="AC972" s="884"/>
      <c r="AD972" s="884"/>
      <c r="AE972" s="884"/>
      <c r="AF972" s="884"/>
      <c r="AG972" s="884"/>
      <c r="AH972" s="884"/>
      <c r="AI972" s="884"/>
      <c r="AJ972" s="884"/>
      <c r="AK972" s="884"/>
      <c r="AL972" s="884"/>
      <c r="AM972" s="884"/>
      <c r="AN972" s="884"/>
    </row>
    <row r="973" spans="1:40" s="882" customFormat="1" ht="11.25">
      <c r="A973" s="882">
        <v>42</v>
      </c>
      <c r="B973" s="883" t="s">
        <v>176</v>
      </c>
      <c r="C973" s="157">
        <f>-VLOOKUP(A973,Clasificación!C:J,5,FALSE)</f>
        <v>0</v>
      </c>
      <c r="D973" s="157"/>
      <c r="E973" s="157"/>
      <c r="F973" s="157">
        <f>+VLOOKUP(A973,Clasificación!C:K,9,FALSE)</f>
        <v>0</v>
      </c>
      <c r="G973" s="157">
        <f t="shared" si="52"/>
        <v>0</v>
      </c>
      <c r="H973" s="157"/>
      <c r="I973" s="157"/>
      <c r="J973" s="157"/>
      <c r="K973" s="157"/>
      <c r="L973" s="157"/>
      <c r="M973" s="157"/>
      <c r="N973" s="157"/>
      <c r="O973" s="157"/>
      <c r="P973" s="157"/>
      <c r="Q973" s="157"/>
      <c r="R973" s="157"/>
      <c r="S973" s="157"/>
      <c r="T973" s="157"/>
      <c r="U973" s="157"/>
      <c r="V973" s="157"/>
      <c r="W973" s="157"/>
      <c r="X973" s="157"/>
      <c r="Y973" s="157"/>
      <c r="Z973" s="157"/>
      <c r="AA973" s="157">
        <f t="shared" si="44"/>
        <v>0</v>
      </c>
      <c r="AB973" s="158"/>
      <c r="AC973" s="884"/>
      <c r="AD973" s="884"/>
      <c r="AE973" s="884"/>
      <c r="AF973" s="884"/>
      <c r="AG973" s="884"/>
      <c r="AH973" s="884"/>
      <c r="AI973" s="884"/>
      <c r="AJ973" s="884"/>
      <c r="AK973" s="884"/>
      <c r="AL973" s="884"/>
      <c r="AM973" s="884"/>
      <c r="AN973" s="884"/>
    </row>
    <row r="974" spans="1:40" s="882" customFormat="1" ht="11.25">
      <c r="A974" s="882">
        <v>421</v>
      </c>
      <c r="B974" s="883" t="s">
        <v>90</v>
      </c>
      <c r="C974" s="157">
        <f>-VLOOKUP(A974,Clasificación!C:J,5,FALSE)</f>
        <v>0</v>
      </c>
      <c r="D974" s="157"/>
      <c r="E974" s="157"/>
      <c r="F974" s="157">
        <f>+VLOOKUP(A974,Clasificación!C:K,9,FALSE)</f>
        <v>0</v>
      </c>
      <c r="G974" s="157">
        <f t="shared" si="52"/>
        <v>0</v>
      </c>
      <c r="H974" s="157"/>
      <c r="I974" s="157"/>
      <c r="J974" s="157"/>
      <c r="K974" s="157"/>
      <c r="L974" s="157"/>
      <c r="M974" s="157"/>
      <c r="N974" s="157"/>
      <c r="O974" s="157"/>
      <c r="P974" s="157"/>
      <c r="Q974" s="157"/>
      <c r="R974" s="157"/>
      <c r="S974" s="157"/>
      <c r="T974" s="157"/>
      <c r="U974" s="157"/>
      <c r="V974" s="157"/>
      <c r="W974" s="157"/>
      <c r="X974" s="157"/>
      <c r="Y974" s="157"/>
      <c r="Z974" s="157"/>
      <c r="AA974" s="157">
        <f t="shared" ref="AA974:AA1020" si="54">SUM(G974:Z974)</f>
        <v>0</v>
      </c>
      <c r="AB974" s="158"/>
      <c r="AC974" s="884"/>
      <c r="AD974" s="884"/>
      <c r="AE974" s="884"/>
      <c r="AF974" s="884"/>
      <c r="AG974" s="884"/>
      <c r="AH974" s="884"/>
      <c r="AI974" s="884"/>
      <c r="AJ974" s="884"/>
      <c r="AK974" s="884"/>
      <c r="AL974" s="884"/>
      <c r="AM974" s="884"/>
      <c r="AN974" s="884"/>
    </row>
    <row r="975" spans="1:40" s="882" customFormat="1" ht="11.25">
      <c r="A975" s="882">
        <v>42101</v>
      </c>
      <c r="B975" s="883" t="s">
        <v>90</v>
      </c>
      <c r="C975" s="157">
        <f>-VLOOKUP(A975,Clasificación!C:J,5,FALSE)</f>
        <v>0</v>
      </c>
      <c r="D975" s="157"/>
      <c r="E975" s="157"/>
      <c r="F975" s="157">
        <f>+VLOOKUP(A975,Clasificación!C:K,9,FALSE)</f>
        <v>0</v>
      </c>
      <c r="G975" s="157">
        <f t="shared" si="52"/>
        <v>0</v>
      </c>
      <c r="H975" s="157"/>
      <c r="I975" s="157"/>
      <c r="J975" s="157"/>
      <c r="K975" s="157"/>
      <c r="L975" s="157"/>
      <c r="M975" s="157"/>
      <c r="N975" s="157"/>
      <c r="O975" s="157"/>
      <c r="P975" s="157"/>
      <c r="Q975" s="157"/>
      <c r="R975" s="157"/>
      <c r="S975" s="157"/>
      <c r="T975" s="157"/>
      <c r="U975" s="157"/>
      <c r="V975" s="157"/>
      <c r="W975" s="157"/>
      <c r="X975" s="157"/>
      <c r="Y975" s="157"/>
      <c r="Z975" s="157"/>
      <c r="AA975" s="157">
        <f t="shared" si="54"/>
        <v>0</v>
      </c>
      <c r="AB975" s="158"/>
      <c r="AC975" s="884"/>
      <c r="AD975" s="884"/>
      <c r="AE975" s="884"/>
      <c r="AF975" s="884"/>
      <c r="AG975" s="884"/>
      <c r="AH975" s="884"/>
      <c r="AI975" s="884"/>
      <c r="AJ975" s="884"/>
      <c r="AK975" s="884"/>
      <c r="AL975" s="884"/>
      <c r="AM975" s="884"/>
      <c r="AN975" s="884"/>
    </row>
    <row r="976" spans="1:40" s="882" customFormat="1" ht="11.25">
      <c r="A976" s="882">
        <v>421011</v>
      </c>
      <c r="B976" s="883" t="s">
        <v>90</v>
      </c>
      <c r="C976" s="157">
        <f>-VLOOKUP(A976,Clasificación!C:J,5,FALSE)</f>
        <v>0</v>
      </c>
      <c r="D976" s="157"/>
      <c r="E976" s="157"/>
      <c r="F976" s="157">
        <f>+VLOOKUP(A976,Clasificación!C:K,9,FALSE)</f>
        <v>0</v>
      </c>
      <c r="G976" s="157">
        <f t="shared" si="52"/>
        <v>0</v>
      </c>
      <c r="H976" s="157"/>
      <c r="I976" s="157"/>
      <c r="J976" s="157"/>
      <c r="K976" s="157"/>
      <c r="L976" s="157"/>
      <c r="M976" s="157"/>
      <c r="N976" s="157"/>
      <c r="O976" s="157"/>
      <c r="P976" s="157"/>
      <c r="Q976" s="157"/>
      <c r="R976" s="157"/>
      <c r="S976" s="157"/>
      <c r="T976" s="157"/>
      <c r="U976" s="157"/>
      <c r="V976" s="157"/>
      <c r="W976" s="157"/>
      <c r="X976" s="157"/>
      <c r="Y976" s="157"/>
      <c r="Z976" s="157"/>
      <c r="AA976" s="157">
        <f t="shared" si="54"/>
        <v>0</v>
      </c>
      <c r="AB976" s="158"/>
      <c r="AC976" s="884"/>
      <c r="AD976" s="884"/>
      <c r="AE976" s="884"/>
      <c r="AF976" s="884"/>
      <c r="AG976" s="884"/>
      <c r="AH976" s="884"/>
      <c r="AI976" s="884"/>
      <c r="AJ976" s="884"/>
      <c r="AK976" s="884"/>
      <c r="AL976" s="884"/>
      <c r="AM976" s="884"/>
      <c r="AN976" s="884"/>
    </row>
    <row r="977" spans="1:40" s="882" customFormat="1" ht="11.25">
      <c r="A977" s="882">
        <v>4210111</v>
      </c>
      <c r="B977" s="883" t="s">
        <v>90</v>
      </c>
      <c r="C977" s="157">
        <f>-VLOOKUP(A977,Clasificación!C:J,5,FALSE)</f>
        <v>0</v>
      </c>
      <c r="D977" s="157"/>
      <c r="E977" s="157"/>
      <c r="F977" s="157">
        <f>+VLOOKUP(A977,Clasificación!C:K,9,FALSE)</f>
        <v>0</v>
      </c>
      <c r="G977" s="157">
        <f t="shared" si="52"/>
        <v>0</v>
      </c>
      <c r="H977" s="157"/>
      <c r="I977" s="157"/>
      <c r="J977" s="157"/>
      <c r="K977" s="157"/>
      <c r="L977" s="157"/>
      <c r="M977" s="157"/>
      <c r="N977" s="157"/>
      <c r="O977" s="157"/>
      <c r="P977" s="157"/>
      <c r="Q977" s="157"/>
      <c r="R977" s="157"/>
      <c r="S977" s="157"/>
      <c r="T977" s="157"/>
      <c r="U977" s="157"/>
      <c r="V977" s="157"/>
      <c r="W977" s="157"/>
      <c r="X977" s="157"/>
      <c r="Y977" s="157"/>
      <c r="Z977" s="157"/>
      <c r="AA977" s="157">
        <f t="shared" si="54"/>
        <v>0</v>
      </c>
      <c r="AB977" s="158"/>
      <c r="AC977" s="884"/>
      <c r="AD977" s="884"/>
      <c r="AE977" s="884"/>
      <c r="AF977" s="884"/>
      <c r="AG977" s="884"/>
      <c r="AH977" s="884"/>
      <c r="AI977" s="884"/>
      <c r="AJ977" s="884"/>
      <c r="AK977" s="884"/>
      <c r="AL977" s="884"/>
      <c r="AM977" s="884"/>
      <c r="AN977" s="884"/>
    </row>
    <row r="978" spans="1:40" s="882" customFormat="1" ht="11.25">
      <c r="A978" s="882">
        <v>42101111</v>
      </c>
      <c r="B978" s="883" t="s">
        <v>177</v>
      </c>
      <c r="C978" s="157">
        <f>-VLOOKUP(A978,Clasificación!C:J,5,FALSE)</f>
        <v>0</v>
      </c>
      <c r="D978" s="157"/>
      <c r="E978" s="157"/>
      <c r="F978" s="157">
        <f>+VLOOKUP(A978,Clasificación!C:K,9,FALSE)</f>
        <v>0</v>
      </c>
      <c r="G978" s="157">
        <f t="shared" si="52"/>
        <v>0</v>
      </c>
      <c r="H978" s="157"/>
      <c r="I978" s="157"/>
      <c r="J978" s="157"/>
      <c r="K978" s="157"/>
      <c r="L978" s="157"/>
      <c r="M978" s="157"/>
      <c r="N978" s="157"/>
      <c r="O978" s="157"/>
      <c r="P978" s="157"/>
      <c r="Q978" s="157"/>
      <c r="R978" s="157"/>
      <c r="S978" s="157"/>
      <c r="T978" s="157"/>
      <c r="U978" s="157"/>
      <c r="V978" s="157"/>
      <c r="W978" s="157"/>
      <c r="X978" s="157"/>
      <c r="Y978" s="157"/>
      <c r="Z978" s="157"/>
      <c r="AA978" s="157">
        <f t="shared" si="54"/>
        <v>0</v>
      </c>
      <c r="AB978" s="158"/>
      <c r="AC978" s="884"/>
      <c r="AD978" s="884"/>
      <c r="AE978" s="884"/>
      <c r="AF978" s="884"/>
      <c r="AG978" s="884"/>
      <c r="AH978" s="884"/>
      <c r="AI978" s="884"/>
      <c r="AJ978" s="884"/>
      <c r="AK978" s="884"/>
      <c r="AL978" s="884"/>
      <c r="AM978" s="884"/>
      <c r="AN978" s="884"/>
    </row>
    <row r="979" spans="1:40" s="882" customFormat="1" ht="11.25">
      <c r="A979" s="882">
        <v>4210111101</v>
      </c>
      <c r="B979" s="883" t="s">
        <v>177</v>
      </c>
      <c r="C979" s="157">
        <f>-VLOOKUP(A979,Clasificación!C:J,5,FALSE)</f>
        <v>0</v>
      </c>
      <c r="D979" s="157"/>
      <c r="E979" s="157"/>
      <c r="F979" s="157">
        <f>+VLOOKUP(A979,Clasificación!C:K,9,FALSE)</f>
        <v>0</v>
      </c>
      <c r="G979" s="157">
        <f t="shared" si="52"/>
        <v>0</v>
      </c>
      <c r="H979" s="157"/>
      <c r="I979" s="157"/>
      <c r="J979" s="157"/>
      <c r="K979" s="157"/>
      <c r="L979" s="157"/>
      <c r="M979" s="157"/>
      <c r="N979" s="157"/>
      <c r="O979" s="157"/>
      <c r="P979" s="157"/>
      <c r="Q979" s="157"/>
      <c r="R979" s="157"/>
      <c r="S979" s="157"/>
      <c r="T979" s="157"/>
      <c r="U979" s="157"/>
      <c r="V979" s="157"/>
      <c r="W979" s="157"/>
      <c r="X979" s="157"/>
      <c r="Y979" s="157"/>
      <c r="Z979" s="157"/>
      <c r="AA979" s="157">
        <f t="shared" si="54"/>
        <v>0</v>
      </c>
      <c r="AB979" s="158"/>
      <c r="AC979" s="884"/>
      <c r="AD979" s="884"/>
      <c r="AE979" s="884"/>
      <c r="AF979" s="884"/>
      <c r="AG979" s="884"/>
      <c r="AH979" s="884"/>
      <c r="AI979" s="884"/>
      <c r="AJ979" s="884"/>
      <c r="AK979" s="884"/>
      <c r="AL979" s="884"/>
      <c r="AM979" s="884"/>
      <c r="AN979" s="884"/>
    </row>
    <row r="980" spans="1:40" s="882" customFormat="1" ht="11.25">
      <c r="A980" s="882">
        <v>4210111102</v>
      </c>
      <c r="B980" s="883" t="s">
        <v>844</v>
      </c>
      <c r="C980" s="157">
        <f>-VLOOKUP(A980,Clasificación!C:J,5,FALSE)</f>
        <v>0</v>
      </c>
      <c r="D980" s="157"/>
      <c r="E980" s="157"/>
      <c r="F980" s="157">
        <f>+VLOOKUP(A980,Clasificación!C:K,9,FALSE)</f>
        <v>0</v>
      </c>
      <c r="G980" s="157">
        <f t="shared" si="52"/>
        <v>0</v>
      </c>
      <c r="H980" s="157"/>
      <c r="I980" s="157"/>
      <c r="J980" s="157"/>
      <c r="K980" s="157"/>
      <c r="L980" s="157"/>
      <c r="M980" s="157"/>
      <c r="N980" s="157"/>
      <c r="O980" s="157"/>
      <c r="P980" s="157"/>
      <c r="Q980" s="157"/>
      <c r="R980" s="157"/>
      <c r="S980" s="157"/>
      <c r="T980" s="157"/>
      <c r="U980" s="157"/>
      <c r="V980" s="157"/>
      <c r="W980" s="157"/>
      <c r="X980" s="157"/>
      <c r="Y980" s="157"/>
      <c r="Z980" s="157"/>
      <c r="AA980" s="157">
        <f t="shared" si="54"/>
        <v>0</v>
      </c>
      <c r="AB980" s="158"/>
      <c r="AC980" s="884"/>
      <c r="AD980" s="884"/>
      <c r="AE980" s="884"/>
      <c r="AF980" s="884"/>
      <c r="AG980" s="884"/>
      <c r="AH980" s="884"/>
      <c r="AI980" s="884"/>
      <c r="AJ980" s="884"/>
      <c r="AK980" s="884"/>
      <c r="AL980" s="884"/>
      <c r="AM980" s="884"/>
      <c r="AN980" s="884"/>
    </row>
    <row r="981" spans="1:40" s="882" customFormat="1" ht="11.25">
      <c r="A981" s="882">
        <v>422</v>
      </c>
      <c r="B981" s="883" t="s">
        <v>396</v>
      </c>
      <c r="C981" s="157">
        <f>-VLOOKUP(A981,Clasificación!C:J,5,FALSE)</f>
        <v>0</v>
      </c>
      <c r="D981" s="157"/>
      <c r="E981" s="157"/>
      <c r="F981" s="157">
        <f>+VLOOKUP(A981,Clasificación!C:K,9,FALSE)</f>
        <v>0</v>
      </c>
      <c r="G981" s="157">
        <f t="shared" si="52"/>
        <v>0</v>
      </c>
      <c r="H981" s="157"/>
      <c r="I981" s="157"/>
      <c r="J981" s="157"/>
      <c r="K981" s="157"/>
      <c r="L981" s="157"/>
      <c r="M981" s="157"/>
      <c r="N981" s="157"/>
      <c r="O981" s="157"/>
      <c r="P981" s="157"/>
      <c r="Q981" s="157"/>
      <c r="R981" s="157"/>
      <c r="S981" s="157"/>
      <c r="T981" s="157"/>
      <c r="U981" s="157"/>
      <c r="V981" s="157"/>
      <c r="W981" s="157"/>
      <c r="X981" s="157"/>
      <c r="Y981" s="157"/>
      <c r="Z981" s="157"/>
      <c r="AA981" s="157">
        <f t="shared" si="54"/>
        <v>0</v>
      </c>
      <c r="AB981" s="158"/>
      <c r="AC981" s="884"/>
      <c r="AD981" s="884"/>
      <c r="AE981" s="884"/>
      <c r="AF981" s="884"/>
      <c r="AG981" s="884"/>
      <c r="AH981" s="884"/>
      <c r="AI981" s="884"/>
      <c r="AJ981" s="884"/>
      <c r="AK981" s="884"/>
      <c r="AL981" s="884"/>
      <c r="AM981" s="884"/>
      <c r="AN981" s="884"/>
    </row>
    <row r="982" spans="1:40" s="882" customFormat="1" ht="11.25">
      <c r="A982" s="882">
        <v>42201</v>
      </c>
      <c r="B982" s="883" t="s">
        <v>396</v>
      </c>
      <c r="C982" s="157">
        <f>-VLOOKUP(A982,Clasificación!C:J,5,FALSE)</f>
        <v>0</v>
      </c>
      <c r="D982" s="157"/>
      <c r="E982" s="157"/>
      <c r="F982" s="157">
        <f>+VLOOKUP(A982,Clasificación!C:K,9,FALSE)</f>
        <v>0</v>
      </c>
      <c r="G982" s="157">
        <f t="shared" si="52"/>
        <v>0</v>
      </c>
      <c r="H982" s="157"/>
      <c r="I982" s="157"/>
      <c r="J982" s="157"/>
      <c r="K982" s="157"/>
      <c r="L982" s="157"/>
      <c r="M982" s="157"/>
      <c r="N982" s="157"/>
      <c r="O982" s="157"/>
      <c r="P982" s="157"/>
      <c r="Q982" s="157"/>
      <c r="R982" s="157"/>
      <c r="S982" s="157"/>
      <c r="T982" s="157"/>
      <c r="U982" s="157"/>
      <c r="V982" s="157"/>
      <c r="W982" s="157"/>
      <c r="X982" s="157"/>
      <c r="Y982" s="157"/>
      <c r="Z982" s="157"/>
      <c r="AA982" s="157">
        <f t="shared" si="54"/>
        <v>0</v>
      </c>
      <c r="AB982" s="158"/>
      <c r="AC982" s="884"/>
      <c r="AD982" s="884"/>
      <c r="AE982" s="884"/>
      <c r="AF982" s="884"/>
      <c r="AG982" s="884"/>
      <c r="AH982" s="884"/>
      <c r="AI982" s="884"/>
      <c r="AJ982" s="884"/>
      <c r="AK982" s="884"/>
      <c r="AL982" s="884"/>
      <c r="AM982" s="884"/>
      <c r="AN982" s="884"/>
    </row>
    <row r="983" spans="1:40" s="882" customFormat="1" ht="11.25">
      <c r="A983" s="882">
        <v>422011</v>
      </c>
      <c r="B983" s="883" t="s">
        <v>396</v>
      </c>
      <c r="C983" s="157">
        <f>-VLOOKUP(A983,Clasificación!C:J,5,FALSE)</f>
        <v>0</v>
      </c>
      <c r="D983" s="157"/>
      <c r="E983" s="157"/>
      <c r="F983" s="157">
        <f>+VLOOKUP(A983,Clasificación!C:K,9,FALSE)</f>
        <v>0</v>
      </c>
      <c r="G983" s="157">
        <f t="shared" si="52"/>
        <v>0</v>
      </c>
      <c r="H983" s="157"/>
      <c r="I983" s="157"/>
      <c r="J983" s="157"/>
      <c r="K983" s="157"/>
      <c r="L983" s="157"/>
      <c r="M983" s="157"/>
      <c r="N983" s="157"/>
      <c r="O983" s="157"/>
      <c r="P983" s="157"/>
      <c r="Q983" s="157"/>
      <c r="R983" s="157"/>
      <c r="S983" s="157"/>
      <c r="T983" s="157"/>
      <c r="U983" s="157"/>
      <c r="V983" s="157"/>
      <c r="W983" s="157"/>
      <c r="X983" s="157"/>
      <c r="Y983" s="157"/>
      <c r="Z983" s="157"/>
      <c r="AA983" s="157">
        <f t="shared" si="54"/>
        <v>0</v>
      </c>
      <c r="AB983" s="158"/>
      <c r="AC983" s="884"/>
      <c r="AD983" s="884"/>
      <c r="AE983" s="884"/>
      <c r="AF983" s="884"/>
      <c r="AG983" s="884"/>
      <c r="AH983" s="884"/>
      <c r="AI983" s="884"/>
      <c r="AJ983" s="884"/>
      <c r="AK983" s="884"/>
      <c r="AL983" s="884"/>
      <c r="AM983" s="884"/>
      <c r="AN983" s="884"/>
    </row>
    <row r="984" spans="1:40" s="882" customFormat="1" ht="11.25">
      <c r="A984" s="882">
        <v>4220111</v>
      </c>
      <c r="B984" s="883" t="s">
        <v>396</v>
      </c>
      <c r="C984" s="157">
        <f>-VLOOKUP(A984,Clasificación!C:J,5,FALSE)</f>
        <v>0</v>
      </c>
      <c r="D984" s="157"/>
      <c r="E984" s="157"/>
      <c r="F984" s="157">
        <f>+VLOOKUP(A984,Clasificación!C:K,9,FALSE)</f>
        <v>0</v>
      </c>
      <c r="G984" s="157">
        <f t="shared" si="52"/>
        <v>0</v>
      </c>
      <c r="H984" s="157"/>
      <c r="I984" s="157"/>
      <c r="J984" s="157"/>
      <c r="K984" s="157"/>
      <c r="L984" s="157"/>
      <c r="M984" s="157"/>
      <c r="N984" s="157"/>
      <c r="O984" s="157"/>
      <c r="P984" s="157"/>
      <c r="Q984" s="157"/>
      <c r="R984" s="157"/>
      <c r="S984" s="157"/>
      <c r="T984" s="157"/>
      <c r="U984" s="157"/>
      <c r="V984" s="157"/>
      <c r="W984" s="157"/>
      <c r="X984" s="157"/>
      <c r="Y984" s="157"/>
      <c r="Z984" s="157"/>
      <c r="AA984" s="157">
        <f t="shared" si="54"/>
        <v>0</v>
      </c>
      <c r="AB984" s="158"/>
      <c r="AC984" s="884"/>
      <c r="AD984" s="884"/>
      <c r="AE984" s="884"/>
      <c r="AF984" s="884"/>
      <c r="AG984" s="884"/>
      <c r="AH984" s="884"/>
      <c r="AI984" s="884"/>
      <c r="AJ984" s="884"/>
      <c r="AK984" s="884"/>
      <c r="AL984" s="884"/>
      <c r="AM984" s="884"/>
      <c r="AN984" s="884"/>
    </row>
    <row r="985" spans="1:40" s="882" customFormat="1" ht="11.25">
      <c r="A985" s="882">
        <v>42201111</v>
      </c>
      <c r="B985" s="883" t="s">
        <v>396</v>
      </c>
      <c r="C985" s="157">
        <f>-VLOOKUP(A985,Clasificación!C:J,5,FALSE)</f>
        <v>0</v>
      </c>
      <c r="D985" s="157"/>
      <c r="E985" s="157"/>
      <c r="F985" s="157">
        <f>+VLOOKUP(A985,Clasificación!C:K,9,FALSE)</f>
        <v>0</v>
      </c>
      <c r="G985" s="157">
        <f t="shared" si="52"/>
        <v>0</v>
      </c>
      <c r="H985" s="157"/>
      <c r="I985" s="157"/>
      <c r="J985" s="157"/>
      <c r="K985" s="157"/>
      <c r="L985" s="157"/>
      <c r="M985" s="157"/>
      <c r="N985" s="157"/>
      <c r="O985" s="157"/>
      <c r="P985" s="157"/>
      <c r="Q985" s="157"/>
      <c r="R985" s="157"/>
      <c r="S985" s="157"/>
      <c r="T985" s="157"/>
      <c r="U985" s="157"/>
      <c r="V985" s="157"/>
      <c r="W985" s="157"/>
      <c r="X985" s="157"/>
      <c r="Y985" s="157"/>
      <c r="Z985" s="157"/>
      <c r="AA985" s="157">
        <f t="shared" si="54"/>
        <v>0</v>
      </c>
      <c r="AB985" s="158"/>
      <c r="AC985" s="884"/>
      <c r="AD985" s="884"/>
      <c r="AE985" s="884"/>
      <c r="AF985" s="884"/>
      <c r="AG985" s="884"/>
      <c r="AH985" s="884"/>
      <c r="AI985" s="884"/>
      <c r="AJ985" s="884"/>
      <c r="AK985" s="884"/>
      <c r="AL985" s="884"/>
      <c r="AM985" s="884"/>
      <c r="AN985" s="884"/>
    </row>
    <row r="986" spans="1:40" s="882" customFormat="1" ht="11.25">
      <c r="A986" s="882">
        <v>4220111101</v>
      </c>
      <c r="B986" s="883" t="s">
        <v>338</v>
      </c>
      <c r="C986" s="157">
        <f>-VLOOKUP(A986,Clasificación!C:J,5,FALSE)</f>
        <v>-1819703646</v>
      </c>
      <c r="D986" s="157"/>
      <c r="E986" s="157"/>
      <c r="F986" s="157">
        <f>+VLOOKUP(A986,Clasificación!C:K,9,FALSE)</f>
        <v>0</v>
      </c>
      <c r="G986" s="157">
        <f t="shared" si="52"/>
        <v>-1819703646</v>
      </c>
      <c r="H986" s="157"/>
      <c r="I986" s="157"/>
      <c r="J986" s="157"/>
      <c r="K986" s="157"/>
      <c r="L986" s="157"/>
      <c r="M986" s="157"/>
      <c r="N986" s="157"/>
      <c r="O986" s="157"/>
      <c r="P986" s="157"/>
      <c r="Q986" s="157"/>
      <c r="R986" s="157"/>
      <c r="S986" s="157"/>
      <c r="T986" s="157"/>
      <c r="U986" s="157"/>
      <c r="V986" s="157"/>
      <c r="W986" s="157"/>
      <c r="X986" s="157"/>
      <c r="Y986" s="157"/>
      <c r="Z986" s="157">
        <f>-G986</f>
        <v>1819703646</v>
      </c>
      <c r="AA986" s="157">
        <f t="shared" si="54"/>
        <v>0</v>
      </c>
      <c r="AB986" s="158"/>
      <c r="AC986" s="884"/>
      <c r="AD986" s="884"/>
      <c r="AE986" s="884"/>
      <c r="AF986" s="884"/>
      <c r="AG986" s="884"/>
      <c r="AH986" s="884"/>
      <c r="AI986" s="884"/>
      <c r="AJ986" s="884"/>
      <c r="AK986" s="884"/>
      <c r="AL986" s="884"/>
      <c r="AM986" s="884"/>
      <c r="AN986" s="884"/>
    </row>
    <row r="987" spans="1:40" s="882" customFormat="1" ht="11.25">
      <c r="A987" s="882">
        <v>4220111102</v>
      </c>
      <c r="B987" s="883" t="s">
        <v>339</v>
      </c>
      <c r="C987" s="157">
        <f>-VLOOKUP(A987,Clasificación!C:J,5,FALSE)</f>
        <v>-857259215</v>
      </c>
      <c r="D987" s="157"/>
      <c r="E987" s="157"/>
      <c r="F987" s="157">
        <f>+VLOOKUP(A987,Clasificación!C:K,9,FALSE)</f>
        <v>0</v>
      </c>
      <c r="G987" s="157">
        <f t="shared" si="52"/>
        <v>-857259215</v>
      </c>
      <c r="H987" s="157"/>
      <c r="I987" s="157"/>
      <c r="J987" s="157"/>
      <c r="K987" s="157"/>
      <c r="L987" s="157"/>
      <c r="M987" s="157"/>
      <c r="N987" s="157"/>
      <c r="O987" s="157"/>
      <c r="P987" s="157"/>
      <c r="Q987" s="157"/>
      <c r="R987" s="157"/>
      <c r="S987" s="157"/>
      <c r="T987" s="157"/>
      <c r="U987" s="157"/>
      <c r="V987" s="157"/>
      <c r="W987" s="157"/>
      <c r="X987" s="157"/>
      <c r="Y987" s="157"/>
      <c r="Z987" s="157">
        <f>-G987</f>
        <v>857259215</v>
      </c>
      <c r="AA987" s="157">
        <f t="shared" si="54"/>
        <v>0</v>
      </c>
      <c r="AB987" s="158"/>
      <c r="AC987" s="884"/>
      <c r="AD987" s="884"/>
      <c r="AE987" s="884"/>
      <c r="AF987" s="884"/>
      <c r="AG987" s="884"/>
      <c r="AH987" s="884"/>
      <c r="AI987" s="884"/>
      <c r="AJ987" s="884"/>
      <c r="AK987" s="884"/>
      <c r="AL987" s="884"/>
      <c r="AM987" s="884"/>
      <c r="AN987" s="884"/>
    </row>
    <row r="988" spans="1:40" s="882" customFormat="1" ht="11.25">
      <c r="A988" s="882">
        <v>4610111101</v>
      </c>
      <c r="B988" s="883" t="s">
        <v>113</v>
      </c>
      <c r="C988" s="157">
        <f>-VLOOKUP(A988,Clasificación!C:J,5,FALSE)</f>
        <v>0</v>
      </c>
      <c r="D988" s="157"/>
      <c r="E988" s="157"/>
      <c r="F988" s="157">
        <f>+VLOOKUP(A988,Clasificación!C:K,9,FALSE)</f>
        <v>0</v>
      </c>
      <c r="G988" s="157">
        <f t="shared" si="52"/>
        <v>0</v>
      </c>
      <c r="H988" s="157"/>
      <c r="I988" s="157"/>
      <c r="J988" s="157"/>
      <c r="K988" s="157"/>
      <c r="L988" s="157"/>
      <c r="M988" s="157"/>
      <c r="N988" s="157"/>
      <c r="O988" s="157"/>
      <c r="P988" s="157"/>
      <c r="Q988" s="157"/>
      <c r="R988" s="157"/>
      <c r="S988" s="157"/>
      <c r="T988" s="157"/>
      <c r="U988" s="157"/>
      <c r="V988" s="157"/>
      <c r="W988" s="157"/>
      <c r="X988" s="157"/>
      <c r="Y988" s="157"/>
      <c r="Z988" s="157"/>
      <c r="AA988" s="157">
        <f t="shared" si="54"/>
        <v>0</v>
      </c>
      <c r="AB988" s="158"/>
      <c r="AC988" s="884"/>
      <c r="AD988" s="884"/>
      <c r="AE988" s="884"/>
      <c r="AF988" s="884"/>
      <c r="AG988" s="884"/>
      <c r="AH988" s="884"/>
      <c r="AI988" s="884"/>
      <c r="AJ988" s="884"/>
      <c r="AK988" s="884"/>
      <c r="AL988" s="884"/>
      <c r="AM988" s="884"/>
      <c r="AN988" s="884"/>
    </row>
    <row r="989" spans="1:40" s="882" customFormat="1" ht="11.25">
      <c r="A989" s="882">
        <v>4610111102</v>
      </c>
      <c r="B989" s="883" t="s">
        <v>845</v>
      </c>
      <c r="C989" s="157">
        <f>-VLOOKUP(A989,Clasificación!C:J,5,FALSE)</f>
        <v>0</v>
      </c>
      <c r="D989" s="157"/>
      <c r="E989" s="157"/>
      <c r="F989" s="157">
        <f>+VLOOKUP(A989,Clasificación!C:K,9,FALSE)</f>
        <v>0</v>
      </c>
      <c r="G989" s="157">
        <f t="shared" si="52"/>
        <v>0</v>
      </c>
      <c r="H989" s="157"/>
      <c r="I989" s="157"/>
      <c r="J989" s="157"/>
      <c r="K989" s="157"/>
      <c r="L989" s="157"/>
      <c r="M989" s="157"/>
      <c r="N989" s="157"/>
      <c r="O989" s="157"/>
      <c r="P989" s="157"/>
      <c r="Q989" s="157"/>
      <c r="R989" s="157"/>
      <c r="S989" s="157"/>
      <c r="T989" s="157"/>
      <c r="U989" s="157"/>
      <c r="V989" s="157"/>
      <c r="W989" s="157"/>
      <c r="X989" s="157"/>
      <c r="Y989" s="157"/>
      <c r="Z989" s="157"/>
      <c r="AA989" s="157">
        <f t="shared" si="54"/>
        <v>0</v>
      </c>
      <c r="AB989" s="158"/>
      <c r="AC989" s="884"/>
      <c r="AD989" s="884"/>
      <c r="AE989" s="884"/>
      <c r="AF989" s="884"/>
      <c r="AG989" s="884"/>
      <c r="AH989" s="884"/>
      <c r="AI989" s="884"/>
      <c r="AJ989" s="884"/>
      <c r="AK989" s="884"/>
      <c r="AL989" s="884"/>
      <c r="AM989" s="884"/>
      <c r="AN989" s="884"/>
    </row>
    <row r="990" spans="1:40" s="882" customFormat="1" ht="11.25">
      <c r="A990" s="882">
        <v>4610111103</v>
      </c>
      <c r="B990" s="883" t="s">
        <v>846</v>
      </c>
      <c r="C990" s="157">
        <f>-VLOOKUP(A990,Clasificación!C:J,5,FALSE)</f>
        <v>0</v>
      </c>
      <c r="D990" s="157"/>
      <c r="E990" s="157"/>
      <c r="F990" s="157">
        <f>+VLOOKUP(A990,Clasificación!C:K,9,FALSE)</f>
        <v>0</v>
      </c>
      <c r="G990" s="157">
        <f t="shared" si="52"/>
        <v>0</v>
      </c>
      <c r="H990" s="157"/>
      <c r="I990" s="157"/>
      <c r="J990" s="157"/>
      <c r="K990" s="157"/>
      <c r="L990" s="157"/>
      <c r="M990" s="157"/>
      <c r="N990" s="157"/>
      <c r="O990" s="157"/>
      <c r="P990" s="157"/>
      <c r="Q990" s="157"/>
      <c r="R990" s="157"/>
      <c r="S990" s="157"/>
      <c r="T990" s="157"/>
      <c r="U990" s="157"/>
      <c r="V990" s="157"/>
      <c r="W990" s="157"/>
      <c r="X990" s="157"/>
      <c r="Y990" s="157"/>
      <c r="Z990" s="157"/>
      <c r="AA990" s="157">
        <f t="shared" si="54"/>
        <v>0</v>
      </c>
      <c r="AB990" s="158"/>
      <c r="AC990" s="884"/>
      <c r="AD990" s="884"/>
      <c r="AE990" s="884"/>
      <c r="AF990" s="884"/>
      <c r="AG990" s="884"/>
      <c r="AH990" s="884"/>
      <c r="AI990" s="884"/>
      <c r="AJ990" s="884"/>
      <c r="AK990" s="884"/>
      <c r="AL990" s="884"/>
      <c r="AM990" s="884"/>
      <c r="AN990" s="884"/>
    </row>
    <row r="991" spans="1:40" s="882" customFormat="1" ht="11.25">
      <c r="A991" s="882">
        <v>4610111104</v>
      </c>
      <c r="B991" s="883" t="s">
        <v>847</v>
      </c>
      <c r="C991" s="157">
        <f>-VLOOKUP(A991,Clasificación!C:J,5,FALSE)</f>
        <v>0</v>
      </c>
      <c r="D991" s="157"/>
      <c r="E991" s="157"/>
      <c r="F991" s="157">
        <f>+VLOOKUP(A991,Clasificación!C:K,9,FALSE)</f>
        <v>0</v>
      </c>
      <c r="G991" s="157">
        <f t="shared" si="52"/>
        <v>0</v>
      </c>
      <c r="H991" s="157"/>
      <c r="I991" s="157"/>
      <c r="J991" s="157"/>
      <c r="K991" s="157"/>
      <c r="L991" s="157"/>
      <c r="M991" s="157"/>
      <c r="N991" s="157"/>
      <c r="O991" s="157"/>
      <c r="P991" s="157"/>
      <c r="Q991" s="157"/>
      <c r="R991" s="157"/>
      <c r="S991" s="157"/>
      <c r="T991" s="157"/>
      <c r="U991" s="157"/>
      <c r="V991" s="157"/>
      <c r="W991" s="157"/>
      <c r="X991" s="157"/>
      <c r="Y991" s="157"/>
      <c r="Z991" s="157"/>
      <c r="AA991" s="157">
        <f t="shared" si="54"/>
        <v>0</v>
      </c>
      <c r="AB991" s="158"/>
      <c r="AC991" s="884"/>
      <c r="AD991" s="884"/>
      <c r="AE991" s="884"/>
      <c r="AF991" s="884"/>
      <c r="AG991" s="884"/>
      <c r="AH991" s="884"/>
      <c r="AI991" s="884"/>
      <c r="AJ991" s="884"/>
      <c r="AK991" s="884"/>
      <c r="AL991" s="884"/>
      <c r="AM991" s="884"/>
      <c r="AN991" s="884"/>
    </row>
    <row r="992" spans="1:40" s="882" customFormat="1" ht="11.25">
      <c r="A992" s="882">
        <v>48</v>
      </c>
      <c r="B992" s="883" t="s">
        <v>397</v>
      </c>
      <c r="C992" s="157">
        <f>-VLOOKUP(A992,Clasificación!C:J,5,FALSE)</f>
        <v>0</v>
      </c>
      <c r="D992" s="157"/>
      <c r="E992" s="157"/>
      <c r="F992" s="157">
        <f>+VLOOKUP(A992,Clasificación!C:K,9,FALSE)</f>
        <v>0</v>
      </c>
      <c r="G992" s="157">
        <f t="shared" si="52"/>
        <v>0</v>
      </c>
      <c r="H992" s="157"/>
      <c r="I992" s="157"/>
      <c r="J992" s="157"/>
      <c r="K992" s="157"/>
      <c r="L992" s="157"/>
      <c r="M992" s="157"/>
      <c r="N992" s="157"/>
      <c r="O992" s="157"/>
      <c r="P992" s="157"/>
      <c r="Q992" s="157"/>
      <c r="R992" s="157"/>
      <c r="S992" s="157"/>
      <c r="T992" s="157"/>
      <c r="U992" s="157"/>
      <c r="V992" s="157"/>
      <c r="W992" s="157"/>
      <c r="X992" s="157"/>
      <c r="Y992" s="157"/>
      <c r="Z992" s="157"/>
      <c r="AA992" s="157">
        <f t="shared" si="54"/>
        <v>0</v>
      </c>
      <c r="AB992" s="158"/>
      <c r="AC992" s="884"/>
      <c r="AD992" s="884"/>
      <c r="AE992" s="884"/>
      <c r="AF992" s="884"/>
      <c r="AG992" s="884"/>
      <c r="AH992" s="884"/>
      <c r="AI992" s="884"/>
      <c r="AJ992" s="884"/>
      <c r="AK992" s="884"/>
      <c r="AL992" s="884"/>
      <c r="AM992" s="884"/>
      <c r="AN992" s="884"/>
    </row>
    <row r="993" spans="1:40" s="882" customFormat="1" ht="11.25">
      <c r="A993" s="882">
        <v>481</v>
      </c>
      <c r="B993" s="883" t="s">
        <v>398</v>
      </c>
      <c r="C993" s="157">
        <f>-VLOOKUP(A993,Clasificación!C:J,5,FALSE)</f>
        <v>0</v>
      </c>
      <c r="D993" s="157"/>
      <c r="E993" s="157"/>
      <c r="F993" s="157">
        <f>+VLOOKUP(A993,Clasificación!C:K,9,FALSE)</f>
        <v>0</v>
      </c>
      <c r="G993" s="157">
        <f t="shared" si="52"/>
        <v>0</v>
      </c>
      <c r="H993" s="157"/>
      <c r="I993" s="157"/>
      <c r="J993" s="157"/>
      <c r="K993" s="157"/>
      <c r="L993" s="157"/>
      <c r="M993" s="157"/>
      <c r="N993" s="157"/>
      <c r="O993" s="157"/>
      <c r="P993" s="157"/>
      <c r="Q993" s="157"/>
      <c r="R993" s="157"/>
      <c r="S993" s="157"/>
      <c r="T993" s="157"/>
      <c r="U993" s="157"/>
      <c r="V993" s="157"/>
      <c r="W993" s="157"/>
      <c r="X993" s="157"/>
      <c r="Y993" s="157"/>
      <c r="Z993" s="157"/>
      <c r="AA993" s="157">
        <f t="shared" si="54"/>
        <v>0</v>
      </c>
      <c r="AB993" s="158"/>
      <c r="AC993" s="884"/>
      <c r="AD993" s="884"/>
      <c r="AE993" s="884"/>
      <c r="AF993" s="884"/>
      <c r="AG993" s="884"/>
      <c r="AH993" s="884"/>
      <c r="AI993" s="884"/>
      <c r="AJ993" s="884"/>
      <c r="AK993" s="884"/>
      <c r="AL993" s="884"/>
      <c r="AM993" s="884"/>
      <c r="AN993" s="884"/>
    </row>
    <row r="994" spans="1:40" s="882" customFormat="1" ht="11.25">
      <c r="A994" s="882">
        <v>48101</v>
      </c>
      <c r="B994" s="883" t="s">
        <v>398</v>
      </c>
      <c r="C994" s="157">
        <f>-VLOOKUP(A994,Clasificación!C:J,5,FALSE)</f>
        <v>0</v>
      </c>
      <c r="D994" s="157"/>
      <c r="E994" s="157"/>
      <c r="F994" s="157">
        <f>+VLOOKUP(A994,Clasificación!C:K,9,FALSE)</f>
        <v>0</v>
      </c>
      <c r="G994" s="157">
        <f t="shared" si="52"/>
        <v>0</v>
      </c>
      <c r="H994" s="157"/>
      <c r="I994" s="157"/>
      <c r="J994" s="157"/>
      <c r="K994" s="157"/>
      <c r="L994" s="157"/>
      <c r="M994" s="157"/>
      <c r="N994" s="157"/>
      <c r="O994" s="157"/>
      <c r="P994" s="157"/>
      <c r="Q994" s="157"/>
      <c r="R994" s="157"/>
      <c r="S994" s="157"/>
      <c r="T994" s="157"/>
      <c r="U994" s="157"/>
      <c r="V994" s="157"/>
      <c r="W994" s="157"/>
      <c r="X994" s="157"/>
      <c r="Y994" s="157"/>
      <c r="Z994" s="157"/>
      <c r="AA994" s="157">
        <f t="shared" si="54"/>
        <v>0</v>
      </c>
      <c r="AB994" s="158"/>
      <c r="AC994" s="884"/>
      <c r="AD994" s="884"/>
      <c r="AE994" s="884"/>
      <c r="AF994" s="884"/>
      <c r="AG994" s="884"/>
      <c r="AH994" s="884"/>
      <c r="AI994" s="884"/>
      <c r="AJ994" s="884"/>
      <c r="AK994" s="884"/>
      <c r="AL994" s="884"/>
      <c r="AM994" s="884"/>
      <c r="AN994" s="884"/>
    </row>
    <row r="995" spans="1:40" s="882" customFormat="1" ht="11.25">
      <c r="A995" s="882">
        <v>481011</v>
      </c>
      <c r="B995" s="883" t="s">
        <v>398</v>
      </c>
      <c r="C995" s="157">
        <f>-VLOOKUP(A995,Clasificación!C:J,5,FALSE)</f>
        <v>0</v>
      </c>
      <c r="D995" s="157"/>
      <c r="E995" s="157"/>
      <c r="F995" s="157">
        <f>+VLOOKUP(A995,Clasificación!C:K,9,FALSE)</f>
        <v>0</v>
      </c>
      <c r="G995" s="157">
        <f t="shared" si="52"/>
        <v>0</v>
      </c>
      <c r="H995" s="157"/>
      <c r="I995" s="157"/>
      <c r="J995" s="157"/>
      <c r="K995" s="157"/>
      <c r="L995" s="157"/>
      <c r="M995" s="157"/>
      <c r="N995" s="157"/>
      <c r="O995" s="157"/>
      <c r="P995" s="157"/>
      <c r="Q995" s="157"/>
      <c r="R995" s="157"/>
      <c r="S995" s="157"/>
      <c r="T995" s="157"/>
      <c r="U995" s="157"/>
      <c r="V995" s="157"/>
      <c r="W995" s="157"/>
      <c r="X995" s="157"/>
      <c r="Y995" s="157"/>
      <c r="Z995" s="157"/>
      <c r="AA995" s="157">
        <f t="shared" si="54"/>
        <v>0</v>
      </c>
      <c r="AB995" s="158"/>
      <c r="AC995" s="884"/>
      <c r="AD995" s="884"/>
      <c r="AE995" s="884"/>
      <c r="AF995" s="884"/>
      <c r="AG995" s="884"/>
      <c r="AH995" s="884"/>
      <c r="AI995" s="884"/>
      <c r="AJ995" s="884"/>
      <c r="AK995" s="884"/>
      <c r="AL995" s="884"/>
      <c r="AM995" s="884"/>
      <c r="AN995" s="884"/>
    </row>
    <row r="996" spans="1:40" s="882" customFormat="1" ht="11.25">
      <c r="A996" s="882">
        <v>4810111</v>
      </c>
      <c r="B996" s="883" t="s">
        <v>398</v>
      </c>
      <c r="C996" s="157">
        <f>-VLOOKUP(A996,Clasificación!C:J,5,FALSE)</f>
        <v>0</v>
      </c>
      <c r="D996" s="157"/>
      <c r="E996" s="157"/>
      <c r="F996" s="157">
        <f>+VLOOKUP(A996,Clasificación!C:K,9,FALSE)</f>
        <v>0</v>
      </c>
      <c r="G996" s="157">
        <f t="shared" si="52"/>
        <v>0</v>
      </c>
      <c r="H996" s="157"/>
      <c r="I996" s="157"/>
      <c r="J996" s="157"/>
      <c r="K996" s="157"/>
      <c r="L996" s="157"/>
      <c r="M996" s="157"/>
      <c r="N996" s="157"/>
      <c r="O996" s="157"/>
      <c r="P996" s="157"/>
      <c r="Q996" s="157"/>
      <c r="R996" s="157"/>
      <c r="S996" s="157"/>
      <c r="T996" s="157"/>
      <c r="U996" s="157"/>
      <c r="V996" s="157"/>
      <c r="W996" s="157"/>
      <c r="X996" s="157"/>
      <c r="Y996" s="157"/>
      <c r="Z996" s="157"/>
      <c r="AA996" s="157">
        <f t="shared" si="54"/>
        <v>0</v>
      </c>
      <c r="AB996" s="158"/>
      <c r="AC996" s="884"/>
      <c r="AD996" s="884"/>
      <c r="AE996" s="884"/>
      <c r="AF996" s="884"/>
      <c r="AG996" s="884"/>
      <c r="AH996" s="884"/>
      <c r="AI996" s="884"/>
      <c r="AJ996" s="884"/>
      <c r="AK996" s="884"/>
      <c r="AL996" s="884"/>
      <c r="AM996" s="884"/>
      <c r="AN996" s="884"/>
    </row>
    <row r="997" spans="1:40" s="882" customFormat="1" ht="11.25">
      <c r="A997" s="882">
        <v>48101111</v>
      </c>
      <c r="B997" s="883" t="s">
        <v>398</v>
      </c>
      <c r="C997" s="157">
        <f>-VLOOKUP(A997,Clasificación!C:J,5,FALSE)</f>
        <v>0</v>
      </c>
      <c r="D997" s="157"/>
      <c r="E997" s="157"/>
      <c r="F997" s="157">
        <f>+VLOOKUP(A997,Clasificación!C:K,9,FALSE)</f>
        <v>0</v>
      </c>
      <c r="G997" s="157">
        <f t="shared" si="52"/>
        <v>0</v>
      </c>
      <c r="H997" s="157"/>
      <c r="I997" s="157"/>
      <c r="J997" s="157"/>
      <c r="K997" s="157"/>
      <c r="L997" s="157"/>
      <c r="M997" s="157"/>
      <c r="N997" s="157"/>
      <c r="O997" s="157"/>
      <c r="P997" s="157"/>
      <c r="Q997" s="157"/>
      <c r="R997" s="157"/>
      <c r="S997" s="157"/>
      <c r="T997" s="157"/>
      <c r="U997" s="157"/>
      <c r="V997" s="157"/>
      <c r="W997" s="157"/>
      <c r="X997" s="157"/>
      <c r="Y997" s="157"/>
      <c r="Z997" s="157"/>
      <c r="AA997" s="157">
        <f t="shared" si="54"/>
        <v>0</v>
      </c>
      <c r="AB997" s="158"/>
      <c r="AC997" s="884"/>
      <c r="AD997" s="884"/>
      <c r="AE997" s="884"/>
      <c r="AF997" s="884"/>
      <c r="AG997" s="884"/>
      <c r="AH997" s="884"/>
      <c r="AI997" s="884"/>
      <c r="AJ997" s="884"/>
      <c r="AK997" s="884"/>
      <c r="AL997" s="884"/>
      <c r="AM997" s="884"/>
      <c r="AN997" s="884"/>
    </row>
    <row r="998" spans="1:40" s="882" customFormat="1" ht="11.25">
      <c r="A998" s="882">
        <v>4810111101</v>
      </c>
      <c r="B998" s="883" t="s">
        <v>132</v>
      </c>
      <c r="C998" s="157">
        <f>-VLOOKUP(A998,Clasificación!C:J,5,FALSE)</f>
        <v>0</v>
      </c>
      <c r="D998" s="157"/>
      <c r="E998" s="157"/>
      <c r="F998" s="157">
        <f>+VLOOKUP(A998,Clasificación!C:K,9,FALSE)</f>
        <v>0</v>
      </c>
      <c r="G998" s="157">
        <f t="shared" si="52"/>
        <v>0</v>
      </c>
      <c r="H998" s="157"/>
      <c r="I998" s="157"/>
      <c r="J998" s="157"/>
      <c r="K998" s="157"/>
      <c r="L998" s="157"/>
      <c r="M998" s="157"/>
      <c r="N998" s="157"/>
      <c r="O998" s="157"/>
      <c r="P998" s="157"/>
      <c r="Q998" s="157"/>
      <c r="R998" s="157"/>
      <c r="S998" s="157"/>
      <c r="T998" s="157"/>
      <c r="U998" s="157"/>
      <c r="V998" s="157"/>
      <c r="W998" s="157"/>
      <c r="X998" s="157"/>
      <c r="Y998" s="157"/>
      <c r="Z998" s="157"/>
      <c r="AA998" s="157">
        <f t="shared" si="54"/>
        <v>0</v>
      </c>
      <c r="AB998" s="158"/>
      <c r="AC998" s="884"/>
      <c r="AD998" s="884"/>
      <c r="AE998" s="884"/>
      <c r="AF998" s="884"/>
      <c r="AG998" s="884"/>
      <c r="AH998" s="884"/>
      <c r="AI998" s="884"/>
      <c r="AJ998" s="884"/>
      <c r="AK998" s="884"/>
      <c r="AL998" s="884"/>
      <c r="AM998" s="884"/>
      <c r="AN998" s="884"/>
    </row>
    <row r="999" spans="1:40" s="882" customFormat="1" ht="11.25">
      <c r="A999" s="882">
        <v>4810111102</v>
      </c>
      <c r="B999" s="883" t="s">
        <v>340</v>
      </c>
      <c r="C999" s="157">
        <f>-VLOOKUP(A999,Clasificación!C:J,5,FALSE)</f>
        <v>-4519</v>
      </c>
      <c r="D999" s="157"/>
      <c r="E999" s="157"/>
      <c r="F999" s="157">
        <f>+VLOOKUP(A999,Clasificación!C:K,9,FALSE)</f>
        <v>0</v>
      </c>
      <c r="G999" s="157">
        <f t="shared" si="52"/>
        <v>-4519</v>
      </c>
      <c r="H999" s="157"/>
      <c r="I999" s="157"/>
      <c r="J999" s="157">
        <f>-G999</f>
        <v>4519</v>
      </c>
      <c r="K999" s="157"/>
      <c r="L999" s="157"/>
      <c r="M999" s="157"/>
      <c r="N999" s="157"/>
      <c r="O999" s="157"/>
      <c r="P999" s="157"/>
      <c r="Q999" s="157"/>
      <c r="R999" s="157"/>
      <c r="S999" s="157"/>
      <c r="T999" s="157"/>
      <c r="U999" s="157"/>
      <c r="V999" s="157"/>
      <c r="W999" s="157"/>
      <c r="X999" s="157"/>
      <c r="Y999" s="157"/>
      <c r="Z999" s="157"/>
      <c r="AA999" s="157">
        <f t="shared" si="54"/>
        <v>0</v>
      </c>
      <c r="AB999" s="158"/>
      <c r="AC999" s="884"/>
      <c r="AD999" s="884"/>
      <c r="AE999" s="884"/>
      <c r="AF999" s="884"/>
      <c r="AG999" s="884"/>
      <c r="AH999" s="884"/>
      <c r="AI999" s="884"/>
      <c r="AJ999" s="884"/>
      <c r="AK999" s="884"/>
      <c r="AL999" s="884"/>
      <c r="AM999" s="884"/>
      <c r="AN999" s="884"/>
    </row>
    <row r="1000" spans="1:40" s="882" customFormat="1" ht="11.25">
      <c r="A1000" s="882">
        <v>4810111103</v>
      </c>
      <c r="B1000" s="883" t="s">
        <v>848</v>
      </c>
      <c r="C1000" s="157">
        <f>-VLOOKUP(A1000,Clasificación!C:J,5,FALSE)</f>
        <v>0</v>
      </c>
      <c r="D1000" s="157"/>
      <c r="E1000" s="157"/>
      <c r="F1000" s="157">
        <f>+VLOOKUP(A1000,Clasificación!C:K,9,FALSE)</f>
        <v>0</v>
      </c>
      <c r="G1000" s="157">
        <f t="shared" si="52"/>
        <v>0</v>
      </c>
      <c r="H1000" s="157"/>
      <c r="I1000" s="157"/>
      <c r="J1000" s="157"/>
      <c r="K1000" s="157"/>
      <c r="L1000" s="157"/>
      <c r="M1000" s="157"/>
      <c r="N1000" s="157"/>
      <c r="O1000" s="157"/>
      <c r="P1000" s="157"/>
      <c r="Q1000" s="157"/>
      <c r="R1000" s="157"/>
      <c r="S1000" s="157"/>
      <c r="T1000" s="157"/>
      <c r="U1000" s="157"/>
      <c r="V1000" s="157"/>
      <c r="W1000" s="157"/>
      <c r="X1000" s="157"/>
      <c r="Y1000" s="157"/>
      <c r="Z1000" s="157"/>
      <c r="AA1000" s="157">
        <f t="shared" si="54"/>
        <v>0</v>
      </c>
      <c r="AB1000" s="158"/>
      <c r="AC1000" s="884"/>
      <c r="AD1000" s="884"/>
      <c r="AE1000" s="884"/>
      <c r="AF1000" s="884"/>
      <c r="AG1000" s="884"/>
      <c r="AH1000" s="884"/>
      <c r="AI1000" s="884"/>
      <c r="AJ1000" s="884"/>
      <c r="AK1000" s="884"/>
      <c r="AL1000" s="884"/>
      <c r="AM1000" s="884"/>
      <c r="AN1000" s="884"/>
    </row>
    <row r="1001" spans="1:40" s="882" customFormat="1" ht="11.25">
      <c r="A1001" s="882">
        <v>4810111104</v>
      </c>
      <c r="B1001" s="883" t="s">
        <v>849</v>
      </c>
      <c r="C1001" s="157">
        <f>-VLOOKUP(A1001,Clasificación!C:J,5,FALSE)</f>
        <v>0</v>
      </c>
      <c r="D1001" s="157"/>
      <c r="E1001" s="157"/>
      <c r="F1001" s="157">
        <f>+VLOOKUP(A1001,Clasificación!C:K,9,FALSE)</f>
        <v>0</v>
      </c>
      <c r="G1001" s="157">
        <f t="shared" si="52"/>
        <v>0</v>
      </c>
      <c r="H1001" s="157"/>
      <c r="I1001" s="157"/>
      <c r="J1001" s="157"/>
      <c r="K1001" s="157"/>
      <c r="L1001" s="157"/>
      <c r="M1001" s="157"/>
      <c r="N1001" s="157"/>
      <c r="O1001" s="157"/>
      <c r="P1001" s="157"/>
      <c r="Q1001" s="157"/>
      <c r="R1001" s="157"/>
      <c r="S1001" s="157"/>
      <c r="T1001" s="157"/>
      <c r="U1001" s="157"/>
      <c r="V1001" s="157"/>
      <c r="W1001" s="157"/>
      <c r="X1001" s="157"/>
      <c r="Y1001" s="157"/>
      <c r="Z1001" s="157"/>
      <c r="AA1001" s="157">
        <f t="shared" si="54"/>
        <v>0</v>
      </c>
      <c r="AB1001" s="158"/>
      <c r="AC1001" s="884"/>
      <c r="AD1001" s="884"/>
      <c r="AE1001" s="884"/>
      <c r="AF1001" s="884"/>
      <c r="AG1001" s="884"/>
      <c r="AH1001" s="884"/>
      <c r="AI1001" s="884"/>
      <c r="AJ1001" s="884"/>
      <c r="AK1001" s="884"/>
      <c r="AL1001" s="884"/>
      <c r="AM1001" s="884"/>
      <c r="AN1001" s="884"/>
    </row>
    <row r="1002" spans="1:40" s="882" customFormat="1" ht="11.25">
      <c r="A1002" s="882">
        <v>4810111105</v>
      </c>
      <c r="B1002" s="883" t="s">
        <v>850</v>
      </c>
      <c r="C1002" s="157">
        <f>-VLOOKUP(A1002,Clasificación!C:J,5,FALSE)</f>
        <v>-400000</v>
      </c>
      <c r="D1002" s="157"/>
      <c r="E1002" s="157"/>
      <c r="F1002" s="157">
        <f>+VLOOKUP(A1002,Clasificación!C:K,9,FALSE)</f>
        <v>0</v>
      </c>
      <c r="G1002" s="157">
        <f t="shared" si="52"/>
        <v>-400000</v>
      </c>
      <c r="H1002" s="157">
        <f t="shared" ref="H1002:H1003" si="55">-G1002</f>
        <v>400000</v>
      </c>
      <c r="I1002" s="157"/>
      <c r="J1002" s="157"/>
      <c r="K1002" s="157"/>
      <c r="L1002" s="157"/>
      <c r="M1002" s="157"/>
      <c r="N1002" s="157"/>
      <c r="O1002" s="157"/>
      <c r="P1002" s="157"/>
      <c r="Q1002" s="157"/>
      <c r="R1002" s="157"/>
      <c r="S1002" s="157"/>
      <c r="T1002" s="157"/>
      <c r="U1002" s="157"/>
      <c r="V1002" s="157"/>
      <c r="W1002" s="157"/>
      <c r="X1002" s="157"/>
      <c r="Y1002" s="157"/>
      <c r="Z1002" s="157"/>
      <c r="AA1002" s="157">
        <f t="shared" si="54"/>
        <v>0</v>
      </c>
      <c r="AB1002" s="158"/>
      <c r="AC1002" s="884"/>
      <c r="AD1002" s="884"/>
      <c r="AE1002" s="884"/>
      <c r="AF1002" s="884"/>
      <c r="AG1002" s="884"/>
      <c r="AH1002" s="884"/>
      <c r="AI1002" s="884"/>
      <c r="AJ1002" s="884"/>
      <c r="AK1002" s="884"/>
      <c r="AL1002" s="884"/>
      <c r="AM1002" s="884"/>
      <c r="AN1002" s="884"/>
    </row>
    <row r="1003" spans="1:40" s="882" customFormat="1" ht="11.25">
      <c r="A1003" s="882">
        <v>4810111106</v>
      </c>
      <c r="B1003" s="883" t="s">
        <v>1528</v>
      </c>
      <c r="C1003" s="157">
        <f>-VLOOKUP(A1003,Clasificación!C:J,5,FALSE)</f>
        <v>-200000</v>
      </c>
      <c r="D1003" s="157"/>
      <c r="E1003" s="157"/>
      <c r="F1003" s="157">
        <f>+VLOOKUP(A1003,Clasificación!C:K,9,FALSE)</f>
        <v>0</v>
      </c>
      <c r="G1003" s="157">
        <f t="shared" si="52"/>
        <v>-200000</v>
      </c>
      <c r="H1003" s="157">
        <f t="shared" si="55"/>
        <v>200000</v>
      </c>
      <c r="I1003" s="157"/>
      <c r="J1003" s="157"/>
      <c r="K1003" s="157"/>
      <c r="L1003" s="157"/>
      <c r="M1003" s="157"/>
      <c r="N1003" s="157"/>
      <c r="O1003" s="157"/>
      <c r="P1003" s="157"/>
      <c r="Q1003" s="157"/>
      <c r="R1003" s="157"/>
      <c r="S1003" s="157"/>
      <c r="T1003" s="157"/>
      <c r="U1003" s="157"/>
      <c r="V1003" s="157"/>
      <c r="W1003" s="157"/>
      <c r="X1003" s="157"/>
      <c r="Y1003" s="157"/>
      <c r="Z1003" s="157"/>
      <c r="AA1003" s="157">
        <f t="shared" si="54"/>
        <v>0</v>
      </c>
      <c r="AB1003" s="158"/>
      <c r="AC1003" s="884"/>
      <c r="AD1003" s="884"/>
      <c r="AE1003" s="884"/>
      <c r="AF1003" s="884"/>
      <c r="AG1003" s="884"/>
      <c r="AH1003" s="884"/>
      <c r="AI1003" s="884"/>
      <c r="AJ1003" s="884"/>
      <c r="AK1003" s="884"/>
      <c r="AL1003" s="884"/>
      <c r="AM1003" s="884"/>
      <c r="AN1003" s="884"/>
    </row>
    <row r="1004" spans="1:40" s="882" customFormat="1" ht="11.25">
      <c r="A1004" s="882">
        <v>5</v>
      </c>
      <c r="B1004" s="883" t="s">
        <v>149</v>
      </c>
      <c r="C1004" s="157">
        <f>VLOOKUP(A1004,Clasificación!C:J,5,FALSE)</f>
        <v>0</v>
      </c>
      <c r="D1004" s="157"/>
      <c r="E1004" s="157"/>
      <c r="F1004" s="157">
        <f>+VLOOKUP(A1004,Clasificación!C:K,9,FALSE)</f>
        <v>0</v>
      </c>
      <c r="G1004" s="157">
        <f t="shared" si="52"/>
        <v>0</v>
      </c>
      <c r="H1004" s="157"/>
      <c r="I1004" s="157"/>
      <c r="J1004" s="157"/>
      <c r="K1004" s="157"/>
      <c r="L1004" s="157"/>
      <c r="M1004" s="157"/>
      <c r="N1004" s="157"/>
      <c r="O1004" s="157"/>
      <c r="P1004" s="157"/>
      <c r="Q1004" s="157"/>
      <c r="R1004" s="157"/>
      <c r="S1004" s="157"/>
      <c r="T1004" s="157"/>
      <c r="U1004" s="157"/>
      <c r="V1004" s="157"/>
      <c r="W1004" s="157"/>
      <c r="X1004" s="157"/>
      <c r="Y1004" s="157"/>
      <c r="Z1004" s="157"/>
      <c r="AA1004" s="157">
        <f t="shared" si="54"/>
        <v>0</v>
      </c>
      <c r="AB1004" s="158"/>
      <c r="AC1004" s="884"/>
      <c r="AD1004" s="884"/>
      <c r="AE1004" s="884"/>
      <c r="AF1004" s="884"/>
      <c r="AG1004" s="884"/>
      <c r="AH1004" s="884"/>
      <c r="AI1004" s="884"/>
      <c r="AJ1004" s="884"/>
      <c r="AK1004" s="884"/>
      <c r="AL1004" s="884"/>
      <c r="AM1004" s="884"/>
      <c r="AN1004" s="884"/>
    </row>
    <row r="1005" spans="1:40" s="882" customFormat="1" ht="11.25">
      <c r="A1005" s="882">
        <v>51</v>
      </c>
      <c r="B1005" s="883" t="s">
        <v>399</v>
      </c>
      <c r="C1005" s="157">
        <f>VLOOKUP(A1005,Clasificación!C:J,5,FALSE)</f>
        <v>0</v>
      </c>
      <c r="D1005" s="157"/>
      <c r="E1005" s="157"/>
      <c r="F1005" s="157">
        <f>+VLOOKUP(A1005,Clasificación!C:K,9,FALSE)</f>
        <v>0</v>
      </c>
      <c r="G1005" s="157">
        <f t="shared" si="52"/>
        <v>0</v>
      </c>
      <c r="H1005" s="157"/>
      <c r="I1005" s="157"/>
      <c r="J1005" s="157"/>
      <c r="K1005" s="157"/>
      <c r="L1005" s="157"/>
      <c r="M1005" s="157"/>
      <c r="N1005" s="157"/>
      <c r="O1005" s="157"/>
      <c r="P1005" s="157"/>
      <c r="Q1005" s="157"/>
      <c r="R1005" s="157"/>
      <c r="S1005" s="157"/>
      <c r="T1005" s="157"/>
      <c r="U1005" s="157"/>
      <c r="V1005" s="157"/>
      <c r="W1005" s="157"/>
      <c r="X1005" s="157"/>
      <c r="Y1005" s="157"/>
      <c r="Z1005" s="157"/>
      <c r="AA1005" s="157">
        <f t="shared" si="54"/>
        <v>0</v>
      </c>
      <c r="AB1005" s="158"/>
      <c r="AC1005" s="884"/>
      <c r="AD1005" s="884"/>
      <c r="AE1005" s="884"/>
      <c r="AF1005" s="884"/>
      <c r="AG1005" s="884"/>
      <c r="AH1005" s="884"/>
      <c r="AI1005" s="884"/>
      <c r="AJ1005" s="884"/>
      <c r="AK1005" s="884"/>
      <c r="AL1005" s="884"/>
      <c r="AM1005" s="884"/>
      <c r="AN1005" s="884"/>
    </row>
    <row r="1006" spans="1:40" s="882" customFormat="1" ht="11.25">
      <c r="A1006" s="882">
        <v>511</v>
      </c>
      <c r="B1006" s="883" t="s">
        <v>400</v>
      </c>
      <c r="C1006" s="157">
        <f>VLOOKUP(A1006,Clasificación!C:J,5,FALSE)</f>
        <v>0</v>
      </c>
      <c r="D1006" s="157"/>
      <c r="E1006" s="157"/>
      <c r="F1006" s="157">
        <f>+VLOOKUP(A1006,Clasificación!C:K,9,FALSE)</f>
        <v>0</v>
      </c>
      <c r="G1006" s="157">
        <f t="shared" si="52"/>
        <v>0</v>
      </c>
      <c r="H1006" s="157"/>
      <c r="I1006" s="157"/>
      <c r="J1006" s="157"/>
      <c r="K1006" s="157"/>
      <c r="L1006" s="157"/>
      <c r="M1006" s="157"/>
      <c r="N1006" s="157"/>
      <c r="O1006" s="157"/>
      <c r="P1006" s="157"/>
      <c r="Q1006" s="157"/>
      <c r="R1006" s="157"/>
      <c r="S1006" s="157"/>
      <c r="T1006" s="157"/>
      <c r="U1006" s="157"/>
      <c r="V1006" s="157"/>
      <c r="W1006" s="157"/>
      <c r="X1006" s="157"/>
      <c r="Y1006" s="157"/>
      <c r="Z1006" s="157"/>
      <c r="AA1006" s="157">
        <f t="shared" si="54"/>
        <v>0</v>
      </c>
      <c r="AB1006" s="158"/>
      <c r="AC1006" s="884"/>
      <c r="AD1006" s="884"/>
      <c r="AE1006" s="884"/>
      <c r="AF1006" s="884"/>
      <c r="AG1006" s="884"/>
      <c r="AH1006" s="884"/>
      <c r="AI1006" s="884"/>
      <c r="AJ1006" s="884"/>
      <c r="AK1006" s="884"/>
      <c r="AL1006" s="884"/>
      <c r="AM1006" s="884"/>
      <c r="AN1006" s="884"/>
    </row>
    <row r="1007" spans="1:40" s="882" customFormat="1" ht="11.25">
      <c r="A1007" s="882">
        <v>51101</v>
      </c>
      <c r="B1007" s="883" t="s">
        <v>33</v>
      </c>
      <c r="C1007" s="157">
        <f>VLOOKUP(A1007,Clasificación!C:J,5,FALSE)</f>
        <v>0</v>
      </c>
      <c r="D1007" s="157"/>
      <c r="E1007" s="157"/>
      <c r="F1007" s="157">
        <f>+VLOOKUP(A1007,Clasificación!C:K,9,FALSE)</f>
        <v>0</v>
      </c>
      <c r="G1007" s="157">
        <f t="shared" si="52"/>
        <v>0</v>
      </c>
      <c r="H1007" s="157"/>
      <c r="I1007" s="157"/>
      <c r="J1007" s="157"/>
      <c r="K1007" s="157"/>
      <c r="L1007" s="157"/>
      <c r="M1007" s="157"/>
      <c r="N1007" s="157"/>
      <c r="O1007" s="157"/>
      <c r="P1007" s="157"/>
      <c r="Q1007" s="157"/>
      <c r="R1007" s="157"/>
      <c r="S1007" s="157"/>
      <c r="T1007" s="157"/>
      <c r="U1007" s="157"/>
      <c r="V1007" s="157"/>
      <c r="W1007" s="157"/>
      <c r="X1007" s="157"/>
      <c r="Y1007" s="157"/>
      <c r="Z1007" s="157"/>
      <c r="AA1007" s="157">
        <f t="shared" si="54"/>
        <v>0</v>
      </c>
      <c r="AB1007" s="158"/>
      <c r="AC1007" s="884"/>
      <c r="AD1007" s="884"/>
      <c r="AE1007" s="884"/>
      <c r="AF1007" s="884"/>
      <c r="AG1007" s="884"/>
      <c r="AH1007" s="884"/>
      <c r="AI1007" s="884"/>
      <c r="AJ1007" s="884"/>
      <c r="AK1007" s="884"/>
      <c r="AL1007" s="884"/>
      <c r="AM1007" s="884"/>
      <c r="AN1007" s="884"/>
    </row>
    <row r="1008" spans="1:40" s="882" customFormat="1" ht="11.25">
      <c r="A1008" s="882">
        <v>511011</v>
      </c>
      <c r="B1008" s="883" t="s">
        <v>33</v>
      </c>
      <c r="C1008" s="157">
        <f>VLOOKUP(A1008,Clasificación!C:J,5,FALSE)</f>
        <v>0</v>
      </c>
      <c r="D1008" s="157"/>
      <c r="E1008" s="157"/>
      <c r="F1008" s="157">
        <f>+VLOOKUP(A1008,Clasificación!C:K,9,FALSE)</f>
        <v>0</v>
      </c>
      <c r="G1008" s="157">
        <f t="shared" si="52"/>
        <v>0</v>
      </c>
      <c r="H1008" s="157"/>
      <c r="I1008" s="157"/>
      <c r="J1008" s="157"/>
      <c r="K1008" s="157"/>
      <c r="L1008" s="157"/>
      <c r="M1008" s="157"/>
      <c r="N1008" s="157"/>
      <c r="O1008" s="157"/>
      <c r="P1008" s="157"/>
      <c r="Q1008" s="157"/>
      <c r="R1008" s="157"/>
      <c r="S1008" s="157"/>
      <c r="T1008" s="157"/>
      <c r="U1008" s="157"/>
      <c r="V1008" s="157"/>
      <c r="W1008" s="157"/>
      <c r="X1008" s="157"/>
      <c r="Y1008" s="157"/>
      <c r="Z1008" s="157"/>
      <c r="AA1008" s="157">
        <f t="shared" si="54"/>
        <v>0</v>
      </c>
      <c r="AB1008" s="158"/>
      <c r="AC1008" s="884"/>
      <c r="AD1008" s="884"/>
      <c r="AE1008" s="884"/>
      <c r="AF1008" s="884"/>
      <c r="AG1008" s="884"/>
      <c r="AH1008" s="884"/>
      <c r="AI1008" s="884"/>
      <c r="AJ1008" s="884"/>
      <c r="AK1008" s="884"/>
      <c r="AL1008" s="884"/>
      <c r="AM1008" s="884"/>
      <c r="AN1008" s="884"/>
    </row>
    <row r="1009" spans="1:40" s="882" customFormat="1" ht="11.25">
      <c r="A1009" s="882">
        <v>5110111</v>
      </c>
      <c r="B1009" s="883" t="s">
        <v>33</v>
      </c>
      <c r="C1009" s="157">
        <f>VLOOKUP(A1009,Clasificación!C:J,5,FALSE)</f>
        <v>0</v>
      </c>
      <c r="D1009" s="157"/>
      <c r="E1009" s="157"/>
      <c r="F1009" s="157">
        <f>+VLOOKUP(A1009,Clasificación!C:K,9,FALSE)</f>
        <v>0</v>
      </c>
      <c r="G1009" s="157">
        <f t="shared" si="52"/>
        <v>0</v>
      </c>
      <c r="H1009" s="157"/>
      <c r="I1009" s="157"/>
      <c r="J1009" s="157"/>
      <c r="K1009" s="157"/>
      <c r="L1009" s="157"/>
      <c r="M1009" s="157"/>
      <c r="N1009" s="157"/>
      <c r="O1009" s="157"/>
      <c r="P1009" s="157"/>
      <c r="Q1009" s="157"/>
      <c r="R1009" s="157"/>
      <c r="S1009" s="157"/>
      <c r="T1009" s="157"/>
      <c r="U1009" s="157"/>
      <c r="V1009" s="157"/>
      <c r="W1009" s="157"/>
      <c r="X1009" s="157"/>
      <c r="Y1009" s="157"/>
      <c r="Z1009" s="157"/>
      <c r="AA1009" s="157">
        <f t="shared" si="54"/>
        <v>0</v>
      </c>
      <c r="AB1009" s="158"/>
      <c r="AC1009" s="884"/>
      <c r="AD1009" s="884"/>
      <c r="AE1009" s="884"/>
      <c r="AF1009" s="884"/>
      <c r="AG1009" s="884"/>
      <c r="AH1009" s="884"/>
      <c r="AI1009" s="884"/>
      <c r="AJ1009" s="884"/>
      <c r="AK1009" s="884"/>
      <c r="AL1009" s="884"/>
      <c r="AM1009" s="884"/>
      <c r="AN1009" s="884"/>
    </row>
    <row r="1010" spans="1:40" s="882" customFormat="1" ht="11.25">
      <c r="A1010" s="882">
        <v>51101111</v>
      </c>
      <c r="B1010" s="883" t="s">
        <v>179</v>
      </c>
      <c r="C1010" s="157">
        <f>VLOOKUP(A1010,Clasificación!C:J,5,FALSE)</f>
        <v>0</v>
      </c>
      <c r="D1010" s="157"/>
      <c r="E1010" s="157"/>
      <c r="F1010" s="157">
        <f>+VLOOKUP(A1010,Clasificación!C:K,9,FALSE)</f>
        <v>0</v>
      </c>
      <c r="G1010" s="157">
        <f t="shared" si="52"/>
        <v>0</v>
      </c>
      <c r="H1010" s="157"/>
      <c r="I1010" s="157"/>
      <c r="J1010" s="157"/>
      <c r="K1010" s="157"/>
      <c r="L1010" s="157"/>
      <c r="M1010" s="157"/>
      <c r="N1010" s="157"/>
      <c r="O1010" s="157"/>
      <c r="P1010" s="157"/>
      <c r="Q1010" s="157"/>
      <c r="R1010" s="157"/>
      <c r="S1010" s="157"/>
      <c r="T1010" s="157"/>
      <c r="U1010" s="157"/>
      <c r="V1010" s="157"/>
      <c r="W1010" s="157"/>
      <c r="X1010" s="157"/>
      <c r="Y1010" s="157"/>
      <c r="Z1010" s="157"/>
      <c r="AA1010" s="157">
        <f t="shared" si="54"/>
        <v>0</v>
      </c>
      <c r="AB1010" s="158"/>
      <c r="AC1010" s="884"/>
      <c r="AD1010" s="884"/>
      <c r="AE1010" s="884"/>
      <c r="AF1010" s="884"/>
      <c r="AG1010" s="884"/>
      <c r="AH1010" s="884"/>
      <c r="AI1010" s="884"/>
      <c r="AJ1010" s="884"/>
      <c r="AK1010" s="884"/>
      <c r="AL1010" s="884"/>
      <c r="AM1010" s="884"/>
      <c r="AN1010" s="884"/>
    </row>
    <row r="1011" spans="1:40" s="882" customFormat="1" ht="11.25">
      <c r="A1011" s="882">
        <v>5110111101</v>
      </c>
      <c r="B1011" s="883" t="s">
        <v>851</v>
      </c>
      <c r="C1011" s="157">
        <f>VLOOKUP(A1011,Clasificación!C:J,5,FALSE)</f>
        <v>0</v>
      </c>
      <c r="D1011" s="157"/>
      <c r="E1011" s="157"/>
      <c r="F1011" s="157">
        <f>+VLOOKUP(A1011,Clasificación!C:K,9,FALSE)</f>
        <v>0</v>
      </c>
      <c r="G1011" s="157">
        <f t="shared" si="52"/>
        <v>0</v>
      </c>
      <c r="H1011" s="157"/>
      <c r="I1011" s="157"/>
      <c r="J1011" s="157"/>
      <c r="K1011" s="157"/>
      <c r="L1011" s="157"/>
      <c r="M1011" s="157"/>
      <c r="N1011" s="157"/>
      <c r="O1011" s="157"/>
      <c r="P1011" s="157"/>
      <c r="Q1011" s="157"/>
      <c r="R1011" s="157"/>
      <c r="S1011" s="157"/>
      <c r="T1011" s="157"/>
      <c r="U1011" s="157"/>
      <c r="V1011" s="157"/>
      <c r="W1011" s="157"/>
      <c r="X1011" s="157"/>
      <c r="Y1011" s="157"/>
      <c r="Z1011" s="157"/>
      <c r="AA1011" s="157">
        <f t="shared" si="54"/>
        <v>0</v>
      </c>
      <c r="AB1011" s="158"/>
      <c r="AC1011" s="884"/>
      <c r="AD1011" s="884"/>
      <c r="AE1011" s="884"/>
      <c r="AF1011" s="884"/>
      <c r="AG1011" s="884"/>
      <c r="AH1011" s="884"/>
      <c r="AI1011" s="884"/>
      <c r="AJ1011" s="884"/>
      <c r="AK1011" s="884"/>
      <c r="AL1011" s="884"/>
      <c r="AM1011" s="884"/>
      <c r="AN1011" s="884"/>
    </row>
    <row r="1012" spans="1:40" s="882" customFormat="1" ht="11.25">
      <c r="A1012" s="882">
        <v>5110111102</v>
      </c>
      <c r="B1012" s="883" t="s">
        <v>179</v>
      </c>
      <c r="C1012" s="157">
        <f>VLOOKUP(A1012,Clasificación!C:J,5,FALSE)</f>
        <v>0</v>
      </c>
      <c r="D1012" s="157"/>
      <c r="E1012" s="157"/>
      <c r="F1012" s="157">
        <f>+VLOOKUP(A1012,Clasificación!C:K,9,FALSE)</f>
        <v>0</v>
      </c>
      <c r="G1012" s="157">
        <f t="shared" si="52"/>
        <v>0</v>
      </c>
      <c r="H1012" s="157"/>
      <c r="I1012" s="157"/>
      <c r="J1012" s="157"/>
      <c r="K1012" s="157"/>
      <c r="L1012" s="157"/>
      <c r="M1012" s="157"/>
      <c r="N1012" s="157"/>
      <c r="O1012" s="157"/>
      <c r="P1012" s="157"/>
      <c r="Q1012" s="157"/>
      <c r="R1012" s="157"/>
      <c r="S1012" s="157"/>
      <c r="T1012" s="157"/>
      <c r="U1012" s="157"/>
      <c r="V1012" s="157"/>
      <c r="W1012" s="157"/>
      <c r="X1012" s="157"/>
      <c r="Y1012" s="157"/>
      <c r="Z1012" s="157"/>
      <c r="AA1012" s="157">
        <f t="shared" si="54"/>
        <v>0</v>
      </c>
      <c r="AB1012" s="158"/>
      <c r="AC1012" s="884"/>
      <c r="AD1012" s="884"/>
      <c r="AE1012" s="884"/>
      <c r="AF1012" s="884"/>
      <c r="AG1012" s="884"/>
      <c r="AH1012" s="884"/>
      <c r="AI1012" s="884"/>
      <c r="AJ1012" s="884"/>
      <c r="AK1012" s="884"/>
      <c r="AL1012" s="884"/>
      <c r="AM1012" s="884"/>
      <c r="AN1012" s="884"/>
    </row>
    <row r="1013" spans="1:40" s="882" customFormat="1" ht="11.25">
      <c r="A1013" s="882">
        <v>51101112</v>
      </c>
      <c r="B1013" s="883" t="s">
        <v>401</v>
      </c>
      <c r="C1013" s="157">
        <f>VLOOKUP(A1013,Clasificación!C:J,5,FALSE)</f>
        <v>0</v>
      </c>
      <c r="D1013" s="157"/>
      <c r="E1013" s="157"/>
      <c r="F1013" s="157">
        <f>+VLOOKUP(A1013,Clasificación!C:K,9,FALSE)</f>
        <v>0</v>
      </c>
      <c r="G1013" s="157">
        <f t="shared" si="52"/>
        <v>0</v>
      </c>
      <c r="H1013" s="157"/>
      <c r="I1013" s="157"/>
      <c r="J1013" s="157"/>
      <c r="K1013" s="157"/>
      <c r="L1013" s="157"/>
      <c r="M1013" s="157"/>
      <c r="N1013" s="157"/>
      <c r="O1013" s="157"/>
      <c r="P1013" s="157"/>
      <c r="Q1013" s="157"/>
      <c r="R1013" s="157"/>
      <c r="S1013" s="157"/>
      <c r="T1013" s="157"/>
      <c r="U1013" s="157"/>
      <c r="V1013" s="157"/>
      <c r="W1013" s="157"/>
      <c r="X1013" s="157"/>
      <c r="Y1013" s="157"/>
      <c r="Z1013" s="157"/>
      <c r="AA1013" s="157">
        <f t="shared" si="54"/>
        <v>0</v>
      </c>
      <c r="AB1013" s="158"/>
      <c r="AC1013" s="884"/>
      <c r="AD1013" s="884"/>
      <c r="AE1013" s="884"/>
      <c r="AF1013" s="884"/>
      <c r="AG1013" s="884"/>
      <c r="AH1013" s="884"/>
      <c r="AI1013" s="884"/>
      <c r="AJ1013" s="884"/>
      <c r="AK1013" s="884"/>
      <c r="AL1013" s="884"/>
      <c r="AM1013" s="884"/>
      <c r="AN1013" s="884"/>
    </row>
    <row r="1014" spans="1:40" s="882" customFormat="1" ht="11.25">
      <c r="A1014" s="882">
        <v>5110111201</v>
      </c>
      <c r="B1014" s="883" t="s">
        <v>341</v>
      </c>
      <c r="C1014" s="157">
        <f>VLOOKUP(A1014,Clasificación!C:J,5,FALSE)</f>
        <v>0</v>
      </c>
      <c r="D1014" s="157"/>
      <c r="E1014" s="157"/>
      <c r="F1014" s="157">
        <f>+VLOOKUP(A1014,Clasificación!C:K,9,FALSE)</f>
        <v>0</v>
      </c>
      <c r="G1014" s="157">
        <f t="shared" si="52"/>
        <v>0</v>
      </c>
      <c r="H1014" s="157"/>
      <c r="I1014" s="157"/>
      <c r="J1014" s="157"/>
      <c r="K1014" s="157"/>
      <c r="L1014" s="157"/>
      <c r="M1014" s="157"/>
      <c r="N1014" s="157"/>
      <c r="O1014" s="157"/>
      <c r="P1014" s="157"/>
      <c r="Q1014" s="157"/>
      <c r="R1014" s="157"/>
      <c r="S1014" s="157"/>
      <c r="T1014" s="157"/>
      <c r="U1014" s="157"/>
      <c r="V1014" s="157"/>
      <c r="W1014" s="157"/>
      <c r="X1014" s="157"/>
      <c r="Y1014" s="157"/>
      <c r="Z1014" s="157"/>
      <c r="AA1014" s="157">
        <f t="shared" si="54"/>
        <v>0</v>
      </c>
      <c r="AB1014" s="158"/>
      <c r="AC1014" s="884"/>
      <c r="AD1014" s="884"/>
      <c r="AE1014" s="884"/>
      <c r="AF1014" s="884"/>
      <c r="AG1014" s="884"/>
      <c r="AH1014" s="884"/>
      <c r="AI1014" s="884"/>
      <c r="AJ1014" s="884"/>
      <c r="AK1014" s="884"/>
      <c r="AL1014" s="884"/>
      <c r="AM1014" s="884"/>
      <c r="AN1014" s="884"/>
    </row>
    <row r="1015" spans="1:40" s="882" customFormat="1" ht="11.25">
      <c r="A1015" s="882">
        <v>5110111202</v>
      </c>
      <c r="B1015" s="883" t="s">
        <v>341</v>
      </c>
      <c r="C1015" s="157">
        <f>VLOOKUP(A1015,Clasificación!C:J,5,FALSE)</f>
        <v>0</v>
      </c>
      <c r="D1015" s="157"/>
      <c r="E1015" s="157"/>
      <c r="F1015" s="157">
        <f>+VLOOKUP(A1015,Clasificación!C:K,9,FALSE)</f>
        <v>0</v>
      </c>
      <c r="G1015" s="157">
        <f t="shared" si="52"/>
        <v>0</v>
      </c>
      <c r="H1015" s="157"/>
      <c r="I1015" s="157"/>
      <c r="J1015" s="157"/>
      <c r="K1015" s="157"/>
      <c r="L1015" s="157"/>
      <c r="M1015" s="157"/>
      <c r="N1015" s="157"/>
      <c r="O1015" s="157"/>
      <c r="P1015" s="157"/>
      <c r="Q1015" s="157"/>
      <c r="R1015" s="157"/>
      <c r="S1015" s="157"/>
      <c r="T1015" s="157"/>
      <c r="U1015" s="157"/>
      <c r="V1015" s="157"/>
      <c r="W1015" s="157"/>
      <c r="X1015" s="157"/>
      <c r="Y1015" s="157"/>
      <c r="Z1015" s="157"/>
      <c r="AA1015" s="157">
        <f t="shared" si="54"/>
        <v>0</v>
      </c>
      <c r="AB1015" s="158"/>
      <c r="AC1015" s="884"/>
      <c r="AD1015" s="884"/>
      <c r="AE1015" s="884"/>
      <c r="AF1015" s="884"/>
      <c r="AG1015" s="884"/>
      <c r="AH1015" s="884"/>
      <c r="AI1015" s="884"/>
      <c r="AJ1015" s="884"/>
      <c r="AK1015" s="884"/>
      <c r="AL1015" s="884"/>
      <c r="AM1015" s="884"/>
      <c r="AN1015" s="884"/>
    </row>
    <row r="1016" spans="1:40" s="882" customFormat="1" ht="11.25">
      <c r="A1016" s="882">
        <v>51101113</v>
      </c>
      <c r="B1016" s="883" t="s">
        <v>1142</v>
      </c>
      <c r="C1016" s="157">
        <f>VLOOKUP(A1016,Clasificación!C:J,5,FALSE)</f>
        <v>0</v>
      </c>
      <c r="D1016" s="157"/>
      <c r="E1016" s="157"/>
      <c r="F1016" s="157">
        <f>+VLOOKUP(A1016,Clasificación!C:K,9,FALSE)</f>
        <v>0</v>
      </c>
      <c r="G1016" s="157">
        <f t="shared" si="52"/>
        <v>0</v>
      </c>
      <c r="H1016" s="157"/>
      <c r="I1016" s="157"/>
      <c r="J1016" s="157"/>
      <c r="K1016" s="157"/>
      <c r="L1016" s="157"/>
      <c r="M1016" s="157"/>
      <c r="N1016" s="157"/>
      <c r="O1016" s="157"/>
      <c r="P1016" s="157"/>
      <c r="Q1016" s="157"/>
      <c r="R1016" s="157"/>
      <c r="S1016" s="157"/>
      <c r="T1016" s="157"/>
      <c r="U1016" s="157"/>
      <c r="V1016" s="157"/>
      <c r="W1016" s="157"/>
      <c r="X1016" s="157"/>
      <c r="Y1016" s="157"/>
      <c r="Z1016" s="157"/>
      <c r="AA1016" s="157">
        <f t="shared" si="54"/>
        <v>0</v>
      </c>
      <c r="AB1016" s="158"/>
      <c r="AC1016" s="884"/>
      <c r="AD1016" s="884"/>
      <c r="AE1016" s="884"/>
      <c r="AF1016" s="884"/>
      <c r="AG1016" s="884"/>
      <c r="AH1016" s="884"/>
      <c r="AI1016" s="884"/>
      <c r="AJ1016" s="884"/>
      <c r="AK1016" s="884"/>
      <c r="AL1016" s="884"/>
      <c r="AM1016" s="884"/>
      <c r="AN1016" s="884"/>
    </row>
    <row r="1017" spans="1:40" s="882" customFormat="1" ht="11.25">
      <c r="A1017" s="882">
        <v>5110111301</v>
      </c>
      <c r="B1017" s="883" t="s">
        <v>1143</v>
      </c>
      <c r="C1017" s="157">
        <f>VLOOKUP(A1017,Clasificación!C:J,5,FALSE)</f>
        <v>2458458</v>
      </c>
      <c r="D1017" s="157"/>
      <c r="E1017" s="157"/>
      <c r="F1017" s="157">
        <f>+VLOOKUP(A1017,Clasificación!C:K,9,FALSE)</f>
        <v>0</v>
      </c>
      <c r="G1017" s="157">
        <f t="shared" si="52"/>
        <v>2458458</v>
      </c>
      <c r="I1017" s="157"/>
      <c r="J1017" s="157"/>
      <c r="K1017" s="157"/>
      <c r="L1017" s="157">
        <f>-G1017</f>
        <v>-2458458</v>
      </c>
      <c r="M1017" s="157"/>
      <c r="N1017" s="157"/>
      <c r="O1017" s="157"/>
      <c r="P1017" s="157"/>
      <c r="Q1017" s="157"/>
      <c r="R1017" s="157"/>
      <c r="S1017" s="157"/>
      <c r="T1017" s="157"/>
      <c r="U1017" s="157"/>
      <c r="V1017" s="157"/>
      <c r="W1017" s="157"/>
      <c r="X1017" s="157"/>
      <c r="Y1017" s="157"/>
      <c r="Z1017" s="157"/>
      <c r="AA1017" s="157">
        <f t="shared" si="54"/>
        <v>0</v>
      </c>
      <c r="AB1017" s="158"/>
      <c r="AC1017" s="884"/>
      <c r="AD1017" s="884"/>
      <c r="AE1017" s="884"/>
      <c r="AF1017" s="884"/>
      <c r="AG1017" s="884"/>
      <c r="AH1017" s="884"/>
      <c r="AI1017" s="884"/>
      <c r="AJ1017" s="884"/>
      <c r="AK1017" s="884"/>
      <c r="AL1017" s="884"/>
      <c r="AM1017" s="884"/>
      <c r="AN1017" s="884"/>
    </row>
    <row r="1018" spans="1:40" s="882" customFormat="1" ht="11.25">
      <c r="A1018" s="882">
        <v>51102</v>
      </c>
      <c r="B1018" s="883" t="s">
        <v>402</v>
      </c>
      <c r="C1018" s="157">
        <f>VLOOKUP(A1018,Clasificación!C:J,5,FALSE)</f>
        <v>0</v>
      </c>
      <c r="D1018" s="157"/>
      <c r="E1018" s="157"/>
      <c r="F1018" s="157">
        <f>+VLOOKUP(A1018,Clasificación!C:K,9,FALSE)</f>
        <v>0</v>
      </c>
      <c r="G1018" s="157">
        <f t="shared" si="52"/>
        <v>0</v>
      </c>
      <c r="H1018" s="157"/>
      <c r="I1018" s="157"/>
      <c r="J1018" s="157"/>
      <c r="K1018" s="157"/>
      <c r="L1018" s="157"/>
      <c r="M1018" s="157"/>
      <c r="N1018" s="157"/>
      <c r="O1018" s="157"/>
      <c r="P1018" s="157"/>
      <c r="Q1018" s="157"/>
      <c r="R1018" s="157"/>
      <c r="S1018" s="157"/>
      <c r="T1018" s="157"/>
      <c r="U1018" s="157"/>
      <c r="V1018" s="157"/>
      <c r="W1018" s="157"/>
      <c r="X1018" s="157"/>
      <c r="Y1018" s="157"/>
      <c r="Z1018" s="157"/>
      <c r="AA1018" s="157">
        <f t="shared" si="54"/>
        <v>0</v>
      </c>
      <c r="AB1018" s="158"/>
      <c r="AC1018" s="884"/>
      <c r="AD1018" s="884"/>
      <c r="AE1018" s="884"/>
      <c r="AF1018" s="884"/>
      <c r="AG1018" s="884"/>
      <c r="AH1018" s="884"/>
      <c r="AI1018" s="884"/>
      <c r="AJ1018" s="884"/>
      <c r="AK1018" s="884"/>
      <c r="AL1018" s="884"/>
      <c r="AM1018" s="884"/>
      <c r="AN1018" s="884"/>
    </row>
    <row r="1019" spans="1:40" s="882" customFormat="1" ht="11.25">
      <c r="A1019" s="882">
        <v>511021</v>
      </c>
      <c r="B1019" s="883" t="s">
        <v>402</v>
      </c>
      <c r="C1019" s="157">
        <f>VLOOKUP(A1019,Clasificación!C:J,5,FALSE)</f>
        <v>0</v>
      </c>
      <c r="D1019" s="157"/>
      <c r="E1019" s="157"/>
      <c r="F1019" s="157">
        <f>+VLOOKUP(A1019,Clasificación!C:K,9,FALSE)</f>
        <v>0</v>
      </c>
      <c r="G1019" s="157">
        <f t="shared" si="52"/>
        <v>0</v>
      </c>
      <c r="H1019" s="157"/>
      <c r="I1019" s="157"/>
      <c r="J1019" s="157"/>
      <c r="K1019" s="157"/>
      <c r="L1019" s="157"/>
      <c r="M1019" s="157"/>
      <c r="N1019" s="157"/>
      <c r="O1019" s="157"/>
      <c r="P1019" s="157"/>
      <c r="Q1019" s="157"/>
      <c r="R1019" s="157"/>
      <c r="S1019" s="157"/>
      <c r="T1019" s="157"/>
      <c r="U1019" s="157"/>
      <c r="V1019" s="157"/>
      <c r="W1019" s="157"/>
      <c r="X1019" s="157"/>
      <c r="Y1019" s="157"/>
      <c r="Z1019" s="157"/>
      <c r="AA1019" s="157">
        <f t="shared" si="54"/>
        <v>0</v>
      </c>
      <c r="AB1019" s="158"/>
      <c r="AC1019" s="884"/>
      <c r="AD1019" s="884"/>
      <c r="AE1019" s="884"/>
      <c r="AF1019" s="884"/>
      <c r="AG1019" s="884"/>
      <c r="AH1019" s="884"/>
      <c r="AI1019" s="884"/>
      <c r="AJ1019" s="884"/>
      <c r="AK1019" s="884"/>
      <c r="AL1019" s="884"/>
      <c r="AM1019" s="884"/>
      <c r="AN1019" s="884"/>
    </row>
    <row r="1020" spans="1:40" s="882" customFormat="1" ht="11.25">
      <c r="A1020" s="882">
        <v>5110211</v>
      </c>
      <c r="B1020" s="883" t="s">
        <v>402</v>
      </c>
      <c r="C1020" s="157">
        <f>VLOOKUP(A1020,Clasificación!C:J,5,FALSE)</f>
        <v>0</v>
      </c>
      <c r="D1020" s="157"/>
      <c r="E1020" s="157"/>
      <c r="F1020" s="157">
        <f>+VLOOKUP(A1020,Clasificación!C:K,9,FALSE)</f>
        <v>0</v>
      </c>
      <c r="G1020" s="157">
        <f t="shared" si="52"/>
        <v>0</v>
      </c>
      <c r="H1020" s="157"/>
      <c r="I1020" s="157"/>
      <c r="J1020" s="157"/>
      <c r="K1020" s="157"/>
      <c r="L1020" s="157"/>
      <c r="M1020" s="157"/>
      <c r="N1020" s="157"/>
      <c r="O1020" s="157"/>
      <c r="P1020" s="157"/>
      <c r="Q1020" s="157"/>
      <c r="R1020" s="157"/>
      <c r="S1020" s="157"/>
      <c r="T1020" s="157"/>
      <c r="U1020" s="157"/>
      <c r="V1020" s="157"/>
      <c r="W1020" s="157"/>
      <c r="X1020" s="157"/>
      <c r="Y1020" s="157"/>
      <c r="Z1020" s="157"/>
      <c r="AA1020" s="157">
        <f t="shared" si="54"/>
        <v>0</v>
      </c>
      <c r="AB1020" s="158"/>
      <c r="AC1020" s="884"/>
      <c r="AD1020" s="884"/>
      <c r="AE1020" s="884"/>
      <c r="AF1020" s="884"/>
      <c r="AG1020" s="884"/>
      <c r="AH1020" s="884"/>
      <c r="AI1020" s="884"/>
      <c r="AJ1020" s="884"/>
      <c r="AK1020" s="884"/>
      <c r="AL1020" s="884"/>
      <c r="AM1020" s="884"/>
      <c r="AN1020" s="884"/>
    </row>
    <row r="1021" spans="1:40" s="882" customFormat="1" ht="11.25">
      <c r="A1021" s="882">
        <v>51102111</v>
      </c>
      <c r="B1021" s="883" t="s">
        <v>402</v>
      </c>
      <c r="C1021" s="157">
        <f>VLOOKUP(A1021,Clasificación!C:J,5,FALSE)</f>
        <v>0</v>
      </c>
      <c r="D1021" s="157"/>
      <c r="E1021" s="157"/>
      <c r="F1021" s="157">
        <f>+VLOOKUP(A1021,Clasificación!C:K,9,FALSE)</f>
        <v>0</v>
      </c>
      <c r="G1021" s="157">
        <f t="shared" si="52"/>
        <v>0</v>
      </c>
      <c r="H1021" s="157"/>
      <c r="I1021" s="157"/>
      <c r="J1021" s="157"/>
      <c r="K1021" s="157"/>
      <c r="L1021" s="157"/>
      <c r="M1021" s="157"/>
      <c r="N1021" s="157"/>
      <c r="O1021" s="157"/>
      <c r="P1021" s="157"/>
      <c r="Q1021" s="157"/>
      <c r="R1021" s="157"/>
      <c r="S1021" s="157"/>
      <c r="T1021" s="157"/>
      <c r="U1021" s="157"/>
      <c r="V1021" s="157"/>
      <c r="W1021" s="157"/>
      <c r="X1021" s="157"/>
      <c r="Y1021" s="157"/>
      <c r="Z1021" s="157"/>
      <c r="AA1021" s="157">
        <f t="shared" ref="AA1021:AA1084" si="56">SUM(G1021:Z1021)</f>
        <v>0</v>
      </c>
      <c r="AB1021" s="158"/>
      <c r="AC1021" s="884"/>
      <c r="AD1021" s="884"/>
      <c r="AE1021" s="884"/>
      <c r="AF1021" s="884"/>
      <c r="AG1021" s="884"/>
      <c r="AH1021" s="884"/>
      <c r="AI1021" s="884"/>
      <c r="AJ1021" s="884"/>
      <c r="AK1021" s="884"/>
      <c r="AL1021" s="884"/>
      <c r="AM1021" s="884"/>
      <c r="AN1021" s="884"/>
    </row>
    <row r="1022" spans="1:40" s="882" customFormat="1" ht="11.25">
      <c r="A1022" s="882">
        <v>5110211101</v>
      </c>
      <c r="B1022" s="883" t="s">
        <v>342</v>
      </c>
      <c r="C1022" s="157">
        <f>VLOOKUP(A1022,Clasificación!C:J,5,FALSE)</f>
        <v>22475279</v>
      </c>
      <c r="D1022" s="157"/>
      <c r="E1022" s="157"/>
      <c r="F1022" s="157">
        <f>+VLOOKUP(A1022,Clasificación!C:K,9,FALSE)</f>
        <v>0</v>
      </c>
      <c r="G1022" s="157">
        <f t="shared" si="52"/>
        <v>22475279</v>
      </c>
      <c r="H1022" s="979">
        <f t="shared" ref="H1022:H1026" si="57">-G1022</f>
        <v>-22475279</v>
      </c>
      <c r="I1022" s="157"/>
      <c r="J1022" s="157"/>
      <c r="K1022" s="157"/>
      <c r="L1022" s="157"/>
      <c r="M1022" s="157"/>
      <c r="N1022" s="157"/>
      <c r="O1022" s="157"/>
      <c r="P1022" s="157"/>
      <c r="Q1022" s="157"/>
      <c r="R1022" s="157"/>
      <c r="S1022" s="157"/>
      <c r="T1022" s="157"/>
      <c r="U1022" s="157"/>
      <c r="V1022" s="157"/>
      <c r="W1022" s="157"/>
      <c r="X1022" s="157"/>
      <c r="Y1022" s="157"/>
      <c r="Z1022" s="157"/>
      <c r="AA1022" s="157">
        <f t="shared" si="56"/>
        <v>0</v>
      </c>
      <c r="AB1022" s="158"/>
      <c r="AC1022" s="884"/>
      <c r="AD1022" s="884"/>
      <c r="AE1022" s="884"/>
      <c r="AF1022" s="884"/>
      <c r="AG1022" s="884"/>
      <c r="AH1022" s="884"/>
      <c r="AI1022" s="884"/>
      <c r="AJ1022" s="884"/>
      <c r="AK1022" s="884"/>
      <c r="AL1022" s="884"/>
      <c r="AM1022" s="884"/>
      <c r="AN1022" s="884"/>
    </row>
    <row r="1023" spans="1:40" s="882" customFormat="1" ht="11.25">
      <c r="A1023" s="882">
        <v>5110211102</v>
      </c>
      <c r="B1023" s="883" t="s">
        <v>852</v>
      </c>
      <c r="C1023" s="157">
        <f>VLOOKUP(A1023,Clasificación!C:J,5,FALSE)</f>
        <v>19092940</v>
      </c>
      <c r="D1023" s="157"/>
      <c r="E1023" s="157"/>
      <c r="F1023" s="157">
        <f>+VLOOKUP(A1023,Clasificación!C:K,9,FALSE)</f>
        <v>0</v>
      </c>
      <c r="G1023" s="157">
        <f t="shared" si="52"/>
        <v>19092940</v>
      </c>
      <c r="H1023" s="979">
        <f t="shared" si="57"/>
        <v>-19092940</v>
      </c>
      <c r="I1023" s="157"/>
      <c r="J1023" s="157"/>
      <c r="K1023" s="157"/>
      <c r="L1023" s="157"/>
      <c r="M1023" s="157"/>
      <c r="N1023" s="157"/>
      <c r="O1023" s="157"/>
      <c r="P1023" s="157"/>
      <c r="Q1023" s="157"/>
      <c r="R1023" s="157"/>
      <c r="S1023" s="157"/>
      <c r="T1023" s="157"/>
      <c r="U1023" s="157"/>
      <c r="V1023" s="157"/>
      <c r="W1023" s="157"/>
      <c r="X1023" s="157"/>
      <c r="Y1023" s="157"/>
      <c r="Z1023" s="157"/>
      <c r="AA1023" s="157">
        <f t="shared" si="56"/>
        <v>0</v>
      </c>
      <c r="AB1023" s="158"/>
      <c r="AC1023" s="884"/>
      <c r="AD1023" s="884"/>
      <c r="AE1023" s="884"/>
      <c r="AF1023" s="884"/>
      <c r="AG1023" s="884"/>
      <c r="AH1023" s="884"/>
      <c r="AI1023" s="884"/>
      <c r="AJ1023" s="884"/>
      <c r="AK1023" s="884"/>
      <c r="AL1023" s="884"/>
      <c r="AM1023" s="884"/>
      <c r="AN1023" s="884"/>
    </row>
    <row r="1024" spans="1:40" s="882" customFormat="1" ht="11.25">
      <c r="A1024" s="882">
        <v>51102112</v>
      </c>
      <c r="B1024" s="883" t="s">
        <v>1030</v>
      </c>
      <c r="C1024" s="157">
        <f>VLOOKUP(A1024,Clasificación!C:J,5,FALSE)</f>
        <v>0</v>
      </c>
      <c r="D1024" s="157"/>
      <c r="E1024" s="157"/>
      <c r="F1024" s="157">
        <f>+VLOOKUP(A1024,Clasificación!C:K,9,FALSE)</f>
        <v>0</v>
      </c>
      <c r="G1024" s="157">
        <f t="shared" si="52"/>
        <v>0</v>
      </c>
      <c r="H1024" s="979"/>
      <c r="I1024" s="157"/>
      <c r="J1024" s="157"/>
      <c r="K1024" s="157"/>
      <c r="L1024" s="157"/>
      <c r="M1024" s="157"/>
      <c r="N1024" s="157"/>
      <c r="O1024" s="157"/>
      <c r="P1024" s="157"/>
      <c r="Q1024" s="157"/>
      <c r="R1024" s="157"/>
      <c r="S1024" s="157"/>
      <c r="T1024" s="157"/>
      <c r="U1024" s="157"/>
      <c r="V1024" s="157"/>
      <c r="W1024" s="157"/>
      <c r="X1024" s="157"/>
      <c r="Y1024" s="157"/>
      <c r="Z1024" s="157"/>
      <c r="AA1024" s="157">
        <f t="shared" si="56"/>
        <v>0</v>
      </c>
      <c r="AB1024" s="158"/>
      <c r="AC1024" s="884"/>
      <c r="AD1024" s="884"/>
      <c r="AE1024" s="884"/>
      <c r="AF1024" s="884"/>
      <c r="AG1024" s="884"/>
      <c r="AH1024" s="884"/>
      <c r="AI1024" s="884"/>
      <c r="AJ1024" s="884"/>
      <c r="AK1024" s="884"/>
      <c r="AL1024" s="884"/>
      <c r="AM1024" s="884"/>
      <c r="AN1024" s="884"/>
    </row>
    <row r="1025" spans="1:40" s="882" customFormat="1" ht="11.25">
      <c r="A1025" s="882">
        <v>5110211201</v>
      </c>
      <c r="B1025" s="883" t="s">
        <v>1074</v>
      </c>
      <c r="C1025" s="157">
        <f>VLOOKUP(A1025,Clasificación!C:J,5,FALSE)</f>
        <v>3853197</v>
      </c>
      <c r="D1025" s="157"/>
      <c r="E1025" s="157"/>
      <c r="F1025" s="157">
        <f>+VLOOKUP(A1025,Clasificación!C:K,9,FALSE)</f>
        <v>0</v>
      </c>
      <c r="G1025" s="157">
        <f t="shared" si="52"/>
        <v>3853197</v>
      </c>
      <c r="H1025" s="979">
        <f t="shared" si="57"/>
        <v>-3853197</v>
      </c>
      <c r="I1025" s="157"/>
      <c r="J1025" s="157"/>
      <c r="K1025" s="157"/>
      <c r="L1025" s="157"/>
      <c r="M1025" s="157"/>
      <c r="N1025" s="157"/>
      <c r="O1025" s="157"/>
      <c r="P1025" s="157"/>
      <c r="Q1025" s="157"/>
      <c r="R1025" s="157"/>
      <c r="S1025" s="157"/>
      <c r="T1025" s="157"/>
      <c r="U1025" s="157"/>
      <c r="V1025" s="157"/>
      <c r="W1025" s="157"/>
      <c r="X1025" s="157"/>
      <c r="Y1025" s="157"/>
      <c r="Z1025" s="157"/>
      <c r="AA1025" s="157">
        <f t="shared" si="56"/>
        <v>0</v>
      </c>
      <c r="AB1025" s="158"/>
      <c r="AC1025" s="884"/>
      <c r="AD1025" s="884"/>
      <c r="AE1025" s="884"/>
      <c r="AF1025" s="884"/>
      <c r="AG1025" s="884"/>
      <c r="AH1025" s="884"/>
      <c r="AI1025" s="884"/>
      <c r="AJ1025" s="884"/>
      <c r="AK1025" s="884"/>
      <c r="AL1025" s="884"/>
      <c r="AM1025" s="884"/>
      <c r="AN1025" s="884"/>
    </row>
    <row r="1026" spans="1:40" s="882" customFormat="1" ht="11.25">
      <c r="A1026" s="882">
        <v>5110211202</v>
      </c>
      <c r="B1026" s="883" t="s">
        <v>1075</v>
      </c>
      <c r="C1026" s="157">
        <f>VLOOKUP(A1026,Clasificación!C:J,5,FALSE)</f>
        <v>3973608</v>
      </c>
      <c r="D1026" s="157"/>
      <c r="E1026" s="157"/>
      <c r="F1026" s="157">
        <f>+VLOOKUP(A1026,Clasificación!C:K,9,FALSE)</f>
        <v>0</v>
      </c>
      <c r="G1026" s="157">
        <f t="shared" si="52"/>
        <v>3973608</v>
      </c>
      <c r="H1026" s="979">
        <f t="shared" si="57"/>
        <v>-3973608</v>
      </c>
      <c r="I1026" s="157"/>
      <c r="J1026" s="157"/>
      <c r="K1026" s="157"/>
      <c r="L1026" s="157"/>
      <c r="M1026" s="157"/>
      <c r="N1026" s="157"/>
      <c r="O1026" s="157"/>
      <c r="P1026" s="157"/>
      <c r="Q1026" s="157"/>
      <c r="R1026" s="157"/>
      <c r="S1026" s="157"/>
      <c r="T1026" s="157"/>
      <c r="U1026" s="157"/>
      <c r="V1026" s="157"/>
      <c r="W1026" s="157"/>
      <c r="X1026" s="157"/>
      <c r="Y1026" s="157"/>
      <c r="Z1026" s="157"/>
      <c r="AA1026" s="157">
        <f t="shared" si="56"/>
        <v>0</v>
      </c>
      <c r="AB1026" s="158"/>
      <c r="AC1026" s="884"/>
      <c r="AD1026" s="884"/>
      <c r="AE1026" s="884"/>
      <c r="AF1026" s="884"/>
      <c r="AG1026" s="884"/>
      <c r="AH1026" s="884"/>
      <c r="AI1026" s="884"/>
      <c r="AJ1026" s="884"/>
      <c r="AK1026" s="884"/>
      <c r="AL1026" s="884"/>
      <c r="AM1026" s="884"/>
      <c r="AN1026" s="884"/>
    </row>
    <row r="1027" spans="1:40" s="882" customFormat="1" ht="11.25">
      <c r="A1027" s="882">
        <v>51103</v>
      </c>
      <c r="B1027" s="883" t="s">
        <v>403</v>
      </c>
      <c r="C1027" s="157">
        <f>VLOOKUP(A1027,Clasificación!C:J,5,FALSE)</f>
        <v>0</v>
      </c>
      <c r="D1027" s="157"/>
      <c r="E1027" s="157"/>
      <c r="F1027" s="157">
        <f>+VLOOKUP(A1027,Clasificación!C:K,9,FALSE)</f>
        <v>0</v>
      </c>
      <c r="G1027" s="157">
        <f t="shared" si="52"/>
        <v>0</v>
      </c>
      <c r="H1027" s="157"/>
      <c r="I1027" s="157"/>
      <c r="J1027" s="157"/>
      <c r="K1027" s="157"/>
      <c r="L1027" s="157"/>
      <c r="M1027" s="157"/>
      <c r="N1027" s="157"/>
      <c r="O1027" s="157"/>
      <c r="P1027" s="157"/>
      <c r="Q1027" s="157"/>
      <c r="R1027" s="157"/>
      <c r="S1027" s="157"/>
      <c r="T1027" s="157"/>
      <c r="U1027" s="157"/>
      <c r="V1027" s="157"/>
      <c r="W1027" s="157"/>
      <c r="X1027" s="157"/>
      <c r="Y1027" s="157"/>
      <c r="Z1027" s="157"/>
      <c r="AA1027" s="157">
        <f t="shared" si="56"/>
        <v>0</v>
      </c>
      <c r="AB1027" s="158"/>
      <c r="AC1027" s="884"/>
      <c r="AD1027" s="884"/>
      <c r="AE1027" s="884"/>
      <c r="AF1027" s="884"/>
      <c r="AG1027" s="884"/>
      <c r="AH1027" s="884"/>
      <c r="AI1027" s="884"/>
      <c r="AJ1027" s="884"/>
      <c r="AK1027" s="884"/>
      <c r="AL1027" s="884"/>
      <c r="AM1027" s="884"/>
      <c r="AN1027" s="884"/>
    </row>
    <row r="1028" spans="1:40" s="882" customFormat="1" ht="11.25">
      <c r="A1028" s="882">
        <v>511031</v>
      </c>
      <c r="B1028" s="883" t="s">
        <v>395</v>
      </c>
      <c r="C1028" s="157">
        <f>VLOOKUP(A1028,Clasificación!C:J,5,FALSE)</f>
        <v>0</v>
      </c>
      <c r="D1028" s="157"/>
      <c r="E1028" s="157"/>
      <c r="F1028" s="157">
        <f>+VLOOKUP(A1028,Clasificación!C:K,9,FALSE)</f>
        <v>0</v>
      </c>
      <c r="G1028" s="157">
        <f t="shared" si="52"/>
        <v>0</v>
      </c>
      <c r="H1028" s="157"/>
      <c r="I1028" s="157"/>
      <c r="J1028" s="157"/>
      <c r="K1028" s="157"/>
      <c r="L1028" s="157"/>
      <c r="M1028" s="157"/>
      <c r="N1028" s="157"/>
      <c r="O1028" s="157"/>
      <c r="P1028" s="157"/>
      <c r="Q1028" s="157"/>
      <c r="R1028" s="157"/>
      <c r="S1028" s="157"/>
      <c r="T1028" s="157"/>
      <c r="U1028" s="157"/>
      <c r="V1028" s="157"/>
      <c r="W1028" s="157"/>
      <c r="X1028" s="157"/>
      <c r="Y1028" s="157"/>
      <c r="Z1028" s="157"/>
      <c r="AA1028" s="157">
        <f t="shared" si="56"/>
        <v>0</v>
      </c>
      <c r="AB1028" s="158"/>
      <c r="AC1028" s="884"/>
      <c r="AD1028" s="884"/>
      <c r="AE1028" s="884"/>
      <c r="AF1028" s="884"/>
      <c r="AG1028" s="884"/>
      <c r="AH1028" s="884"/>
      <c r="AI1028" s="884"/>
      <c r="AJ1028" s="884"/>
      <c r="AK1028" s="884"/>
      <c r="AL1028" s="884"/>
      <c r="AM1028" s="884"/>
      <c r="AN1028" s="884"/>
    </row>
    <row r="1029" spans="1:40" s="882" customFormat="1" ht="11.25">
      <c r="A1029" s="882">
        <v>5110311</v>
      </c>
      <c r="B1029" s="883" t="s">
        <v>395</v>
      </c>
      <c r="C1029" s="157">
        <f>VLOOKUP(A1029,Clasificación!C:J,5,FALSE)</f>
        <v>0</v>
      </c>
      <c r="D1029" s="157"/>
      <c r="E1029" s="157"/>
      <c r="F1029" s="157">
        <f>+VLOOKUP(A1029,Clasificación!C:K,9,FALSE)</f>
        <v>0</v>
      </c>
      <c r="G1029" s="157">
        <f t="shared" si="52"/>
        <v>0</v>
      </c>
      <c r="H1029" s="157"/>
      <c r="I1029" s="157"/>
      <c r="J1029" s="157"/>
      <c r="K1029" s="157"/>
      <c r="L1029" s="157"/>
      <c r="M1029" s="157"/>
      <c r="N1029" s="157"/>
      <c r="O1029" s="157"/>
      <c r="P1029" s="157"/>
      <c r="Q1029" s="157"/>
      <c r="R1029" s="157"/>
      <c r="S1029" s="157"/>
      <c r="T1029" s="157"/>
      <c r="U1029" s="157"/>
      <c r="V1029" s="157"/>
      <c r="W1029" s="157"/>
      <c r="X1029" s="157"/>
      <c r="Y1029" s="157"/>
      <c r="Z1029" s="157"/>
      <c r="AA1029" s="157">
        <f t="shared" si="56"/>
        <v>0</v>
      </c>
      <c r="AB1029" s="158"/>
      <c r="AC1029" s="884"/>
      <c r="AD1029" s="884"/>
      <c r="AE1029" s="884"/>
      <c r="AF1029" s="884"/>
      <c r="AG1029" s="884"/>
      <c r="AH1029" s="884"/>
      <c r="AI1029" s="884"/>
      <c r="AJ1029" s="884"/>
      <c r="AK1029" s="884"/>
      <c r="AL1029" s="884"/>
      <c r="AM1029" s="884"/>
      <c r="AN1029" s="884"/>
    </row>
    <row r="1030" spans="1:40" s="882" customFormat="1" ht="11.25">
      <c r="A1030" s="882">
        <v>51103111</v>
      </c>
      <c r="B1030" s="883" t="s">
        <v>337</v>
      </c>
      <c r="C1030" s="157">
        <f>VLOOKUP(A1030,Clasificación!C:J,5,FALSE)</f>
        <v>0</v>
      </c>
      <c r="D1030" s="157"/>
      <c r="E1030" s="157"/>
      <c r="F1030" s="157">
        <f>+VLOOKUP(A1030,Clasificación!C:K,9,FALSE)</f>
        <v>0</v>
      </c>
      <c r="G1030" s="157">
        <f t="shared" si="52"/>
        <v>0</v>
      </c>
      <c r="H1030" s="157"/>
      <c r="I1030" s="157"/>
      <c r="J1030" s="157"/>
      <c r="K1030" s="157"/>
      <c r="L1030" s="157"/>
      <c r="M1030" s="157"/>
      <c r="N1030" s="157"/>
      <c r="O1030" s="157"/>
      <c r="P1030" s="157"/>
      <c r="Q1030" s="157"/>
      <c r="R1030" s="157"/>
      <c r="S1030" s="157"/>
      <c r="T1030" s="157"/>
      <c r="U1030" s="157"/>
      <c r="V1030" s="157"/>
      <c r="W1030" s="157"/>
      <c r="X1030" s="157"/>
      <c r="Y1030" s="157"/>
      <c r="Z1030" s="157"/>
      <c r="AA1030" s="157">
        <f t="shared" si="56"/>
        <v>0</v>
      </c>
      <c r="AB1030" s="158"/>
      <c r="AC1030" s="884"/>
      <c r="AD1030" s="884"/>
      <c r="AE1030" s="884"/>
      <c r="AF1030" s="884"/>
      <c r="AG1030" s="884"/>
      <c r="AH1030" s="884"/>
      <c r="AI1030" s="884"/>
      <c r="AJ1030" s="884"/>
      <c r="AK1030" s="884"/>
      <c r="AL1030" s="884"/>
      <c r="AM1030" s="884"/>
      <c r="AN1030" s="884"/>
    </row>
    <row r="1031" spans="1:40" s="882" customFormat="1" ht="11.25">
      <c r="A1031" s="882">
        <v>5110311101</v>
      </c>
      <c r="B1031" s="883" t="s">
        <v>337</v>
      </c>
      <c r="C1031" s="157">
        <f>VLOOKUP(A1031,Clasificación!C:J,5,FALSE)</f>
        <v>0</v>
      </c>
      <c r="D1031" s="157"/>
      <c r="E1031" s="157"/>
      <c r="F1031" s="157">
        <f>+VLOOKUP(A1031,Clasificación!C:K,9,FALSE)</f>
        <v>0</v>
      </c>
      <c r="G1031" s="157">
        <f t="shared" ref="G1031:G1094" si="58">C1031+D1031-E1031-F1031</f>
        <v>0</v>
      </c>
      <c r="H1031" s="157"/>
      <c r="I1031" s="157"/>
      <c r="J1031" s="157"/>
      <c r="K1031" s="157"/>
      <c r="L1031" s="157"/>
      <c r="M1031" s="157"/>
      <c r="N1031" s="157"/>
      <c r="O1031" s="157"/>
      <c r="P1031" s="157"/>
      <c r="Q1031" s="157"/>
      <c r="R1031" s="157"/>
      <c r="S1031" s="157"/>
      <c r="T1031" s="157"/>
      <c r="U1031" s="157"/>
      <c r="V1031" s="157"/>
      <c r="W1031" s="157"/>
      <c r="X1031" s="157"/>
      <c r="Y1031" s="157"/>
      <c r="Z1031" s="157"/>
      <c r="AA1031" s="157">
        <f t="shared" si="56"/>
        <v>0</v>
      </c>
      <c r="AB1031" s="158"/>
      <c r="AC1031" s="884"/>
      <c r="AD1031" s="884"/>
      <c r="AE1031" s="884"/>
      <c r="AF1031" s="884"/>
      <c r="AG1031" s="884"/>
      <c r="AH1031" s="884"/>
      <c r="AI1031" s="884"/>
      <c r="AJ1031" s="884"/>
      <c r="AK1031" s="884"/>
      <c r="AL1031" s="884"/>
      <c r="AM1031" s="884"/>
      <c r="AN1031" s="884"/>
    </row>
    <row r="1032" spans="1:40" s="882" customFormat="1" ht="11.25">
      <c r="A1032" s="882">
        <v>5110311102</v>
      </c>
      <c r="B1032" s="883" t="s">
        <v>337</v>
      </c>
      <c r="C1032" s="157">
        <f>VLOOKUP(A1032,Clasificación!C:J,5,FALSE)</f>
        <v>0</v>
      </c>
      <c r="D1032" s="157"/>
      <c r="E1032" s="157"/>
      <c r="F1032" s="157">
        <f>+VLOOKUP(A1032,Clasificación!C:K,9,FALSE)</f>
        <v>0</v>
      </c>
      <c r="G1032" s="157">
        <f t="shared" si="58"/>
        <v>0</v>
      </c>
      <c r="H1032" s="157"/>
      <c r="I1032" s="157"/>
      <c r="J1032" s="157"/>
      <c r="K1032" s="157"/>
      <c r="L1032" s="157"/>
      <c r="M1032" s="157"/>
      <c r="N1032" s="157"/>
      <c r="O1032" s="157"/>
      <c r="P1032" s="157"/>
      <c r="Q1032" s="157"/>
      <c r="R1032" s="157"/>
      <c r="S1032" s="157"/>
      <c r="T1032" s="157"/>
      <c r="U1032" s="157"/>
      <c r="V1032" s="157"/>
      <c r="W1032" s="157"/>
      <c r="X1032" s="157"/>
      <c r="Y1032" s="157"/>
      <c r="Z1032" s="157"/>
      <c r="AA1032" s="157">
        <f t="shared" si="56"/>
        <v>0</v>
      </c>
      <c r="AB1032" s="158"/>
      <c r="AC1032" s="884"/>
      <c r="AD1032" s="884"/>
      <c r="AE1032" s="884"/>
      <c r="AF1032" s="884"/>
      <c r="AG1032" s="884"/>
      <c r="AH1032" s="884"/>
      <c r="AI1032" s="884"/>
      <c r="AJ1032" s="884"/>
      <c r="AK1032" s="884"/>
      <c r="AL1032" s="884"/>
      <c r="AM1032" s="884"/>
      <c r="AN1032" s="884"/>
    </row>
    <row r="1033" spans="1:40" s="882" customFormat="1" ht="11.25">
      <c r="A1033" s="882">
        <v>5110311103</v>
      </c>
      <c r="B1033" s="883" t="s">
        <v>305</v>
      </c>
      <c r="C1033" s="157">
        <f>VLOOKUP(A1033,Clasificación!C:J,5,FALSE)</f>
        <v>4439673</v>
      </c>
      <c r="D1033" s="157"/>
      <c r="E1033" s="157"/>
      <c r="F1033" s="157">
        <f>+VLOOKUP(A1033,Clasificación!C:K,9,FALSE)</f>
        <v>0</v>
      </c>
      <c r="G1033" s="157">
        <f t="shared" si="58"/>
        <v>4439673</v>
      </c>
      <c r="H1033" s="157"/>
      <c r="I1033" s="157"/>
      <c r="J1033" s="157"/>
      <c r="K1033" s="157"/>
      <c r="L1033" s="157"/>
      <c r="M1033" s="157"/>
      <c r="N1033" s="157"/>
      <c r="O1033" s="157"/>
      <c r="P1033" s="157"/>
      <c r="Q1033" s="157"/>
      <c r="R1033" s="157"/>
      <c r="S1033" s="157">
        <f>-G1033</f>
        <v>-4439673</v>
      </c>
      <c r="T1033" s="157"/>
      <c r="U1033" s="157"/>
      <c r="V1033" s="157"/>
      <c r="W1033" s="157"/>
      <c r="X1033" s="157"/>
      <c r="Y1033" s="157"/>
      <c r="Z1033" s="157"/>
      <c r="AA1033" s="157">
        <f t="shared" si="56"/>
        <v>0</v>
      </c>
      <c r="AB1033" s="158"/>
      <c r="AC1033" s="884"/>
      <c r="AD1033" s="884"/>
      <c r="AE1033" s="884"/>
      <c r="AF1033" s="884"/>
      <c r="AG1033" s="884"/>
      <c r="AH1033" s="884"/>
      <c r="AI1033" s="884"/>
      <c r="AJ1033" s="884"/>
      <c r="AK1033" s="884"/>
      <c r="AL1033" s="884"/>
      <c r="AM1033" s="884"/>
      <c r="AN1033" s="884"/>
    </row>
    <row r="1034" spans="1:40" s="882" customFormat="1" ht="11.25">
      <c r="A1034" s="882">
        <v>51103112</v>
      </c>
      <c r="B1034" s="883" t="s">
        <v>404</v>
      </c>
      <c r="C1034" s="157">
        <f>VLOOKUP(A1034,Clasificación!C:J,5,FALSE)</f>
        <v>0</v>
      </c>
      <c r="D1034" s="157"/>
      <c r="E1034" s="157"/>
      <c r="F1034" s="157">
        <f>+VLOOKUP(A1034,Clasificación!C:K,9,FALSE)</f>
        <v>0</v>
      </c>
      <c r="G1034" s="157">
        <f t="shared" si="58"/>
        <v>0</v>
      </c>
      <c r="H1034" s="157"/>
      <c r="I1034" s="157"/>
      <c r="J1034" s="157"/>
      <c r="K1034" s="157"/>
      <c r="L1034" s="157"/>
      <c r="M1034" s="157"/>
      <c r="N1034" s="157"/>
      <c r="O1034" s="157"/>
      <c r="P1034" s="157"/>
      <c r="Q1034" s="157"/>
      <c r="R1034" s="157"/>
      <c r="S1034" s="157"/>
      <c r="T1034" s="157"/>
      <c r="U1034" s="157"/>
      <c r="V1034" s="157"/>
      <c r="W1034" s="157"/>
      <c r="X1034" s="157"/>
      <c r="Y1034" s="157"/>
      <c r="Z1034" s="157"/>
      <c r="AA1034" s="157">
        <f t="shared" si="56"/>
        <v>0</v>
      </c>
      <c r="AB1034" s="158"/>
      <c r="AC1034" s="884"/>
      <c r="AD1034" s="884"/>
      <c r="AE1034" s="884"/>
      <c r="AF1034" s="884"/>
      <c r="AG1034" s="884"/>
      <c r="AH1034" s="884"/>
      <c r="AI1034" s="884"/>
      <c r="AJ1034" s="884"/>
      <c r="AK1034" s="884"/>
      <c r="AL1034" s="884"/>
      <c r="AM1034" s="884"/>
      <c r="AN1034" s="884"/>
    </row>
    <row r="1035" spans="1:40" s="882" customFormat="1" ht="11.25">
      <c r="A1035" s="882">
        <v>5110311201</v>
      </c>
      <c r="B1035" s="883" t="s">
        <v>541</v>
      </c>
      <c r="C1035" s="157">
        <f>VLOOKUP(A1035,Clasificación!C:J,5,FALSE)</f>
        <v>0</v>
      </c>
      <c r="D1035" s="157"/>
      <c r="E1035" s="157"/>
      <c r="F1035" s="157">
        <f>+VLOOKUP(A1035,Clasificación!C:K,9,FALSE)</f>
        <v>0</v>
      </c>
      <c r="G1035" s="157">
        <f t="shared" si="58"/>
        <v>0</v>
      </c>
      <c r="H1035" s="157"/>
      <c r="I1035" s="157"/>
      <c r="J1035" s="157"/>
      <c r="K1035" s="157"/>
      <c r="L1035" s="157"/>
      <c r="M1035" s="157"/>
      <c r="N1035" s="157"/>
      <c r="O1035" s="157"/>
      <c r="P1035" s="157"/>
      <c r="Q1035" s="157"/>
      <c r="R1035" s="157"/>
      <c r="S1035" s="157"/>
      <c r="T1035" s="157"/>
      <c r="U1035" s="157"/>
      <c r="V1035" s="157"/>
      <c r="W1035" s="157"/>
      <c r="X1035" s="157"/>
      <c r="Y1035" s="157"/>
      <c r="Z1035" s="157"/>
      <c r="AA1035" s="157">
        <f t="shared" si="56"/>
        <v>0</v>
      </c>
      <c r="AB1035" s="158"/>
      <c r="AC1035" s="884"/>
      <c r="AD1035" s="884"/>
      <c r="AE1035" s="884"/>
      <c r="AF1035" s="884"/>
      <c r="AG1035" s="884"/>
      <c r="AH1035" s="884"/>
      <c r="AI1035" s="884"/>
      <c r="AJ1035" s="884"/>
      <c r="AK1035" s="884"/>
      <c r="AL1035" s="884"/>
      <c r="AM1035" s="884"/>
      <c r="AN1035" s="884"/>
    </row>
    <row r="1036" spans="1:40" s="882" customFormat="1" ht="11.25">
      <c r="A1036" s="882">
        <v>5110311202</v>
      </c>
      <c r="B1036" s="883" t="s">
        <v>542</v>
      </c>
      <c r="C1036" s="157">
        <f>VLOOKUP(A1036,Clasificación!C:J,5,FALSE)</f>
        <v>40716</v>
      </c>
      <c r="D1036" s="157"/>
      <c r="E1036" s="157"/>
      <c r="F1036" s="157">
        <f>+VLOOKUP(A1036,Clasificación!C:K,9,FALSE)</f>
        <v>0</v>
      </c>
      <c r="G1036" s="157">
        <f t="shared" si="58"/>
        <v>40716</v>
      </c>
      <c r="H1036" s="157"/>
      <c r="I1036" s="157"/>
      <c r="J1036" s="157"/>
      <c r="K1036" s="157"/>
      <c r="L1036" s="157"/>
      <c r="M1036" s="157"/>
      <c r="N1036" s="157"/>
      <c r="O1036" s="157"/>
      <c r="P1036" s="157"/>
      <c r="Q1036" s="157"/>
      <c r="R1036" s="157"/>
      <c r="S1036" s="157">
        <f>-G1036</f>
        <v>-40716</v>
      </c>
      <c r="T1036" s="157"/>
      <c r="U1036" s="157"/>
      <c r="V1036" s="157"/>
      <c r="W1036" s="157"/>
      <c r="X1036" s="157"/>
      <c r="Y1036" s="157"/>
      <c r="Z1036" s="157"/>
      <c r="AA1036" s="157">
        <f t="shared" si="56"/>
        <v>0</v>
      </c>
      <c r="AB1036" s="158"/>
      <c r="AC1036" s="884"/>
      <c r="AD1036" s="884"/>
      <c r="AE1036" s="884"/>
      <c r="AF1036" s="884"/>
      <c r="AG1036" s="884"/>
      <c r="AH1036" s="884"/>
      <c r="AI1036" s="884"/>
      <c r="AJ1036" s="884"/>
      <c r="AK1036" s="884"/>
      <c r="AL1036" s="884"/>
      <c r="AM1036" s="884"/>
      <c r="AN1036" s="884"/>
    </row>
    <row r="1037" spans="1:40" s="882" customFormat="1" ht="11.25">
      <c r="A1037" s="882">
        <v>5110311203</v>
      </c>
      <c r="B1037" s="883" t="s">
        <v>544</v>
      </c>
      <c r="C1037" s="157">
        <f>VLOOKUP(A1037,Clasificación!C:J,5,FALSE)</f>
        <v>0</v>
      </c>
      <c r="D1037" s="157"/>
      <c r="E1037" s="157"/>
      <c r="F1037" s="157">
        <f>+VLOOKUP(A1037,Clasificación!C:K,9,FALSE)</f>
        <v>0</v>
      </c>
      <c r="G1037" s="157">
        <f t="shared" si="58"/>
        <v>0</v>
      </c>
      <c r="H1037" s="157"/>
      <c r="I1037" s="157"/>
      <c r="J1037" s="157"/>
      <c r="K1037" s="157"/>
      <c r="L1037" s="157"/>
      <c r="M1037" s="157"/>
      <c r="N1037" s="157"/>
      <c r="O1037" s="157"/>
      <c r="P1037" s="157"/>
      <c r="Q1037" s="157"/>
      <c r="R1037" s="157"/>
      <c r="S1037" s="157"/>
      <c r="T1037" s="157"/>
      <c r="U1037" s="157"/>
      <c r="V1037" s="157"/>
      <c r="W1037" s="157"/>
      <c r="X1037" s="157"/>
      <c r="Y1037" s="157"/>
      <c r="Z1037" s="157"/>
      <c r="AA1037" s="157">
        <f t="shared" si="56"/>
        <v>0</v>
      </c>
      <c r="AB1037" s="158"/>
      <c r="AC1037" s="884"/>
      <c r="AD1037" s="884"/>
      <c r="AE1037" s="884"/>
      <c r="AF1037" s="884"/>
      <c r="AG1037" s="884"/>
      <c r="AH1037" s="884"/>
      <c r="AI1037" s="884"/>
      <c r="AJ1037" s="884"/>
      <c r="AK1037" s="884"/>
      <c r="AL1037" s="884"/>
      <c r="AM1037" s="884"/>
      <c r="AN1037" s="884"/>
    </row>
    <row r="1038" spans="1:40" s="882" customFormat="1" ht="11.25">
      <c r="A1038" s="882">
        <v>5110311204</v>
      </c>
      <c r="B1038" s="883" t="s">
        <v>545</v>
      </c>
      <c r="C1038" s="157">
        <f>VLOOKUP(A1038,Clasificación!C:J,5,FALSE)</f>
        <v>0</v>
      </c>
      <c r="D1038" s="157"/>
      <c r="E1038" s="157"/>
      <c r="F1038" s="157">
        <f>+VLOOKUP(A1038,Clasificación!C:K,9,FALSE)</f>
        <v>0</v>
      </c>
      <c r="G1038" s="157">
        <f t="shared" si="58"/>
        <v>0</v>
      </c>
      <c r="H1038" s="157"/>
      <c r="I1038" s="157"/>
      <c r="J1038" s="157"/>
      <c r="K1038" s="157"/>
      <c r="L1038" s="157"/>
      <c r="M1038" s="157"/>
      <c r="N1038" s="157"/>
      <c r="O1038" s="157"/>
      <c r="P1038" s="157"/>
      <c r="Q1038" s="157"/>
      <c r="R1038" s="157"/>
      <c r="S1038" s="157"/>
      <c r="T1038" s="157"/>
      <c r="U1038" s="157"/>
      <c r="V1038" s="157"/>
      <c r="W1038" s="157"/>
      <c r="X1038" s="157"/>
      <c r="Y1038" s="157"/>
      <c r="Z1038" s="157"/>
      <c r="AA1038" s="157">
        <f t="shared" si="56"/>
        <v>0</v>
      </c>
      <c r="AB1038" s="158"/>
      <c r="AC1038" s="884"/>
      <c r="AD1038" s="884"/>
      <c r="AE1038" s="884"/>
      <c r="AF1038" s="884"/>
      <c r="AG1038" s="884"/>
      <c r="AH1038" s="884"/>
      <c r="AI1038" s="884"/>
      <c r="AJ1038" s="884"/>
      <c r="AK1038" s="884"/>
      <c r="AL1038" s="884"/>
      <c r="AM1038" s="884"/>
      <c r="AN1038" s="884"/>
    </row>
    <row r="1039" spans="1:40" s="882" customFormat="1" ht="11.25">
      <c r="A1039" s="882">
        <v>5110311205</v>
      </c>
      <c r="B1039" s="883" t="s">
        <v>302</v>
      </c>
      <c r="C1039" s="157">
        <f>VLOOKUP(A1039,Clasificación!C:J,5,FALSE)</f>
        <v>10958162</v>
      </c>
      <c r="D1039" s="157"/>
      <c r="E1039" s="157"/>
      <c r="F1039" s="157">
        <f>+VLOOKUP(A1039,Clasificación!C:K,9,FALSE)</f>
        <v>0</v>
      </c>
      <c r="G1039" s="157">
        <f t="shared" si="58"/>
        <v>10958162</v>
      </c>
      <c r="H1039" s="157"/>
      <c r="I1039" s="157"/>
      <c r="J1039" s="157"/>
      <c r="K1039" s="157"/>
      <c r="L1039" s="157"/>
      <c r="M1039" s="157"/>
      <c r="N1039" s="157"/>
      <c r="O1039" s="157"/>
      <c r="P1039" s="157"/>
      <c r="Q1039" s="157"/>
      <c r="R1039" s="157"/>
      <c r="S1039" s="157">
        <f t="shared" ref="S1039:S1042" si="59">-G1039</f>
        <v>-10958162</v>
      </c>
      <c r="T1039" s="157"/>
      <c r="U1039" s="157"/>
      <c r="V1039" s="157"/>
      <c r="W1039" s="157"/>
      <c r="X1039" s="157"/>
      <c r="Y1039" s="157"/>
      <c r="Z1039" s="157"/>
      <c r="AA1039" s="157">
        <f t="shared" si="56"/>
        <v>0</v>
      </c>
      <c r="AB1039" s="158"/>
      <c r="AC1039" s="884"/>
      <c r="AD1039" s="884"/>
      <c r="AE1039" s="884"/>
      <c r="AF1039" s="884"/>
      <c r="AG1039" s="884"/>
      <c r="AH1039" s="884"/>
      <c r="AI1039" s="884"/>
      <c r="AJ1039" s="884"/>
      <c r="AK1039" s="884"/>
      <c r="AL1039" s="884"/>
      <c r="AM1039" s="884"/>
      <c r="AN1039" s="884"/>
    </row>
    <row r="1040" spans="1:40" s="882" customFormat="1" ht="11.25">
      <c r="A1040" s="882">
        <v>5110311206</v>
      </c>
      <c r="B1040" s="883" t="s">
        <v>303</v>
      </c>
      <c r="C1040" s="157">
        <f>VLOOKUP(A1040,Clasificación!C:J,5,FALSE)</f>
        <v>4755398</v>
      </c>
      <c r="D1040" s="157"/>
      <c r="E1040" s="157"/>
      <c r="F1040" s="157">
        <f>+VLOOKUP(A1040,Clasificación!C:K,9,FALSE)</f>
        <v>0</v>
      </c>
      <c r="G1040" s="157">
        <f t="shared" si="58"/>
        <v>4755398</v>
      </c>
      <c r="H1040" s="157"/>
      <c r="I1040" s="157"/>
      <c r="J1040" s="157"/>
      <c r="K1040" s="157"/>
      <c r="L1040" s="157"/>
      <c r="M1040" s="157"/>
      <c r="N1040" s="157"/>
      <c r="O1040" s="157"/>
      <c r="P1040" s="157"/>
      <c r="Q1040" s="157"/>
      <c r="R1040" s="157"/>
      <c r="S1040" s="157">
        <f t="shared" si="59"/>
        <v>-4755398</v>
      </c>
      <c r="T1040" s="157"/>
      <c r="U1040" s="157"/>
      <c r="V1040" s="157"/>
      <c r="W1040" s="157"/>
      <c r="X1040" s="157"/>
      <c r="Y1040" s="157"/>
      <c r="Z1040" s="157"/>
      <c r="AA1040" s="157">
        <f t="shared" si="56"/>
        <v>0</v>
      </c>
      <c r="AB1040" s="158"/>
      <c r="AC1040" s="884"/>
      <c r="AD1040" s="884"/>
      <c r="AE1040" s="884"/>
      <c r="AF1040" s="884"/>
      <c r="AG1040" s="884"/>
      <c r="AH1040" s="884"/>
      <c r="AI1040" s="884"/>
      <c r="AJ1040" s="884"/>
      <c r="AK1040" s="884"/>
      <c r="AL1040" s="884"/>
      <c r="AM1040" s="884"/>
      <c r="AN1040" s="884"/>
    </row>
    <row r="1041" spans="1:40" s="882" customFormat="1" ht="11.25">
      <c r="A1041" s="882">
        <v>5110311207</v>
      </c>
      <c r="B1041" s="883" t="s">
        <v>304</v>
      </c>
      <c r="C1041" s="157">
        <f>VLOOKUP(A1041,Clasificación!C:J,5,FALSE)</f>
        <v>20083083</v>
      </c>
      <c r="D1041" s="157"/>
      <c r="E1041" s="157"/>
      <c r="F1041" s="157">
        <f>+VLOOKUP(A1041,Clasificación!C:K,9,FALSE)</f>
        <v>0</v>
      </c>
      <c r="G1041" s="157">
        <f t="shared" si="58"/>
        <v>20083083</v>
      </c>
      <c r="H1041" s="157"/>
      <c r="I1041" s="157"/>
      <c r="J1041" s="157"/>
      <c r="K1041" s="157"/>
      <c r="L1041" s="157"/>
      <c r="M1041" s="157"/>
      <c r="N1041" s="157"/>
      <c r="O1041" s="157"/>
      <c r="P1041" s="157"/>
      <c r="Q1041" s="157"/>
      <c r="R1041" s="157"/>
      <c r="S1041" s="157">
        <f t="shared" si="59"/>
        <v>-20083083</v>
      </c>
      <c r="T1041" s="157"/>
      <c r="U1041" s="157"/>
      <c r="V1041" s="157"/>
      <c r="W1041" s="157"/>
      <c r="X1041" s="157"/>
      <c r="Y1041" s="157"/>
      <c r="Z1041" s="157"/>
      <c r="AA1041" s="157">
        <f t="shared" si="56"/>
        <v>0</v>
      </c>
      <c r="AB1041" s="158"/>
      <c r="AC1041" s="884"/>
      <c r="AD1041" s="884"/>
      <c r="AE1041" s="884"/>
      <c r="AF1041" s="884"/>
      <c r="AG1041" s="884"/>
      <c r="AH1041" s="884"/>
      <c r="AI1041" s="884"/>
      <c r="AJ1041" s="884"/>
      <c r="AK1041" s="884"/>
      <c r="AL1041" s="884"/>
      <c r="AM1041" s="884"/>
      <c r="AN1041" s="884"/>
    </row>
    <row r="1042" spans="1:40" s="882" customFormat="1" ht="11.25">
      <c r="A1042" s="882">
        <v>5110311208</v>
      </c>
      <c r="B1042" s="883" t="s">
        <v>305</v>
      </c>
      <c r="C1042" s="157">
        <f>VLOOKUP(A1042,Clasificación!C:J,5,FALSE)</f>
        <v>930239</v>
      </c>
      <c r="D1042" s="157"/>
      <c r="E1042" s="157"/>
      <c r="F1042" s="157">
        <f>+VLOOKUP(A1042,Clasificación!C:K,9,FALSE)</f>
        <v>0</v>
      </c>
      <c r="G1042" s="157">
        <f t="shared" si="58"/>
        <v>930239</v>
      </c>
      <c r="H1042" s="157"/>
      <c r="I1042" s="157"/>
      <c r="J1042" s="157"/>
      <c r="K1042" s="157"/>
      <c r="L1042" s="157"/>
      <c r="M1042" s="157"/>
      <c r="N1042" s="157"/>
      <c r="O1042" s="157"/>
      <c r="P1042" s="157"/>
      <c r="Q1042" s="157"/>
      <c r="R1042" s="157"/>
      <c r="S1042" s="157">
        <f t="shared" si="59"/>
        <v>-930239</v>
      </c>
      <c r="T1042" s="157"/>
      <c r="U1042" s="157"/>
      <c r="V1042" s="157"/>
      <c r="W1042" s="157"/>
      <c r="X1042" s="157"/>
      <c r="Y1042" s="157"/>
      <c r="Z1042" s="157"/>
      <c r="AA1042" s="157">
        <f t="shared" si="56"/>
        <v>0</v>
      </c>
      <c r="AB1042" s="158"/>
      <c r="AC1042" s="884"/>
      <c r="AD1042" s="884"/>
      <c r="AE1042" s="884"/>
      <c r="AF1042" s="884"/>
      <c r="AG1042" s="884"/>
      <c r="AH1042" s="884"/>
      <c r="AI1042" s="884"/>
      <c r="AJ1042" s="884"/>
      <c r="AK1042" s="884"/>
      <c r="AL1042" s="884"/>
      <c r="AM1042" s="884"/>
      <c r="AN1042" s="884"/>
    </row>
    <row r="1043" spans="1:40" s="882" customFormat="1" ht="11.25">
      <c r="A1043" s="882">
        <v>5110311209</v>
      </c>
      <c r="B1043" s="883" t="s">
        <v>547</v>
      </c>
      <c r="C1043" s="157">
        <f>VLOOKUP(A1043,Clasificación!C:J,5,FALSE)</f>
        <v>0</v>
      </c>
      <c r="D1043" s="157"/>
      <c r="E1043" s="157"/>
      <c r="F1043" s="157">
        <f>+VLOOKUP(A1043,Clasificación!C:K,9,FALSE)</f>
        <v>0</v>
      </c>
      <c r="G1043" s="157">
        <f t="shared" si="58"/>
        <v>0</v>
      </c>
      <c r="H1043" s="157"/>
      <c r="I1043" s="157"/>
      <c r="J1043" s="157"/>
      <c r="K1043" s="157"/>
      <c r="L1043" s="157"/>
      <c r="M1043" s="157"/>
      <c r="N1043" s="157"/>
      <c r="O1043" s="157"/>
      <c r="P1043" s="157"/>
      <c r="Q1043" s="157"/>
      <c r="R1043" s="157"/>
      <c r="S1043" s="157"/>
      <c r="T1043" s="157"/>
      <c r="U1043" s="157"/>
      <c r="V1043" s="157"/>
      <c r="W1043" s="157"/>
      <c r="X1043" s="157"/>
      <c r="Y1043" s="157"/>
      <c r="Z1043" s="157"/>
      <c r="AA1043" s="157">
        <f t="shared" si="56"/>
        <v>0</v>
      </c>
      <c r="AB1043" s="158"/>
      <c r="AC1043" s="884"/>
      <c r="AD1043" s="884"/>
      <c r="AE1043" s="884"/>
      <c r="AF1043" s="884"/>
      <c r="AG1043" s="884"/>
      <c r="AH1043" s="884"/>
      <c r="AI1043" s="884"/>
      <c r="AJ1043" s="884"/>
      <c r="AK1043" s="884"/>
      <c r="AL1043" s="884"/>
      <c r="AM1043" s="884"/>
      <c r="AN1043" s="884"/>
    </row>
    <row r="1044" spans="1:40" s="882" customFormat="1" ht="11.25">
      <c r="A1044" s="882">
        <v>5110311210</v>
      </c>
      <c r="B1044" s="883" t="s">
        <v>548</v>
      </c>
      <c r="C1044" s="157">
        <f>VLOOKUP(A1044,Clasificación!C:J,5,FALSE)</f>
        <v>0</v>
      </c>
      <c r="D1044" s="157"/>
      <c r="E1044" s="157"/>
      <c r="F1044" s="157">
        <f>+VLOOKUP(A1044,Clasificación!C:K,9,FALSE)</f>
        <v>0</v>
      </c>
      <c r="G1044" s="157">
        <f t="shared" si="58"/>
        <v>0</v>
      </c>
      <c r="H1044" s="157"/>
      <c r="I1044" s="157"/>
      <c r="J1044" s="157"/>
      <c r="K1044" s="157"/>
      <c r="L1044" s="157"/>
      <c r="M1044" s="157"/>
      <c r="N1044" s="157"/>
      <c r="O1044" s="157"/>
      <c r="P1044" s="157"/>
      <c r="Q1044" s="157"/>
      <c r="R1044" s="157"/>
      <c r="S1044" s="157"/>
      <c r="T1044" s="157"/>
      <c r="U1044" s="157"/>
      <c r="V1044" s="157"/>
      <c r="W1044" s="157"/>
      <c r="X1044" s="157"/>
      <c r="Y1044" s="157"/>
      <c r="Z1044" s="157"/>
      <c r="AA1044" s="157">
        <f t="shared" si="56"/>
        <v>0</v>
      </c>
      <c r="AB1044" s="158"/>
      <c r="AC1044" s="884"/>
      <c r="AD1044" s="884"/>
      <c r="AE1044" s="884"/>
      <c r="AF1044" s="884"/>
      <c r="AG1044" s="884"/>
      <c r="AH1044" s="884"/>
      <c r="AI1044" s="884"/>
      <c r="AJ1044" s="884"/>
      <c r="AK1044" s="884"/>
      <c r="AL1044" s="884"/>
      <c r="AM1044" s="884"/>
      <c r="AN1044" s="884"/>
    </row>
    <row r="1045" spans="1:40" s="882" customFormat="1" ht="11.25">
      <c r="A1045" s="882">
        <v>5110311211</v>
      </c>
      <c r="B1045" s="883" t="s">
        <v>550</v>
      </c>
      <c r="C1045" s="157">
        <f>VLOOKUP(A1045,Clasificación!C:J,5,FALSE)</f>
        <v>0</v>
      </c>
      <c r="D1045" s="157"/>
      <c r="E1045" s="157"/>
      <c r="F1045" s="157">
        <f>+VLOOKUP(A1045,Clasificación!C:K,9,FALSE)</f>
        <v>0</v>
      </c>
      <c r="G1045" s="157">
        <f t="shared" si="58"/>
        <v>0</v>
      </c>
      <c r="H1045" s="157"/>
      <c r="I1045" s="157"/>
      <c r="J1045" s="157"/>
      <c r="K1045" s="157"/>
      <c r="L1045" s="157"/>
      <c r="M1045" s="157"/>
      <c r="N1045" s="157"/>
      <c r="O1045" s="157"/>
      <c r="P1045" s="157"/>
      <c r="Q1045" s="157"/>
      <c r="R1045" s="157"/>
      <c r="S1045" s="157"/>
      <c r="T1045" s="157"/>
      <c r="U1045" s="157"/>
      <c r="V1045" s="157"/>
      <c r="W1045" s="157"/>
      <c r="X1045" s="157"/>
      <c r="Y1045" s="157"/>
      <c r="Z1045" s="157"/>
      <c r="AA1045" s="157">
        <f t="shared" si="56"/>
        <v>0</v>
      </c>
      <c r="AB1045" s="158"/>
      <c r="AC1045" s="884"/>
      <c r="AD1045" s="884"/>
      <c r="AE1045" s="884"/>
      <c r="AF1045" s="884"/>
      <c r="AG1045" s="884"/>
      <c r="AH1045" s="884"/>
      <c r="AI1045" s="884"/>
      <c r="AJ1045" s="884"/>
      <c r="AK1045" s="884"/>
      <c r="AL1045" s="884"/>
      <c r="AM1045" s="884"/>
      <c r="AN1045" s="884"/>
    </row>
    <row r="1046" spans="1:40" s="882" customFormat="1" ht="11.25">
      <c r="A1046" s="882">
        <v>5110311212</v>
      </c>
      <c r="B1046" s="883" t="s">
        <v>551</v>
      </c>
      <c r="C1046" s="157">
        <f>VLOOKUP(A1046,Clasificación!C:J,5,FALSE)</f>
        <v>0</v>
      </c>
      <c r="D1046" s="157"/>
      <c r="E1046" s="157"/>
      <c r="F1046" s="157">
        <f>+VLOOKUP(A1046,Clasificación!C:K,9,FALSE)</f>
        <v>0</v>
      </c>
      <c r="G1046" s="157">
        <f t="shared" si="58"/>
        <v>0</v>
      </c>
      <c r="H1046" s="157"/>
      <c r="I1046" s="157"/>
      <c r="J1046" s="157"/>
      <c r="K1046" s="157"/>
      <c r="L1046" s="157"/>
      <c r="M1046" s="157"/>
      <c r="N1046" s="157"/>
      <c r="O1046" s="157"/>
      <c r="P1046" s="157"/>
      <c r="Q1046" s="157"/>
      <c r="R1046" s="157"/>
      <c r="S1046" s="157"/>
      <c r="T1046" s="157"/>
      <c r="U1046" s="157"/>
      <c r="V1046" s="157"/>
      <c r="W1046" s="157"/>
      <c r="X1046" s="157"/>
      <c r="Y1046" s="157"/>
      <c r="Z1046" s="157"/>
      <c r="AA1046" s="157">
        <f t="shared" si="56"/>
        <v>0</v>
      </c>
      <c r="AB1046" s="158"/>
      <c r="AC1046" s="884"/>
      <c r="AD1046" s="884"/>
      <c r="AE1046" s="884"/>
      <c r="AF1046" s="884"/>
      <c r="AG1046" s="884"/>
      <c r="AH1046" s="884"/>
      <c r="AI1046" s="884"/>
      <c r="AJ1046" s="884"/>
      <c r="AK1046" s="884"/>
      <c r="AL1046" s="884"/>
      <c r="AM1046" s="884"/>
      <c r="AN1046" s="884"/>
    </row>
    <row r="1047" spans="1:40" s="882" customFormat="1" ht="11.25">
      <c r="A1047" s="882">
        <v>5110311213</v>
      </c>
      <c r="B1047" s="883" t="s">
        <v>823</v>
      </c>
      <c r="C1047" s="157">
        <f>VLOOKUP(A1047,Clasificación!C:J,5,FALSE)</f>
        <v>0</v>
      </c>
      <c r="D1047" s="157"/>
      <c r="E1047" s="157"/>
      <c r="F1047" s="157">
        <f>+VLOOKUP(A1047,Clasificación!C:K,9,FALSE)</f>
        <v>0</v>
      </c>
      <c r="G1047" s="157">
        <f t="shared" si="58"/>
        <v>0</v>
      </c>
      <c r="H1047" s="157"/>
      <c r="I1047" s="157"/>
      <c r="J1047" s="157"/>
      <c r="K1047" s="157"/>
      <c r="L1047" s="157"/>
      <c r="M1047" s="157"/>
      <c r="N1047" s="157"/>
      <c r="O1047" s="157"/>
      <c r="P1047" s="157"/>
      <c r="Q1047" s="157"/>
      <c r="R1047" s="157"/>
      <c r="S1047" s="157"/>
      <c r="T1047" s="157"/>
      <c r="U1047" s="157"/>
      <c r="V1047" s="157"/>
      <c r="W1047" s="157"/>
      <c r="X1047" s="157"/>
      <c r="Y1047" s="157"/>
      <c r="Z1047" s="157"/>
      <c r="AA1047" s="157">
        <f t="shared" si="56"/>
        <v>0</v>
      </c>
      <c r="AB1047" s="158"/>
      <c r="AC1047" s="884"/>
      <c r="AD1047" s="884"/>
      <c r="AE1047" s="884"/>
      <c r="AF1047" s="884"/>
      <c r="AG1047" s="884"/>
      <c r="AH1047" s="884"/>
      <c r="AI1047" s="884"/>
      <c r="AJ1047" s="884"/>
      <c r="AK1047" s="884"/>
      <c r="AL1047" s="884"/>
      <c r="AM1047" s="884"/>
      <c r="AN1047" s="884"/>
    </row>
    <row r="1048" spans="1:40" s="882" customFormat="1" ht="11.25">
      <c r="A1048" s="882">
        <v>5110311214</v>
      </c>
      <c r="B1048" s="883" t="s">
        <v>824</v>
      </c>
      <c r="C1048" s="157">
        <f>VLOOKUP(A1048,Clasificación!C:J,5,FALSE)</f>
        <v>0</v>
      </c>
      <c r="D1048" s="157"/>
      <c r="E1048" s="157"/>
      <c r="F1048" s="157">
        <f>+VLOOKUP(A1048,Clasificación!C:K,9,FALSE)</f>
        <v>0</v>
      </c>
      <c r="G1048" s="157">
        <f t="shared" si="58"/>
        <v>0</v>
      </c>
      <c r="H1048" s="157"/>
      <c r="I1048" s="157"/>
      <c r="J1048" s="157"/>
      <c r="K1048" s="157"/>
      <c r="L1048" s="157"/>
      <c r="M1048" s="157"/>
      <c r="N1048" s="157"/>
      <c r="O1048" s="157"/>
      <c r="P1048" s="157"/>
      <c r="Q1048" s="157"/>
      <c r="R1048" s="157"/>
      <c r="S1048" s="157"/>
      <c r="T1048" s="157"/>
      <c r="U1048" s="157"/>
      <c r="V1048" s="157"/>
      <c r="W1048" s="157"/>
      <c r="X1048" s="157"/>
      <c r="Y1048" s="157"/>
      <c r="Z1048" s="157"/>
      <c r="AA1048" s="157">
        <f t="shared" si="56"/>
        <v>0</v>
      </c>
      <c r="AB1048" s="158"/>
      <c r="AC1048" s="884"/>
      <c r="AD1048" s="884"/>
      <c r="AE1048" s="884"/>
      <c r="AF1048" s="884"/>
      <c r="AG1048" s="884"/>
      <c r="AH1048" s="884"/>
      <c r="AI1048" s="884"/>
      <c r="AJ1048" s="884"/>
      <c r="AK1048" s="884"/>
      <c r="AL1048" s="884"/>
      <c r="AM1048" s="884"/>
      <c r="AN1048" s="884"/>
    </row>
    <row r="1049" spans="1:40" s="882" customFormat="1" ht="11.25">
      <c r="A1049" s="882">
        <v>5110311215</v>
      </c>
      <c r="B1049" s="883" t="s">
        <v>825</v>
      </c>
      <c r="C1049" s="157">
        <f>VLOOKUP(A1049,Clasificación!C:J,5,FALSE)</f>
        <v>0</v>
      </c>
      <c r="D1049" s="157"/>
      <c r="E1049" s="157"/>
      <c r="F1049" s="157">
        <f>+VLOOKUP(A1049,Clasificación!C:K,9,FALSE)</f>
        <v>0</v>
      </c>
      <c r="G1049" s="157">
        <f t="shared" si="58"/>
        <v>0</v>
      </c>
      <c r="H1049" s="157"/>
      <c r="I1049" s="157"/>
      <c r="J1049" s="157"/>
      <c r="K1049" s="157"/>
      <c r="L1049" s="157"/>
      <c r="M1049" s="157"/>
      <c r="N1049" s="157"/>
      <c r="O1049" s="157"/>
      <c r="P1049" s="157"/>
      <c r="Q1049" s="157"/>
      <c r="R1049" s="157"/>
      <c r="S1049" s="157"/>
      <c r="T1049" s="157"/>
      <c r="U1049" s="157"/>
      <c r="V1049" s="157"/>
      <c r="W1049" s="157"/>
      <c r="X1049" s="157"/>
      <c r="Y1049" s="157"/>
      <c r="Z1049" s="157"/>
      <c r="AA1049" s="157">
        <f t="shared" si="56"/>
        <v>0</v>
      </c>
      <c r="AB1049" s="158"/>
      <c r="AC1049" s="884"/>
      <c r="AD1049" s="884"/>
      <c r="AE1049" s="884"/>
      <c r="AF1049" s="884"/>
      <c r="AG1049" s="884"/>
      <c r="AH1049" s="884"/>
      <c r="AI1049" s="884"/>
      <c r="AJ1049" s="884"/>
      <c r="AK1049" s="884"/>
      <c r="AL1049" s="884"/>
      <c r="AM1049" s="884"/>
      <c r="AN1049" s="884"/>
    </row>
    <row r="1050" spans="1:40" s="882" customFormat="1" ht="11.25">
      <c r="A1050" s="882">
        <v>5110311216</v>
      </c>
      <c r="B1050" s="883" t="s">
        <v>826</v>
      </c>
      <c r="C1050" s="157">
        <f>VLOOKUP(A1050,Clasificación!C:J,5,FALSE)</f>
        <v>0</v>
      </c>
      <c r="D1050" s="157"/>
      <c r="E1050" s="157"/>
      <c r="F1050" s="157">
        <f>+VLOOKUP(A1050,Clasificación!C:K,9,FALSE)</f>
        <v>0</v>
      </c>
      <c r="G1050" s="157">
        <f t="shared" si="58"/>
        <v>0</v>
      </c>
      <c r="H1050" s="157"/>
      <c r="I1050" s="157"/>
      <c r="J1050" s="157"/>
      <c r="K1050" s="157"/>
      <c r="L1050" s="157"/>
      <c r="M1050" s="157"/>
      <c r="N1050" s="157"/>
      <c r="O1050" s="157"/>
      <c r="P1050" s="157"/>
      <c r="Q1050" s="157"/>
      <c r="R1050" s="157"/>
      <c r="S1050" s="157"/>
      <c r="T1050" s="157"/>
      <c r="U1050" s="157"/>
      <c r="V1050" s="157"/>
      <c r="W1050" s="157"/>
      <c r="X1050" s="157"/>
      <c r="Y1050" s="157"/>
      <c r="Z1050" s="157"/>
      <c r="AA1050" s="157">
        <f t="shared" si="56"/>
        <v>0</v>
      </c>
      <c r="AB1050" s="158"/>
      <c r="AC1050" s="884"/>
      <c r="AD1050" s="884"/>
      <c r="AE1050" s="884"/>
      <c r="AF1050" s="884"/>
      <c r="AG1050" s="884"/>
      <c r="AH1050" s="884"/>
      <c r="AI1050" s="884"/>
      <c r="AJ1050" s="884"/>
      <c r="AK1050" s="884"/>
      <c r="AL1050" s="884"/>
      <c r="AM1050" s="884"/>
      <c r="AN1050" s="884"/>
    </row>
    <row r="1051" spans="1:40" s="882" customFormat="1" ht="11.25">
      <c r="A1051" s="882">
        <v>5110311217</v>
      </c>
      <c r="B1051" s="883" t="s">
        <v>335</v>
      </c>
      <c r="C1051" s="157">
        <f>VLOOKUP(A1051,Clasificación!C:J,5,FALSE)</f>
        <v>0</v>
      </c>
      <c r="D1051" s="157"/>
      <c r="E1051" s="157"/>
      <c r="F1051" s="157">
        <f>+VLOOKUP(A1051,Clasificación!C:K,9,FALSE)</f>
        <v>0</v>
      </c>
      <c r="G1051" s="157">
        <f t="shared" si="58"/>
        <v>0</v>
      </c>
      <c r="H1051" s="157"/>
      <c r="I1051" s="157"/>
      <c r="J1051" s="157"/>
      <c r="K1051" s="157"/>
      <c r="L1051" s="157"/>
      <c r="M1051" s="157"/>
      <c r="N1051" s="157"/>
      <c r="O1051" s="157"/>
      <c r="P1051" s="157"/>
      <c r="Q1051" s="157"/>
      <c r="R1051" s="157"/>
      <c r="S1051" s="157"/>
      <c r="T1051" s="157"/>
      <c r="U1051" s="157"/>
      <c r="V1051" s="157"/>
      <c r="W1051" s="157"/>
      <c r="X1051" s="157"/>
      <c r="Y1051" s="157"/>
      <c r="Z1051" s="157"/>
      <c r="AA1051" s="157">
        <f t="shared" si="56"/>
        <v>0</v>
      </c>
      <c r="AB1051" s="158"/>
      <c r="AC1051" s="884"/>
      <c r="AD1051" s="884"/>
      <c r="AE1051" s="884"/>
      <c r="AF1051" s="884"/>
      <c r="AG1051" s="884"/>
      <c r="AH1051" s="884"/>
      <c r="AI1051" s="884"/>
      <c r="AJ1051" s="884"/>
      <c r="AK1051" s="884"/>
      <c r="AL1051" s="884"/>
      <c r="AM1051" s="884"/>
      <c r="AN1051" s="884"/>
    </row>
    <row r="1052" spans="1:40" s="882" customFormat="1" ht="11.25">
      <c r="A1052" s="882">
        <v>5110311218</v>
      </c>
      <c r="B1052" s="883" t="s">
        <v>336</v>
      </c>
      <c r="C1052" s="157">
        <f>VLOOKUP(A1052,Clasificación!C:J,5,FALSE)</f>
        <v>0</v>
      </c>
      <c r="D1052" s="157"/>
      <c r="E1052" s="157"/>
      <c r="F1052" s="157">
        <f>+VLOOKUP(A1052,Clasificación!C:K,9,FALSE)</f>
        <v>0</v>
      </c>
      <c r="G1052" s="157">
        <f t="shared" si="58"/>
        <v>0</v>
      </c>
      <c r="H1052" s="157"/>
      <c r="I1052" s="157"/>
      <c r="J1052" s="157"/>
      <c r="K1052" s="157"/>
      <c r="L1052" s="157"/>
      <c r="M1052" s="157"/>
      <c r="N1052" s="157"/>
      <c r="O1052" s="157"/>
      <c r="P1052" s="157"/>
      <c r="Q1052" s="157"/>
      <c r="R1052" s="157"/>
      <c r="S1052" s="157"/>
      <c r="T1052" s="157"/>
      <c r="U1052" s="157"/>
      <c r="V1052" s="157"/>
      <c r="W1052" s="157"/>
      <c r="X1052" s="157"/>
      <c r="Y1052" s="157"/>
      <c r="Z1052" s="157"/>
      <c r="AA1052" s="157">
        <f t="shared" si="56"/>
        <v>0</v>
      </c>
      <c r="AB1052" s="158"/>
      <c r="AC1052" s="884"/>
      <c r="AD1052" s="884"/>
      <c r="AE1052" s="884"/>
      <c r="AF1052" s="884"/>
      <c r="AG1052" s="884"/>
      <c r="AH1052" s="884"/>
      <c r="AI1052" s="884"/>
      <c r="AJ1052" s="884"/>
      <c r="AK1052" s="884"/>
      <c r="AL1052" s="884"/>
      <c r="AM1052" s="884"/>
      <c r="AN1052" s="884"/>
    </row>
    <row r="1053" spans="1:40" s="882" customFormat="1" ht="11.25">
      <c r="A1053" s="882">
        <v>5110311219</v>
      </c>
      <c r="B1053" s="883" t="s">
        <v>827</v>
      </c>
      <c r="C1053" s="157">
        <f>VLOOKUP(A1053,Clasificación!C:J,5,FALSE)</f>
        <v>0</v>
      </c>
      <c r="D1053" s="157"/>
      <c r="E1053" s="157"/>
      <c r="F1053" s="157">
        <f>+VLOOKUP(A1053,Clasificación!C:K,9,FALSE)</f>
        <v>0</v>
      </c>
      <c r="G1053" s="157">
        <f t="shared" si="58"/>
        <v>0</v>
      </c>
      <c r="H1053" s="157"/>
      <c r="I1053" s="157"/>
      <c r="J1053" s="157"/>
      <c r="K1053" s="157"/>
      <c r="L1053" s="157"/>
      <c r="M1053" s="157"/>
      <c r="N1053" s="157"/>
      <c r="O1053" s="157"/>
      <c r="P1053" s="157"/>
      <c r="Q1053" s="157"/>
      <c r="R1053" s="157"/>
      <c r="S1053" s="157"/>
      <c r="T1053" s="157"/>
      <c r="U1053" s="157"/>
      <c r="V1053" s="157"/>
      <c r="W1053" s="157"/>
      <c r="X1053" s="157"/>
      <c r="Y1053" s="157"/>
      <c r="Z1053" s="157"/>
      <c r="AA1053" s="157">
        <f t="shared" si="56"/>
        <v>0</v>
      </c>
      <c r="AB1053" s="158"/>
      <c r="AC1053" s="884"/>
      <c r="AD1053" s="884"/>
      <c r="AE1053" s="884"/>
      <c r="AF1053" s="884"/>
      <c r="AG1053" s="884"/>
      <c r="AH1053" s="884"/>
      <c r="AI1053" s="884"/>
      <c r="AJ1053" s="884"/>
      <c r="AK1053" s="884"/>
      <c r="AL1053" s="884"/>
      <c r="AM1053" s="884"/>
      <c r="AN1053" s="884"/>
    </row>
    <row r="1054" spans="1:40" s="882" customFormat="1" ht="11.25">
      <c r="A1054" s="882">
        <v>5110311220</v>
      </c>
      <c r="B1054" s="883" t="s">
        <v>828</v>
      </c>
      <c r="C1054" s="157">
        <f>VLOOKUP(A1054,Clasificación!C:J,5,FALSE)</f>
        <v>0</v>
      </c>
      <c r="D1054" s="157"/>
      <c r="E1054" s="157"/>
      <c r="F1054" s="157">
        <f>+VLOOKUP(A1054,Clasificación!C:K,9,FALSE)</f>
        <v>0</v>
      </c>
      <c r="G1054" s="157">
        <f t="shared" si="58"/>
        <v>0</v>
      </c>
      <c r="H1054" s="157"/>
      <c r="I1054" s="157"/>
      <c r="J1054" s="157"/>
      <c r="K1054" s="157"/>
      <c r="L1054" s="157"/>
      <c r="M1054" s="157"/>
      <c r="N1054" s="157"/>
      <c r="O1054" s="157"/>
      <c r="P1054" s="157"/>
      <c r="Q1054" s="157"/>
      <c r="R1054" s="157"/>
      <c r="S1054" s="157"/>
      <c r="T1054" s="157"/>
      <c r="U1054" s="157"/>
      <c r="V1054" s="157"/>
      <c r="W1054" s="157"/>
      <c r="X1054" s="157"/>
      <c r="Y1054" s="157"/>
      <c r="Z1054" s="157"/>
      <c r="AA1054" s="157">
        <f t="shared" si="56"/>
        <v>0</v>
      </c>
      <c r="AB1054" s="158"/>
      <c r="AC1054" s="884"/>
      <c r="AD1054" s="884"/>
      <c r="AE1054" s="884"/>
      <c r="AF1054" s="884"/>
      <c r="AG1054" s="884"/>
      <c r="AH1054" s="884"/>
      <c r="AI1054" s="884"/>
      <c r="AJ1054" s="884"/>
      <c r="AK1054" s="884"/>
      <c r="AL1054" s="884"/>
      <c r="AM1054" s="884"/>
      <c r="AN1054" s="884"/>
    </row>
    <row r="1055" spans="1:40" s="882" customFormat="1" ht="11.25">
      <c r="A1055" s="882">
        <v>5110311221</v>
      </c>
      <c r="B1055" s="883" t="s">
        <v>682</v>
      </c>
      <c r="C1055" s="157">
        <f>VLOOKUP(A1055,Clasificación!C:J,5,FALSE)</f>
        <v>0</v>
      </c>
      <c r="D1055" s="157"/>
      <c r="E1055" s="157"/>
      <c r="F1055" s="157">
        <f>+VLOOKUP(A1055,Clasificación!C:K,9,FALSE)</f>
        <v>0</v>
      </c>
      <c r="G1055" s="157">
        <f t="shared" si="58"/>
        <v>0</v>
      </c>
      <c r="H1055" s="157"/>
      <c r="I1055" s="157"/>
      <c r="J1055" s="157"/>
      <c r="K1055" s="157"/>
      <c r="L1055" s="157"/>
      <c r="M1055" s="157"/>
      <c r="N1055" s="157"/>
      <c r="O1055" s="157"/>
      <c r="P1055" s="157"/>
      <c r="Q1055" s="157"/>
      <c r="R1055" s="157"/>
      <c r="S1055" s="157"/>
      <c r="T1055" s="157"/>
      <c r="U1055" s="157"/>
      <c r="V1055" s="157"/>
      <c r="W1055" s="157"/>
      <c r="X1055" s="157"/>
      <c r="Y1055" s="157"/>
      <c r="Z1055" s="157"/>
      <c r="AA1055" s="157">
        <f t="shared" si="56"/>
        <v>0</v>
      </c>
      <c r="AB1055" s="158"/>
      <c r="AC1055" s="884"/>
      <c r="AD1055" s="884"/>
      <c r="AE1055" s="884"/>
      <c r="AF1055" s="884"/>
      <c r="AG1055" s="884"/>
      <c r="AH1055" s="884"/>
      <c r="AI1055" s="884"/>
      <c r="AJ1055" s="884"/>
      <c r="AK1055" s="884"/>
      <c r="AL1055" s="884"/>
      <c r="AM1055" s="884"/>
      <c r="AN1055" s="884"/>
    </row>
    <row r="1056" spans="1:40" s="882" customFormat="1" ht="11.25">
      <c r="A1056" s="882">
        <v>5110311222</v>
      </c>
      <c r="B1056" s="883" t="s">
        <v>683</v>
      </c>
      <c r="C1056" s="157">
        <f>VLOOKUP(A1056,Clasificación!C:J,5,FALSE)</f>
        <v>0</v>
      </c>
      <c r="D1056" s="157"/>
      <c r="E1056" s="157"/>
      <c r="F1056" s="157">
        <f>+VLOOKUP(A1056,Clasificación!C:K,9,FALSE)</f>
        <v>0</v>
      </c>
      <c r="G1056" s="157">
        <f t="shared" si="58"/>
        <v>0</v>
      </c>
      <c r="H1056" s="157"/>
      <c r="I1056" s="157"/>
      <c r="J1056" s="157"/>
      <c r="K1056" s="157"/>
      <c r="L1056" s="157"/>
      <c r="M1056" s="157"/>
      <c r="N1056" s="157"/>
      <c r="O1056" s="157"/>
      <c r="P1056" s="157"/>
      <c r="Q1056" s="157"/>
      <c r="R1056" s="157"/>
      <c r="S1056" s="157"/>
      <c r="T1056" s="157"/>
      <c r="U1056" s="157"/>
      <c r="V1056" s="157"/>
      <c r="W1056" s="157"/>
      <c r="X1056" s="157"/>
      <c r="Y1056" s="157"/>
      <c r="Z1056" s="157"/>
      <c r="AA1056" s="157">
        <f t="shared" si="56"/>
        <v>0</v>
      </c>
      <c r="AB1056" s="158"/>
      <c r="AC1056" s="884"/>
      <c r="AD1056" s="884"/>
      <c r="AE1056" s="884"/>
      <c r="AF1056" s="884"/>
      <c r="AG1056" s="884"/>
      <c r="AH1056" s="884"/>
      <c r="AI1056" s="884"/>
      <c r="AJ1056" s="884"/>
      <c r="AK1056" s="884"/>
      <c r="AL1056" s="884"/>
      <c r="AM1056" s="884"/>
      <c r="AN1056" s="884"/>
    </row>
    <row r="1057" spans="1:40" s="882" customFormat="1" ht="11.25">
      <c r="A1057" s="882">
        <v>5110311223</v>
      </c>
      <c r="B1057" s="883" t="s">
        <v>829</v>
      </c>
      <c r="C1057" s="157">
        <f>VLOOKUP(A1057,Clasificación!C:J,5,FALSE)</f>
        <v>0</v>
      </c>
      <c r="D1057" s="157"/>
      <c r="E1057" s="157"/>
      <c r="F1057" s="157">
        <f>+VLOOKUP(A1057,Clasificación!C:K,9,FALSE)</f>
        <v>0</v>
      </c>
      <c r="G1057" s="157">
        <f t="shared" si="58"/>
        <v>0</v>
      </c>
      <c r="H1057" s="157"/>
      <c r="I1057" s="157"/>
      <c r="J1057" s="157"/>
      <c r="K1057" s="157"/>
      <c r="L1057" s="157"/>
      <c r="M1057" s="157"/>
      <c r="N1057" s="157"/>
      <c r="O1057" s="157"/>
      <c r="P1057" s="157"/>
      <c r="Q1057" s="157"/>
      <c r="R1057" s="157"/>
      <c r="S1057" s="157"/>
      <c r="T1057" s="157"/>
      <c r="U1057" s="157"/>
      <c r="V1057" s="157"/>
      <c r="W1057" s="157"/>
      <c r="X1057" s="157"/>
      <c r="Y1057" s="157"/>
      <c r="Z1057" s="157"/>
      <c r="AA1057" s="157">
        <f t="shared" si="56"/>
        <v>0</v>
      </c>
      <c r="AB1057" s="158"/>
      <c r="AC1057" s="884"/>
      <c r="AD1057" s="884"/>
      <c r="AE1057" s="884"/>
      <c r="AF1057" s="884"/>
      <c r="AG1057" s="884"/>
      <c r="AH1057" s="884"/>
      <c r="AI1057" s="884"/>
      <c r="AJ1057" s="884"/>
      <c r="AK1057" s="884"/>
      <c r="AL1057" s="884"/>
      <c r="AM1057" s="884"/>
      <c r="AN1057" s="884"/>
    </row>
    <row r="1058" spans="1:40" s="882" customFormat="1" ht="11.25">
      <c r="A1058" s="882">
        <v>5110311224</v>
      </c>
      <c r="B1058" s="883" t="s">
        <v>830</v>
      </c>
      <c r="C1058" s="157">
        <f>VLOOKUP(A1058,Clasificación!C:J,5,FALSE)</f>
        <v>0</v>
      </c>
      <c r="D1058" s="157"/>
      <c r="E1058" s="157"/>
      <c r="F1058" s="157">
        <f>+VLOOKUP(A1058,Clasificación!C:K,9,FALSE)</f>
        <v>0</v>
      </c>
      <c r="G1058" s="157">
        <f t="shared" si="58"/>
        <v>0</v>
      </c>
      <c r="H1058" s="157"/>
      <c r="I1058" s="157"/>
      <c r="J1058" s="157"/>
      <c r="K1058" s="157"/>
      <c r="L1058" s="157"/>
      <c r="M1058" s="157"/>
      <c r="N1058" s="157"/>
      <c r="O1058" s="157"/>
      <c r="P1058" s="157"/>
      <c r="Q1058" s="157"/>
      <c r="R1058" s="157"/>
      <c r="S1058" s="157"/>
      <c r="T1058" s="157"/>
      <c r="U1058" s="157"/>
      <c r="V1058" s="157"/>
      <c r="W1058" s="157"/>
      <c r="X1058" s="157"/>
      <c r="Y1058" s="157"/>
      <c r="Z1058" s="157"/>
      <c r="AA1058" s="157">
        <f t="shared" si="56"/>
        <v>0</v>
      </c>
      <c r="AB1058" s="158"/>
      <c r="AC1058" s="884"/>
      <c r="AD1058" s="884"/>
      <c r="AE1058" s="884"/>
      <c r="AF1058" s="884"/>
      <c r="AG1058" s="884"/>
      <c r="AH1058" s="884"/>
      <c r="AI1058" s="884"/>
      <c r="AJ1058" s="884"/>
      <c r="AK1058" s="884"/>
      <c r="AL1058" s="884"/>
      <c r="AM1058" s="884"/>
      <c r="AN1058" s="884"/>
    </row>
    <row r="1059" spans="1:40" s="882" customFormat="1" ht="11.25">
      <c r="A1059" s="882">
        <v>5110311225</v>
      </c>
      <c r="B1059" s="883" t="s">
        <v>831</v>
      </c>
      <c r="C1059" s="157">
        <f>VLOOKUP(A1059,Clasificación!C:J,5,FALSE)</f>
        <v>0</v>
      </c>
      <c r="D1059" s="157"/>
      <c r="E1059" s="157"/>
      <c r="F1059" s="157">
        <f>+VLOOKUP(A1059,Clasificación!C:K,9,FALSE)</f>
        <v>0</v>
      </c>
      <c r="G1059" s="157">
        <f t="shared" si="58"/>
        <v>0</v>
      </c>
      <c r="H1059" s="157"/>
      <c r="I1059" s="157"/>
      <c r="J1059" s="157"/>
      <c r="K1059" s="157"/>
      <c r="L1059" s="157"/>
      <c r="M1059" s="157"/>
      <c r="N1059" s="157"/>
      <c r="O1059" s="157"/>
      <c r="P1059" s="157"/>
      <c r="Q1059" s="157"/>
      <c r="R1059" s="157"/>
      <c r="S1059" s="157"/>
      <c r="T1059" s="157"/>
      <c r="U1059" s="157"/>
      <c r="V1059" s="157"/>
      <c r="W1059" s="157"/>
      <c r="X1059" s="157"/>
      <c r="Y1059" s="157"/>
      <c r="Z1059" s="157"/>
      <c r="AA1059" s="157">
        <f t="shared" si="56"/>
        <v>0</v>
      </c>
      <c r="AB1059" s="158"/>
      <c r="AC1059" s="884"/>
      <c r="AD1059" s="884"/>
      <c r="AE1059" s="884"/>
      <c r="AF1059" s="884"/>
      <c r="AG1059" s="884"/>
      <c r="AH1059" s="884"/>
      <c r="AI1059" s="884"/>
      <c r="AJ1059" s="884"/>
      <c r="AK1059" s="884"/>
      <c r="AL1059" s="884"/>
      <c r="AM1059" s="884"/>
      <c r="AN1059" s="884"/>
    </row>
    <row r="1060" spans="1:40" s="882" customFormat="1" ht="11.25">
      <c r="A1060" s="882">
        <v>5110311226</v>
      </c>
      <c r="B1060" s="883" t="s">
        <v>832</v>
      </c>
      <c r="C1060" s="157">
        <f>VLOOKUP(A1060,Clasificación!C:J,5,FALSE)</f>
        <v>0</v>
      </c>
      <c r="D1060" s="157"/>
      <c r="E1060" s="157"/>
      <c r="F1060" s="157">
        <f>+VLOOKUP(A1060,Clasificación!C:K,9,FALSE)</f>
        <v>0</v>
      </c>
      <c r="G1060" s="157">
        <f t="shared" si="58"/>
        <v>0</v>
      </c>
      <c r="H1060" s="157"/>
      <c r="I1060" s="157"/>
      <c r="J1060" s="157"/>
      <c r="K1060" s="157"/>
      <c r="L1060" s="157"/>
      <c r="M1060" s="157"/>
      <c r="N1060" s="157"/>
      <c r="O1060" s="157"/>
      <c r="P1060" s="157"/>
      <c r="Q1060" s="157"/>
      <c r="R1060" s="157"/>
      <c r="S1060" s="157"/>
      <c r="T1060" s="157"/>
      <c r="U1060" s="157"/>
      <c r="V1060" s="157"/>
      <c r="W1060" s="157"/>
      <c r="X1060" s="157"/>
      <c r="Y1060" s="157"/>
      <c r="Z1060" s="157"/>
      <c r="AA1060" s="157">
        <f t="shared" si="56"/>
        <v>0</v>
      </c>
      <c r="AB1060" s="158"/>
      <c r="AC1060" s="884"/>
      <c r="AD1060" s="884"/>
      <c r="AE1060" s="884"/>
      <c r="AF1060" s="884"/>
      <c r="AG1060" s="884"/>
      <c r="AH1060" s="884"/>
      <c r="AI1060" s="884"/>
      <c r="AJ1060" s="884"/>
      <c r="AK1060" s="884"/>
      <c r="AL1060" s="884"/>
      <c r="AM1060" s="884"/>
      <c r="AN1060" s="884"/>
    </row>
    <row r="1061" spans="1:40" s="882" customFormat="1" ht="11.25">
      <c r="A1061" s="882">
        <v>5110311227</v>
      </c>
      <c r="B1061" s="883" t="s">
        <v>833</v>
      </c>
      <c r="C1061" s="157">
        <f>VLOOKUP(A1061,Clasificación!C:J,5,FALSE)</f>
        <v>0</v>
      </c>
      <c r="D1061" s="157"/>
      <c r="E1061" s="157"/>
      <c r="F1061" s="157">
        <f>+VLOOKUP(A1061,Clasificación!C:K,9,FALSE)</f>
        <v>0</v>
      </c>
      <c r="G1061" s="157">
        <f t="shared" si="58"/>
        <v>0</v>
      </c>
      <c r="H1061" s="157"/>
      <c r="I1061" s="157"/>
      <c r="J1061" s="157"/>
      <c r="K1061" s="157"/>
      <c r="L1061" s="157"/>
      <c r="M1061" s="157"/>
      <c r="N1061" s="157"/>
      <c r="O1061" s="157"/>
      <c r="P1061" s="157"/>
      <c r="Q1061" s="157"/>
      <c r="R1061" s="157"/>
      <c r="S1061" s="157"/>
      <c r="T1061" s="157"/>
      <c r="U1061" s="157"/>
      <c r="V1061" s="157"/>
      <c r="W1061" s="157"/>
      <c r="X1061" s="157"/>
      <c r="Y1061" s="157"/>
      <c r="Z1061" s="157"/>
      <c r="AA1061" s="157">
        <f t="shared" si="56"/>
        <v>0</v>
      </c>
      <c r="AB1061" s="158"/>
      <c r="AC1061" s="884"/>
      <c r="AD1061" s="884"/>
      <c r="AE1061" s="884"/>
      <c r="AF1061" s="884"/>
      <c r="AG1061" s="884"/>
      <c r="AH1061" s="884"/>
      <c r="AI1061" s="884"/>
      <c r="AJ1061" s="884"/>
      <c r="AK1061" s="884"/>
      <c r="AL1061" s="884"/>
      <c r="AM1061" s="884"/>
      <c r="AN1061" s="884"/>
    </row>
    <row r="1062" spans="1:40" s="882" customFormat="1" ht="11.25">
      <c r="A1062" s="882">
        <v>5110311228</v>
      </c>
      <c r="B1062" s="883" t="s">
        <v>834</v>
      </c>
      <c r="C1062" s="157">
        <f>VLOOKUP(A1062,Clasificación!C:J,5,FALSE)</f>
        <v>0</v>
      </c>
      <c r="D1062" s="157"/>
      <c r="E1062" s="157"/>
      <c r="F1062" s="157">
        <f>+VLOOKUP(A1062,Clasificación!C:K,9,FALSE)</f>
        <v>0</v>
      </c>
      <c r="G1062" s="157">
        <f t="shared" si="58"/>
        <v>0</v>
      </c>
      <c r="H1062" s="157"/>
      <c r="I1062" s="157"/>
      <c r="J1062" s="157"/>
      <c r="K1062" s="157"/>
      <c r="L1062" s="157"/>
      <c r="M1062" s="157"/>
      <c r="N1062" s="157"/>
      <c r="O1062" s="157"/>
      <c r="P1062" s="157"/>
      <c r="Q1062" s="157"/>
      <c r="R1062" s="157"/>
      <c r="S1062" s="157"/>
      <c r="T1062" s="157"/>
      <c r="U1062" s="157"/>
      <c r="V1062" s="157"/>
      <c r="W1062" s="157"/>
      <c r="X1062" s="157"/>
      <c r="Y1062" s="157"/>
      <c r="Z1062" s="157"/>
      <c r="AA1062" s="157">
        <f t="shared" si="56"/>
        <v>0</v>
      </c>
      <c r="AB1062" s="158"/>
      <c r="AC1062" s="884"/>
      <c r="AD1062" s="884"/>
      <c r="AE1062" s="884"/>
      <c r="AF1062" s="884"/>
      <c r="AG1062" s="884"/>
      <c r="AH1062" s="884"/>
      <c r="AI1062" s="884"/>
      <c r="AJ1062" s="884"/>
      <c r="AK1062" s="884"/>
      <c r="AL1062" s="884"/>
      <c r="AM1062" s="884"/>
      <c r="AN1062" s="884"/>
    </row>
    <row r="1063" spans="1:40" s="882" customFormat="1" ht="11.25">
      <c r="A1063" s="882">
        <v>5110311229</v>
      </c>
      <c r="B1063" s="883" t="s">
        <v>538</v>
      </c>
      <c r="C1063" s="157">
        <f>VLOOKUP(A1063,Clasificación!C:J,5,FALSE)</f>
        <v>2998892</v>
      </c>
      <c r="D1063" s="157"/>
      <c r="E1063" s="157"/>
      <c r="F1063" s="157">
        <f>+VLOOKUP(A1063,Clasificación!C:K,9,FALSE)</f>
        <v>0</v>
      </c>
      <c r="G1063" s="157">
        <f t="shared" si="58"/>
        <v>2998892</v>
      </c>
      <c r="H1063" s="157"/>
      <c r="I1063" s="157"/>
      <c r="J1063" s="157"/>
      <c r="K1063" s="157"/>
      <c r="L1063" s="157"/>
      <c r="M1063" s="157"/>
      <c r="N1063" s="157"/>
      <c r="O1063" s="157"/>
      <c r="P1063" s="157"/>
      <c r="Q1063" s="157"/>
      <c r="R1063" s="157"/>
      <c r="S1063" s="157">
        <f>-G1063</f>
        <v>-2998892</v>
      </c>
      <c r="T1063" s="157"/>
      <c r="U1063" s="157"/>
      <c r="V1063" s="157"/>
      <c r="W1063" s="157"/>
      <c r="X1063" s="157"/>
      <c r="Y1063" s="157"/>
      <c r="Z1063" s="157"/>
      <c r="AA1063" s="157">
        <f t="shared" si="56"/>
        <v>0</v>
      </c>
      <c r="AB1063" s="158"/>
      <c r="AC1063" s="884"/>
      <c r="AD1063" s="884"/>
      <c r="AE1063" s="884"/>
      <c r="AF1063" s="884"/>
      <c r="AG1063" s="884"/>
      <c r="AH1063" s="884"/>
      <c r="AI1063" s="884"/>
      <c r="AJ1063" s="884"/>
      <c r="AK1063" s="884"/>
      <c r="AL1063" s="884"/>
      <c r="AM1063" s="884"/>
      <c r="AN1063" s="884"/>
    </row>
    <row r="1064" spans="1:40" s="882" customFormat="1" ht="11.25">
      <c r="A1064" s="882">
        <v>5110311230</v>
      </c>
      <c r="B1064" s="883" t="s">
        <v>539</v>
      </c>
      <c r="C1064" s="157">
        <f>VLOOKUP(A1064,Clasificación!C:J,5,FALSE)</f>
        <v>0</v>
      </c>
      <c r="D1064" s="157"/>
      <c r="E1064" s="157"/>
      <c r="F1064" s="157">
        <f>+VLOOKUP(A1064,Clasificación!C:K,9,FALSE)</f>
        <v>0</v>
      </c>
      <c r="G1064" s="157">
        <f t="shared" si="58"/>
        <v>0</v>
      </c>
      <c r="H1064" s="157"/>
      <c r="I1064" s="157"/>
      <c r="J1064" s="157"/>
      <c r="K1064" s="157"/>
      <c r="L1064" s="157"/>
      <c r="M1064" s="157"/>
      <c r="N1064" s="157"/>
      <c r="O1064" s="157"/>
      <c r="P1064" s="157"/>
      <c r="Q1064" s="157"/>
      <c r="R1064" s="157"/>
      <c r="S1064" s="157"/>
      <c r="T1064" s="157"/>
      <c r="U1064" s="157"/>
      <c r="V1064" s="157"/>
      <c r="W1064" s="157"/>
      <c r="X1064" s="157"/>
      <c r="Y1064" s="157"/>
      <c r="Z1064" s="157"/>
      <c r="AA1064" s="157">
        <f t="shared" si="56"/>
        <v>0</v>
      </c>
      <c r="AB1064" s="158"/>
      <c r="AC1064" s="884"/>
      <c r="AD1064" s="884"/>
      <c r="AE1064" s="884"/>
      <c r="AF1064" s="884"/>
      <c r="AG1064" s="884"/>
      <c r="AH1064" s="884"/>
      <c r="AI1064" s="884"/>
      <c r="AJ1064" s="884"/>
      <c r="AK1064" s="884"/>
      <c r="AL1064" s="884"/>
      <c r="AM1064" s="884"/>
      <c r="AN1064" s="884"/>
    </row>
    <row r="1065" spans="1:40" s="882" customFormat="1" ht="11.25">
      <c r="A1065" s="882">
        <v>5110311231</v>
      </c>
      <c r="B1065" s="883" t="s">
        <v>853</v>
      </c>
      <c r="C1065" s="157">
        <f>VLOOKUP(A1065,Clasificación!C:J,5,FALSE)</f>
        <v>6000000</v>
      </c>
      <c r="D1065" s="157"/>
      <c r="E1065" s="157"/>
      <c r="F1065" s="157">
        <f>+VLOOKUP(A1065,Clasificación!C:K,9,FALSE)</f>
        <v>0</v>
      </c>
      <c r="G1065" s="157">
        <f t="shared" si="58"/>
        <v>6000000</v>
      </c>
      <c r="H1065" s="157"/>
      <c r="I1065" s="157"/>
      <c r="J1065" s="157"/>
      <c r="K1065" s="157"/>
      <c r="L1065" s="157"/>
      <c r="M1065" s="157"/>
      <c r="N1065" s="157"/>
      <c r="O1065" s="157"/>
      <c r="P1065" s="157"/>
      <c r="Q1065" s="157"/>
      <c r="R1065" s="157"/>
      <c r="S1065" s="157">
        <f>-G1065</f>
        <v>-6000000</v>
      </c>
      <c r="T1065" s="157"/>
      <c r="U1065" s="157"/>
      <c r="V1065" s="157"/>
      <c r="W1065" s="157"/>
      <c r="X1065" s="157"/>
      <c r="Y1065" s="157"/>
      <c r="Z1065" s="157"/>
      <c r="AA1065" s="157">
        <f t="shared" si="56"/>
        <v>0</v>
      </c>
      <c r="AB1065" s="158"/>
      <c r="AC1065" s="884"/>
      <c r="AD1065" s="884"/>
      <c r="AE1065" s="884"/>
      <c r="AF1065" s="884"/>
      <c r="AG1065" s="884"/>
      <c r="AH1065" s="884"/>
      <c r="AI1065" s="884"/>
      <c r="AJ1065" s="884"/>
      <c r="AK1065" s="884"/>
      <c r="AL1065" s="884"/>
      <c r="AM1065" s="884"/>
      <c r="AN1065" s="884"/>
    </row>
    <row r="1066" spans="1:40" s="882" customFormat="1" ht="11.25">
      <c r="A1066" s="882">
        <v>51103113</v>
      </c>
      <c r="B1066" s="883" t="s">
        <v>1144</v>
      </c>
      <c r="C1066" s="157">
        <f>VLOOKUP(A1066,Clasificación!C:J,5,FALSE)</f>
        <v>0</v>
      </c>
      <c r="D1066" s="157"/>
      <c r="E1066" s="157"/>
      <c r="F1066" s="157">
        <f>+VLOOKUP(A1066,Clasificación!C:K,9,FALSE)</f>
        <v>0</v>
      </c>
      <c r="G1066" s="157">
        <f t="shared" si="58"/>
        <v>0</v>
      </c>
      <c r="H1066" s="157"/>
      <c r="I1066" s="157"/>
      <c r="J1066" s="157"/>
      <c r="K1066" s="157"/>
      <c r="L1066" s="157"/>
      <c r="M1066" s="157"/>
      <c r="N1066" s="157"/>
      <c r="O1066" s="157"/>
      <c r="P1066" s="157"/>
      <c r="Q1066" s="157"/>
      <c r="R1066" s="157"/>
      <c r="S1066" s="157"/>
      <c r="T1066" s="157"/>
      <c r="U1066" s="157"/>
      <c r="V1066" s="157"/>
      <c r="W1066" s="157"/>
      <c r="X1066" s="157"/>
      <c r="Y1066" s="157"/>
      <c r="Z1066" s="157"/>
      <c r="AA1066" s="157">
        <f t="shared" si="56"/>
        <v>0</v>
      </c>
      <c r="AB1066" s="158"/>
      <c r="AC1066" s="884"/>
      <c r="AD1066" s="884"/>
      <c r="AE1066" s="884"/>
      <c r="AF1066" s="884"/>
      <c r="AG1066" s="884"/>
      <c r="AH1066" s="884"/>
      <c r="AI1066" s="884"/>
      <c r="AJ1066" s="884"/>
      <c r="AK1066" s="884"/>
      <c r="AL1066" s="884"/>
      <c r="AM1066" s="884"/>
      <c r="AN1066" s="884"/>
    </row>
    <row r="1067" spans="1:40" s="882" customFormat="1" ht="11.25">
      <c r="A1067" s="882">
        <v>5110311301</v>
      </c>
      <c r="B1067" s="883" t="s">
        <v>541</v>
      </c>
      <c r="C1067" s="157">
        <f>VLOOKUP(A1067,Clasificación!C:J,5,FALSE)</f>
        <v>288</v>
      </c>
      <c r="D1067" s="157"/>
      <c r="E1067" s="157"/>
      <c r="F1067" s="157">
        <f>+VLOOKUP(A1067,Clasificación!C:K,9,FALSE)</f>
        <v>0</v>
      </c>
      <c r="G1067" s="157">
        <f t="shared" si="58"/>
        <v>288</v>
      </c>
      <c r="H1067" s="157"/>
      <c r="I1067" s="157"/>
      <c r="J1067" s="157"/>
      <c r="K1067" s="157"/>
      <c r="L1067" s="157"/>
      <c r="M1067" s="157"/>
      <c r="N1067" s="157"/>
      <c r="O1067" s="157"/>
      <c r="P1067" s="157"/>
      <c r="Q1067" s="157"/>
      <c r="R1067" s="157"/>
      <c r="S1067" s="157">
        <f t="shared" ref="S1067:S1068" si="60">-G1067</f>
        <v>-288</v>
      </c>
      <c r="T1067" s="157"/>
      <c r="U1067" s="157"/>
      <c r="V1067" s="157"/>
      <c r="W1067" s="157"/>
      <c r="X1067" s="157"/>
      <c r="Y1067" s="157"/>
      <c r="Z1067" s="157"/>
      <c r="AA1067" s="157">
        <f t="shared" si="56"/>
        <v>0</v>
      </c>
      <c r="AB1067" s="158"/>
      <c r="AC1067" s="884"/>
      <c r="AD1067" s="884"/>
      <c r="AE1067" s="884"/>
      <c r="AF1067" s="884"/>
      <c r="AG1067" s="884"/>
      <c r="AH1067" s="884"/>
      <c r="AI1067" s="884"/>
      <c r="AJ1067" s="884"/>
      <c r="AK1067" s="884"/>
      <c r="AL1067" s="884"/>
      <c r="AM1067" s="884"/>
      <c r="AN1067" s="884"/>
    </row>
    <row r="1068" spans="1:40" s="882" customFormat="1" ht="11.25">
      <c r="A1068" s="882">
        <v>5110311305</v>
      </c>
      <c r="B1068" s="883" t="s">
        <v>302</v>
      </c>
      <c r="C1068" s="157">
        <f>VLOOKUP(A1068,Clasificación!C:J,5,FALSE)</f>
        <v>18328</v>
      </c>
      <c r="D1068" s="157"/>
      <c r="E1068" s="157"/>
      <c r="F1068" s="157">
        <f>+VLOOKUP(A1068,Clasificación!C:K,9,FALSE)</f>
        <v>0</v>
      </c>
      <c r="G1068" s="157">
        <f t="shared" si="58"/>
        <v>18328</v>
      </c>
      <c r="H1068" s="157"/>
      <c r="I1068" s="157"/>
      <c r="J1068" s="157"/>
      <c r="K1068" s="157"/>
      <c r="L1068" s="157"/>
      <c r="M1068" s="157"/>
      <c r="N1068" s="157"/>
      <c r="O1068" s="157"/>
      <c r="P1068" s="157"/>
      <c r="Q1068" s="157"/>
      <c r="R1068" s="157"/>
      <c r="S1068" s="157">
        <f t="shared" si="60"/>
        <v>-18328</v>
      </c>
      <c r="T1068" s="157"/>
      <c r="U1068" s="157"/>
      <c r="V1068" s="157"/>
      <c r="W1068" s="157"/>
      <c r="X1068" s="157"/>
      <c r="Y1068" s="157"/>
      <c r="Z1068" s="157"/>
      <c r="AA1068" s="157">
        <f t="shared" si="56"/>
        <v>0</v>
      </c>
      <c r="AB1068" s="158"/>
      <c r="AC1068" s="884"/>
      <c r="AD1068" s="884"/>
      <c r="AE1068" s="884"/>
      <c r="AF1068" s="884"/>
      <c r="AG1068" s="884"/>
      <c r="AH1068" s="884"/>
      <c r="AI1068" s="884"/>
      <c r="AJ1068" s="884"/>
      <c r="AK1068" s="884"/>
      <c r="AL1068" s="884"/>
      <c r="AM1068" s="884"/>
      <c r="AN1068" s="884"/>
    </row>
    <row r="1069" spans="1:40" s="882" customFormat="1" ht="11.25">
      <c r="A1069" s="882">
        <v>5110311306</v>
      </c>
      <c r="B1069" s="883" t="s">
        <v>303</v>
      </c>
      <c r="C1069" s="157">
        <f>VLOOKUP(A1069,Clasificación!C:J,5,FALSE)</f>
        <v>0</v>
      </c>
      <c r="D1069" s="157"/>
      <c r="E1069" s="157"/>
      <c r="F1069" s="157">
        <f>+VLOOKUP(A1069,Clasificación!C:K,9,FALSE)</f>
        <v>0</v>
      </c>
      <c r="G1069" s="157">
        <f t="shared" si="58"/>
        <v>0</v>
      </c>
      <c r="H1069" s="157"/>
      <c r="I1069" s="157"/>
      <c r="J1069" s="157"/>
      <c r="K1069" s="157"/>
      <c r="L1069" s="157"/>
      <c r="M1069" s="157"/>
      <c r="N1069" s="157"/>
      <c r="O1069" s="157"/>
      <c r="P1069" s="157"/>
      <c r="Q1069" s="157"/>
      <c r="R1069" s="157"/>
      <c r="S1069" s="157"/>
      <c r="T1069" s="157"/>
      <c r="U1069" s="157"/>
      <c r="V1069" s="157"/>
      <c r="W1069" s="157"/>
      <c r="X1069" s="157"/>
      <c r="Y1069" s="157"/>
      <c r="Z1069" s="157"/>
      <c r="AA1069" s="157">
        <f t="shared" si="56"/>
        <v>0</v>
      </c>
      <c r="AB1069" s="158"/>
      <c r="AC1069" s="884"/>
      <c r="AD1069" s="884"/>
      <c r="AE1069" s="884"/>
      <c r="AF1069" s="884"/>
      <c r="AG1069" s="884"/>
      <c r="AH1069" s="884"/>
      <c r="AI1069" s="884"/>
      <c r="AJ1069" s="884"/>
      <c r="AK1069" s="884"/>
      <c r="AL1069" s="884"/>
      <c r="AM1069" s="884"/>
      <c r="AN1069" s="884"/>
    </row>
    <row r="1070" spans="1:40" s="882" customFormat="1" ht="11.25">
      <c r="A1070" s="882">
        <v>5110311307</v>
      </c>
      <c r="B1070" s="883" t="s">
        <v>304</v>
      </c>
      <c r="C1070" s="157">
        <f>VLOOKUP(A1070,Clasificación!C:J,5,FALSE)</f>
        <v>4706378</v>
      </c>
      <c r="D1070" s="157"/>
      <c r="E1070" s="157"/>
      <c r="F1070" s="157">
        <f>+VLOOKUP(A1070,Clasificación!C:K,9,FALSE)</f>
        <v>0</v>
      </c>
      <c r="G1070" s="157">
        <f t="shared" si="58"/>
        <v>4706378</v>
      </c>
      <c r="H1070" s="157"/>
      <c r="I1070" s="157"/>
      <c r="J1070" s="157"/>
      <c r="K1070" s="157"/>
      <c r="L1070" s="157"/>
      <c r="M1070" s="157"/>
      <c r="N1070" s="157"/>
      <c r="O1070" s="157"/>
      <c r="P1070" s="157"/>
      <c r="Q1070" s="157"/>
      <c r="R1070" s="157"/>
      <c r="S1070" s="157">
        <f t="shared" ref="S1070:S1071" si="61">-G1070</f>
        <v>-4706378</v>
      </c>
      <c r="T1070" s="157"/>
      <c r="U1070" s="157"/>
      <c r="V1070" s="157"/>
      <c r="W1070" s="157"/>
      <c r="X1070" s="157"/>
      <c r="Y1070" s="157"/>
      <c r="Z1070" s="157"/>
      <c r="AA1070" s="157">
        <f t="shared" si="56"/>
        <v>0</v>
      </c>
      <c r="AB1070" s="158"/>
      <c r="AC1070" s="884"/>
      <c r="AD1070" s="884"/>
      <c r="AE1070" s="884"/>
      <c r="AF1070" s="884"/>
      <c r="AG1070" s="884"/>
      <c r="AH1070" s="884"/>
      <c r="AI1070" s="884"/>
      <c r="AJ1070" s="884"/>
      <c r="AK1070" s="884"/>
      <c r="AL1070" s="884"/>
      <c r="AM1070" s="884"/>
      <c r="AN1070" s="884"/>
    </row>
    <row r="1071" spans="1:40" s="882" customFormat="1" ht="11.25">
      <c r="A1071" s="882">
        <v>5110311308</v>
      </c>
      <c r="B1071" s="883" t="s">
        <v>305</v>
      </c>
      <c r="C1071" s="157">
        <f>VLOOKUP(A1071,Clasificación!C:J,5,FALSE)</f>
        <v>4608</v>
      </c>
      <c r="D1071" s="157"/>
      <c r="E1071" s="157"/>
      <c r="F1071" s="157">
        <f>+VLOOKUP(A1071,Clasificación!C:K,9,FALSE)</f>
        <v>0</v>
      </c>
      <c r="G1071" s="157">
        <f t="shared" si="58"/>
        <v>4608</v>
      </c>
      <c r="H1071" s="157"/>
      <c r="I1071" s="157"/>
      <c r="J1071" s="157"/>
      <c r="K1071" s="157"/>
      <c r="L1071" s="157"/>
      <c r="M1071" s="157"/>
      <c r="N1071" s="157"/>
      <c r="O1071" s="157"/>
      <c r="P1071" s="157"/>
      <c r="Q1071" s="157"/>
      <c r="R1071" s="157"/>
      <c r="S1071" s="157">
        <f t="shared" si="61"/>
        <v>-4608</v>
      </c>
      <c r="T1071" s="157"/>
      <c r="U1071" s="157"/>
      <c r="V1071" s="157"/>
      <c r="W1071" s="157"/>
      <c r="X1071" s="157"/>
      <c r="Y1071" s="157"/>
      <c r="Z1071" s="157"/>
      <c r="AA1071" s="157">
        <f t="shared" si="56"/>
        <v>0</v>
      </c>
      <c r="AB1071" s="158"/>
      <c r="AC1071" s="884"/>
      <c r="AD1071" s="884"/>
      <c r="AE1071" s="884"/>
      <c r="AF1071" s="884"/>
      <c r="AG1071" s="884"/>
      <c r="AH1071" s="884"/>
      <c r="AI1071" s="884"/>
      <c r="AJ1071" s="884"/>
      <c r="AK1071" s="884"/>
      <c r="AL1071" s="884"/>
      <c r="AM1071" s="884"/>
      <c r="AN1071" s="884"/>
    </row>
    <row r="1072" spans="1:40" s="882" customFormat="1" ht="11.25">
      <c r="A1072" s="882">
        <v>5110311313</v>
      </c>
      <c r="B1072" s="883" t="s">
        <v>1308</v>
      </c>
      <c r="C1072" s="157">
        <f>VLOOKUP(A1072,Clasificación!C:J,5,FALSE)</f>
        <v>0</v>
      </c>
      <c r="D1072" s="157"/>
      <c r="E1072" s="157"/>
      <c r="F1072" s="157">
        <f>+VLOOKUP(A1072,Clasificación!C:K,9,FALSE)</f>
        <v>0</v>
      </c>
      <c r="G1072" s="157">
        <f t="shared" si="58"/>
        <v>0</v>
      </c>
      <c r="H1072" s="157"/>
      <c r="I1072" s="157"/>
      <c r="J1072" s="157"/>
      <c r="K1072" s="157"/>
      <c r="L1072" s="157"/>
      <c r="M1072" s="157"/>
      <c r="N1072" s="157"/>
      <c r="O1072" s="157"/>
      <c r="P1072" s="157"/>
      <c r="Q1072" s="157"/>
      <c r="R1072" s="157"/>
      <c r="S1072" s="157"/>
      <c r="T1072" s="157"/>
      <c r="U1072" s="157"/>
      <c r="V1072" s="157"/>
      <c r="W1072" s="157"/>
      <c r="X1072" s="157"/>
      <c r="Y1072" s="157"/>
      <c r="Z1072" s="157"/>
      <c r="AA1072" s="157">
        <f t="shared" si="56"/>
        <v>0</v>
      </c>
      <c r="AB1072" s="158"/>
      <c r="AC1072" s="884"/>
      <c r="AD1072" s="884"/>
      <c r="AE1072" s="884"/>
      <c r="AF1072" s="884"/>
      <c r="AG1072" s="884"/>
      <c r="AH1072" s="884"/>
      <c r="AI1072" s="884"/>
      <c r="AJ1072" s="884"/>
      <c r="AK1072" s="884"/>
      <c r="AL1072" s="884"/>
      <c r="AM1072" s="884"/>
      <c r="AN1072" s="884"/>
    </row>
    <row r="1073" spans="1:40" s="882" customFormat="1" ht="11.25">
      <c r="A1073" s="882">
        <v>5110311329</v>
      </c>
      <c r="B1073" s="883" t="s">
        <v>1247</v>
      </c>
      <c r="C1073" s="157">
        <f>VLOOKUP(A1073,Clasificación!C:J,5,FALSE)</f>
        <v>51981</v>
      </c>
      <c r="D1073" s="157"/>
      <c r="E1073" s="157"/>
      <c r="F1073" s="157">
        <f>+VLOOKUP(A1073,Clasificación!C:K,9,FALSE)</f>
        <v>0</v>
      </c>
      <c r="G1073" s="157">
        <f t="shared" si="58"/>
        <v>51981</v>
      </c>
      <c r="H1073" s="157"/>
      <c r="I1073" s="157"/>
      <c r="J1073" s="157"/>
      <c r="K1073" s="157"/>
      <c r="L1073" s="157"/>
      <c r="M1073" s="157"/>
      <c r="N1073" s="157"/>
      <c r="O1073" s="157"/>
      <c r="P1073" s="157"/>
      <c r="Q1073" s="157"/>
      <c r="R1073" s="157"/>
      <c r="S1073" s="157">
        <f>-G1073</f>
        <v>-51981</v>
      </c>
      <c r="T1073" s="157"/>
      <c r="U1073" s="157"/>
      <c r="V1073" s="157"/>
      <c r="W1073" s="157"/>
      <c r="X1073" s="157"/>
      <c r="Y1073" s="157"/>
      <c r="Z1073" s="157"/>
      <c r="AA1073" s="157">
        <f t="shared" si="56"/>
        <v>0</v>
      </c>
      <c r="AB1073" s="158"/>
      <c r="AC1073" s="884"/>
      <c r="AD1073" s="884"/>
      <c r="AE1073" s="884"/>
      <c r="AF1073" s="884"/>
      <c r="AG1073" s="884"/>
      <c r="AH1073" s="884"/>
      <c r="AI1073" s="884"/>
      <c r="AJ1073" s="884"/>
      <c r="AK1073" s="884"/>
      <c r="AL1073" s="884"/>
      <c r="AM1073" s="884"/>
      <c r="AN1073" s="884"/>
    </row>
    <row r="1074" spans="1:40" s="882" customFormat="1" ht="11.25">
      <c r="A1074" s="882">
        <v>51104</v>
      </c>
      <c r="B1074" s="883" t="s">
        <v>1145</v>
      </c>
      <c r="C1074" s="157">
        <f>VLOOKUP(A1074,Clasificación!C:J,5,FALSE)</f>
        <v>0</v>
      </c>
      <c r="D1074" s="157"/>
      <c r="E1074" s="157"/>
      <c r="F1074" s="157">
        <f>+VLOOKUP(A1074,Clasificación!C:K,9,FALSE)</f>
        <v>0</v>
      </c>
      <c r="G1074" s="157">
        <f t="shared" si="58"/>
        <v>0</v>
      </c>
      <c r="H1074" s="157"/>
      <c r="I1074" s="157"/>
      <c r="J1074" s="157"/>
      <c r="K1074" s="157"/>
      <c r="L1074" s="157"/>
      <c r="M1074" s="157"/>
      <c r="N1074" s="157"/>
      <c r="O1074" s="157"/>
      <c r="P1074" s="157"/>
      <c r="Q1074" s="157"/>
      <c r="R1074" s="157"/>
      <c r="S1074" s="157"/>
      <c r="T1074" s="157"/>
      <c r="U1074" s="157"/>
      <c r="V1074" s="157"/>
      <c r="W1074" s="157"/>
      <c r="X1074" s="157"/>
      <c r="Y1074" s="157"/>
      <c r="Z1074" s="157"/>
      <c r="AA1074" s="157">
        <f t="shared" si="56"/>
        <v>0</v>
      </c>
      <c r="AB1074" s="158"/>
      <c r="AC1074" s="884"/>
      <c r="AD1074" s="884"/>
      <c r="AE1074" s="884"/>
      <c r="AF1074" s="884"/>
      <c r="AG1074" s="884"/>
      <c r="AH1074" s="884"/>
      <c r="AI1074" s="884"/>
      <c r="AJ1074" s="884"/>
      <c r="AK1074" s="884"/>
      <c r="AL1074" s="884"/>
      <c r="AM1074" s="884"/>
      <c r="AN1074" s="884"/>
    </row>
    <row r="1075" spans="1:40" s="882" customFormat="1" ht="11.25">
      <c r="A1075" s="882">
        <v>511041</v>
      </c>
      <c r="B1075" s="883" t="s">
        <v>1145</v>
      </c>
      <c r="C1075" s="157">
        <f>VLOOKUP(A1075,Clasificación!C:J,5,FALSE)</f>
        <v>0</v>
      </c>
      <c r="D1075" s="157"/>
      <c r="E1075" s="157"/>
      <c r="F1075" s="157">
        <f>+VLOOKUP(A1075,Clasificación!C:K,9,FALSE)</f>
        <v>0</v>
      </c>
      <c r="G1075" s="157">
        <f t="shared" si="58"/>
        <v>0</v>
      </c>
      <c r="H1075" s="157"/>
      <c r="I1075" s="157"/>
      <c r="J1075" s="157"/>
      <c r="K1075" s="157"/>
      <c r="L1075" s="157"/>
      <c r="M1075" s="157"/>
      <c r="N1075" s="157"/>
      <c r="O1075" s="157"/>
      <c r="P1075" s="157"/>
      <c r="Q1075" s="157"/>
      <c r="R1075" s="157"/>
      <c r="S1075" s="157"/>
      <c r="T1075" s="157"/>
      <c r="U1075" s="157"/>
      <c r="V1075" s="157"/>
      <c r="W1075" s="157"/>
      <c r="X1075" s="157"/>
      <c r="Y1075" s="157"/>
      <c r="Z1075" s="157"/>
      <c r="AA1075" s="157">
        <f t="shared" si="56"/>
        <v>0</v>
      </c>
      <c r="AB1075" s="158"/>
      <c r="AC1075" s="884"/>
      <c r="AD1075" s="884"/>
      <c r="AE1075" s="884"/>
      <c r="AF1075" s="884"/>
      <c r="AG1075" s="884"/>
      <c r="AH1075" s="884"/>
      <c r="AI1075" s="884"/>
      <c r="AJ1075" s="884"/>
      <c r="AK1075" s="884"/>
      <c r="AL1075" s="884"/>
      <c r="AM1075" s="884"/>
      <c r="AN1075" s="884"/>
    </row>
    <row r="1076" spans="1:40" s="882" customFormat="1" ht="11.25">
      <c r="A1076" s="882">
        <v>5110411</v>
      </c>
      <c r="B1076" s="883" t="s">
        <v>1145</v>
      </c>
      <c r="C1076" s="157">
        <f>VLOOKUP(A1076,Clasificación!C:J,5,FALSE)</f>
        <v>0</v>
      </c>
      <c r="D1076" s="157"/>
      <c r="E1076" s="157"/>
      <c r="F1076" s="157">
        <f>+VLOOKUP(A1076,Clasificación!C:K,9,FALSE)</f>
        <v>0</v>
      </c>
      <c r="G1076" s="157">
        <f t="shared" si="58"/>
        <v>0</v>
      </c>
      <c r="H1076" s="157"/>
      <c r="I1076" s="157"/>
      <c r="J1076" s="157"/>
      <c r="K1076" s="157"/>
      <c r="L1076" s="157"/>
      <c r="M1076" s="157"/>
      <c r="N1076" s="157"/>
      <c r="O1076" s="157"/>
      <c r="P1076" s="157"/>
      <c r="Q1076" s="157"/>
      <c r="R1076" s="157"/>
      <c r="S1076" s="157"/>
      <c r="T1076" s="157"/>
      <c r="U1076" s="157"/>
      <c r="V1076" s="157"/>
      <c r="W1076" s="157"/>
      <c r="X1076" s="157"/>
      <c r="Y1076" s="157"/>
      <c r="Z1076" s="157"/>
      <c r="AA1076" s="157">
        <f t="shared" si="56"/>
        <v>0</v>
      </c>
      <c r="AB1076" s="158"/>
      <c r="AC1076" s="884"/>
      <c r="AD1076" s="884"/>
      <c r="AE1076" s="884"/>
      <c r="AF1076" s="884"/>
      <c r="AG1076" s="884"/>
      <c r="AH1076" s="884"/>
      <c r="AI1076" s="884"/>
      <c r="AJ1076" s="884"/>
      <c r="AK1076" s="884"/>
      <c r="AL1076" s="884"/>
      <c r="AM1076" s="884"/>
      <c r="AN1076" s="884"/>
    </row>
    <row r="1077" spans="1:40" s="882" customFormat="1" ht="11.25">
      <c r="A1077" s="882">
        <v>51104111</v>
      </c>
      <c r="B1077" s="883" t="s">
        <v>1145</v>
      </c>
      <c r="C1077" s="157">
        <f>VLOOKUP(A1077,Clasificación!C:J,5,FALSE)</f>
        <v>0</v>
      </c>
      <c r="D1077" s="157"/>
      <c r="E1077" s="157"/>
      <c r="F1077" s="157">
        <f>+VLOOKUP(A1077,Clasificación!C:K,9,FALSE)</f>
        <v>0</v>
      </c>
      <c r="G1077" s="157">
        <f t="shared" si="58"/>
        <v>0</v>
      </c>
      <c r="H1077" s="157"/>
      <c r="I1077" s="157"/>
      <c r="J1077" s="157"/>
      <c r="K1077" s="157"/>
      <c r="L1077" s="157"/>
      <c r="M1077" s="157"/>
      <c r="N1077" s="157"/>
      <c r="O1077" s="157"/>
      <c r="P1077" s="157"/>
      <c r="Q1077" s="157"/>
      <c r="R1077" s="157"/>
      <c r="S1077" s="157"/>
      <c r="T1077" s="157"/>
      <c r="U1077" s="157"/>
      <c r="V1077" s="157"/>
      <c r="W1077" s="157"/>
      <c r="X1077" s="157"/>
      <c r="Y1077" s="157"/>
      <c r="Z1077" s="157"/>
      <c r="AA1077" s="157">
        <f t="shared" si="56"/>
        <v>0</v>
      </c>
      <c r="AB1077" s="158"/>
      <c r="AC1077" s="884"/>
      <c r="AD1077" s="884"/>
      <c r="AE1077" s="884"/>
      <c r="AF1077" s="884"/>
      <c r="AG1077" s="884"/>
      <c r="AH1077" s="884"/>
      <c r="AI1077" s="884"/>
      <c r="AJ1077" s="884"/>
      <c r="AK1077" s="884"/>
      <c r="AL1077" s="884"/>
      <c r="AM1077" s="884"/>
      <c r="AN1077" s="884"/>
    </row>
    <row r="1078" spans="1:40" s="882" customFormat="1" ht="11.25">
      <c r="A1078" s="882">
        <v>5110411101</v>
      </c>
      <c r="B1078" s="883" t="s">
        <v>1146</v>
      </c>
      <c r="C1078" s="157">
        <f>VLOOKUP(A1078,Clasificación!C:J,5,FALSE)</f>
        <v>2641530</v>
      </c>
      <c r="D1078" s="157"/>
      <c r="E1078" s="157"/>
      <c r="F1078" s="157">
        <f>+VLOOKUP(A1078,Clasificación!C:K,9,FALSE)</f>
        <v>0</v>
      </c>
      <c r="G1078" s="157">
        <f t="shared" si="58"/>
        <v>2641530</v>
      </c>
      <c r="H1078" s="157"/>
      <c r="I1078" s="157"/>
      <c r="J1078" s="157"/>
      <c r="K1078" s="157"/>
      <c r="L1078" s="157">
        <f>-G1078</f>
        <v>-2641530</v>
      </c>
      <c r="M1078" s="157"/>
      <c r="N1078" s="157"/>
      <c r="O1078" s="157"/>
      <c r="P1078" s="157"/>
      <c r="Q1078" s="157"/>
      <c r="R1078" s="157"/>
      <c r="S1078" s="157"/>
      <c r="T1078" s="157"/>
      <c r="U1078" s="157"/>
      <c r="V1078" s="157"/>
      <c r="W1078" s="157"/>
      <c r="X1078" s="157"/>
      <c r="Y1078" s="157"/>
      <c r="Z1078" s="157"/>
      <c r="AA1078" s="157">
        <f t="shared" si="56"/>
        <v>0</v>
      </c>
      <c r="AB1078" s="158"/>
      <c r="AC1078" s="884"/>
      <c r="AD1078" s="884"/>
      <c r="AE1078" s="884"/>
      <c r="AF1078" s="884"/>
      <c r="AG1078" s="884"/>
      <c r="AH1078" s="884"/>
      <c r="AI1078" s="884"/>
      <c r="AJ1078" s="884"/>
      <c r="AK1078" s="884"/>
      <c r="AL1078" s="884"/>
      <c r="AM1078" s="884"/>
      <c r="AN1078" s="884"/>
    </row>
    <row r="1079" spans="1:40" s="882" customFormat="1" ht="11.25">
      <c r="A1079" s="882">
        <v>512</v>
      </c>
      <c r="B1079" s="883" t="s">
        <v>178</v>
      </c>
      <c r="C1079" s="157">
        <f>VLOOKUP(A1079,Clasificación!C:J,5,FALSE)</f>
        <v>0</v>
      </c>
      <c r="D1079" s="157"/>
      <c r="E1079" s="157"/>
      <c r="F1079" s="157">
        <f>+VLOOKUP(A1079,Clasificación!C:K,9,FALSE)</f>
        <v>0</v>
      </c>
      <c r="G1079" s="157">
        <f t="shared" si="58"/>
        <v>0</v>
      </c>
      <c r="H1079" s="157"/>
      <c r="I1079" s="157"/>
      <c r="J1079" s="157"/>
      <c r="K1079" s="157"/>
      <c r="L1079" s="157"/>
      <c r="M1079" s="157"/>
      <c r="N1079" s="157"/>
      <c r="O1079" s="157"/>
      <c r="P1079" s="157"/>
      <c r="Q1079" s="157"/>
      <c r="R1079" s="157"/>
      <c r="S1079" s="157"/>
      <c r="T1079" s="157"/>
      <c r="U1079" s="157"/>
      <c r="V1079" s="157"/>
      <c r="W1079" s="157"/>
      <c r="X1079" s="157"/>
      <c r="Y1079" s="157"/>
      <c r="Z1079" s="157"/>
      <c r="AA1079" s="157">
        <f t="shared" si="56"/>
        <v>0</v>
      </c>
      <c r="AB1079" s="158"/>
      <c r="AC1079" s="884"/>
      <c r="AD1079" s="884"/>
      <c r="AE1079" s="884"/>
      <c r="AF1079" s="884"/>
      <c r="AG1079" s="884"/>
      <c r="AH1079" s="884"/>
      <c r="AI1079" s="884"/>
      <c r="AJ1079" s="884"/>
      <c r="AK1079" s="884"/>
      <c r="AL1079" s="884"/>
      <c r="AM1079" s="884"/>
      <c r="AN1079" s="884"/>
    </row>
    <row r="1080" spans="1:40" s="882" customFormat="1" ht="11.25">
      <c r="A1080" s="882">
        <v>51201</v>
      </c>
      <c r="B1080" s="883" t="s">
        <v>405</v>
      </c>
      <c r="C1080" s="157">
        <f>VLOOKUP(A1080,Clasificación!C:J,5,FALSE)</f>
        <v>0</v>
      </c>
      <c r="D1080" s="157"/>
      <c r="E1080" s="157"/>
      <c r="F1080" s="157">
        <f>+VLOOKUP(A1080,Clasificación!C:K,9,FALSE)</f>
        <v>0</v>
      </c>
      <c r="G1080" s="157">
        <f t="shared" si="58"/>
        <v>0</v>
      </c>
      <c r="H1080" s="157"/>
      <c r="I1080" s="157"/>
      <c r="J1080" s="157"/>
      <c r="K1080" s="157"/>
      <c r="L1080" s="157"/>
      <c r="M1080" s="157"/>
      <c r="N1080" s="157"/>
      <c r="O1080" s="157"/>
      <c r="P1080" s="157"/>
      <c r="Q1080" s="157"/>
      <c r="R1080" s="157"/>
      <c r="S1080" s="157"/>
      <c r="T1080" s="157"/>
      <c r="U1080" s="157"/>
      <c r="V1080" s="157"/>
      <c r="W1080" s="157"/>
      <c r="X1080" s="157"/>
      <c r="Y1080" s="157"/>
      <c r="Z1080" s="157"/>
      <c r="AA1080" s="157">
        <f t="shared" si="56"/>
        <v>0</v>
      </c>
      <c r="AB1080" s="158"/>
      <c r="AC1080" s="884"/>
      <c r="AD1080" s="884"/>
      <c r="AE1080" s="884"/>
      <c r="AF1080" s="884"/>
      <c r="AG1080" s="884"/>
      <c r="AH1080" s="884"/>
      <c r="AI1080" s="884"/>
      <c r="AJ1080" s="884"/>
      <c r="AK1080" s="884"/>
      <c r="AL1080" s="884"/>
      <c r="AM1080" s="884"/>
      <c r="AN1080" s="884"/>
    </row>
    <row r="1081" spans="1:40" s="882" customFormat="1" ht="11.25">
      <c r="A1081" s="882">
        <v>512011</v>
      </c>
      <c r="B1081" s="883" t="s">
        <v>405</v>
      </c>
      <c r="C1081" s="157">
        <f>VLOOKUP(A1081,Clasificación!C:J,5,FALSE)</f>
        <v>0</v>
      </c>
      <c r="D1081" s="157"/>
      <c r="E1081" s="157"/>
      <c r="F1081" s="157">
        <f>+VLOOKUP(A1081,Clasificación!C:K,9,FALSE)</f>
        <v>0</v>
      </c>
      <c r="G1081" s="157">
        <f t="shared" si="58"/>
        <v>0</v>
      </c>
      <c r="H1081" s="157"/>
      <c r="I1081" s="157"/>
      <c r="J1081" s="157"/>
      <c r="K1081" s="157"/>
      <c r="L1081" s="157"/>
      <c r="M1081" s="157"/>
      <c r="N1081" s="157"/>
      <c r="O1081" s="157"/>
      <c r="P1081" s="157"/>
      <c r="Q1081" s="157"/>
      <c r="R1081" s="157"/>
      <c r="S1081" s="157"/>
      <c r="T1081" s="157"/>
      <c r="U1081" s="157"/>
      <c r="V1081" s="157"/>
      <c r="W1081" s="157"/>
      <c r="X1081" s="157"/>
      <c r="Y1081" s="157"/>
      <c r="Z1081" s="157"/>
      <c r="AA1081" s="157">
        <f t="shared" si="56"/>
        <v>0</v>
      </c>
      <c r="AB1081" s="158"/>
      <c r="AC1081" s="884"/>
      <c r="AD1081" s="884"/>
      <c r="AE1081" s="884"/>
      <c r="AF1081" s="884"/>
      <c r="AG1081" s="884"/>
      <c r="AH1081" s="884"/>
      <c r="AI1081" s="884"/>
      <c r="AJ1081" s="884"/>
      <c r="AK1081" s="884"/>
      <c r="AL1081" s="884"/>
      <c r="AM1081" s="884"/>
      <c r="AN1081" s="884"/>
    </row>
    <row r="1082" spans="1:40" s="882" customFormat="1" ht="11.25">
      <c r="A1082" s="882">
        <v>5120111</v>
      </c>
      <c r="B1082" s="883" t="s">
        <v>405</v>
      </c>
      <c r="C1082" s="157">
        <f>VLOOKUP(A1082,Clasificación!C:J,5,FALSE)</f>
        <v>0</v>
      </c>
      <c r="D1082" s="157"/>
      <c r="E1082" s="157"/>
      <c r="F1082" s="157">
        <f>+VLOOKUP(A1082,Clasificación!C:K,9,FALSE)</f>
        <v>0</v>
      </c>
      <c r="G1082" s="157">
        <f t="shared" si="58"/>
        <v>0</v>
      </c>
      <c r="H1082" s="157"/>
      <c r="I1082" s="157"/>
      <c r="J1082" s="157"/>
      <c r="K1082" s="157"/>
      <c r="L1082" s="157"/>
      <c r="M1082" s="157"/>
      <c r="N1082" s="157"/>
      <c r="O1082" s="157"/>
      <c r="P1082" s="157"/>
      <c r="Q1082" s="157"/>
      <c r="R1082" s="157"/>
      <c r="S1082" s="157"/>
      <c r="T1082" s="157"/>
      <c r="U1082" s="157"/>
      <c r="V1082" s="157"/>
      <c r="W1082" s="157"/>
      <c r="X1082" s="157"/>
      <c r="Y1082" s="157"/>
      <c r="Z1082" s="157"/>
      <c r="AA1082" s="157">
        <f t="shared" si="56"/>
        <v>0</v>
      </c>
      <c r="AB1082" s="158"/>
      <c r="AC1082" s="884"/>
      <c r="AD1082" s="884"/>
      <c r="AE1082" s="884"/>
      <c r="AF1082" s="884"/>
      <c r="AG1082" s="884"/>
      <c r="AH1082" s="884"/>
      <c r="AI1082" s="884"/>
      <c r="AJ1082" s="884"/>
      <c r="AK1082" s="884"/>
      <c r="AL1082" s="884"/>
      <c r="AM1082" s="884"/>
      <c r="AN1082" s="884"/>
    </row>
    <row r="1083" spans="1:40" s="882" customFormat="1" ht="11.25">
      <c r="A1083" s="882">
        <v>51201111</v>
      </c>
      <c r="B1083" s="883" t="s">
        <v>405</v>
      </c>
      <c r="C1083" s="157">
        <f>VLOOKUP(A1083,Clasificación!C:J,5,FALSE)</f>
        <v>0</v>
      </c>
      <c r="D1083" s="157"/>
      <c r="E1083" s="157"/>
      <c r="F1083" s="157">
        <f>+VLOOKUP(A1083,Clasificación!C:K,9,FALSE)</f>
        <v>0</v>
      </c>
      <c r="G1083" s="157">
        <f t="shared" si="58"/>
        <v>0</v>
      </c>
      <c r="H1083" s="157"/>
      <c r="I1083" s="157"/>
      <c r="J1083" s="157"/>
      <c r="K1083" s="157"/>
      <c r="L1083" s="157"/>
      <c r="M1083" s="157"/>
      <c r="N1083" s="157"/>
      <c r="O1083" s="157"/>
      <c r="P1083" s="157"/>
      <c r="Q1083" s="157"/>
      <c r="R1083" s="157"/>
      <c r="S1083" s="157"/>
      <c r="T1083" s="157"/>
      <c r="U1083" s="157"/>
      <c r="V1083" s="157"/>
      <c r="W1083" s="157"/>
      <c r="X1083" s="157"/>
      <c r="Y1083" s="157"/>
      <c r="Z1083" s="157"/>
      <c r="AA1083" s="157">
        <f t="shared" si="56"/>
        <v>0</v>
      </c>
      <c r="AB1083" s="158"/>
      <c r="AC1083" s="884"/>
      <c r="AD1083" s="884"/>
      <c r="AE1083" s="884"/>
      <c r="AF1083" s="884"/>
      <c r="AG1083" s="884"/>
      <c r="AH1083" s="884"/>
      <c r="AI1083" s="884"/>
      <c r="AJ1083" s="884"/>
      <c r="AK1083" s="884"/>
      <c r="AL1083" s="884"/>
      <c r="AM1083" s="884"/>
      <c r="AN1083" s="884"/>
    </row>
    <row r="1084" spans="1:40" s="882" customFormat="1" ht="11.25">
      <c r="A1084" s="882">
        <v>5120111101</v>
      </c>
      <c r="B1084" s="883" t="s">
        <v>343</v>
      </c>
      <c r="C1084" s="157">
        <f>VLOOKUP(A1084,Clasificación!C:J,5,FALSE)</f>
        <v>8972000</v>
      </c>
      <c r="D1084" s="157"/>
      <c r="E1084" s="157"/>
      <c r="F1084" s="157">
        <f>+VLOOKUP(A1084,Clasificación!C:K,9,FALSE)</f>
        <v>0</v>
      </c>
      <c r="G1084" s="157">
        <f t="shared" si="58"/>
        <v>8972000</v>
      </c>
      <c r="H1084" s="157"/>
      <c r="I1084" s="157"/>
      <c r="J1084" s="157"/>
      <c r="K1084" s="157"/>
      <c r="L1084" s="157">
        <f>-G1084</f>
        <v>-8972000</v>
      </c>
      <c r="M1084" s="157"/>
      <c r="N1084" s="157"/>
      <c r="O1084" s="157"/>
      <c r="P1084" s="157"/>
      <c r="Q1084" s="157"/>
      <c r="R1084" s="157"/>
      <c r="S1084" s="157"/>
      <c r="T1084" s="157"/>
      <c r="U1084" s="157"/>
      <c r="V1084" s="157"/>
      <c r="W1084" s="157"/>
      <c r="X1084" s="157"/>
      <c r="Y1084" s="157"/>
      <c r="Z1084" s="157"/>
      <c r="AA1084" s="157">
        <f t="shared" si="56"/>
        <v>0</v>
      </c>
      <c r="AB1084" s="158"/>
      <c r="AC1084" s="884"/>
      <c r="AD1084" s="884"/>
      <c r="AE1084" s="884"/>
      <c r="AF1084" s="884"/>
      <c r="AG1084" s="884"/>
      <c r="AH1084" s="884"/>
      <c r="AI1084" s="884"/>
      <c r="AJ1084" s="884"/>
      <c r="AK1084" s="884"/>
      <c r="AL1084" s="884"/>
      <c r="AM1084" s="884"/>
      <c r="AN1084" s="884"/>
    </row>
    <row r="1085" spans="1:40" s="882" customFormat="1" ht="11.25">
      <c r="A1085" s="882">
        <v>5120111102</v>
      </c>
      <c r="B1085" s="883" t="s">
        <v>854</v>
      </c>
      <c r="C1085" s="157">
        <f>VLOOKUP(A1085,Clasificación!C:J,5,FALSE)</f>
        <v>0</v>
      </c>
      <c r="D1085" s="157"/>
      <c r="E1085" s="157"/>
      <c r="F1085" s="157">
        <f>+VLOOKUP(A1085,Clasificación!C:K,9,FALSE)</f>
        <v>0</v>
      </c>
      <c r="G1085" s="157">
        <f t="shared" si="58"/>
        <v>0</v>
      </c>
      <c r="H1085" s="157"/>
      <c r="I1085" s="157"/>
      <c r="J1085" s="157"/>
      <c r="K1085" s="157"/>
      <c r="L1085" s="157"/>
      <c r="M1085" s="157"/>
      <c r="N1085" s="157"/>
      <c r="O1085" s="157"/>
      <c r="P1085" s="157"/>
      <c r="Q1085" s="157"/>
      <c r="R1085" s="157"/>
      <c r="S1085" s="157"/>
      <c r="T1085" s="157"/>
      <c r="U1085" s="157"/>
      <c r="V1085" s="157"/>
      <c r="W1085" s="157"/>
      <c r="X1085" s="157"/>
      <c r="Y1085" s="157"/>
      <c r="Z1085" s="157"/>
      <c r="AA1085" s="157">
        <f t="shared" ref="AA1085:AA1134" si="62">SUM(G1085:Z1085)</f>
        <v>0</v>
      </c>
      <c r="AB1085" s="158"/>
      <c r="AC1085" s="884"/>
      <c r="AD1085" s="884"/>
      <c r="AE1085" s="884"/>
      <c r="AF1085" s="884"/>
      <c r="AG1085" s="884"/>
      <c r="AH1085" s="884"/>
      <c r="AI1085" s="884"/>
      <c r="AJ1085" s="884"/>
      <c r="AK1085" s="884"/>
      <c r="AL1085" s="884"/>
      <c r="AM1085" s="884"/>
      <c r="AN1085" s="884"/>
    </row>
    <row r="1086" spans="1:40" s="882" customFormat="1" ht="11.25">
      <c r="A1086" s="882">
        <v>5120111103</v>
      </c>
      <c r="B1086" s="883" t="s">
        <v>138</v>
      </c>
      <c r="C1086" s="157">
        <f>VLOOKUP(A1086,Clasificación!C:J,5,FALSE)</f>
        <v>1076303</v>
      </c>
      <c r="D1086" s="157"/>
      <c r="E1086" s="157"/>
      <c r="F1086" s="157">
        <f>+VLOOKUP(A1086,Clasificación!C:K,9,FALSE)</f>
        <v>0</v>
      </c>
      <c r="G1086" s="157">
        <f t="shared" si="58"/>
        <v>1076303</v>
      </c>
      <c r="H1086" s="157"/>
      <c r="I1086" s="157"/>
      <c r="J1086" s="157">
        <f>-G1086</f>
        <v>-1076303</v>
      </c>
      <c r="K1086" s="157"/>
      <c r="L1086" s="157"/>
      <c r="M1086" s="157"/>
      <c r="N1086" s="157"/>
      <c r="O1086" s="157"/>
      <c r="P1086" s="157"/>
      <c r="Q1086" s="157"/>
      <c r="R1086" s="157"/>
      <c r="S1086" s="157"/>
      <c r="T1086" s="157"/>
      <c r="U1086" s="157"/>
      <c r="V1086" s="157"/>
      <c r="W1086" s="157"/>
      <c r="X1086" s="157"/>
      <c r="Y1086" s="157"/>
      <c r="Z1086" s="157"/>
      <c r="AA1086" s="157">
        <f t="shared" si="62"/>
        <v>0</v>
      </c>
      <c r="AB1086" s="158"/>
      <c r="AC1086" s="884"/>
      <c r="AD1086" s="884"/>
      <c r="AE1086" s="884"/>
      <c r="AF1086" s="884"/>
      <c r="AG1086" s="884"/>
      <c r="AH1086" s="884"/>
      <c r="AI1086" s="884"/>
      <c r="AJ1086" s="884"/>
      <c r="AK1086" s="884"/>
      <c r="AL1086" s="884"/>
      <c r="AM1086" s="884"/>
      <c r="AN1086" s="884"/>
    </row>
    <row r="1087" spans="1:40" s="882" customFormat="1" ht="11.25">
      <c r="A1087" s="882">
        <v>5120111104</v>
      </c>
      <c r="B1087" s="883" t="s">
        <v>139</v>
      </c>
      <c r="C1087" s="157">
        <f>VLOOKUP(A1087,Clasificación!C:J,5,FALSE)</f>
        <v>0</v>
      </c>
      <c r="D1087" s="157"/>
      <c r="E1087" s="157"/>
      <c r="F1087" s="157">
        <f>+VLOOKUP(A1087,Clasificación!C:K,9,FALSE)</f>
        <v>0</v>
      </c>
      <c r="G1087" s="157">
        <f t="shared" si="58"/>
        <v>0</v>
      </c>
      <c r="H1087" s="157"/>
      <c r="I1087" s="157"/>
      <c r="J1087" s="157"/>
      <c r="K1087" s="157"/>
      <c r="L1087" s="157"/>
      <c r="M1087" s="157"/>
      <c r="N1087" s="157"/>
      <c r="O1087" s="157"/>
      <c r="P1087" s="157"/>
      <c r="Q1087" s="157"/>
      <c r="R1087" s="157"/>
      <c r="S1087" s="157"/>
      <c r="T1087" s="157"/>
      <c r="U1087" s="157"/>
      <c r="V1087" s="157"/>
      <c r="W1087" s="157"/>
      <c r="X1087" s="157"/>
      <c r="Y1087" s="157"/>
      <c r="Z1087" s="157"/>
      <c r="AA1087" s="157">
        <f t="shared" si="62"/>
        <v>0</v>
      </c>
      <c r="AB1087" s="158"/>
      <c r="AC1087" s="884"/>
      <c r="AD1087" s="884"/>
      <c r="AE1087" s="884"/>
      <c r="AF1087" s="884"/>
      <c r="AG1087" s="884"/>
      <c r="AH1087" s="884"/>
      <c r="AI1087" s="884"/>
      <c r="AJ1087" s="884"/>
      <c r="AK1087" s="884"/>
      <c r="AL1087" s="884"/>
      <c r="AM1087" s="884"/>
      <c r="AN1087" s="884"/>
    </row>
    <row r="1088" spans="1:40" s="882" customFormat="1" ht="11.25">
      <c r="A1088" s="882">
        <v>5120111105</v>
      </c>
      <c r="B1088" s="883" t="s">
        <v>855</v>
      </c>
      <c r="C1088" s="157">
        <f>VLOOKUP(A1088,Clasificación!C:J,5,FALSE)</f>
        <v>16170000</v>
      </c>
      <c r="D1088" s="157"/>
      <c r="E1088" s="157"/>
      <c r="F1088" s="157">
        <f>+VLOOKUP(A1088,Clasificación!C:K,9,FALSE)</f>
        <v>0</v>
      </c>
      <c r="G1088" s="157">
        <f t="shared" si="58"/>
        <v>16170000</v>
      </c>
      <c r="H1088" s="157"/>
      <c r="I1088" s="157"/>
      <c r="J1088" s="157"/>
      <c r="K1088" s="157"/>
      <c r="L1088" s="157">
        <f>-G1088</f>
        <v>-16170000</v>
      </c>
      <c r="M1088" s="157"/>
      <c r="N1088" s="157"/>
      <c r="O1088" s="157"/>
      <c r="P1088" s="157"/>
      <c r="Q1088" s="157"/>
      <c r="R1088" s="157"/>
      <c r="S1088" s="157"/>
      <c r="T1088" s="157"/>
      <c r="U1088" s="157"/>
      <c r="V1088" s="157"/>
      <c r="W1088" s="157"/>
      <c r="X1088" s="157"/>
      <c r="Y1088" s="157"/>
      <c r="Z1088" s="157"/>
      <c r="AA1088" s="157">
        <f t="shared" si="62"/>
        <v>0</v>
      </c>
      <c r="AB1088" s="158"/>
      <c r="AC1088" s="884"/>
      <c r="AD1088" s="884"/>
      <c r="AE1088" s="884"/>
      <c r="AF1088" s="884"/>
      <c r="AG1088" s="884"/>
      <c r="AH1088" s="884"/>
      <c r="AI1088" s="884"/>
      <c r="AJ1088" s="884"/>
      <c r="AK1088" s="884"/>
      <c r="AL1088" s="884"/>
      <c r="AM1088" s="884"/>
      <c r="AN1088" s="884"/>
    </row>
    <row r="1089" spans="1:40" s="882" customFormat="1" ht="11.25">
      <c r="A1089" s="882">
        <v>5120111106</v>
      </c>
      <c r="B1089" s="883" t="s">
        <v>856</v>
      </c>
      <c r="C1089" s="157">
        <f>VLOOKUP(A1089,Clasificación!C:J,5,FALSE)</f>
        <v>0</v>
      </c>
      <c r="D1089" s="157"/>
      <c r="E1089" s="157"/>
      <c r="F1089" s="157">
        <f>+VLOOKUP(A1089,Clasificación!C:K,9,FALSE)</f>
        <v>0</v>
      </c>
      <c r="G1089" s="157">
        <f t="shared" si="58"/>
        <v>0</v>
      </c>
      <c r="H1089" s="157"/>
      <c r="I1089" s="157"/>
      <c r="J1089" s="157"/>
      <c r="K1089" s="157"/>
      <c r="L1089" s="157"/>
      <c r="M1089" s="157"/>
      <c r="N1089" s="157"/>
      <c r="O1089" s="157"/>
      <c r="P1089" s="157"/>
      <c r="Q1089" s="157"/>
      <c r="R1089" s="157"/>
      <c r="S1089" s="157"/>
      <c r="T1089" s="157"/>
      <c r="U1089" s="157"/>
      <c r="V1089" s="157"/>
      <c r="W1089" s="157"/>
      <c r="X1089" s="157"/>
      <c r="Y1089" s="157"/>
      <c r="Z1089" s="157"/>
      <c r="AA1089" s="157">
        <f t="shared" si="62"/>
        <v>0</v>
      </c>
      <c r="AB1089" s="158"/>
      <c r="AC1089" s="884"/>
      <c r="AD1089" s="884"/>
      <c r="AE1089" s="884"/>
      <c r="AF1089" s="884"/>
      <c r="AG1089" s="884"/>
      <c r="AH1089" s="884"/>
      <c r="AI1089" s="884"/>
      <c r="AJ1089" s="884"/>
      <c r="AK1089" s="884"/>
      <c r="AL1089" s="884"/>
      <c r="AM1089" s="884"/>
      <c r="AN1089" s="884"/>
    </row>
    <row r="1090" spans="1:40" s="882" customFormat="1" ht="11.25">
      <c r="A1090" s="882">
        <v>513</v>
      </c>
      <c r="B1090" s="883" t="s">
        <v>15</v>
      </c>
      <c r="C1090" s="157">
        <f>VLOOKUP(A1090,Clasificación!C:J,5,FALSE)</f>
        <v>0</v>
      </c>
      <c r="D1090" s="157"/>
      <c r="E1090" s="157"/>
      <c r="F1090" s="157">
        <f>+VLOOKUP(A1090,Clasificación!C:K,9,FALSE)</f>
        <v>0</v>
      </c>
      <c r="G1090" s="157">
        <f t="shared" si="58"/>
        <v>0</v>
      </c>
      <c r="H1090" s="157"/>
      <c r="I1090" s="157"/>
      <c r="J1090" s="157"/>
      <c r="K1090" s="157"/>
      <c r="L1090" s="157"/>
      <c r="M1090" s="157"/>
      <c r="N1090" s="157"/>
      <c r="O1090" s="157"/>
      <c r="P1090" s="157"/>
      <c r="Q1090" s="157"/>
      <c r="R1090" s="157"/>
      <c r="S1090" s="157"/>
      <c r="T1090" s="157"/>
      <c r="U1090" s="157"/>
      <c r="V1090" s="157"/>
      <c r="W1090" s="157"/>
      <c r="X1090" s="157"/>
      <c r="Y1090" s="157"/>
      <c r="Z1090" s="157"/>
      <c r="AA1090" s="157">
        <f t="shared" si="62"/>
        <v>0</v>
      </c>
      <c r="AB1090" s="158"/>
      <c r="AC1090" s="884"/>
      <c r="AD1090" s="884"/>
      <c r="AE1090" s="884"/>
      <c r="AF1090" s="884"/>
      <c r="AG1090" s="884"/>
      <c r="AH1090" s="884"/>
      <c r="AI1090" s="884"/>
      <c r="AJ1090" s="884"/>
      <c r="AK1090" s="884"/>
      <c r="AL1090" s="884"/>
      <c r="AM1090" s="884"/>
      <c r="AN1090" s="884"/>
    </row>
    <row r="1091" spans="1:40" s="882" customFormat="1" ht="11.25">
      <c r="A1091" s="882">
        <v>51301</v>
      </c>
      <c r="B1091" s="883" t="s">
        <v>180</v>
      </c>
      <c r="C1091" s="157">
        <f>VLOOKUP(A1091,Clasificación!C:J,5,FALSE)</f>
        <v>0</v>
      </c>
      <c r="D1091" s="157"/>
      <c r="E1091" s="157"/>
      <c r="F1091" s="157">
        <f>+VLOOKUP(A1091,Clasificación!C:K,9,FALSE)</f>
        <v>0</v>
      </c>
      <c r="G1091" s="157">
        <f t="shared" si="58"/>
        <v>0</v>
      </c>
      <c r="H1091" s="157"/>
      <c r="I1091" s="157"/>
      <c r="J1091" s="157"/>
      <c r="K1091" s="157"/>
      <c r="L1091" s="157"/>
      <c r="M1091" s="157"/>
      <c r="N1091" s="157"/>
      <c r="O1091" s="157"/>
      <c r="P1091" s="157"/>
      <c r="Q1091" s="157"/>
      <c r="R1091" s="157"/>
      <c r="S1091" s="157"/>
      <c r="T1091" s="157"/>
      <c r="U1091" s="157"/>
      <c r="V1091" s="157"/>
      <c r="W1091" s="157"/>
      <c r="X1091" s="157"/>
      <c r="Y1091" s="157"/>
      <c r="Z1091" s="157"/>
      <c r="AA1091" s="157">
        <f t="shared" si="62"/>
        <v>0</v>
      </c>
      <c r="AB1091" s="158"/>
      <c r="AC1091" s="884"/>
      <c r="AD1091" s="884"/>
      <c r="AE1091" s="884"/>
      <c r="AF1091" s="884"/>
      <c r="AG1091" s="884"/>
      <c r="AH1091" s="884"/>
      <c r="AI1091" s="884"/>
      <c r="AJ1091" s="884"/>
      <c r="AK1091" s="884"/>
      <c r="AL1091" s="884"/>
      <c r="AM1091" s="884"/>
      <c r="AN1091" s="884"/>
    </row>
    <row r="1092" spans="1:40" s="882" customFormat="1" ht="11.25">
      <c r="A1092" s="882">
        <v>513011</v>
      </c>
      <c r="B1092" s="883" t="s">
        <v>180</v>
      </c>
      <c r="C1092" s="157">
        <f>VLOOKUP(A1092,Clasificación!C:J,5,FALSE)</f>
        <v>0</v>
      </c>
      <c r="D1092" s="157"/>
      <c r="E1092" s="157"/>
      <c r="F1092" s="157">
        <f>+VLOOKUP(A1092,Clasificación!C:K,9,FALSE)</f>
        <v>0</v>
      </c>
      <c r="G1092" s="157">
        <f t="shared" si="58"/>
        <v>0</v>
      </c>
      <c r="H1092" s="157"/>
      <c r="I1092" s="157"/>
      <c r="J1092" s="157"/>
      <c r="K1092" s="157"/>
      <c r="L1092" s="157"/>
      <c r="M1092" s="157"/>
      <c r="N1092" s="157"/>
      <c r="O1092" s="157"/>
      <c r="P1092" s="157"/>
      <c r="Q1092" s="157"/>
      <c r="R1092" s="157"/>
      <c r="S1092" s="157"/>
      <c r="T1092" s="157"/>
      <c r="U1092" s="157"/>
      <c r="V1092" s="157"/>
      <c r="W1092" s="157"/>
      <c r="X1092" s="157"/>
      <c r="Y1092" s="157"/>
      <c r="Z1092" s="157"/>
      <c r="AA1092" s="157">
        <f t="shared" si="62"/>
        <v>0</v>
      </c>
      <c r="AB1092" s="158"/>
      <c r="AC1092" s="884"/>
      <c r="AD1092" s="884"/>
      <c r="AE1092" s="884"/>
      <c r="AF1092" s="884"/>
      <c r="AG1092" s="884"/>
      <c r="AH1092" s="884"/>
      <c r="AI1092" s="884"/>
      <c r="AJ1092" s="884"/>
      <c r="AK1092" s="884"/>
      <c r="AL1092" s="884"/>
      <c r="AM1092" s="884"/>
      <c r="AN1092" s="884"/>
    </row>
    <row r="1093" spans="1:40" s="882" customFormat="1" ht="11.25">
      <c r="A1093" s="882">
        <v>5130111</v>
      </c>
      <c r="B1093" s="883" t="s">
        <v>180</v>
      </c>
      <c r="C1093" s="157">
        <f>VLOOKUP(A1093,Clasificación!C:J,5,FALSE)</f>
        <v>0</v>
      </c>
      <c r="D1093" s="157"/>
      <c r="E1093" s="157"/>
      <c r="F1093" s="157">
        <f>+VLOOKUP(A1093,Clasificación!C:K,9,FALSE)</f>
        <v>0</v>
      </c>
      <c r="G1093" s="157">
        <f t="shared" si="58"/>
        <v>0</v>
      </c>
      <c r="H1093" s="157"/>
      <c r="I1093" s="157"/>
      <c r="J1093" s="157"/>
      <c r="K1093" s="157"/>
      <c r="L1093" s="157"/>
      <c r="M1093" s="157"/>
      <c r="N1093" s="157"/>
      <c r="O1093" s="157"/>
      <c r="P1093" s="157"/>
      <c r="Q1093" s="157"/>
      <c r="R1093" s="157"/>
      <c r="S1093" s="157"/>
      <c r="T1093" s="157"/>
      <c r="U1093" s="157"/>
      <c r="V1093" s="157"/>
      <c r="W1093" s="157"/>
      <c r="X1093" s="157"/>
      <c r="Y1093" s="157"/>
      <c r="Z1093" s="157"/>
      <c r="AA1093" s="157">
        <f t="shared" si="62"/>
        <v>0</v>
      </c>
      <c r="AB1093" s="158"/>
      <c r="AC1093" s="884"/>
      <c r="AD1093" s="884"/>
      <c r="AE1093" s="884"/>
      <c r="AF1093" s="884"/>
      <c r="AG1093" s="884"/>
      <c r="AH1093" s="884"/>
      <c r="AI1093" s="884"/>
      <c r="AJ1093" s="884"/>
      <c r="AK1093" s="884"/>
      <c r="AL1093" s="884"/>
      <c r="AM1093" s="884"/>
      <c r="AN1093" s="884"/>
    </row>
    <row r="1094" spans="1:40" s="882" customFormat="1" ht="11.25">
      <c r="A1094" s="882">
        <v>51301111</v>
      </c>
      <c r="B1094" s="883" t="s">
        <v>180</v>
      </c>
      <c r="C1094" s="157">
        <f>VLOOKUP(A1094,Clasificación!C:J,5,FALSE)</f>
        <v>0</v>
      </c>
      <c r="D1094" s="157"/>
      <c r="E1094" s="157"/>
      <c r="F1094" s="157">
        <f>+VLOOKUP(A1094,Clasificación!C:K,9,FALSE)</f>
        <v>0</v>
      </c>
      <c r="G1094" s="157">
        <f t="shared" si="58"/>
        <v>0</v>
      </c>
      <c r="H1094" s="157"/>
      <c r="I1094" s="157"/>
      <c r="J1094" s="157"/>
      <c r="K1094" s="157"/>
      <c r="L1094" s="157"/>
      <c r="M1094" s="157"/>
      <c r="N1094" s="157"/>
      <c r="O1094" s="157"/>
      <c r="P1094" s="157"/>
      <c r="Q1094" s="157"/>
      <c r="R1094" s="157"/>
      <c r="S1094" s="157"/>
      <c r="T1094" s="157"/>
      <c r="U1094" s="157"/>
      <c r="V1094" s="157"/>
      <c r="W1094" s="157"/>
      <c r="X1094" s="157"/>
      <c r="Y1094" s="157"/>
      <c r="Z1094" s="157"/>
      <c r="AA1094" s="157">
        <f t="shared" si="62"/>
        <v>0</v>
      </c>
      <c r="AB1094" s="158"/>
      <c r="AC1094" s="884"/>
      <c r="AD1094" s="884"/>
      <c r="AE1094" s="884"/>
      <c r="AF1094" s="884"/>
      <c r="AG1094" s="884"/>
      <c r="AH1094" s="884"/>
      <c r="AI1094" s="884"/>
      <c r="AJ1094" s="884"/>
      <c r="AK1094" s="884"/>
      <c r="AL1094" s="884"/>
      <c r="AM1094" s="884"/>
      <c r="AN1094" s="884"/>
    </row>
    <row r="1095" spans="1:40" s="882" customFormat="1" ht="11.25">
      <c r="A1095" s="882">
        <v>5130111101</v>
      </c>
      <c r="B1095" s="883" t="s">
        <v>133</v>
      </c>
      <c r="C1095" s="157">
        <f>VLOOKUP(A1095,Clasificación!C:J,5,FALSE)</f>
        <v>682875095</v>
      </c>
      <c r="D1095" s="157"/>
      <c r="E1095" s="157"/>
      <c r="F1095" s="157">
        <f>+VLOOKUP(A1095,Clasificación!C:K,9,FALSE)</f>
        <v>0</v>
      </c>
      <c r="G1095" s="157">
        <f t="shared" ref="G1095:G1158" si="63">C1095+D1095-E1095-F1095</f>
        <v>682875095</v>
      </c>
      <c r="H1095" s="157"/>
      <c r="I1095" s="157">
        <f>-G1095</f>
        <v>-682875095</v>
      </c>
      <c r="J1095" s="157"/>
      <c r="K1095" s="157"/>
      <c r="L1095" s="157"/>
      <c r="M1095" s="157"/>
      <c r="N1095" s="157"/>
      <c r="O1095" s="157"/>
      <c r="P1095" s="157"/>
      <c r="Q1095" s="157"/>
      <c r="R1095" s="157"/>
      <c r="S1095" s="157"/>
      <c r="T1095" s="157"/>
      <c r="U1095" s="157"/>
      <c r="V1095" s="157"/>
      <c r="W1095" s="157"/>
      <c r="X1095" s="157"/>
      <c r="Y1095" s="157"/>
      <c r="Z1095" s="157"/>
      <c r="AA1095" s="157">
        <f t="shared" si="62"/>
        <v>0</v>
      </c>
      <c r="AB1095" s="158"/>
      <c r="AC1095" s="884"/>
      <c r="AD1095" s="884"/>
      <c r="AE1095" s="884"/>
      <c r="AF1095" s="884"/>
      <c r="AG1095" s="884"/>
      <c r="AH1095" s="884"/>
      <c r="AI1095" s="884"/>
      <c r="AJ1095" s="884"/>
      <c r="AK1095" s="884"/>
      <c r="AL1095" s="884"/>
      <c r="AM1095" s="884"/>
      <c r="AN1095" s="884"/>
    </row>
    <row r="1096" spans="1:40" s="882" customFormat="1" ht="11.25">
      <c r="A1096" s="882">
        <v>5130111102</v>
      </c>
      <c r="B1096" s="883" t="s">
        <v>857</v>
      </c>
      <c r="C1096" s="157">
        <f>VLOOKUP(A1096,Clasificación!C:J,5,FALSE)</f>
        <v>0</v>
      </c>
      <c r="D1096" s="157"/>
      <c r="E1096" s="157"/>
      <c r="F1096" s="157">
        <f>+VLOOKUP(A1096,Clasificación!C:K,9,FALSE)</f>
        <v>0</v>
      </c>
      <c r="G1096" s="157">
        <f t="shared" si="63"/>
        <v>0</v>
      </c>
      <c r="H1096" s="157"/>
      <c r="I1096" s="157"/>
      <c r="J1096" s="157"/>
      <c r="K1096" s="157"/>
      <c r="L1096" s="157"/>
      <c r="M1096" s="157"/>
      <c r="N1096" s="157"/>
      <c r="O1096" s="157"/>
      <c r="P1096" s="157"/>
      <c r="Q1096" s="157"/>
      <c r="R1096" s="157"/>
      <c r="S1096" s="157"/>
      <c r="T1096" s="157"/>
      <c r="U1096" s="157"/>
      <c r="V1096" s="157"/>
      <c r="W1096" s="157"/>
      <c r="X1096" s="157"/>
      <c r="Y1096" s="157"/>
      <c r="Z1096" s="157"/>
      <c r="AA1096" s="157">
        <f t="shared" si="62"/>
        <v>0</v>
      </c>
      <c r="AB1096" s="158"/>
      <c r="AC1096" s="884"/>
      <c r="AD1096" s="884"/>
      <c r="AE1096" s="884"/>
      <c r="AF1096" s="884"/>
      <c r="AG1096" s="884"/>
      <c r="AH1096" s="884"/>
      <c r="AI1096" s="884"/>
      <c r="AJ1096" s="884"/>
      <c r="AK1096" s="884"/>
      <c r="AL1096" s="884"/>
      <c r="AM1096" s="884"/>
      <c r="AN1096" s="884"/>
    </row>
    <row r="1097" spans="1:40" s="882" customFormat="1" ht="11.25">
      <c r="A1097" s="882">
        <v>5130111103</v>
      </c>
      <c r="B1097" s="883" t="s">
        <v>124</v>
      </c>
      <c r="C1097" s="157">
        <f>VLOOKUP(A1097,Clasificación!C:J,5,FALSE)</f>
        <v>0</v>
      </c>
      <c r="D1097" s="157"/>
      <c r="E1097" s="157"/>
      <c r="F1097" s="157">
        <f>+VLOOKUP(A1097,Clasificación!C:K,9,FALSE)</f>
        <v>0</v>
      </c>
      <c r="G1097" s="157">
        <f t="shared" si="63"/>
        <v>0</v>
      </c>
      <c r="H1097" s="157"/>
      <c r="I1097" s="157"/>
      <c r="J1097" s="157"/>
      <c r="K1097" s="157"/>
      <c r="L1097" s="157"/>
      <c r="M1097" s="157"/>
      <c r="N1097" s="157"/>
      <c r="O1097" s="157"/>
      <c r="P1097" s="157"/>
      <c r="Q1097" s="157"/>
      <c r="R1097" s="157"/>
      <c r="S1097" s="157"/>
      <c r="T1097" s="157"/>
      <c r="U1097" s="157"/>
      <c r="V1097" s="157"/>
      <c r="W1097" s="157"/>
      <c r="X1097" s="157"/>
      <c r="Y1097" s="157"/>
      <c r="Z1097" s="157"/>
      <c r="AA1097" s="157">
        <f t="shared" si="62"/>
        <v>0</v>
      </c>
      <c r="AB1097" s="158"/>
      <c r="AC1097" s="884"/>
      <c r="AD1097" s="884"/>
      <c r="AE1097" s="884"/>
      <c r="AF1097" s="884"/>
      <c r="AG1097" s="884"/>
      <c r="AH1097" s="884"/>
      <c r="AI1097" s="884"/>
      <c r="AJ1097" s="884"/>
      <c r="AK1097" s="884"/>
      <c r="AL1097" s="884"/>
      <c r="AM1097" s="884"/>
      <c r="AN1097" s="884"/>
    </row>
    <row r="1098" spans="1:40" s="882" customFormat="1" ht="11.25">
      <c r="A1098" s="882">
        <v>5130111104</v>
      </c>
      <c r="B1098" s="883" t="s">
        <v>135</v>
      </c>
      <c r="C1098" s="157">
        <f>VLOOKUP(A1098,Clasificación!C:J,5,FALSE)</f>
        <v>76864972</v>
      </c>
      <c r="D1098" s="157"/>
      <c r="E1098" s="157"/>
      <c r="F1098" s="157">
        <f>+VLOOKUP(A1098,Clasificación!C:K,9,FALSE)</f>
        <v>0</v>
      </c>
      <c r="G1098" s="157">
        <f t="shared" si="63"/>
        <v>76864972</v>
      </c>
      <c r="H1098" s="157"/>
      <c r="I1098" s="157">
        <f>-G1098</f>
        <v>-76864972</v>
      </c>
      <c r="J1098" s="157"/>
      <c r="K1098" s="157"/>
      <c r="L1098" s="157"/>
      <c r="M1098" s="157"/>
      <c r="N1098" s="157"/>
      <c r="O1098" s="157"/>
      <c r="P1098" s="157"/>
      <c r="Q1098" s="157"/>
      <c r="R1098" s="157"/>
      <c r="S1098" s="157"/>
      <c r="T1098" s="157"/>
      <c r="U1098" s="157"/>
      <c r="V1098" s="157"/>
      <c r="W1098" s="157"/>
      <c r="X1098" s="157"/>
      <c r="Y1098" s="157"/>
      <c r="Z1098" s="157"/>
      <c r="AA1098" s="157">
        <f t="shared" si="62"/>
        <v>0</v>
      </c>
      <c r="AB1098" s="158"/>
      <c r="AC1098" s="884"/>
      <c r="AD1098" s="884"/>
      <c r="AE1098" s="884"/>
      <c r="AF1098" s="884"/>
      <c r="AG1098" s="884"/>
      <c r="AH1098" s="884"/>
      <c r="AI1098" s="884"/>
      <c r="AJ1098" s="884"/>
      <c r="AK1098" s="884"/>
      <c r="AL1098" s="884"/>
      <c r="AM1098" s="884"/>
      <c r="AN1098" s="884"/>
    </row>
    <row r="1099" spans="1:40" s="882" customFormat="1" ht="11.25">
      <c r="A1099" s="882">
        <v>5130111105</v>
      </c>
      <c r="B1099" s="883" t="s">
        <v>136</v>
      </c>
      <c r="C1099" s="157">
        <f>VLOOKUP(A1099,Clasificación!C:J,5,FALSE)</f>
        <v>38171451</v>
      </c>
      <c r="D1099" s="157"/>
      <c r="E1099" s="157"/>
      <c r="F1099" s="157">
        <f>+VLOOKUP(A1099,Clasificación!C:K,9,FALSE)</f>
        <v>0</v>
      </c>
      <c r="G1099" s="157">
        <f t="shared" si="63"/>
        <v>38171451</v>
      </c>
      <c r="H1099" s="157"/>
      <c r="I1099" s="157">
        <f>-G1099</f>
        <v>-38171451</v>
      </c>
      <c r="J1099" s="157"/>
      <c r="K1099" s="157"/>
      <c r="L1099" s="157"/>
      <c r="M1099" s="157"/>
      <c r="N1099" s="157"/>
      <c r="O1099" s="157"/>
      <c r="P1099" s="157"/>
      <c r="Q1099" s="157"/>
      <c r="R1099" s="157"/>
      <c r="S1099" s="157"/>
      <c r="T1099" s="157"/>
      <c r="U1099" s="157"/>
      <c r="V1099" s="157"/>
      <c r="W1099" s="157"/>
      <c r="X1099" s="157"/>
      <c r="Y1099" s="157"/>
      <c r="Z1099" s="157"/>
      <c r="AA1099" s="157">
        <f t="shared" si="62"/>
        <v>0</v>
      </c>
      <c r="AB1099" s="158"/>
      <c r="AC1099" s="884"/>
      <c r="AD1099" s="884"/>
      <c r="AE1099" s="884"/>
      <c r="AF1099" s="884"/>
      <c r="AG1099" s="884"/>
      <c r="AH1099" s="884"/>
      <c r="AI1099" s="884"/>
      <c r="AJ1099" s="884"/>
      <c r="AK1099" s="884"/>
      <c r="AL1099" s="884"/>
      <c r="AM1099" s="884"/>
      <c r="AN1099" s="884"/>
    </row>
    <row r="1100" spans="1:40" s="882" customFormat="1" ht="11.25">
      <c r="A1100" s="882">
        <v>5130111106</v>
      </c>
      <c r="B1100" s="883" t="s">
        <v>344</v>
      </c>
      <c r="C1100" s="157">
        <f>VLOOKUP(A1100,Clasificación!C:J,5,FALSE)</f>
        <v>3289260</v>
      </c>
      <c r="D1100" s="157"/>
      <c r="E1100" s="157"/>
      <c r="F1100" s="157">
        <f>+VLOOKUP(A1100,Clasificación!C:K,9,FALSE)</f>
        <v>0</v>
      </c>
      <c r="G1100" s="157">
        <f t="shared" si="63"/>
        <v>3289260</v>
      </c>
      <c r="H1100" s="157"/>
      <c r="I1100" s="157">
        <f>-G1100</f>
        <v>-3289260</v>
      </c>
      <c r="J1100" s="157"/>
      <c r="K1100" s="157"/>
      <c r="L1100" s="157"/>
      <c r="M1100" s="157"/>
      <c r="N1100" s="157"/>
      <c r="O1100" s="157"/>
      <c r="P1100" s="157"/>
      <c r="Q1100" s="157"/>
      <c r="R1100" s="157"/>
      <c r="S1100" s="157"/>
      <c r="T1100" s="157"/>
      <c r="U1100" s="157"/>
      <c r="V1100" s="157"/>
      <c r="W1100" s="157"/>
      <c r="X1100" s="157"/>
      <c r="Y1100" s="157"/>
      <c r="Z1100" s="157"/>
      <c r="AA1100" s="157">
        <f t="shared" si="62"/>
        <v>0</v>
      </c>
      <c r="AB1100" s="158"/>
      <c r="AC1100" s="884"/>
      <c r="AD1100" s="884"/>
      <c r="AE1100" s="884"/>
      <c r="AF1100" s="884"/>
      <c r="AG1100" s="884"/>
      <c r="AH1100" s="884"/>
      <c r="AI1100" s="884"/>
      <c r="AJ1100" s="884"/>
      <c r="AK1100" s="884"/>
      <c r="AL1100" s="884"/>
      <c r="AM1100" s="884"/>
      <c r="AN1100" s="884"/>
    </row>
    <row r="1101" spans="1:40" s="882" customFormat="1" ht="11.25">
      <c r="A1101" s="882">
        <v>5130111107</v>
      </c>
      <c r="B1101" s="883" t="s">
        <v>134</v>
      </c>
      <c r="C1101" s="157">
        <f>VLOOKUP(A1101,Clasificación!C:J,5,FALSE)</f>
        <v>39978358</v>
      </c>
      <c r="D1101" s="157"/>
      <c r="E1101" s="157"/>
      <c r="F1101" s="157">
        <f>+VLOOKUP(A1101,Clasificación!C:K,9,FALSE)</f>
        <v>0</v>
      </c>
      <c r="G1101" s="157">
        <f t="shared" si="63"/>
        <v>39978358</v>
      </c>
      <c r="H1101" s="157"/>
      <c r="I1101" s="157">
        <f>-G1101</f>
        <v>-39978358</v>
      </c>
      <c r="J1101" s="157"/>
      <c r="K1101" s="157"/>
      <c r="L1101" s="157"/>
      <c r="M1101" s="157"/>
      <c r="N1101" s="157"/>
      <c r="O1101" s="157"/>
      <c r="P1101" s="157"/>
      <c r="Q1101" s="157"/>
      <c r="R1101" s="157"/>
      <c r="S1101" s="157"/>
      <c r="T1101" s="157"/>
      <c r="U1101" s="157"/>
      <c r="V1101" s="157"/>
      <c r="W1101" s="157"/>
      <c r="X1101" s="157"/>
      <c r="Y1101" s="157"/>
      <c r="Z1101" s="157"/>
      <c r="AA1101" s="157">
        <f t="shared" si="62"/>
        <v>0</v>
      </c>
      <c r="AB1101" s="158"/>
      <c r="AC1101" s="884"/>
      <c r="AD1101" s="884"/>
      <c r="AE1101" s="884"/>
      <c r="AF1101" s="884"/>
      <c r="AG1101" s="884"/>
      <c r="AH1101" s="884"/>
      <c r="AI1101" s="884"/>
      <c r="AJ1101" s="884"/>
      <c r="AK1101" s="884"/>
      <c r="AL1101" s="884"/>
      <c r="AM1101" s="884"/>
      <c r="AN1101" s="884"/>
    </row>
    <row r="1102" spans="1:40" s="882" customFormat="1" ht="11.25">
      <c r="A1102" s="882">
        <v>51302</v>
      </c>
      <c r="B1102" s="883" t="s">
        <v>328</v>
      </c>
      <c r="C1102" s="157">
        <f>VLOOKUP(A1102,Clasificación!C:J,5,FALSE)</f>
        <v>0</v>
      </c>
      <c r="D1102" s="157"/>
      <c r="E1102" s="157"/>
      <c r="F1102" s="157">
        <f>+VLOOKUP(A1102,Clasificación!C:K,9,FALSE)</f>
        <v>0</v>
      </c>
      <c r="G1102" s="157">
        <f t="shared" si="63"/>
        <v>0</v>
      </c>
      <c r="H1102" s="157"/>
      <c r="I1102" s="157"/>
      <c r="J1102" s="157"/>
      <c r="K1102" s="157"/>
      <c r="L1102" s="157"/>
      <c r="M1102" s="157"/>
      <c r="N1102" s="157"/>
      <c r="O1102" s="157"/>
      <c r="P1102" s="157"/>
      <c r="Q1102" s="157"/>
      <c r="R1102" s="157"/>
      <c r="S1102" s="157"/>
      <c r="T1102" s="157"/>
      <c r="U1102" s="157"/>
      <c r="V1102" s="157"/>
      <c r="W1102" s="157"/>
      <c r="X1102" s="157"/>
      <c r="Y1102" s="157"/>
      <c r="Z1102" s="157"/>
      <c r="AA1102" s="157">
        <f t="shared" si="62"/>
        <v>0</v>
      </c>
      <c r="AB1102" s="158"/>
      <c r="AC1102" s="884"/>
      <c r="AD1102" s="884"/>
      <c r="AE1102" s="884"/>
      <c r="AF1102" s="884"/>
      <c r="AG1102" s="884"/>
      <c r="AH1102" s="884"/>
      <c r="AI1102" s="884"/>
      <c r="AJ1102" s="884"/>
      <c r="AK1102" s="884"/>
      <c r="AL1102" s="884"/>
      <c r="AM1102" s="884"/>
      <c r="AN1102" s="884"/>
    </row>
    <row r="1103" spans="1:40" s="882" customFormat="1" ht="11.25">
      <c r="A1103" s="882">
        <v>513021</v>
      </c>
      <c r="B1103" s="883" t="s">
        <v>328</v>
      </c>
      <c r="C1103" s="157">
        <f>VLOOKUP(A1103,Clasificación!C:J,5,FALSE)</f>
        <v>0</v>
      </c>
      <c r="D1103" s="157"/>
      <c r="E1103" s="157"/>
      <c r="F1103" s="157">
        <f>+VLOOKUP(A1103,Clasificación!C:K,9,FALSE)</f>
        <v>0</v>
      </c>
      <c r="G1103" s="157">
        <f t="shared" si="63"/>
        <v>0</v>
      </c>
      <c r="H1103" s="157"/>
      <c r="I1103" s="157"/>
      <c r="J1103" s="157"/>
      <c r="K1103" s="157"/>
      <c r="L1103" s="157"/>
      <c r="M1103" s="157"/>
      <c r="N1103" s="157"/>
      <c r="O1103" s="157"/>
      <c r="P1103" s="157"/>
      <c r="Q1103" s="157"/>
      <c r="R1103" s="157"/>
      <c r="S1103" s="157"/>
      <c r="T1103" s="157"/>
      <c r="U1103" s="157"/>
      <c r="V1103" s="157"/>
      <c r="W1103" s="157"/>
      <c r="X1103" s="157"/>
      <c r="Y1103" s="157"/>
      <c r="Z1103" s="157"/>
      <c r="AA1103" s="157">
        <f t="shared" si="62"/>
        <v>0</v>
      </c>
      <c r="AB1103" s="158"/>
      <c r="AC1103" s="884"/>
      <c r="AD1103" s="884"/>
      <c r="AE1103" s="884"/>
      <c r="AF1103" s="884"/>
      <c r="AG1103" s="884"/>
      <c r="AH1103" s="884"/>
      <c r="AI1103" s="884"/>
      <c r="AJ1103" s="884"/>
      <c r="AK1103" s="884"/>
      <c r="AL1103" s="884"/>
      <c r="AM1103" s="884"/>
      <c r="AN1103" s="884"/>
    </row>
    <row r="1104" spans="1:40" s="882" customFormat="1" ht="11.25">
      <c r="A1104" s="882">
        <v>5130211</v>
      </c>
      <c r="B1104" s="883" t="s">
        <v>328</v>
      </c>
      <c r="C1104" s="157">
        <f>VLOOKUP(A1104,Clasificación!C:J,5,FALSE)</f>
        <v>0</v>
      </c>
      <c r="D1104" s="157"/>
      <c r="E1104" s="157"/>
      <c r="F1104" s="157">
        <f>+VLOOKUP(A1104,Clasificación!C:K,9,FALSE)</f>
        <v>0</v>
      </c>
      <c r="G1104" s="157">
        <f t="shared" si="63"/>
        <v>0</v>
      </c>
      <c r="H1104" s="157"/>
      <c r="I1104" s="157"/>
      <c r="J1104" s="157"/>
      <c r="K1104" s="157"/>
      <c r="L1104" s="157"/>
      <c r="M1104" s="157"/>
      <c r="N1104" s="157"/>
      <c r="O1104" s="157"/>
      <c r="P1104" s="157"/>
      <c r="Q1104" s="157"/>
      <c r="R1104" s="157"/>
      <c r="S1104" s="157"/>
      <c r="T1104" s="157"/>
      <c r="U1104" s="157"/>
      <c r="V1104" s="157"/>
      <c r="W1104" s="157"/>
      <c r="X1104" s="157"/>
      <c r="Y1104" s="157"/>
      <c r="Z1104" s="157"/>
      <c r="AA1104" s="157">
        <f t="shared" si="62"/>
        <v>0</v>
      </c>
      <c r="AB1104" s="158"/>
      <c r="AC1104" s="884"/>
      <c r="AD1104" s="884"/>
      <c r="AE1104" s="884"/>
      <c r="AF1104" s="884"/>
      <c r="AG1104" s="884"/>
      <c r="AH1104" s="884"/>
      <c r="AI1104" s="884"/>
      <c r="AJ1104" s="884"/>
      <c r="AK1104" s="884"/>
      <c r="AL1104" s="884"/>
      <c r="AM1104" s="884"/>
      <c r="AN1104" s="884"/>
    </row>
    <row r="1105" spans="1:40" s="882" customFormat="1" ht="11.25">
      <c r="A1105" s="882">
        <v>51302111</v>
      </c>
      <c r="B1105" s="883" t="s">
        <v>328</v>
      </c>
      <c r="C1105" s="157">
        <f>VLOOKUP(A1105,Clasificación!C:J,5,FALSE)</f>
        <v>0</v>
      </c>
      <c r="D1105" s="157"/>
      <c r="E1105" s="157"/>
      <c r="F1105" s="157">
        <f>+VLOOKUP(A1105,Clasificación!C:K,9,FALSE)</f>
        <v>0</v>
      </c>
      <c r="G1105" s="157">
        <f t="shared" si="63"/>
        <v>0</v>
      </c>
      <c r="H1105" s="157"/>
      <c r="I1105" s="157"/>
      <c r="J1105" s="157"/>
      <c r="K1105" s="157"/>
      <c r="L1105" s="157"/>
      <c r="M1105" s="157"/>
      <c r="N1105" s="157"/>
      <c r="O1105" s="157"/>
      <c r="P1105" s="157"/>
      <c r="Q1105" s="157"/>
      <c r="R1105" s="157"/>
      <c r="S1105" s="157"/>
      <c r="T1105" s="157"/>
      <c r="U1105" s="157"/>
      <c r="V1105" s="157"/>
      <c r="W1105" s="157"/>
      <c r="X1105" s="157"/>
      <c r="Y1105" s="157"/>
      <c r="Z1105" s="157"/>
      <c r="AA1105" s="157">
        <f t="shared" si="62"/>
        <v>0</v>
      </c>
      <c r="AB1105" s="158"/>
      <c r="AC1105" s="884"/>
      <c r="AD1105" s="884"/>
      <c r="AE1105" s="884"/>
      <c r="AF1105" s="884"/>
      <c r="AG1105" s="884"/>
      <c r="AH1105" s="884"/>
      <c r="AI1105" s="884"/>
      <c r="AJ1105" s="884"/>
      <c r="AK1105" s="884"/>
      <c r="AL1105" s="884"/>
      <c r="AM1105" s="884"/>
      <c r="AN1105" s="884"/>
    </row>
    <row r="1106" spans="1:40" s="882" customFormat="1" ht="11.25">
      <c r="A1106" s="882">
        <v>5130211101</v>
      </c>
      <c r="B1106" s="883" t="s">
        <v>345</v>
      </c>
      <c r="C1106" s="157">
        <f>VLOOKUP(A1106,Clasificación!C:J,5,FALSE)</f>
        <v>152440971</v>
      </c>
      <c r="D1106" s="157"/>
      <c r="E1106" s="157"/>
      <c r="F1106" s="157">
        <f>+VLOOKUP(A1106,Clasificación!C:K,9,FALSE)</f>
        <v>0</v>
      </c>
      <c r="G1106" s="157">
        <f t="shared" si="63"/>
        <v>152440971</v>
      </c>
      <c r="H1106" s="157"/>
      <c r="I1106" s="157"/>
      <c r="J1106" s="157">
        <f>-G1106</f>
        <v>-152440971</v>
      </c>
      <c r="K1106" s="157"/>
      <c r="L1106" s="157"/>
      <c r="M1106" s="157"/>
      <c r="N1106" s="157"/>
      <c r="O1106" s="157"/>
      <c r="P1106" s="157"/>
      <c r="Q1106" s="157"/>
      <c r="R1106" s="157"/>
      <c r="S1106" s="157"/>
      <c r="T1106" s="157"/>
      <c r="U1106" s="157"/>
      <c r="V1106" s="157"/>
      <c r="W1106" s="157"/>
      <c r="X1106" s="157"/>
      <c r="Y1106" s="157"/>
      <c r="Z1106" s="157"/>
      <c r="AA1106" s="157">
        <f t="shared" si="62"/>
        <v>0</v>
      </c>
      <c r="AB1106" s="158"/>
      <c r="AC1106" s="884"/>
      <c r="AD1106" s="884"/>
      <c r="AE1106" s="884"/>
      <c r="AF1106" s="884"/>
      <c r="AG1106" s="884"/>
      <c r="AH1106" s="884"/>
      <c r="AI1106" s="884"/>
      <c r="AJ1106" s="884"/>
      <c r="AK1106" s="884"/>
      <c r="AL1106" s="884"/>
      <c r="AM1106" s="884"/>
      <c r="AN1106" s="884"/>
    </row>
    <row r="1107" spans="1:40" s="882" customFormat="1" ht="11.25">
      <c r="A1107" s="882">
        <v>5130211102</v>
      </c>
      <c r="B1107" s="883" t="s">
        <v>858</v>
      </c>
      <c r="C1107" s="157">
        <f>VLOOKUP(A1107,Clasificación!C:J,5,FALSE)</f>
        <v>0</v>
      </c>
      <c r="D1107" s="157"/>
      <c r="E1107" s="157"/>
      <c r="F1107" s="157">
        <f>+VLOOKUP(A1107,Clasificación!C:K,9,FALSE)</f>
        <v>0</v>
      </c>
      <c r="G1107" s="157">
        <f t="shared" si="63"/>
        <v>0</v>
      </c>
      <c r="H1107" s="157"/>
      <c r="I1107" s="157"/>
      <c r="J1107" s="157"/>
      <c r="K1107" s="157"/>
      <c r="L1107" s="157"/>
      <c r="M1107" s="157"/>
      <c r="N1107" s="157"/>
      <c r="O1107" s="157"/>
      <c r="P1107" s="157"/>
      <c r="Q1107" s="157"/>
      <c r="R1107" s="157"/>
      <c r="S1107" s="157"/>
      <c r="T1107" s="157"/>
      <c r="U1107" s="157"/>
      <c r="V1107" s="157"/>
      <c r="W1107" s="157"/>
      <c r="X1107" s="157"/>
      <c r="Y1107" s="157"/>
      <c r="Z1107" s="157"/>
      <c r="AA1107" s="157">
        <f t="shared" si="62"/>
        <v>0</v>
      </c>
      <c r="AB1107" s="158"/>
      <c r="AC1107" s="884"/>
      <c r="AD1107" s="884"/>
      <c r="AE1107" s="884"/>
      <c r="AF1107" s="884"/>
      <c r="AG1107" s="884"/>
      <c r="AH1107" s="884"/>
      <c r="AI1107" s="884"/>
      <c r="AJ1107" s="884"/>
      <c r="AK1107" s="884"/>
      <c r="AL1107" s="884"/>
      <c r="AM1107" s="884"/>
      <c r="AN1107" s="884"/>
    </row>
    <row r="1108" spans="1:40" s="882" customFormat="1" ht="11.25">
      <c r="A1108" s="882">
        <v>5130211103</v>
      </c>
      <c r="B1108" s="883" t="s">
        <v>346</v>
      </c>
      <c r="C1108" s="157">
        <f>VLOOKUP(A1108,Clasificación!C:J,5,FALSE)</f>
        <v>0</v>
      </c>
      <c r="D1108" s="157"/>
      <c r="E1108" s="157"/>
      <c r="F1108" s="157">
        <f>+VLOOKUP(A1108,Clasificación!C:K,9,FALSE)</f>
        <v>0</v>
      </c>
      <c r="G1108" s="157">
        <f t="shared" si="63"/>
        <v>0</v>
      </c>
      <c r="H1108" s="157"/>
      <c r="I1108" s="157"/>
      <c r="J1108" s="157"/>
      <c r="K1108" s="157"/>
      <c r="L1108" s="157"/>
      <c r="M1108" s="157"/>
      <c r="N1108" s="157"/>
      <c r="O1108" s="157"/>
      <c r="P1108" s="157"/>
      <c r="Q1108" s="157"/>
      <c r="R1108" s="157"/>
      <c r="S1108" s="157"/>
      <c r="T1108" s="157"/>
      <c r="U1108" s="157"/>
      <c r="V1108" s="157"/>
      <c r="W1108" s="157"/>
      <c r="X1108" s="157"/>
      <c r="Y1108" s="157"/>
      <c r="Z1108" s="157"/>
      <c r="AA1108" s="157">
        <f t="shared" si="62"/>
        <v>0</v>
      </c>
      <c r="AB1108" s="158"/>
      <c r="AC1108" s="884"/>
      <c r="AD1108" s="884"/>
      <c r="AE1108" s="884"/>
      <c r="AF1108" s="884"/>
      <c r="AG1108" s="884"/>
      <c r="AH1108" s="884"/>
      <c r="AI1108" s="884"/>
      <c r="AJ1108" s="884"/>
      <c r="AK1108" s="884"/>
      <c r="AL1108" s="884"/>
      <c r="AM1108" s="884"/>
      <c r="AN1108" s="884"/>
    </row>
    <row r="1109" spans="1:40" s="882" customFormat="1" ht="11.25">
      <c r="A1109" s="882">
        <v>5130211104</v>
      </c>
      <c r="B1109" s="883" t="s">
        <v>137</v>
      </c>
      <c r="C1109" s="157">
        <f>VLOOKUP(A1109,Clasificación!C:J,5,FALSE)</f>
        <v>3181818</v>
      </c>
      <c r="D1109" s="157"/>
      <c r="E1109" s="157"/>
      <c r="F1109" s="157">
        <f>+VLOOKUP(A1109,Clasificación!C:K,9,FALSE)</f>
        <v>0</v>
      </c>
      <c r="G1109" s="157">
        <f t="shared" si="63"/>
        <v>3181818</v>
      </c>
      <c r="H1109" s="157"/>
      <c r="I1109" s="157"/>
      <c r="J1109" s="157">
        <f>-G1109</f>
        <v>-3181818</v>
      </c>
      <c r="K1109" s="157"/>
      <c r="L1109" s="157"/>
      <c r="M1109" s="157"/>
      <c r="N1109" s="157"/>
      <c r="O1109" s="157"/>
      <c r="P1109" s="157"/>
      <c r="Q1109" s="157"/>
      <c r="R1109" s="157"/>
      <c r="S1109" s="157"/>
      <c r="T1109" s="157"/>
      <c r="U1109" s="157"/>
      <c r="V1109" s="157"/>
      <c r="W1109" s="157"/>
      <c r="X1109" s="157"/>
      <c r="Y1109" s="157"/>
      <c r="Z1109" s="157"/>
      <c r="AA1109" s="157">
        <f t="shared" si="62"/>
        <v>0</v>
      </c>
      <c r="AB1109" s="158"/>
      <c r="AC1109" s="884"/>
      <c r="AD1109" s="884"/>
      <c r="AE1109" s="884"/>
      <c r="AF1109" s="884"/>
      <c r="AG1109" s="884"/>
      <c r="AH1109" s="884"/>
      <c r="AI1109" s="884"/>
      <c r="AJ1109" s="884"/>
      <c r="AK1109" s="884"/>
      <c r="AL1109" s="884"/>
      <c r="AM1109" s="884"/>
      <c r="AN1109" s="884"/>
    </row>
    <row r="1110" spans="1:40" s="882" customFormat="1" ht="11.25">
      <c r="A1110" s="882">
        <v>5130211105</v>
      </c>
      <c r="B1110" s="883" t="s">
        <v>859</v>
      </c>
      <c r="C1110" s="157">
        <f>VLOOKUP(A1110,Clasificación!C:J,5,FALSE)</f>
        <v>0</v>
      </c>
      <c r="D1110" s="157"/>
      <c r="E1110" s="157"/>
      <c r="F1110" s="157">
        <f>+VLOOKUP(A1110,Clasificación!C:K,9,FALSE)</f>
        <v>0</v>
      </c>
      <c r="G1110" s="157">
        <f t="shared" si="63"/>
        <v>0</v>
      </c>
      <c r="H1110" s="157"/>
      <c r="I1110" s="157"/>
      <c r="J1110" s="157"/>
      <c r="K1110" s="157"/>
      <c r="L1110" s="157"/>
      <c r="M1110" s="157"/>
      <c r="N1110" s="157"/>
      <c r="O1110" s="157"/>
      <c r="P1110" s="157"/>
      <c r="Q1110" s="157"/>
      <c r="R1110" s="157"/>
      <c r="S1110" s="157"/>
      <c r="T1110" s="157"/>
      <c r="U1110" s="157"/>
      <c r="V1110" s="157"/>
      <c r="W1110" s="157"/>
      <c r="X1110" s="157"/>
      <c r="Y1110" s="157"/>
      <c r="Z1110" s="157"/>
      <c r="AA1110" s="157">
        <f t="shared" si="62"/>
        <v>0</v>
      </c>
      <c r="AB1110" s="158"/>
      <c r="AC1110" s="884"/>
      <c r="AD1110" s="884"/>
      <c r="AE1110" s="884"/>
      <c r="AF1110" s="884"/>
      <c r="AG1110" s="884"/>
      <c r="AH1110" s="884"/>
      <c r="AI1110" s="884"/>
      <c r="AJ1110" s="884"/>
      <c r="AK1110" s="884"/>
      <c r="AL1110" s="884"/>
      <c r="AM1110" s="884"/>
      <c r="AN1110" s="884"/>
    </row>
    <row r="1111" spans="1:40" s="882" customFormat="1" ht="11.25">
      <c r="A1111" s="882">
        <v>5130211106</v>
      </c>
      <c r="B1111" s="883" t="s">
        <v>860</v>
      </c>
      <c r="C1111" s="157">
        <f>VLOOKUP(A1111,Clasificación!C:J,5,FALSE)</f>
        <v>0</v>
      </c>
      <c r="D1111" s="157"/>
      <c r="E1111" s="157"/>
      <c r="F1111" s="157">
        <f>+VLOOKUP(A1111,Clasificación!C:K,9,FALSE)</f>
        <v>0</v>
      </c>
      <c r="G1111" s="157">
        <f t="shared" si="63"/>
        <v>0</v>
      </c>
      <c r="H1111" s="157"/>
      <c r="I1111" s="157"/>
      <c r="J1111" s="157"/>
      <c r="K1111" s="157"/>
      <c r="L1111" s="157"/>
      <c r="M1111" s="157"/>
      <c r="N1111" s="157"/>
      <c r="O1111" s="157"/>
      <c r="P1111" s="157"/>
      <c r="Q1111" s="157"/>
      <c r="R1111" s="157"/>
      <c r="S1111" s="157"/>
      <c r="T1111" s="157"/>
      <c r="U1111" s="157"/>
      <c r="V1111" s="157"/>
      <c r="W1111" s="157"/>
      <c r="X1111" s="157"/>
      <c r="Y1111" s="157"/>
      <c r="Z1111" s="157"/>
      <c r="AA1111" s="157">
        <f t="shared" si="62"/>
        <v>0</v>
      </c>
      <c r="AB1111" s="158"/>
      <c r="AC1111" s="884"/>
      <c r="AD1111" s="884"/>
      <c r="AE1111" s="884"/>
      <c r="AF1111" s="884"/>
      <c r="AG1111" s="884"/>
      <c r="AH1111" s="884"/>
      <c r="AI1111" s="884"/>
      <c r="AJ1111" s="884"/>
      <c r="AK1111" s="884"/>
      <c r="AL1111" s="884"/>
      <c r="AM1111" s="884"/>
      <c r="AN1111" s="884"/>
    </row>
    <row r="1112" spans="1:40" s="882" customFormat="1" ht="11.25">
      <c r="A1112" s="882">
        <v>5130211107</v>
      </c>
      <c r="B1112" s="883" t="s">
        <v>861</v>
      </c>
      <c r="C1112" s="157">
        <f>VLOOKUP(A1112,Clasificación!C:J,5,FALSE)</f>
        <v>40800000</v>
      </c>
      <c r="D1112" s="157"/>
      <c r="E1112" s="157"/>
      <c r="F1112" s="157">
        <f>+VLOOKUP(A1112,Clasificación!C:K,9,FALSE)</f>
        <v>0</v>
      </c>
      <c r="G1112" s="157">
        <f t="shared" si="63"/>
        <v>40800000</v>
      </c>
      <c r="H1112" s="157"/>
      <c r="I1112" s="157"/>
      <c r="J1112" s="157">
        <f>-G1112</f>
        <v>-40800000</v>
      </c>
      <c r="K1112" s="157"/>
      <c r="L1112" s="157"/>
      <c r="M1112" s="157"/>
      <c r="N1112" s="157"/>
      <c r="O1112" s="157"/>
      <c r="P1112" s="157"/>
      <c r="Q1112" s="157"/>
      <c r="R1112" s="157"/>
      <c r="S1112" s="157"/>
      <c r="T1112" s="157"/>
      <c r="U1112" s="157"/>
      <c r="V1112" s="157"/>
      <c r="W1112" s="157"/>
      <c r="X1112" s="157"/>
      <c r="Y1112" s="157"/>
      <c r="Z1112" s="157"/>
      <c r="AA1112" s="157">
        <f t="shared" si="62"/>
        <v>0</v>
      </c>
      <c r="AB1112" s="158"/>
      <c r="AC1112" s="884"/>
      <c r="AD1112" s="884"/>
      <c r="AE1112" s="884"/>
      <c r="AF1112" s="884"/>
      <c r="AG1112" s="884"/>
      <c r="AH1112" s="884"/>
      <c r="AI1112" s="884"/>
      <c r="AJ1112" s="884"/>
      <c r="AK1112" s="884"/>
      <c r="AL1112" s="884"/>
      <c r="AM1112" s="884"/>
      <c r="AN1112" s="884"/>
    </row>
    <row r="1113" spans="1:40" s="882" customFormat="1" ht="11.25">
      <c r="A1113" s="882">
        <v>5130211108</v>
      </c>
      <c r="B1113" s="883" t="s">
        <v>1077</v>
      </c>
      <c r="C1113" s="157">
        <f>VLOOKUP(A1113,Clasificación!C:J,5,FALSE)</f>
        <v>58684134</v>
      </c>
      <c r="D1113" s="157"/>
      <c r="E1113" s="157"/>
      <c r="F1113" s="157">
        <f>+VLOOKUP(A1113,Clasificación!C:K,9,FALSE)</f>
        <v>0</v>
      </c>
      <c r="G1113" s="157">
        <f t="shared" si="63"/>
        <v>58684134</v>
      </c>
      <c r="H1113" s="157"/>
      <c r="I1113" s="157"/>
      <c r="J1113" s="157">
        <f>-G1113</f>
        <v>-58684134</v>
      </c>
      <c r="K1113" s="157"/>
      <c r="L1113" s="157"/>
      <c r="M1113" s="157"/>
      <c r="N1113" s="157"/>
      <c r="O1113" s="157"/>
      <c r="P1113" s="157"/>
      <c r="Q1113" s="157"/>
      <c r="R1113" s="157"/>
      <c r="S1113" s="157"/>
      <c r="T1113" s="157"/>
      <c r="U1113" s="157"/>
      <c r="V1113" s="157"/>
      <c r="W1113" s="157"/>
      <c r="X1113" s="157"/>
      <c r="Y1113" s="157"/>
      <c r="Z1113" s="157"/>
      <c r="AA1113" s="157">
        <f t="shared" si="62"/>
        <v>0</v>
      </c>
      <c r="AB1113" s="158"/>
      <c r="AC1113" s="884"/>
      <c r="AD1113" s="884"/>
      <c r="AE1113" s="884"/>
      <c r="AF1113" s="884"/>
      <c r="AG1113" s="884"/>
      <c r="AH1113" s="884"/>
      <c r="AI1113" s="884"/>
      <c r="AJ1113" s="884"/>
      <c r="AK1113" s="884"/>
      <c r="AL1113" s="884"/>
      <c r="AM1113" s="884"/>
      <c r="AN1113" s="884"/>
    </row>
    <row r="1114" spans="1:40" s="882" customFormat="1" ht="11.25">
      <c r="A1114" s="882">
        <v>5130211109</v>
      </c>
      <c r="B1114" s="883" t="s">
        <v>1147</v>
      </c>
      <c r="C1114" s="157">
        <f>VLOOKUP(A1114,Clasificación!C:J,5,FALSE)</f>
        <v>0</v>
      </c>
      <c r="D1114" s="157"/>
      <c r="E1114" s="157"/>
      <c r="F1114" s="157">
        <f>+VLOOKUP(A1114,Clasificación!C:K,9,FALSE)</f>
        <v>0</v>
      </c>
      <c r="G1114" s="157">
        <f t="shared" si="63"/>
        <v>0</v>
      </c>
      <c r="H1114" s="157"/>
      <c r="I1114" s="157"/>
      <c r="J1114" s="157"/>
      <c r="K1114" s="157"/>
      <c r="L1114" s="157"/>
      <c r="M1114" s="157"/>
      <c r="N1114" s="157"/>
      <c r="O1114" s="157"/>
      <c r="P1114" s="157"/>
      <c r="Q1114" s="157"/>
      <c r="R1114" s="157"/>
      <c r="S1114" s="157"/>
      <c r="T1114" s="157"/>
      <c r="U1114" s="157"/>
      <c r="V1114" s="157"/>
      <c r="W1114" s="157"/>
      <c r="X1114" s="157"/>
      <c r="Y1114" s="157"/>
      <c r="Z1114" s="157"/>
      <c r="AA1114" s="157">
        <f t="shared" si="62"/>
        <v>0</v>
      </c>
      <c r="AB1114" s="158"/>
      <c r="AC1114" s="884"/>
      <c r="AD1114" s="884"/>
      <c r="AE1114" s="884"/>
      <c r="AF1114" s="884"/>
      <c r="AG1114" s="884"/>
      <c r="AH1114" s="884"/>
      <c r="AI1114" s="884"/>
      <c r="AJ1114" s="884"/>
      <c r="AK1114" s="884"/>
      <c r="AL1114" s="884"/>
      <c r="AM1114" s="884"/>
      <c r="AN1114" s="884"/>
    </row>
    <row r="1115" spans="1:40" s="882" customFormat="1" ht="11.25">
      <c r="A1115" s="882">
        <v>5130211110</v>
      </c>
      <c r="B1115" s="883" t="s">
        <v>1529</v>
      </c>
      <c r="C1115" s="157">
        <f>VLOOKUP(A1115,Clasificación!C:J,5,FALSE)</f>
        <v>7034291</v>
      </c>
      <c r="D1115" s="157"/>
      <c r="E1115" s="157"/>
      <c r="F1115" s="157">
        <f>+VLOOKUP(A1115,Clasificación!C:K,9,FALSE)</f>
        <v>0</v>
      </c>
      <c r="G1115" s="157">
        <f t="shared" si="63"/>
        <v>7034291</v>
      </c>
      <c r="H1115" s="157"/>
      <c r="I1115" s="157"/>
      <c r="J1115" s="157">
        <f>-G1115</f>
        <v>-7034291</v>
      </c>
      <c r="K1115" s="157"/>
      <c r="L1115" s="157"/>
      <c r="M1115" s="157"/>
      <c r="N1115" s="157"/>
      <c r="O1115" s="157"/>
      <c r="P1115" s="157"/>
      <c r="Q1115" s="157"/>
      <c r="R1115" s="157"/>
      <c r="S1115" s="157"/>
      <c r="T1115" s="157"/>
      <c r="U1115" s="157"/>
      <c r="V1115" s="157"/>
      <c r="W1115" s="157"/>
      <c r="X1115" s="157"/>
      <c r="Y1115" s="157"/>
      <c r="Z1115" s="157"/>
      <c r="AA1115" s="157">
        <f t="shared" si="62"/>
        <v>0</v>
      </c>
      <c r="AB1115" s="158"/>
      <c r="AC1115" s="884"/>
      <c r="AD1115" s="884"/>
      <c r="AE1115" s="884"/>
      <c r="AF1115" s="884"/>
      <c r="AG1115" s="884"/>
      <c r="AH1115" s="884"/>
      <c r="AI1115" s="884"/>
      <c r="AJ1115" s="884"/>
      <c r="AK1115" s="884"/>
      <c r="AL1115" s="884"/>
      <c r="AM1115" s="884"/>
      <c r="AN1115" s="884"/>
    </row>
    <row r="1116" spans="1:40" s="882" customFormat="1" ht="11.25">
      <c r="A1116" s="882">
        <v>51303</v>
      </c>
      <c r="B1116" s="883" t="s">
        <v>134</v>
      </c>
      <c r="C1116" s="157">
        <f>VLOOKUP(A1116,Clasificación!C:J,5,FALSE)</f>
        <v>0</v>
      </c>
      <c r="D1116" s="157"/>
      <c r="E1116" s="157"/>
      <c r="F1116" s="157">
        <f>+VLOOKUP(A1116,Clasificación!C:K,9,FALSE)</f>
        <v>0</v>
      </c>
      <c r="G1116" s="157">
        <f t="shared" si="63"/>
        <v>0</v>
      </c>
      <c r="H1116" s="157"/>
      <c r="I1116" s="157"/>
      <c r="J1116" s="157"/>
      <c r="K1116" s="157"/>
      <c r="L1116" s="157"/>
      <c r="M1116" s="157"/>
      <c r="N1116" s="157"/>
      <c r="O1116" s="157"/>
      <c r="P1116" s="157"/>
      <c r="Q1116" s="157"/>
      <c r="R1116" s="157"/>
      <c r="S1116" s="157"/>
      <c r="T1116" s="157"/>
      <c r="U1116" s="157"/>
      <c r="V1116" s="157"/>
      <c r="W1116" s="157"/>
      <c r="X1116" s="157"/>
      <c r="Y1116" s="157"/>
      <c r="Z1116" s="157"/>
      <c r="AA1116" s="157">
        <f t="shared" si="62"/>
        <v>0</v>
      </c>
      <c r="AB1116" s="158"/>
      <c r="AC1116" s="884"/>
      <c r="AD1116" s="884"/>
      <c r="AE1116" s="884"/>
      <c r="AF1116" s="884"/>
      <c r="AG1116" s="884"/>
      <c r="AH1116" s="884"/>
      <c r="AI1116" s="884"/>
      <c r="AJ1116" s="884"/>
      <c r="AK1116" s="884"/>
      <c r="AL1116" s="884"/>
      <c r="AM1116" s="884"/>
      <c r="AN1116" s="884"/>
    </row>
    <row r="1117" spans="1:40" s="882" customFormat="1" ht="11.25">
      <c r="A1117" s="882">
        <v>513031</v>
      </c>
      <c r="B1117" s="883" t="s">
        <v>134</v>
      </c>
      <c r="C1117" s="157">
        <f>VLOOKUP(A1117,Clasificación!C:J,5,FALSE)</f>
        <v>0</v>
      </c>
      <c r="D1117" s="157"/>
      <c r="E1117" s="157"/>
      <c r="F1117" s="157">
        <f>+VLOOKUP(A1117,Clasificación!C:K,9,FALSE)</f>
        <v>0</v>
      </c>
      <c r="G1117" s="157">
        <f t="shared" si="63"/>
        <v>0</v>
      </c>
      <c r="H1117" s="157"/>
      <c r="I1117" s="157"/>
      <c r="J1117" s="157"/>
      <c r="K1117" s="157"/>
      <c r="L1117" s="157"/>
      <c r="M1117" s="157"/>
      <c r="N1117" s="157"/>
      <c r="O1117" s="157"/>
      <c r="P1117" s="157"/>
      <c r="Q1117" s="157"/>
      <c r="R1117" s="157"/>
      <c r="S1117" s="157"/>
      <c r="T1117" s="157"/>
      <c r="U1117" s="157"/>
      <c r="V1117" s="157"/>
      <c r="W1117" s="157"/>
      <c r="X1117" s="157"/>
      <c r="Y1117" s="157"/>
      <c r="Z1117" s="157"/>
      <c r="AA1117" s="157">
        <f t="shared" si="62"/>
        <v>0</v>
      </c>
      <c r="AB1117" s="158"/>
      <c r="AC1117" s="884"/>
      <c r="AD1117" s="884"/>
      <c r="AE1117" s="884"/>
      <c r="AF1117" s="884"/>
      <c r="AG1117" s="884"/>
      <c r="AH1117" s="884"/>
      <c r="AI1117" s="884"/>
      <c r="AJ1117" s="884"/>
      <c r="AK1117" s="884"/>
      <c r="AL1117" s="884"/>
      <c r="AM1117" s="884"/>
      <c r="AN1117" s="884"/>
    </row>
    <row r="1118" spans="1:40" s="882" customFormat="1" ht="11.25">
      <c r="A1118" s="882">
        <v>5130311</v>
      </c>
      <c r="B1118" s="883" t="s">
        <v>134</v>
      </c>
      <c r="C1118" s="157">
        <f>VLOOKUP(A1118,Clasificación!C:J,5,FALSE)</f>
        <v>0</v>
      </c>
      <c r="D1118" s="157"/>
      <c r="E1118" s="157"/>
      <c r="F1118" s="157">
        <f>+VLOOKUP(A1118,Clasificación!C:K,9,FALSE)</f>
        <v>0</v>
      </c>
      <c r="G1118" s="157">
        <f t="shared" si="63"/>
        <v>0</v>
      </c>
      <c r="H1118" s="157"/>
      <c r="I1118" s="157"/>
      <c r="J1118" s="157"/>
      <c r="K1118" s="157"/>
      <c r="L1118" s="157"/>
      <c r="M1118" s="157"/>
      <c r="N1118" s="157"/>
      <c r="O1118" s="157"/>
      <c r="P1118" s="157"/>
      <c r="Q1118" s="157"/>
      <c r="R1118" s="157"/>
      <c r="S1118" s="157"/>
      <c r="T1118" s="157"/>
      <c r="U1118" s="157"/>
      <c r="V1118" s="157"/>
      <c r="W1118" s="157"/>
      <c r="X1118" s="157"/>
      <c r="Y1118" s="157"/>
      <c r="Z1118" s="157"/>
      <c r="AA1118" s="157">
        <f t="shared" si="62"/>
        <v>0</v>
      </c>
      <c r="AB1118" s="158"/>
      <c r="AC1118" s="884"/>
      <c r="AD1118" s="884"/>
      <c r="AE1118" s="884"/>
      <c r="AF1118" s="884"/>
      <c r="AG1118" s="884"/>
      <c r="AH1118" s="884"/>
      <c r="AI1118" s="884"/>
      <c r="AJ1118" s="884"/>
      <c r="AK1118" s="884"/>
      <c r="AL1118" s="884"/>
      <c r="AM1118" s="884"/>
      <c r="AN1118" s="884"/>
    </row>
    <row r="1119" spans="1:40" s="882" customFormat="1" ht="11.25">
      <c r="A1119" s="882">
        <v>51303111</v>
      </c>
      <c r="B1119" s="883" t="s">
        <v>134</v>
      </c>
      <c r="C1119" s="157">
        <f>VLOOKUP(A1119,Clasificación!C:J,5,FALSE)</f>
        <v>0</v>
      </c>
      <c r="D1119" s="157"/>
      <c r="E1119" s="157"/>
      <c r="F1119" s="157">
        <f>+VLOOKUP(A1119,Clasificación!C:K,9,FALSE)</f>
        <v>0</v>
      </c>
      <c r="G1119" s="157">
        <f t="shared" si="63"/>
        <v>0</v>
      </c>
      <c r="H1119" s="157"/>
      <c r="I1119" s="157"/>
      <c r="J1119" s="157"/>
      <c r="K1119" s="157"/>
      <c r="L1119" s="157"/>
      <c r="M1119" s="157"/>
      <c r="N1119" s="157"/>
      <c r="O1119" s="157"/>
      <c r="P1119" s="157"/>
      <c r="Q1119" s="157"/>
      <c r="R1119" s="157"/>
      <c r="S1119" s="157"/>
      <c r="T1119" s="157"/>
      <c r="U1119" s="157"/>
      <c r="V1119" s="157"/>
      <c r="W1119" s="157"/>
      <c r="X1119" s="157"/>
      <c r="Y1119" s="157"/>
      <c r="Z1119" s="157"/>
      <c r="AA1119" s="157">
        <f t="shared" si="62"/>
        <v>0</v>
      </c>
      <c r="AB1119" s="158"/>
      <c r="AC1119" s="884"/>
      <c r="AD1119" s="884"/>
      <c r="AE1119" s="884"/>
      <c r="AF1119" s="884"/>
      <c r="AG1119" s="884"/>
      <c r="AH1119" s="884"/>
      <c r="AI1119" s="884"/>
      <c r="AJ1119" s="884"/>
      <c r="AK1119" s="884"/>
      <c r="AL1119" s="884"/>
      <c r="AM1119" s="884"/>
      <c r="AN1119" s="884"/>
    </row>
    <row r="1120" spans="1:40" s="882" customFormat="1" ht="11.25">
      <c r="A1120" s="882">
        <v>5130311101</v>
      </c>
      <c r="B1120" s="883" t="s">
        <v>862</v>
      </c>
      <c r="C1120" s="157">
        <f>VLOOKUP(A1120,Clasificación!C:J,5,FALSE)</f>
        <v>0</v>
      </c>
      <c r="D1120" s="157"/>
      <c r="E1120" s="157"/>
      <c r="F1120" s="157">
        <f>+VLOOKUP(A1120,Clasificación!C:K,9,FALSE)</f>
        <v>0</v>
      </c>
      <c r="G1120" s="157">
        <f t="shared" si="63"/>
        <v>0</v>
      </c>
      <c r="H1120" s="157"/>
      <c r="I1120" s="157"/>
      <c r="J1120" s="157"/>
      <c r="K1120" s="157"/>
      <c r="L1120" s="157"/>
      <c r="M1120" s="157"/>
      <c r="N1120" s="157"/>
      <c r="O1120" s="157"/>
      <c r="P1120" s="157"/>
      <c r="Q1120" s="157"/>
      <c r="R1120" s="157"/>
      <c r="S1120" s="157"/>
      <c r="T1120" s="157"/>
      <c r="U1120" s="157"/>
      <c r="V1120" s="157"/>
      <c r="W1120" s="157"/>
      <c r="X1120" s="157"/>
      <c r="Y1120" s="157"/>
      <c r="Z1120" s="157"/>
      <c r="AA1120" s="157">
        <f t="shared" si="62"/>
        <v>0</v>
      </c>
      <c r="AB1120" s="158"/>
      <c r="AC1120" s="884"/>
      <c r="AD1120" s="884"/>
      <c r="AE1120" s="884"/>
      <c r="AF1120" s="884"/>
      <c r="AG1120" s="884"/>
      <c r="AH1120" s="884"/>
      <c r="AI1120" s="884"/>
      <c r="AJ1120" s="884"/>
      <c r="AK1120" s="884"/>
      <c r="AL1120" s="884"/>
      <c r="AM1120" s="884"/>
      <c r="AN1120" s="884"/>
    </row>
    <row r="1121" spans="1:40" s="882" customFormat="1" ht="11.25">
      <c r="A1121" s="882">
        <v>5130311102</v>
      </c>
      <c r="B1121" s="883" t="s">
        <v>863</v>
      </c>
      <c r="C1121" s="157">
        <f>VLOOKUP(A1121,Clasificación!C:J,5,FALSE)</f>
        <v>146012000</v>
      </c>
      <c r="D1121" s="157"/>
      <c r="E1121" s="157"/>
      <c r="F1121" s="157">
        <f>+VLOOKUP(A1121,Clasificación!C:K,9,FALSE)</f>
        <v>0</v>
      </c>
      <c r="G1121" s="157">
        <f t="shared" si="63"/>
        <v>146012000</v>
      </c>
      <c r="H1121" s="157"/>
      <c r="I1121" s="157">
        <f>-G1121</f>
        <v>-146012000</v>
      </c>
      <c r="J1121" s="157"/>
      <c r="K1121" s="157"/>
      <c r="L1121" s="157"/>
      <c r="M1121" s="157"/>
      <c r="N1121" s="157"/>
      <c r="O1121" s="157"/>
      <c r="P1121" s="157"/>
      <c r="Q1121" s="157"/>
      <c r="R1121" s="157"/>
      <c r="S1121" s="157"/>
      <c r="T1121" s="157"/>
      <c r="U1121" s="157"/>
      <c r="V1121" s="157"/>
      <c r="W1121" s="157"/>
      <c r="X1121" s="157"/>
      <c r="Y1121" s="157"/>
      <c r="Z1121" s="157"/>
      <c r="AA1121" s="157">
        <f t="shared" si="62"/>
        <v>0</v>
      </c>
      <c r="AB1121" s="158"/>
      <c r="AC1121" s="884"/>
      <c r="AD1121" s="884"/>
      <c r="AE1121" s="884"/>
      <c r="AF1121" s="884"/>
      <c r="AG1121" s="884"/>
      <c r="AH1121" s="884"/>
      <c r="AI1121" s="884"/>
      <c r="AJ1121" s="884"/>
      <c r="AK1121" s="884"/>
      <c r="AL1121" s="884"/>
      <c r="AM1121" s="884"/>
      <c r="AN1121" s="884"/>
    </row>
    <row r="1122" spans="1:40" s="882" customFormat="1" ht="11.25">
      <c r="A1122" s="882">
        <v>5130311103</v>
      </c>
      <c r="B1122" s="883" t="s">
        <v>347</v>
      </c>
      <c r="C1122" s="157">
        <f>VLOOKUP(A1122,Clasificación!C:J,5,FALSE)</f>
        <v>15000000</v>
      </c>
      <c r="D1122" s="157"/>
      <c r="E1122" s="157"/>
      <c r="F1122" s="157">
        <f>+VLOOKUP(A1122,Clasificación!C:K,9,FALSE)</f>
        <v>0</v>
      </c>
      <c r="G1122" s="157">
        <f t="shared" si="63"/>
        <v>15000000</v>
      </c>
      <c r="H1122" s="157"/>
      <c r="I1122" s="157">
        <f>-G1122</f>
        <v>-15000000</v>
      </c>
      <c r="J1122" s="157"/>
      <c r="K1122" s="157"/>
      <c r="L1122" s="157"/>
      <c r="M1122" s="157"/>
      <c r="N1122" s="157"/>
      <c r="O1122" s="157"/>
      <c r="P1122" s="157"/>
      <c r="Q1122" s="157"/>
      <c r="R1122" s="157"/>
      <c r="S1122" s="157"/>
      <c r="T1122" s="157"/>
      <c r="U1122" s="157"/>
      <c r="V1122" s="157"/>
      <c r="W1122" s="157"/>
      <c r="X1122" s="157"/>
      <c r="Y1122" s="157"/>
      <c r="Z1122" s="157"/>
      <c r="AA1122" s="157">
        <f t="shared" si="62"/>
        <v>0</v>
      </c>
      <c r="AB1122" s="158"/>
      <c r="AC1122" s="884"/>
      <c r="AD1122" s="884"/>
      <c r="AE1122" s="884"/>
      <c r="AF1122" s="884"/>
      <c r="AG1122" s="884"/>
      <c r="AH1122" s="884"/>
      <c r="AI1122" s="884"/>
      <c r="AJ1122" s="884"/>
      <c r="AK1122" s="884"/>
      <c r="AL1122" s="884"/>
      <c r="AM1122" s="884"/>
      <c r="AN1122" s="884"/>
    </row>
    <row r="1123" spans="1:40" s="882" customFormat="1" ht="11.25">
      <c r="A1123" s="882">
        <v>5130311104</v>
      </c>
      <c r="B1123" s="883" t="s">
        <v>1248</v>
      </c>
      <c r="C1123" s="157">
        <f>VLOOKUP(A1123,Clasificación!C:J,5,FALSE)</f>
        <v>227392573</v>
      </c>
      <c r="D1123" s="157"/>
      <c r="E1123" s="157"/>
      <c r="F1123" s="157">
        <f>+VLOOKUP(A1123,Clasificación!C:K,9,FALSE)</f>
        <v>0</v>
      </c>
      <c r="G1123" s="157">
        <f t="shared" si="63"/>
        <v>227392573</v>
      </c>
      <c r="H1123" s="157"/>
      <c r="I1123" s="157">
        <f>-G1123</f>
        <v>-227392573</v>
      </c>
      <c r="J1123" s="157"/>
      <c r="K1123" s="157"/>
      <c r="L1123" s="157"/>
      <c r="M1123" s="157"/>
      <c r="N1123" s="157"/>
      <c r="O1123" s="157"/>
      <c r="P1123" s="157"/>
      <c r="Q1123" s="157"/>
      <c r="R1123" s="157"/>
      <c r="S1123" s="157"/>
      <c r="T1123" s="157"/>
      <c r="U1123" s="157"/>
      <c r="V1123" s="157"/>
      <c r="W1123" s="157"/>
      <c r="X1123" s="157"/>
      <c r="Y1123" s="157"/>
      <c r="Z1123" s="157"/>
      <c r="AA1123" s="157">
        <f t="shared" si="62"/>
        <v>0</v>
      </c>
      <c r="AB1123" s="158"/>
      <c r="AC1123" s="884"/>
      <c r="AD1123" s="884"/>
      <c r="AE1123" s="884"/>
      <c r="AF1123" s="884"/>
      <c r="AG1123" s="884"/>
      <c r="AH1123" s="884"/>
      <c r="AI1123" s="884"/>
      <c r="AJ1123" s="884"/>
      <c r="AK1123" s="884"/>
      <c r="AL1123" s="884"/>
      <c r="AM1123" s="884"/>
      <c r="AN1123" s="884"/>
    </row>
    <row r="1124" spans="1:40" s="882" customFormat="1" ht="11.25">
      <c r="A1124" s="882">
        <v>51304</v>
      </c>
      <c r="B1124" s="883" t="s">
        <v>151</v>
      </c>
      <c r="C1124" s="157">
        <f>VLOOKUP(A1124,Clasificación!C:J,5,FALSE)</f>
        <v>0</v>
      </c>
      <c r="D1124" s="157"/>
      <c r="E1124" s="157"/>
      <c r="F1124" s="157">
        <f>+VLOOKUP(A1124,Clasificación!C:K,9,FALSE)</f>
        <v>0</v>
      </c>
      <c r="G1124" s="157">
        <f t="shared" si="63"/>
        <v>0</v>
      </c>
      <c r="H1124" s="157"/>
      <c r="I1124" s="157"/>
      <c r="J1124" s="157"/>
      <c r="K1124" s="157"/>
      <c r="L1124" s="157"/>
      <c r="M1124" s="157"/>
      <c r="N1124" s="157"/>
      <c r="O1124" s="157"/>
      <c r="P1124" s="157"/>
      <c r="Q1124" s="157"/>
      <c r="R1124" s="157"/>
      <c r="S1124" s="157"/>
      <c r="T1124" s="157"/>
      <c r="U1124" s="157"/>
      <c r="V1124" s="157"/>
      <c r="W1124" s="157"/>
      <c r="X1124" s="157"/>
      <c r="Y1124" s="157"/>
      <c r="Z1124" s="157"/>
      <c r="AA1124" s="157">
        <f t="shared" si="62"/>
        <v>0</v>
      </c>
      <c r="AB1124" s="158"/>
      <c r="AC1124" s="884"/>
      <c r="AD1124" s="884"/>
      <c r="AE1124" s="884"/>
      <c r="AF1124" s="884"/>
      <c r="AG1124" s="884"/>
      <c r="AH1124" s="884"/>
      <c r="AI1124" s="884"/>
      <c r="AJ1124" s="884"/>
      <c r="AK1124" s="884"/>
      <c r="AL1124" s="884"/>
      <c r="AM1124" s="884"/>
      <c r="AN1124" s="884"/>
    </row>
    <row r="1125" spans="1:40" s="882" customFormat="1" ht="11.25">
      <c r="A1125" s="882">
        <v>513041</v>
      </c>
      <c r="B1125" s="883" t="s">
        <v>151</v>
      </c>
      <c r="C1125" s="157">
        <f>VLOOKUP(A1125,Clasificación!C:J,5,FALSE)</f>
        <v>0</v>
      </c>
      <c r="D1125" s="157"/>
      <c r="E1125" s="157"/>
      <c r="F1125" s="157">
        <f>+VLOOKUP(A1125,Clasificación!C:K,9,FALSE)</f>
        <v>0</v>
      </c>
      <c r="G1125" s="157">
        <f t="shared" si="63"/>
        <v>0</v>
      </c>
      <c r="H1125" s="157"/>
      <c r="I1125" s="157"/>
      <c r="J1125" s="157"/>
      <c r="K1125" s="157"/>
      <c r="L1125" s="157"/>
      <c r="M1125" s="157"/>
      <c r="N1125" s="157"/>
      <c r="O1125" s="157"/>
      <c r="P1125" s="157"/>
      <c r="Q1125" s="157"/>
      <c r="R1125" s="157"/>
      <c r="S1125" s="157"/>
      <c r="T1125" s="157"/>
      <c r="U1125" s="157"/>
      <c r="V1125" s="157"/>
      <c r="W1125" s="157"/>
      <c r="X1125" s="157"/>
      <c r="Y1125" s="157"/>
      <c r="Z1125" s="157"/>
      <c r="AA1125" s="157">
        <f t="shared" si="62"/>
        <v>0</v>
      </c>
      <c r="AB1125" s="158"/>
      <c r="AC1125" s="884"/>
      <c r="AD1125" s="884"/>
      <c r="AE1125" s="884"/>
      <c r="AF1125" s="884"/>
      <c r="AG1125" s="884"/>
      <c r="AH1125" s="884"/>
      <c r="AI1125" s="884"/>
      <c r="AJ1125" s="884"/>
      <c r="AK1125" s="884"/>
      <c r="AL1125" s="884"/>
      <c r="AM1125" s="884"/>
      <c r="AN1125" s="884"/>
    </row>
    <row r="1126" spans="1:40" s="882" customFormat="1" ht="11.25">
      <c r="A1126" s="882">
        <v>5130411</v>
      </c>
      <c r="B1126" s="883" t="s">
        <v>151</v>
      </c>
      <c r="C1126" s="157">
        <f>VLOOKUP(A1126,Clasificación!C:J,5,FALSE)</f>
        <v>0</v>
      </c>
      <c r="D1126" s="157"/>
      <c r="E1126" s="157"/>
      <c r="F1126" s="157">
        <f>+VLOOKUP(A1126,Clasificación!C:K,9,FALSE)</f>
        <v>0</v>
      </c>
      <c r="G1126" s="157">
        <f t="shared" si="63"/>
        <v>0</v>
      </c>
      <c r="H1126" s="157"/>
      <c r="I1126" s="157"/>
      <c r="J1126" s="157"/>
      <c r="K1126" s="157"/>
      <c r="L1126" s="157"/>
      <c r="M1126" s="157"/>
      <c r="N1126" s="157"/>
      <c r="O1126" s="157"/>
      <c r="P1126" s="157"/>
      <c r="Q1126" s="157"/>
      <c r="R1126" s="157"/>
      <c r="S1126" s="157"/>
      <c r="T1126" s="157"/>
      <c r="U1126" s="157"/>
      <c r="V1126" s="157"/>
      <c r="W1126" s="157"/>
      <c r="X1126" s="157"/>
      <c r="Y1126" s="157"/>
      <c r="Z1126" s="157"/>
      <c r="AA1126" s="157">
        <f t="shared" si="62"/>
        <v>0</v>
      </c>
      <c r="AB1126" s="158"/>
      <c r="AC1126" s="884"/>
      <c r="AD1126" s="884"/>
      <c r="AE1126" s="884"/>
      <c r="AF1126" s="884"/>
      <c r="AG1126" s="884"/>
      <c r="AH1126" s="884"/>
      <c r="AI1126" s="884"/>
      <c r="AJ1126" s="884"/>
      <c r="AK1126" s="884"/>
      <c r="AL1126" s="884"/>
      <c r="AM1126" s="884"/>
      <c r="AN1126" s="884"/>
    </row>
    <row r="1127" spans="1:40" s="882" customFormat="1" ht="11.25">
      <c r="A1127" s="882">
        <v>51304111</v>
      </c>
      <c r="B1127" s="883" t="s">
        <v>151</v>
      </c>
      <c r="C1127" s="157">
        <f>VLOOKUP(A1127,Clasificación!C:J,5,FALSE)</f>
        <v>0</v>
      </c>
      <c r="D1127" s="157"/>
      <c r="E1127" s="157"/>
      <c r="F1127" s="157">
        <f>+VLOOKUP(A1127,Clasificación!C:K,9,FALSE)</f>
        <v>0</v>
      </c>
      <c r="G1127" s="157">
        <f t="shared" si="63"/>
        <v>0</v>
      </c>
      <c r="H1127" s="157"/>
      <c r="I1127" s="157"/>
      <c r="J1127" s="157"/>
      <c r="K1127" s="157"/>
      <c r="L1127" s="157"/>
      <c r="M1127" s="157"/>
      <c r="N1127" s="157"/>
      <c r="O1127" s="157"/>
      <c r="P1127" s="157"/>
      <c r="Q1127" s="157"/>
      <c r="R1127" s="157"/>
      <c r="S1127" s="157"/>
      <c r="T1127" s="157"/>
      <c r="U1127" s="157"/>
      <c r="V1127" s="157"/>
      <c r="W1127" s="157"/>
      <c r="X1127" s="157"/>
      <c r="Y1127" s="157"/>
      <c r="Z1127" s="157"/>
      <c r="AA1127" s="157">
        <f t="shared" si="62"/>
        <v>0</v>
      </c>
      <c r="AB1127" s="158"/>
      <c r="AC1127" s="884"/>
      <c r="AD1127" s="884"/>
      <c r="AE1127" s="884"/>
      <c r="AF1127" s="884"/>
      <c r="AG1127" s="884"/>
      <c r="AH1127" s="884"/>
      <c r="AI1127" s="884"/>
      <c r="AJ1127" s="884"/>
      <c r="AK1127" s="884"/>
      <c r="AL1127" s="884"/>
      <c r="AM1127" s="884"/>
      <c r="AN1127" s="884"/>
    </row>
    <row r="1128" spans="1:40" s="882" customFormat="1" ht="11.25">
      <c r="A1128" s="882">
        <v>5130411101</v>
      </c>
      <c r="B1128" s="883" t="s">
        <v>780</v>
      </c>
      <c r="C1128" s="157">
        <f>VLOOKUP(A1128,Clasificación!C:J,5,FALSE)</f>
        <v>39138750</v>
      </c>
      <c r="D1128" s="157"/>
      <c r="E1128" s="157"/>
      <c r="F1128" s="157">
        <f>+VLOOKUP(A1128,Clasificación!C:K,9,FALSE)</f>
        <v>0</v>
      </c>
      <c r="G1128" s="157">
        <f t="shared" si="63"/>
        <v>39138750</v>
      </c>
      <c r="H1128" s="157"/>
      <c r="I1128" s="157"/>
      <c r="J1128" s="157">
        <f>-G1128</f>
        <v>-39138750</v>
      </c>
      <c r="K1128" s="157"/>
      <c r="L1128" s="157"/>
      <c r="M1128" s="157"/>
      <c r="N1128" s="157"/>
      <c r="O1128" s="157"/>
      <c r="P1128" s="157"/>
      <c r="Q1128" s="157"/>
      <c r="R1128" s="157"/>
      <c r="S1128" s="157"/>
      <c r="T1128" s="157"/>
      <c r="U1128" s="157"/>
      <c r="V1128" s="157"/>
      <c r="W1128" s="157"/>
      <c r="X1128" s="157"/>
      <c r="Y1128" s="157"/>
      <c r="Z1128" s="157"/>
      <c r="AA1128" s="157">
        <f t="shared" si="62"/>
        <v>0</v>
      </c>
      <c r="AB1128" s="158"/>
      <c r="AC1128" s="884"/>
      <c r="AD1128" s="884"/>
      <c r="AE1128" s="884"/>
      <c r="AF1128" s="884"/>
      <c r="AG1128" s="884"/>
      <c r="AH1128" s="884"/>
      <c r="AI1128" s="884"/>
      <c r="AJ1128" s="884"/>
      <c r="AK1128" s="884"/>
      <c r="AL1128" s="884"/>
      <c r="AM1128" s="884"/>
      <c r="AN1128" s="884"/>
    </row>
    <row r="1129" spans="1:40" s="882" customFormat="1" ht="11.25">
      <c r="A1129" s="882">
        <v>5130411102</v>
      </c>
      <c r="B1129" s="883" t="s">
        <v>781</v>
      </c>
      <c r="C1129" s="157">
        <f>VLOOKUP(A1129,Clasificación!C:J,5,FALSE)</f>
        <v>0</v>
      </c>
      <c r="D1129" s="157"/>
      <c r="E1129" s="157"/>
      <c r="F1129" s="157">
        <f>+VLOOKUP(A1129,Clasificación!C:K,9,FALSE)</f>
        <v>0</v>
      </c>
      <c r="G1129" s="157">
        <f t="shared" si="63"/>
        <v>0</v>
      </c>
      <c r="H1129" s="157"/>
      <c r="I1129" s="157"/>
      <c r="J1129" s="157"/>
      <c r="K1129" s="157"/>
      <c r="L1129" s="157"/>
      <c r="M1129" s="157"/>
      <c r="N1129" s="157"/>
      <c r="O1129" s="157"/>
      <c r="P1129" s="157"/>
      <c r="Q1129" s="157"/>
      <c r="R1129" s="157"/>
      <c r="S1129" s="157"/>
      <c r="T1129" s="157"/>
      <c r="U1129" s="157"/>
      <c r="V1129" s="157"/>
      <c r="W1129" s="157"/>
      <c r="X1129" s="157"/>
      <c r="Y1129" s="157"/>
      <c r="Z1129" s="157"/>
      <c r="AA1129" s="157">
        <f t="shared" si="62"/>
        <v>0</v>
      </c>
      <c r="AB1129" s="158"/>
      <c r="AC1129" s="884"/>
      <c r="AD1129" s="884"/>
      <c r="AE1129" s="884"/>
      <c r="AF1129" s="884"/>
      <c r="AG1129" s="884"/>
      <c r="AH1129" s="884"/>
      <c r="AI1129" s="884"/>
      <c r="AJ1129" s="884"/>
      <c r="AK1129" s="884"/>
      <c r="AL1129" s="884"/>
      <c r="AM1129" s="884"/>
      <c r="AN1129" s="884"/>
    </row>
    <row r="1130" spans="1:40" s="882" customFormat="1" ht="11.25">
      <c r="A1130" s="882">
        <v>5130411103</v>
      </c>
      <c r="B1130" s="883" t="s">
        <v>864</v>
      </c>
      <c r="C1130" s="157">
        <f>VLOOKUP(A1130,Clasificación!C:J,5,FALSE)</f>
        <v>8750358</v>
      </c>
      <c r="D1130" s="157"/>
      <c r="E1130" s="157"/>
      <c r="F1130" s="157">
        <f>+VLOOKUP(A1130,Clasificación!C:K,9,FALSE)</f>
        <v>0</v>
      </c>
      <c r="G1130" s="157">
        <f t="shared" si="63"/>
        <v>8750358</v>
      </c>
      <c r="H1130" s="157"/>
      <c r="I1130" s="157"/>
      <c r="J1130" s="157">
        <f>-G1130</f>
        <v>-8750358</v>
      </c>
      <c r="K1130" s="157"/>
      <c r="L1130" s="157"/>
      <c r="M1130" s="157"/>
      <c r="N1130" s="157"/>
      <c r="O1130" s="157"/>
      <c r="P1130" s="157"/>
      <c r="Q1130" s="157"/>
      <c r="R1130" s="157"/>
      <c r="S1130" s="157"/>
      <c r="T1130" s="157"/>
      <c r="U1130" s="157"/>
      <c r="V1130" s="157"/>
      <c r="W1130" s="157"/>
      <c r="X1130" s="157"/>
      <c r="Y1130" s="157"/>
      <c r="Z1130" s="157"/>
      <c r="AA1130" s="157">
        <f t="shared" si="62"/>
        <v>0</v>
      </c>
      <c r="AB1130" s="158"/>
      <c r="AC1130" s="884"/>
      <c r="AD1130" s="884"/>
      <c r="AE1130" s="884"/>
      <c r="AF1130" s="884"/>
      <c r="AG1130" s="884"/>
      <c r="AH1130" s="884"/>
      <c r="AI1130" s="884"/>
      <c r="AJ1130" s="884"/>
      <c r="AK1130" s="884"/>
      <c r="AL1130" s="884"/>
      <c r="AM1130" s="884"/>
      <c r="AN1130" s="884"/>
    </row>
    <row r="1131" spans="1:40" s="882" customFormat="1" ht="11.25">
      <c r="A1131" s="882">
        <v>5130411104</v>
      </c>
      <c r="B1131" s="883" t="s">
        <v>865</v>
      </c>
      <c r="C1131" s="157">
        <f>VLOOKUP(A1131,Clasificación!C:J,5,FALSE)</f>
        <v>0</v>
      </c>
      <c r="D1131" s="157"/>
      <c r="E1131" s="157"/>
      <c r="F1131" s="157">
        <f>+VLOOKUP(A1131,Clasificación!C:K,9,FALSE)</f>
        <v>0</v>
      </c>
      <c r="G1131" s="157">
        <f t="shared" si="63"/>
        <v>0</v>
      </c>
      <c r="H1131" s="157"/>
      <c r="I1131" s="157"/>
      <c r="J1131" s="157"/>
      <c r="K1131" s="157"/>
      <c r="L1131" s="157"/>
      <c r="M1131" s="157"/>
      <c r="N1131" s="157"/>
      <c r="O1131" s="157"/>
      <c r="P1131" s="157"/>
      <c r="Q1131" s="157"/>
      <c r="R1131" s="157"/>
      <c r="S1131" s="157"/>
      <c r="T1131" s="157"/>
      <c r="U1131" s="157"/>
      <c r="V1131" s="157"/>
      <c r="W1131" s="157"/>
      <c r="X1131" s="157"/>
      <c r="Y1131" s="157"/>
      <c r="Z1131" s="157"/>
      <c r="AA1131" s="157">
        <f t="shared" si="62"/>
        <v>0</v>
      </c>
      <c r="AB1131" s="158"/>
      <c r="AC1131" s="884"/>
      <c r="AD1131" s="884"/>
      <c r="AE1131" s="884"/>
      <c r="AF1131" s="884"/>
      <c r="AG1131" s="884"/>
      <c r="AH1131" s="884"/>
      <c r="AI1131" s="884"/>
      <c r="AJ1131" s="884"/>
      <c r="AK1131" s="884"/>
      <c r="AL1131" s="884"/>
      <c r="AM1131" s="884"/>
      <c r="AN1131" s="884"/>
    </row>
    <row r="1132" spans="1:40" s="882" customFormat="1" ht="11.25">
      <c r="A1132" s="882">
        <v>5130411105</v>
      </c>
      <c r="B1132" s="883" t="s">
        <v>348</v>
      </c>
      <c r="C1132" s="157">
        <f>VLOOKUP(A1132,Clasificación!C:J,5,FALSE)</f>
        <v>41742640</v>
      </c>
      <c r="D1132" s="157"/>
      <c r="E1132" s="157"/>
      <c r="F1132" s="157">
        <f>+VLOOKUP(A1132,Clasificación!C:K,9,FALSE)</f>
        <v>0</v>
      </c>
      <c r="G1132" s="157">
        <f t="shared" si="63"/>
        <v>41742640</v>
      </c>
      <c r="H1132" s="157"/>
      <c r="I1132" s="157"/>
      <c r="J1132" s="157">
        <f>-G1132</f>
        <v>-41742640</v>
      </c>
      <c r="K1132" s="157"/>
      <c r="L1132" s="157"/>
      <c r="M1132" s="157"/>
      <c r="N1132" s="157"/>
      <c r="O1132" s="157"/>
      <c r="P1132" s="157"/>
      <c r="Q1132" s="157"/>
      <c r="R1132" s="157"/>
      <c r="S1132" s="157"/>
      <c r="T1132" s="157"/>
      <c r="U1132" s="157"/>
      <c r="V1132" s="157"/>
      <c r="W1132" s="157"/>
      <c r="X1132" s="157"/>
      <c r="Y1132" s="157"/>
      <c r="Z1132" s="157"/>
      <c r="AA1132" s="157">
        <f t="shared" si="62"/>
        <v>0</v>
      </c>
      <c r="AB1132" s="158"/>
      <c r="AC1132" s="884"/>
      <c r="AD1132" s="884"/>
      <c r="AE1132" s="884"/>
      <c r="AF1132" s="884"/>
      <c r="AG1132" s="884"/>
      <c r="AH1132" s="884"/>
      <c r="AI1132" s="884"/>
      <c r="AJ1132" s="884"/>
      <c r="AK1132" s="884"/>
      <c r="AL1132" s="884"/>
      <c r="AM1132" s="884"/>
      <c r="AN1132" s="884"/>
    </row>
    <row r="1133" spans="1:40" s="882" customFormat="1" ht="11.25">
      <c r="A1133" s="882">
        <v>5130411106</v>
      </c>
      <c r="B1133" s="883" t="s">
        <v>349</v>
      </c>
      <c r="C1133" s="157">
        <f>VLOOKUP(A1133,Clasificación!C:J,5,FALSE)</f>
        <v>209495700</v>
      </c>
      <c r="D1133" s="157"/>
      <c r="E1133" s="157"/>
      <c r="F1133" s="157">
        <f>+VLOOKUP(A1133,Clasificación!C:K,9,FALSE)</f>
        <v>0</v>
      </c>
      <c r="G1133" s="157">
        <f t="shared" si="63"/>
        <v>209495700</v>
      </c>
      <c r="H1133" s="157"/>
      <c r="I1133" s="157"/>
      <c r="J1133" s="157">
        <f>-G1133</f>
        <v>-209495700</v>
      </c>
      <c r="K1133" s="157"/>
      <c r="L1133" s="157"/>
      <c r="M1133" s="157"/>
      <c r="N1133" s="157"/>
      <c r="O1133" s="157"/>
      <c r="P1133" s="157"/>
      <c r="Q1133" s="157"/>
      <c r="R1133" s="157"/>
      <c r="S1133" s="157"/>
      <c r="T1133" s="157"/>
      <c r="U1133" s="157"/>
      <c r="V1133" s="157"/>
      <c r="W1133" s="157"/>
      <c r="X1133" s="157"/>
      <c r="Y1133" s="157"/>
      <c r="Z1133" s="157"/>
      <c r="AA1133" s="157">
        <f t="shared" si="62"/>
        <v>0</v>
      </c>
      <c r="AB1133" s="158"/>
      <c r="AC1133" s="884"/>
      <c r="AD1133" s="884"/>
      <c r="AE1133" s="884"/>
      <c r="AF1133" s="884"/>
      <c r="AG1133" s="884"/>
      <c r="AH1133" s="884"/>
      <c r="AI1133" s="884"/>
      <c r="AJ1133" s="884"/>
      <c r="AK1133" s="884"/>
      <c r="AL1133" s="884"/>
      <c r="AM1133" s="884"/>
      <c r="AN1133" s="884"/>
    </row>
    <row r="1134" spans="1:40" s="882" customFormat="1" ht="11.25">
      <c r="A1134" s="882">
        <v>5130411107</v>
      </c>
      <c r="B1134" s="883" t="s">
        <v>1250</v>
      </c>
      <c r="C1134" s="157">
        <f>VLOOKUP(A1134,Clasificación!C:J,5,FALSE)</f>
        <v>351997668</v>
      </c>
      <c r="D1134" s="157"/>
      <c r="E1134" s="157"/>
      <c r="F1134" s="157">
        <f>+VLOOKUP(A1134,Clasificación!C:K,9,FALSE)</f>
        <v>0</v>
      </c>
      <c r="G1134" s="157">
        <f t="shared" si="63"/>
        <v>351997668</v>
      </c>
      <c r="H1134" s="157"/>
      <c r="I1134" s="157"/>
      <c r="J1134" s="157">
        <f>-G1134</f>
        <v>-351997668</v>
      </c>
      <c r="K1134" s="157"/>
      <c r="L1134" s="157"/>
      <c r="M1134" s="157"/>
      <c r="N1134" s="157"/>
      <c r="O1134" s="157"/>
      <c r="P1134" s="157"/>
      <c r="Q1134" s="157"/>
      <c r="R1134" s="157"/>
      <c r="S1134" s="157"/>
      <c r="T1134" s="157"/>
      <c r="U1134" s="157"/>
      <c r="V1134" s="157"/>
      <c r="W1134" s="157"/>
      <c r="X1134" s="157"/>
      <c r="Y1134" s="157"/>
      <c r="Z1134" s="157"/>
      <c r="AA1134" s="157">
        <f t="shared" si="62"/>
        <v>0</v>
      </c>
      <c r="AB1134" s="158"/>
      <c r="AC1134" s="884"/>
      <c r="AD1134" s="884"/>
      <c r="AE1134" s="884"/>
      <c r="AF1134" s="884"/>
      <c r="AG1134" s="884"/>
      <c r="AH1134" s="884"/>
      <c r="AI1134" s="884"/>
      <c r="AJ1134" s="884"/>
      <c r="AK1134" s="884"/>
      <c r="AL1134" s="884"/>
      <c r="AM1134" s="884"/>
      <c r="AN1134" s="884"/>
    </row>
    <row r="1135" spans="1:40" s="882" customFormat="1" ht="11.25">
      <c r="A1135" s="882">
        <v>5130411108</v>
      </c>
      <c r="B1135" s="883" t="s">
        <v>1369</v>
      </c>
      <c r="C1135" s="157">
        <f>VLOOKUP(A1135,Clasificación!C:J,5,FALSE)</f>
        <v>0</v>
      </c>
      <c r="D1135" s="157"/>
      <c r="E1135" s="157"/>
      <c r="F1135" s="157">
        <f>+VLOOKUP(A1135,Clasificación!C:K,9,FALSE)</f>
        <v>0</v>
      </c>
      <c r="G1135" s="157">
        <f t="shared" si="63"/>
        <v>0</v>
      </c>
      <c r="H1135" s="157"/>
      <c r="I1135" s="157"/>
      <c r="J1135" s="157">
        <f>-G1135</f>
        <v>0</v>
      </c>
      <c r="K1135" s="157"/>
      <c r="L1135" s="157"/>
      <c r="M1135" s="157"/>
      <c r="N1135" s="157"/>
      <c r="O1135" s="157"/>
      <c r="P1135" s="157"/>
      <c r="Q1135" s="157"/>
      <c r="R1135" s="157"/>
      <c r="S1135" s="157"/>
      <c r="T1135" s="157"/>
      <c r="U1135" s="157"/>
      <c r="V1135" s="157"/>
      <c r="W1135" s="157"/>
      <c r="X1135" s="157"/>
      <c r="Y1135" s="157"/>
      <c r="Z1135" s="157"/>
      <c r="AA1135" s="157">
        <f t="shared" ref="AA1135:AA1196" si="64">SUM(G1135:Z1135)</f>
        <v>0</v>
      </c>
      <c r="AB1135" s="158"/>
      <c r="AC1135" s="884"/>
      <c r="AD1135" s="884"/>
      <c r="AE1135" s="884"/>
      <c r="AF1135" s="884"/>
      <c r="AG1135" s="884"/>
      <c r="AH1135" s="884"/>
      <c r="AI1135" s="884"/>
      <c r="AJ1135" s="884"/>
      <c r="AK1135" s="884"/>
      <c r="AL1135" s="884"/>
      <c r="AM1135" s="884"/>
      <c r="AN1135" s="884"/>
    </row>
    <row r="1136" spans="1:40" s="882" customFormat="1" ht="11.25">
      <c r="A1136" s="882">
        <v>51305</v>
      </c>
      <c r="B1136" s="883" t="s">
        <v>88</v>
      </c>
      <c r="C1136" s="157">
        <f>VLOOKUP(A1136,Clasificación!C:J,5,FALSE)</f>
        <v>0</v>
      </c>
      <c r="D1136" s="157"/>
      <c r="E1136" s="157"/>
      <c r="F1136" s="157">
        <f>+VLOOKUP(A1136,Clasificación!C:K,9,FALSE)</f>
        <v>0</v>
      </c>
      <c r="G1136" s="157">
        <f t="shared" si="63"/>
        <v>0</v>
      </c>
      <c r="H1136" s="157"/>
      <c r="I1136" s="157"/>
      <c r="J1136" s="157">
        <f>-G1136</f>
        <v>0</v>
      </c>
      <c r="K1136" s="157"/>
      <c r="L1136" s="157"/>
      <c r="M1136" s="157"/>
      <c r="N1136" s="157"/>
      <c r="O1136" s="157"/>
      <c r="P1136" s="157"/>
      <c r="Q1136" s="157"/>
      <c r="R1136" s="157"/>
      <c r="S1136" s="157"/>
      <c r="T1136" s="157"/>
      <c r="U1136" s="157"/>
      <c r="V1136" s="157"/>
      <c r="W1136" s="157"/>
      <c r="X1136" s="157"/>
      <c r="Y1136" s="157"/>
      <c r="Z1136" s="157"/>
      <c r="AA1136" s="157">
        <f t="shared" si="64"/>
        <v>0</v>
      </c>
      <c r="AB1136" s="158"/>
      <c r="AC1136" s="884"/>
      <c r="AD1136" s="884"/>
      <c r="AE1136" s="884"/>
      <c r="AF1136" s="884"/>
      <c r="AG1136" s="884"/>
      <c r="AH1136" s="884"/>
      <c r="AI1136" s="884"/>
      <c r="AJ1136" s="884"/>
      <c r="AK1136" s="884"/>
      <c r="AL1136" s="884"/>
      <c r="AM1136" s="884"/>
      <c r="AN1136" s="884"/>
    </row>
    <row r="1137" spans="1:40" s="882" customFormat="1" ht="11.25">
      <c r="A1137" s="882">
        <v>513051</v>
      </c>
      <c r="B1137" s="883" t="s">
        <v>866</v>
      </c>
      <c r="C1137" s="157">
        <f>VLOOKUP(A1137,Clasificación!C:J,5,FALSE)</f>
        <v>0</v>
      </c>
      <c r="D1137" s="157"/>
      <c r="E1137" s="157"/>
      <c r="F1137" s="157">
        <f>+VLOOKUP(A1137,Clasificación!C:K,9,FALSE)</f>
        <v>0</v>
      </c>
      <c r="G1137" s="157">
        <f t="shared" si="63"/>
        <v>0</v>
      </c>
      <c r="H1137" s="157"/>
      <c r="I1137" s="157"/>
      <c r="J1137" s="157"/>
      <c r="K1137" s="157"/>
      <c r="L1137" s="157"/>
      <c r="M1137" s="157"/>
      <c r="N1137" s="157"/>
      <c r="O1137" s="157"/>
      <c r="P1137" s="157"/>
      <c r="Q1137" s="157"/>
      <c r="R1137" s="157"/>
      <c r="S1137" s="157"/>
      <c r="T1137" s="157"/>
      <c r="U1137" s="157"/>
      <c r="V1137" s="157"/>
      <c r="W1137" s="157"/>
      <c r="X1137" s="157"/>
      <c r="Y1137" s="157"/>
      <c r="Z1137" s="157"/>
      <c r="AA1137" s="157">
        <f t="shared" si="64"/>
        <v>0</v>
      </c>
      <c r="AB1137" s="158"/>
      <c r="AC1137" s="884"/>
      <c r="AD1137" s="884"/>
      <c r="AE1137" s="884"/>
      <c r="AF1137" s="884"/>
      <c r="AG1137" s="884"/>
      <c r="AH1137" s="884"/>
      <c r="AI1137" s="884"/>
      <c r="AJ1137" s="884"/>
      <c r="AK1137" s="884"/>
      <c r="AL1137" s="884"/>
      <c r="AM1137" s="884"/>
      <c r="AN1137" s="884"/>
    </row>
    <row r="1138" spans="1:40" s="882" customFormat="1" ht="11.25">
      <c r="A1138" s="882">
        <v>5130511</v>
      </c>
      <c r="B1138" s="883" t="s">
        <v>866</v>
      </c>
      <c r="C1138" s="157">
        <f>VLOOKUP(A1138,Clasificación!C:J,5,FALSE)</f>
        <v>0</v>
      </c>
      <c r="D1138" s="157"/>
      <c r="E1138" s="157"/>
      <c r="F1138" s="157">
        <f>+VLOOKUP(A1138,Clasificación!C:K,9,FALSE)</f>
        <v>0</v>
      </c>
      <c r="G1138" s="157">
        <f t="shared" si="63"/>
        <v>0</v>
      </c>
      <c r="H1138" s="157"/>
      <c r="I1138" s="157"/>
      <c r="J1138" s="157"/>
      <c r="K1138" s="157"/>
      <c r="L1138" s="157"/>
      <c r="M1138" s="157"/>
      <c r="N1138" s="157"/>
      <c r="O1138" s="157"/>
      <c r="P1138" s="157"/>
      <c r="Q1138" s="157"/>
      <c r="R1138" s="157"/>
      <c r="S1138" s="157"/>
      <c r="T1138" s="157"/>
      <c r="U1138" s="157"/>
      <c r="V1138" s="157"/>
      <c r="W1138" s="157"/>
      <c r="X1138" s="157"/>
      <c r="Y1138" s="157"/>
      <c r="Z1138" s="157"/>
      <c r="AA1138" s="157">
        <f t="shared" si="64"/>
        <v>0</v>
      </c>
      <c r="AB1138" s="158"/>
      <c r="AC1138" s="884"/>
      <c r="AD1138" s="884"/>
      <c r="AE1138" s="884"/>
      <c r="AF1138" s="884"/>
      <c r="AG1138" s="884"/>
      <c r="AH1138" s="884"/>
      <c r="AI1138" s="884"/>
      <c r="AJ1138" s="884"/>
      <c r="AK1138" s="884"/>
      <c r="AL1138" s="884"/>
      <c r="AM1138" s="884"/>
      <c r="AN1138" s="884"/>
    </row>
    <row r="1139" spans="1:40" s="882" customFormat="1" ht="11.25">
      <c r="A1139" s="882">
        <v>51305111</v>
      </c>
      <c r="B1139" s="883" t="s">
        <v>866</v>
      </c>
      <c r="C1139" s="157">
        <f>VLOOKUP(A1139,Clasificación!C:J,5,FALSE)</f>
        <v>0</v>
      </c>
      <c r="D1139" s="157"/>
      <c r="E1139" s="157"/>
      <c r="F1139" s="157">
        <f>+VLOOKUP(A1139,Clasificación!C:K,9,FALSE)</f>
        <v>0</v>
      </c>
      <c r="G1139" s="157">
        <f t="shared" si="63"/>
        <v>0</v>
      </c>
      <c r="H1139" s="157"/>
      <c r="I1139" s="157"/>
      <c r="J1139" s="157"/>
      <c r="K1139" s="157"/>
      <c r="L1139" s="157"/>
      <c r="M1139" s="157"/>
      <c r="N1139" s="157"/>
      <c r="O1139" s="157"/>
      <c r="P1139" s="157"/>
      <c r="Q1139" s="157"/>
      <c r="R1139" s="157"/>
      <c r="S1139" s="157"/>
      <c r="T1139" s="157"/>
      <c r="U1139" s="157"/>
      <c r="V1139" s="157"/>
      <c r="W1139" s="157"/>
      <c r="X1139" s="157"/>
      <c r="Y1139" s="157"/>
      <c r="Z1139" s="157"/>
      <c r="AA1139" s="157">
        <f t="shared" si="64"/>
        <v>0</v>
      </c>
      <c r="AB1139" s="158"/>
      <c r="AC1139" s="884"/>
      <c r="AD1139" s="884"/>
      <c r="AE1139" s="884"/>
      <c r="AF1139" s="884"/>
      <c r="AG1139" s="884"/>
      <c r="AH1139" s="884"/>
      <c r="AI1139" s="884"/>
      <c r="AJ1139" s="884"/>
      <c r="AK1139" s="884"/>
      <c r="AL1139" s="884"/>
      <c r="AM1139" s="884"/>
      <c r="AN1139" s="884"/>
    </row>
    <row r="1140" spans="1:40" s="882" customFormat="1" ht="11.25">
      <c r="A1140" s="882">
        <v>5130511101</v>
      </c>
      <c r="B1140" s="883" t="s">
        <v>867</v>
      </c>
      <c r="C1140" s="157">
        <f>VLOOKUP(A1140,Clasificación!C:J,5,FALSE)</f>
        <v>0</v>
      </c>
      <c r="D1140" s="157"/>
      <c r="E1140" s="157"/>
      <c r="F1140" s="157">
        <f>+VLOOKUP(A1140,Clasificación!C:K,9,FALSE)</f>
        <v>0</v>
      </c>
      <c r="G1140" s="157">
        <f t="shared" si="63"/>
        <v>0</v>
      </c>
      <c r="H1140" s="157"/>
      <c r="I1140" s="157"/>
      <c r="J1140" s="157"/>
      <c r="K1140" s="157"/>
      <c r="L1140" s="157"/>
      <c r="M1140" s="157"/>
      <c r="N1140" s="157"/>
      <c r="O1140" s="157"/>
      <c r="P1140" s="157"/>
      <c r="Q1140" s="157"/>
      <c r="R1140" s="157"/>
      <c r="S1140" s="157"/>
      <c r="T1140" s="157"/>
      <c r="U1140" s="157"/>
      <c r="V1140" s="157"/>
      <c r="W1140" s="157"/>
      <c r="X1140" s="157"/>
      <c r="Y1140" s="157"/>
      <c r="Z1140" s="157"/>
      <c r="AA1140" s="157">
        <f t="shared" si="64"/>
        <v>0</v>
      </c>
      <c r="AB1140" s="158"/>
      <c r="AC1140" s="884"/>
      <c r="AD1140" s="884"/>
      <c r="AE1140" s="884"/>
      <c r="AF1140" s="884"/>
      <c r="AG1140" s="884"/>
      <c r="AH1140" s="884"/>
      <c r="AI1140" s="884"/>
      <c r="AJ1140" s="884"/>
      <c r="AK1140" s="884"/>
      <c r="AL1140" s="884"/>
      <c r="AM1140" s="884"/>
      <c r="AN1140" s="884"/>
    </row>
    <row r="1141" spans="1:40" s="882" customFormat="1" ht="11.25">
      <c r="A1141" s="882">
        <v>5130511102</v>
      </c>
      <c r="B1141" s="883" t="s">
        <v>868</v>
      </c>
      <c r="C1141" s="157">
        <f>VLOOKUP(A1141,Clasificación!C:J,5,FALSE)</f>
        <v>0</v>
      </c>
      <c r="D1141" s="157"/>
      <c r="E1141" s="157"/>
      <c r="F1141" s="157">
        <f>+VLOOKUP(A1141,Clasificación!C:K,9,FALSE)</f>
        <v>0</v>
      </c>
      <c r="G1141" s="157">
        <f t="shared" si="63"/>
        <v>0</v>
      </c>
      <c r="H1141" s="157"/>
      <c r="I1141" s="157"/>
      <c r="J1141" s="157"/>
      <c r="K1141" s="157"/>
      <c r="L1141" s="157"/>
      <c r="M1141" s="157"/>
      <c r="N1141" s="157"/>
      <c r="O1141" s="157"/>
      <c r="P1141" s="157"/>
      <c r="Q1141" s="157"/>
      <c r="R1141" s="157"/>
      <c r="S1141" s="157">
        <f>-G1141</f>
        <v>0</v>
      </c>
      <c r="T1141" s="157"/>
      <c r="U1141" s="157"/>
      <c r="V1141" s="157"/>
      <c r="W1141" s="157"/>
      <c r="X1141" s="157"/>
      <c r="Y1141" s="157"/>
      <c r="Z1141" s="157"/>
      <c r="AA1141" s="157">
        <f t="shared" si="64"/>
        <v>0</v>
      </c>
      <c r="AB1141" s="158"/>
      <c r="AC1141" s="884"/>
      <c r="AD1141" s="884"/>
      <c r="AE1141" s="884"/>
      <c r="AF1141" s="884"/>
      <c r="AG1141" s="884"/>
      <c r="AH1141" s="884"/>
      <c r="AI1141" s="884"/>
      <c r="AJ1141" s="884"/>
      <c r="AK1141" s="884"/>
      <c r="AL1141" s="884"/>
      <c r="AM1141" s="884"/>
      <c r="AN1141" s="884"/>
    </row>
    <row r="1142" spans="1:40" s="882" customFormat="1" ht="11.25">
      <c r="A1142" s="882">
        <v>5130511103</v>
      </c>
      <c r="B1142" s="883" t="s">
        <v>869</v>
      </c>
      <c r="C1142" s="157">
        <f>VLOOKUP(A1142,Clasificación!C:J,5,FALSE)</f>
        <v>0</v>
      </c>
      <c r="D1142" s="157"/>
      <c r="E1142" s="157"/>
      <c r="F1142" s="157">
        <f>+VLOOKUP(A1142,Clasificación!C:K,9,FALSE)</f>
        <v>0</v>
      </c>
      <c r="G1142" s="157">
        <f t="shared" si="63"/>
        <v>0</v>
      </c>
      <c r="H1142" s="157"/>
      <c r="I1142" s="157"/>
      <c r="J1142" s="157"/>
      <c r="K1142" s="157"/>
      <c r="L1142" s="157"/>
      <c r="M1142" s="157"/>
      <c r="N1142" s="157"/>
      <c r="O1142" s="157"/>
      <c r="P1142" s="157"/>
      <c r="Q1142" s="157"/>
      <c r="R1142" s="157"/>
      <c r="S1142" s="157">
        <f>-G1142</f>
        <v>0</v>
      </c>
      <c r="T1142" s="157"/>
      <c r="U1142" s="157"/>
      <c r="V1142" s="157"/>
      <c r="W1142" s="157"/>
      <c r="X1142" s="157"/>
      <c r="Y1142" s="157"/>
      <c r="Z1142" s="157"/>
      <c r="AA1142" s="157">
        <f t="shared" si="64"/>
        <v>0</v>
      </c>
      <c r="AB1142" s="158"/>
      <c r="AC1142" s="884"/>
      <c r="AD1142" s="884"/>
      <c r="AE1142" s="884"/>
      <c r="AF1142" s="884"/>
      <c r="AG1142" s="884"/>
      <c r="AH1142" s="884"/>
      <c r="AI1142" s="884"/>
      <c r="AJ1142" s="884"/>
      <c r="AK1142" s="884"/>
      <c r="AL1142" s="884"/>
      <c r="AM1142" s="884"/>
      <c r="AN1142" s="884"/>
    </row>
    <row r="1143" spans="1:40" s="882" customFormat="1" ht="11.25">
      <c r="A1143" s="882">
        <v>5130511104</v>
      </c>
      <c r="B1143" s="883" t="s">
        <v>870</v>
      </c>
      <c r="C1143" s="157">
        <f>VLOOKUP(A1143,Clasificación!C:J,5,FALSE)</f>
        <v>0</v>
      </c>
      <c r="D1143" s="157"/>
      <c r="E1143" s="157"/>
      <c r="F1143" s="157">
        <f>+VLOOKUP(A1143,Clasificación!C:K,9,FALSE)</f>
        <v>0</v>
      </c>
      <c r="G1143" s="157">
        <f t="shared" si="63"/>
        <v>0</v>
      </c>
      <c r="H1143" s="157"/>
      <c r="I1143" s="157"/>
      <c r="J1143" s="157"/>
      <c r="K1143" s="157"/>
      <c r="L1143" s="157"/>
      <c r="M1143" s="157"/>
      <c r="N1143" s="157"/>
      <c r="O1143" s="157"/>
      <c r="P1143" s="157"/>
      <c r="Q1143" s="157"/>
      <c r="R1143" s="157"/>
      <c r="S1143" s="157">
        <f>-G1143</f>
        <v>0</v>
      </c>
      <c r="T1143" s="157"/>
      <c r="U1143" s="157"/>
      <c r="V1143" s="157"/>
      <c r="W1143" s="157"/>
      <c r="X1143" s="157"/>
      <c r="Y1143" s="157"/>
      <c r="Z1143" s="157"/>
      <c r="AA1143" s="157">
        <f t="shared" si="64"/>
        <v>0</v>
      </c>
      <c r="AB1143" s="158"/>
      <c r="AC1143" s="884"/>
      <c r="AD1143" s="884"/>
      <c r="AE1143" s="884"/>
      <c r="AF1143" s="884"/>
      <c r="AG1143" s="884"/>
      <c r="AH1143" s="884"/>
      <c r="AI1143" s="884"/>
      <c r="AJ1143" s="884"/>
      <c r="AK1143" s="884"/>
      <c r="AL1143" s="884"/>
      <c r="AM1143" s="884"/>
      <c r="AN1143" s="884"/>
    </row>
    <row r="1144" spans="1:40" s="882" customFormat="1" ht="11.25">
      <c r="A1144" s="882">
        <v>5130511105</v>
      </c>
      <c r="B1144" s="883" t="s">
        <v>871</v>
      </c>
      <c r="C1144" s="157">
        <f>VLOOKUP(A1144,Clasificación!C:J,5,FALSE)</f>
        <v>0</v>
      </c>
      <c r="D1144" s="157"/>
      <c r="E1144" s="157"/>
      <c r="F1144" s="157">
        <f>+VLOOKUP(A1144,Clasificación!C:K,9,FALSE)</f>
        <v>0</v>
      </c>
      <c r="G1144" s="157">
        <f t="shared" si="63"/>
        <v>0</v>
      </c>
      <c r="H1144" s="157"/>
      <c r="I1144" s="157"/>
      <c r="J1144" s="157"/>
      <c r="K1144" s="157"/>
      <c r="L1144" s="157"/>
      <c r="M1144" s="157"/>
      <c r="N1144" s="157"/>
      <c r="O1144" s="157"/>
      <c r="P1144" s="157"/>
      <c r="Q1144" s="157"/>
      <c r="R1144" s="157"/>
      <c r="S1144" s="157"/>
      <c r="T1144" s="157">
        <f>-G1144</f>
        <v>0</v>
      </c>
      <c r="U1144" s="157"/>
      <c r="V1144" s="157"/>
      <c r="W1144" s="157"/>
      <c r="X1144" s="157"/>
      <c r="Y1144" s="157"/>
      <c r="Z1144" s="157"/>
      <c r="AA1144" s="157">
        <f t="shared" si="64"/>
        <v>0</v>
      </c>
      <c r="AB1144" s="158"/>
      <c r="AC1144" s="884"/>
      <c r="AD1144" s="884"/>
      <c r="AE1144" s="884"/>
      <c r="AF1144" s="884"/>
      <c r="AG1144" s="884"/>
      <c r="AH1144" s="884"/>
      <c r="AI1144" s="884"/>
      <c r="AJ1144" s="884"/>
      <c r="AK1144" s="884"/>
      <c r="AL1144" s="884"/>
      <c r="AM1144" s="884"/>
      <c r="AN1144" s="884"/>
    </row>
    <row r="1145" spans="1:40" s="882" customFormat="1" ht="11.25">
      <c r="A1145" s="882">
        <v>5130511106</v>
      </c>
      <c r="B1145" s="883" t="s">
        <v>872</v>
      </c>
      <c r="C1145" s="157">
        <f>VLOOKUP(A1145,Clasificación!C:J,5,FALSE)</f>
        <v>0</v>
      </c>
      <c r="D1145" s="157"/>
      <c r="E1145" s="157">
        <f>-C1194</f>
        <v>0</v>
      </c>
      <c r="F1145" s="157">
        <f>+VLOOKUP(A1145,Clasificación!C:K,9,FALSE)</f>
        <v>0</v>
      </c>
      <c r="G1145" s="157">
        <f t="shared" si="63"/>
        <v>0</v>
      </c>
      <c r="H1145" s="157"/>
      <c r="I1145" s="157"/>
      <c r="J1145" s="157"/>
      <c r="K1145" s="157"/>
      <c r="L1145" s="157"/>
      <c r="M1145" s="157"/>
      <c r="N1145" s="157"/>
      <c r="O1145" s="157"/>
      <c r="P1145" s="157"/>
      <c r="Q1145" s="157"/>
      <c r="R1145" s="157"/>
      <c r="S1145" s="157"/>
      <c r="T1145" s="157">
        <f>-G1145</f>
        <v>0</v>
      </c>
      <c r="U1145" s="157"/>
      <c r="V1145" s="157"/>
      <c r="W1145" s="157"/>
      <c r="X1145" s="157"/>
      <c r="Y1145" s="157"/>
      <c r="Z1145" s="157"/>
      <c r="AA1145" s="157">
        <f t="shared" si="64"/>
        <v>0</v>
      </c>
      <c r="AB1145" s="158"/>
      <c r="AC1145" s="884"/>
      <c r="AD1145" s="884"/>
      <c r="AE1145" s="884"/>
      <c r="AF1145" s="884"/>
      <c r="AG1145" s="884"/>
      <c r="AH1145" s="884"/>
      <c r="AI1145" s="884"/>
      <c r="AJ1145" s="884"/>
      <c r="AK1145" s="884"/>
      <c r="AL1145" s="884"/>
      <c r="AM1145" s="884"/>
      <c r="AN1145" s="884"/>
    </row>
    <row r="1146" spans="1:40" s="882" customFormat="1" ht="11.25">
      <c r="A1146" s="882">
        <v>5130511107</v>
      </c>
      <c r="B1146" s="883" t="s">
        <v>873</v>
      </c>
      <c r="C1146" s="157">
        <f>VLOOKUP(A1146,Clasificación!C:J,5,FALSE)</f>
        <v>0</v>
      </c>
      <c r="D1146" s="157"/>
      <c r="E1146" s="157"/>
      <c r="F1146" s="157">
        <f>+VLOOKUP(A1146,Clasificación!C:K,9,FALSE)</f>
        <v>0</v>
      </c>
      <c r="G1146" s="157">
        <f t="shared" si="63"/>
        <v>0</v>
      </c>
      <c r="H1146" s="157"/>
      <c r="I1146" s="157"/>
      <c r="J1146" s="157"/>
      <c r="K1146" s="157"/>
      <c r="L1146" s="157"/>
      <c r="M1146" s="157"/>
      <c r="N1146" s="157"/>
      <c r="O1146" s="157"/>
      <c r="P1146" s="157"/>
      <c r="Q1146" s="157"/>
      <c r="R1146" s="157"/>
      <c r="S1146" s="157">
        <v>0</v>
      </c>
      <c r="T1146" s="157">
        <f>-G1146</f>
        <v>0</v>
      </c>
      <c r="U1146" s="157"/>
      <c r="V1146" s="157"/>
      <c r="W1146" s="157"/>
      <c r="X1146" s="157"/>
      <c r="Y1146" s="157"/>
      <c r="Z1146" s="157"/>
      <c r="AA1146" s="157">
        <f t="shared" si="64"/>
        <v>0</v>
      </c>
      <c r="AB1146" s="158"/>
      <c r="AC1146" s="884"/>
      <c r="AD1146" s="884"/>
      <c r="AE1146" s="884"/>
      <c r="AF1146" s="884"/>
      <c r="AG1146" s="884"/>
      <c r="AH1146" s="884"/>
      <c r="AI1146" s="884"/>
      <c r="AJ1146" s="884"/>
      <c r="AK1146" s="884"/>
      <c r="AL1146" s="884"/>
      <c r="AM1146" s="884"/>
      <c r="AN1146" s="884"/>
    </row>
    <row r="1147" spans="1:40" s="882" customFormat="1" ht="11.25">
      <c r="A1147" s="882">
        <v>5130511108</v>
      </c>
      <c r="B1147" s="883" t="s">
        <v>874</v>
      </c>
      <c r="C1147" s="157">
        <f>VLOOKUP(A1147,Clasificación!C:J,5,FALSE)</f>
        <v>0</v>
      </c>
      <c r="D1147" s="157"/>
      <c r="E1147" s="157"/>
      <c r="F1147" s="157">
        <f>+VLOOKUP(A1147,Clasificación!C:K,9,FALSE)</f>
        <v>0</v>
      </c>
      <c r="G1147" s="157">
        <f t="shared" si="63"/>
        <v>0</v>
      </c>
      <c r="H1147" s="157"/>
      <c r="I1147" s="157"/>
      <c r="J1147" s="157">
        <f>-G1147</f>
        <v>0</v>
      </c>
      <c r="K1147" s="157"/>
      <c r="L1147" s="157"/>
      <c r="M1147" s="157"/>
      <c r="N1147" s="157"/>
      <c r="O1147" s="157"/>
      <c r="P1147" s="157"/>
      <c r="Q1147" s="157"/>
      <c r="R1147" s="157"/>
      <c r="S1147" s="157"/>
      <c r="T1147" s="157"/>
      <c r="U1147" s="157"/>
      <c r="V1147" s="157"/>
      <c r="W1147" s="157"/>
      <c r="X1147" s="157"/>
      <c r="Y1147" s="157"/>
      <c r="Z1147" s="157"/>
      <c r="AA1147" s="157">
        <f t="shared" si="64"/>
        <v>0</v>
      </c>
      <c r="AB1147" s="158"/>
      <c r="AC1147" s="884"/>
      <c r="AD1147" s="884"/>
      <c r="AE1147" s="884"/>
      <c r="AF1147" s="884"/>
      <c r="AG1147" s="884"/>
      <c r="AH1147" s="884"/>
      <c r="AI1147" s="884"/>
      <c r="AJ1147" s="884"/>
      <c r="AK1147" s="884"/>
      <c r="AL1147" s="884"/>
      <c r="AM1147" s="884"/>
      <c r="AN1147" s="884"/>
    </row>
    <row r="1148" spans="1:40" s="882" customFormat="1" ht="11.25">
      <c r="A1148" s="882">
        <v>513052</v>
      </c>
      <c r="B1148" s="883" t="s">
        <v>875</v>
      </c>
      <c r="C1148" s="157">
        <f>VLOOKUP(A1148,Clasificación!C:J,5,FALSE)</f>
        <v>0</v>
      </c>
      <c r="D1148" s="157"/>
      <c r="E1148" s="157"/>
      <c r="F1148" s="157">
        <f>+VLOOKUP(A1148,Clasificación!C:K,9,FALSE)</f>
        <v>0</v>
      </c>
      <c r="G1148" s="157">
        <f t="shared" si="63"/>
        <v>0</v>
      </c>
      <c r="H1148" s="157"/>
      <c r="I1148" s="157"/>
      <c r="J1148" s="157"/>
      <c r="K1148" s="157"/>
      <c r="L1148" s="157"/>
      <c r="M1148" s="157"/>
      <c r="N1148" s="157"/>
      <c r="O1148" s="157"/>
      <c r="P1148" s="157"/>
      <c r="Q1148" s="157"/>
      <c r="R1148" s="157"/>
      <c r="S1148" s="157"/>
      <c r="T1148" s="157"/>
      <c r="U1148" s="157"/>
      <c r="V1148" s="157"/>
      <c r="W1148" s="157"/>
      <c r="X1148" s="157"/>
      <c r="Y1148" s="157"/>
      <c r="Z1148" s="157"/>
      <c r="AA1148" s="157">
        <f t="shared" si="64"/>
        <v>0</v>
      </c>
      <c r="AB1148" s="158"/>
      <c r="AC1148" s="884"/>
      <c r="AD1148" s="884"/>
      <c r="AE1148" s="884"/>
      <c r="AF1148" s="884"/>
      <c r="AG1148" s="884"/>
      <c r="AH1148" s="884"/>
      <c r="AI1148" s="884"/>
      <c r="AJ1148" s="884"/>
      <c r="AK1148" s="884"/>
      <c r="AL1148" s="884"/>
      <c r="AM1148" s="884"/>
      <c r="AN1148" s="884"/>
    </row>
    <row r="1149" spans="1:40" s="882" customFormat="1" ht="11.25">
      <c r="A1149" s="882">
        <v>5130521</v>
      </c>
      <c r="B1149" s="883" t="s">
        <v>875</v>
      </c>
      <c r="C1149" s="157">
        <f>VLOOKUP(A1149,Clasificación!C:J,5,FALSE)</f>
        <v>0</v>
      </c>
      <c r="D1149" s="157"/>
      <c r="E1149" s="157">
        <f>+D1182</f>
        <v>0</v>
      </c>
      <c r="F1149" s="157">
        <f>+VLOOKUP(A1149,Clasificación!C:K,9,FALSE)</f>
        <v>0</v>
      </c>
      <c r="G1149" s="157">
        <f t="shared" si="63"/>
        <v>0</v>
      </c>
      <c r="H1149" s="157"/>
      <c r="I1149" s="157"/>
      <c r="J1149" s="157"/>
      <c r="K1149" s="157"/>
      <c r="L1149" s="157"/>
      <c r="M1149" s="157"/>
      <c r="N1149" s="157"/>
      <c r="O1149" s="157"/>
      <c r="P1149" s="157"/>
      <c r="Q1149" s="157"/>
      <c r="R1149" s="157"/>
      <c r="S1149" s="157"/>
      <c r="T1149" s="157"/>
      <c r="U1149" s="157"/>
      <c r="V1149" s="157"/>
      <c r="W1149" s="157"/>
      <c r="X1149" s="157"/>
      <c r="Y1149" s="157"/>
      <c r="Z1149" s="157"/>
      <c r="AA1149" s="157">
        <f t="shared" si="64"/>
        <v>0</v>
      </c>
      <c r="AB1149" s="158"/>
      <c r="AC1149" s="884"/>
      <c r="AD1149" s="884"/>
      <c r="AE1149" s="884"/>
      <c r="AF1149" s="884"/>
      <c r="AG1149" s="884"/>
      <c r="AH1149" s="884"/>
      <c r="AI1149" s="884"/>
      <c r="AJ1149" s="884"/>
      <c r="AK1149" s="884"/>
      <c r="AL1149" s="884"/>
      <c r="AM1149" s="884"/>
      <c r="AN1149" s="884"/>
    </row>
    <row r="1150" spans="1:40" s="882" customFormat="1" ht="11.25">
      <c r="A1150" s="882">
        <v>51305211</v>
      </c>
      <c r="B1150" s="883" t="s">
        <v>875</v>
      </c>
      <c r="C1150" s="157">
        <f>VLOOKUP(A1150,Clasificación!C:J,5,FALSE)</f>
        <v>0</v>
      </c>
      <c r="D1150" s="157"/>
      <c r="E1150" s="157"/>
      <c r="F1150" s="157">
        <f>+VLOOKUP(A1150,Clasificación!C:K,9,FALSE)</f>
        <v>0</v>
      </c>
      <c r="G1150" s="157">
        <f t="shared" si="63"/>
        <v>0</v>
      </c>
      <c r="H1150" s="157"/>
      <c r="I1150" s="157"/>
      <c r="J1150" s="157"/>
      <c r="K1150" s="157"/>
      <c r="L1150" s="157"/>
      <c r="M1150" s="157"/>
      <c r="N1150" s="157"/>
      <c r="O1150" s="157"/>
      <c r="P1150" s="157"/>
      <c r="Q1150" s="157"/>
      <c r="R1150" s="157"/>
      <c r="S1150" s="157">
        <f>-G1150</f>
        <v>0</v>
      </c>
      <c r="T1150" s="157"/>
      <c r="U1150" s="157"/>
      <c r="V1150" s="157"/>
      <c r="W1150" s="157"/>
      <c r="X1150" s="157"/>
      <c r="Y1150" s="157"/>
      <c r="Z1150" s="157"/>
      <c r="AA1150" s="157">
        <f t="shared" si="64"/>
        <v>0</v>
      </c>
      <c r="AB1150" s="158"/>
      <c r="AC1150" s="884"/>
      <c r="AD1150" s="884"/>
      <c r="AE1150" s="884"/>
      <c r="AF1150" s="884"/>
      <c r="AG1150" s="884"/>
      <c r="AH1150" s="884"/>
      <c r="AI1150" s="884"/>
      <c r="AJ1150" s="884"/>
      <c r="AK1150" s="884"/>
      <c r="AL1150" s="884"/>
      <c r="AM1150" s="884"/>
      <c r="AN1150" s="884"/>
    </row>
    <row r="1151" spans="1:40" s="882" customFormat="1" ht="11.25">
      <c r="A1151" s="882">
        <v>5130521101</v>
      </c>
      <c r="B1151" s="883" t="s">
        <v>876</v>
      </c>
      <c r="C1151" s="157">
        <f>VLOOKUP(A1151,Clasificación!C:J,5,FALSE)</f>
        <v>0</v>
      </c>
      <c r="D1151" s="157"/>
      <c r="E1151" s="157"/>
      <c r="F1151" s="157">
        <f>+VLOOKUP(A1151,Clasificación!C:K,9,FALSE)</f>
        <v>0</v>
      </c>
      <c r="G1151" s="157">
        <f t="shared" si="63"/>
        <v>0</v>
      </c>
      <c r="H1151" s="157"/>
      <c r="I1151" s="157"/>
      <c r="J1151" s="157"/>
      <c r="K1151" s="157"/>
      <c r="L1151" s="157"/>
      <c r="M1151" s="157"/>
      <c r="N1151" s="157"/>
      <c r="O1151" s="157"/>
      <c r="P1151" s="157"/>
      <c r="Q1151" s="157"/>
      <c r="R1151" s="157"/>
      <c r="S1151" s="157"/>
      <c r="T1151" s="157"/>
      <c r="U1151" s="157"/>
      <c r="V1151" s="157"/>
      <c r="W1151" s="157"/>
      <c r="X1151" s="157"/>
      <c r="Y1151" s="157"/>
      <c r="Z1151" s="157"/>
      <c r="AA1151" s="157">
        <f t="shared" si="64"/>
        <v>0</v>
      </c>
      <c r="AB1151" s="158"/>
      <c r="AC1151" s="884"/>
      <c r="AD1151" s="884"/>
      <c r="AE1151" s="884"/>
      <c r="AF1151" s="884"/>
      <c r="AG1151" s="884"/>
      <c r="AH1151" s="884"/>
      <c r="AI1151" s="884"/>
      <c r="AJ1151" s="884"/>
      <c r="AK1151" s="884"/>
      <c r="AL1151" s="884"/>
      <c r="AM1151" s="884"/>
      <c r="AN1151" s="884"/>
    </row>
    <row r="1152" spans="1:40" s="882" customFormat="1" ht="11.25">
      <c r="A1152" s="882">
        <v>5130521102</v>
      </c>
      <c r="B1152" s="883" t="s">
        <v>877</v>
      </c>
      <c r="C1152" s="157">
        <f>VLOOKUP(A1152,Clasificación!C:J,5,FALSE)</f>
        <v>50987475</v>
      </c>
      <c r="D1152" s="157"/>
      <c r="E1152" s="157">
        <f>+C1152</f>
        <v>50987475</v>
      </c>
      <c r="F1152" s="157">
        <f>+VLOOKUP(A1152,Clasificación!C:K,9,FALSE)</f>
        <v>0</v>
      </c>
      <c r="G1152" s="157">
        <f t="shared" si="63"/>
        <v>0</v>
      </c>
      <c r="H1152" s="157"/>
      <c r="I1152" s="157"/>
      <c r="J1152" s="157"/>
      <c r="K1152" s="157"/>
      <c r="L1152" s="157"/>
      <c r="M1152" s="157"/>
      <c r="N1152" s="157"/>
      <c r="O1152" s="157"/>
      <c r="P1152" s="157"/>
      <c r="Q1152" s="157"/>
      <c r="R1152" s="157">
        <f>-G1152</f>
        <v>0</v>
      </c>
      <c r="S1152" s="157"/>
      <c r="T1152" s="157"/>
      <c r="U1152" s="157"/>
      <c r="V1152" s="157"/>
      <c r="W1152" s="157"/>
      <c r="X1152" s="157"/>
      <c r="Y1152" s="157"/>
      <c r="Z1152" s="157"/>
      <c r="AA1152" s="157">
        <f t="shared" si="64"/>
        <v>0</v>
      </c>
      <c r="AB1152" s="158"/>
      <c r="AC1152" s="884"/>
      <c r="AD1152" s="884"/>
      <c r="AE1152" s="884"/>
      <c r="AF1152" s="884"/>
      <c r="AG1152" s="884"/>
      <c r="AH1152" s="884"/>
      <c r="AI1152" s="884"/>
      <c r="AJ1152" s="884"/>
      <c r="AK1152" s="884"/>
      <c r="AL1152" s="884"/>
      <c r="AM1152" s="884"/>
      <c r="AN1152" s="884"/>
    </row>
    <row r="1153" spans="1:40" s="882" customFormat="1" ht="11.25">
      <c r="A1153" s="882">
        <v>5130521103</v>
      </c>
      <c r="B1153" s="883" t="s">
        <v>878</v>
      </c>
      <c r="C1153" s="157">
        <f>VLOOKUP(A1153,Clasificación!C:J,5,FALSE)</f>
        <v>0</v>
      </c>
      <c r="D1153" s="157"/>
      <c r="E1153" s="157"/>
      <c r="F1153" s="157">
        <f>+VLOOKUP(A1153,Clasificación!C:K,9,FALSE)</f>
        <v>0</v>
      </c>
      <c r="G1153" s="157">
        <f t="shared" si="63"/>
        <v>0</v>
      </c>
      <c r="H1153" s="157"/>
      <c r="I1153" s="157"/>
      <c r="J1153" s="157"/>
      <c r="K1153" s="157"/>
      <c r="L1153" s="157"/>
      <c r="M1153" s="157"/>
      <c r="N1153" s="157"/>
      <c r="O1153" s="157"/>
      <c r="P1153" s="157"/>
      <c r="Q1153" s="157"/>
      <c r="R1153" s="157"/>
      <c r="S1153" s="157"/>
      <c r="T1153" s="157"/>
      <c r="U1153" s="157"/>
      <c r="V1153" s="157"/>
      <c r="W1153" s="157"/>
      <c r="X1153" s="157"/>
      <c r="Y1153" s="157"/>
      <c r="Z1153" s="157"/>
      <c r="AA1153" s="157">
        <f t="shared" si="64"/>
        <v>0</v>
      </c>
      <c r="AB1153" s="158"/>
      <c r="AC1153" s="884"/>
      <c r="AD1153" s="884"/>
      <c r="AE1153" s="884"/>
      <c r="AF1153" s="884"/>
      <c r="AG1153" s="884"/>
      <c r="AH1153" s="884"/>
      <c r="AI1153" s="884"/>
      <c r="AJ1153" s="884"/>
      <c r="AK1153" s="884"/>
      <c r="AL1153" s="884"/>
      <c r="AM1153" s="884"/>
      <c r="AN1153" s="884"/>
    </row>
    <row r="1154" spans="1:40" s="882" customFormat="1" ht="11.25">
      <c r="A1154" s="882">
        <v>5130521104</v>
      </c>
      <c r="B1154" s="883" t="s">
        <v>1370</v>
      </c>
      <c r="C1154" s="157">
        <f>VLOOKUP(A1154,Clasificación!C:J,5,FALSE)</f>
        <v>24058209</v>
      </c>
      <c r="D1154" s="157"/>
      <c r="E1154" s="157">
        <f>+C1154</f>
        <v>24058209</v>
      </c>
      <c r="F1154" s="157">
        <f>+VLOOKUP(A1154,Clasificación!C:K,9,FALSE)</f>
        <v>0</v>
      </c>
      <c r="G1154" s="157">
        <f t="shared" si="63"/>
        <v>0</v>
      </c>
      <c r="H1154" s="157"/>
      <c r="I1154" s="157"/>
      <c r="J1154" s="157"/>
      <c r="K1154" s="157"/>
      <c r="L1154" s="157"/>
      <c r="M1154" s="157"/>
      <c r="N1154" s="157"/>
      <c r="O1154" s="157"/>
      <c r="P1154" s="157"/>
      <c r="Q1154" s="157"/>
      <c r="R1154" s="157">
        <f>-G1154</f>
        <v>0</v>
      </c>
      <c r="S1154" s="157"/>
      <c r="T1154" s="157"/>
      <c r="U1154" s="157"/>
      <c r="V1154" s="157"/>
      <c r="W1154" s="157"/>
      <c r="X1154" s="157"/>
      <c r="Y1154" s="157"/>
      <c r="Z1154" s="157"/>
      <c r="AA1154" s="157">
        <f t="shared" si="64"/>
        <v>0</v>
      </c>
      <c r="AB1154" s="158"/>
      <c r="AC1154" s="884"/>
      <c r="AD1154" s="884"/>
      <c r="AE1154" s="884"/>
      <c r="AF1154" s="884"/>
      <c r="AG1154" s="884"/>
      <c r="AH1154" s="884"/>
      <c r="AI1154" s="884"/>
      <c r="AJ1154" s="884"/>
      <c r="AK1154" s="884"/>
      <c r="AL1154" s="884"/>
      <c r="AM1154" s="884"/>
      <c r="AN1154" s="884"/>
    </row>
    <row r="1155" spans="1:40" s="882" customFormat="1" ht="11.25">
      <c r="A1155" s="882">
        <v>5130521105</v>
      </c>
      <c r="B1155" s="883" t="s">
        <v>1371</v>
      </c>
      <c r="C1155" s="157">
        <f>VLOOKUP(A1155,Clasificación!C:J,5,FALSE)</f>
        <v>32183913</v>
      </c>
      <c r="D1155" s="157">
        <f>+E1219</f>
        <v>0</v>
      </c>
      <c r="E1155" s="157">
        <f>+C1155</f>
        <v>32183913</v>
      </c>
      <c r="F1155" s="157">
        <f>+VLOOKUP(A1155,Clasificación!C:K,9,FALSE)</f>
        <v>0</v>
      </c>
      <c r="G1155" s="157">
        <f t="shared" si="63"/>
        <v>0</v>
      </c>
      <c r="H1155" s="157"/>
      <c r="I1155" s="157"/>
      <c r="J1155" s="157"/>
      <c r="K1155" s="157"/>
      <c r="L1155" s="157"/>
      <c r="M1155" s="157"/>
      <c r="N1155" s="157"/>
      <c r="O1155" s="157"/>
      <c r="P1155" s="157"/>
      <c r="Q1155" s="157"/>
      <c r="R1155" s="157"/>
      <c r="S1155" s="157">
        <f>-G1155</f>
        <v>0</v>
      </c>
      <c r="T1155" s="157"/>
      <c r="U1155" s="157"/>
      <c r="V1155" s="157"/>
      <c r="W1155" s="157"/>
      <c r="X1155" s="157"/>
      <c r="Y1155" s="157"/>
      <c r="Z1155" s="157"/>
      <c r="AA1155" s="157">
        <f t="shared" si="64"/>
        <v>0</v>
      </c>
      <c r="AB1155" s="158"/>
      <c r="AC1155" s="884"/>
      <c r="AD1155" s="884"/>
      <c r="AE1155" s="884"/>
      <c r="AF1155" s="884"/>
      <c r="AG1155" s="884"/>
      <c r="AH1155" s="884"/>
      <c r="AI1155" s="884"/>
      <c r="AJ1155" s="884"/>
      <c r="AK1155" s="884"/>
      <c r="AL1155" s="884"/>
      <c r="AM1155" s="884"/>
      <c r="AN1155" s="884"/>
    </row>
    <row r="1156" spans="1:40" s="882" customFormat="1" ht="11.25">
      <c r="A1156" s="882">
        <v>51306</v>
      </c>
      <c r="B1156" s="883" t="s">
        <v>140</v>
      </c>
      <c r="C1156" s="157">
        <f>VLOOKUP(A1156,Clasificación!C:J,5,FALSE)</f>
        <v>0</v>
      </c>
      <c r="D1156" s="157"/>
      <c r="E1156" s="157"/>
      <c r="F1156" s="157">
        <f>+VLOOKUP(A1156,Clasificación!C:K,9,FALSE)</f>
        <v>0</v>
      </c>
      <c r="G1156" s="157">
        <f t="shared" si="63"/>
        <v>0</v>
      </c>
      <c r="H1156" s="157"/>
      <c r="I1156" s="157"/>
      <c r="J1156" s="157"/>
      <c r="K1156" s="157"/>
      <c r="L1156" s="157"/>
      <c r="M1156" s="157"/>
      <c r="N1156" s="157"/>
      <c r="O1156" s="157"/>
      <c r="P1156" s="157"/>
      <c r="Q1156" s="157"/>
      <c r="R1156" s="157"/>
      <c r="S1156" s="157"/>
      <c r="T1156" s="157"/>
      <c r="U1156" s="157"/>
      <c r="V1156" s="157"/>
      <c r="W1156" s="157"/>
      <c r="X1156" s="157"/>
      <c r="Y1156" s="157"/>
      <c r="Z1156" s="157"/>
      <c r="AA1156" s="157">
        <f t="shared" si="64"/>
        <v>0</v>
      </c>
      <c r="AB1156" s="158"/>
      <c r="AC1156" s="884"/>
      <c r="AD1156" s="884"/>
      <c r="AE1156" s="884"/>
      <c r="AF1156" s="884"/>
      <c r="AG1156" s="884"/>
      <c r="AH1156" s="884"/>
      <c r="AI1156" s="884"/>
      <c r="AJ1156" s="884"/>
      <c r="AK1156" s="884"/>
      <c r="AL1156" s="884"/>
      <c r="AM1156" s="884"/>
      <c r="AN1156" s="884"/>
    </row>
    <row r="1157" spans="1:40" s="882" customFormat="1" ht="11.25">
      <c r="A1157" s="882">
        <v>513061</v>
      </c>
      <c r="B1157" s="883" t="s">
        <v>140</v>
      </c>
      <c r="C1157" s="157">
        <f>VLOOKUP(A1157,Clasificación!C:J,5,FALSE)</f>
        <v>0</v>
      </c>
      <c r="D1157" s="157"/>
      <c r="E1157" s="157"/>
      <c r="F1157" s="157">
        <f>+VLOOKUP(A1157,Clasificación!C:K,9,FALSE)</f>
        <v>0</v>
      </c>
      <c r="G1157" s="157">
        <f t="shared" si="63"/>
        <v>0</v>
      </c>
      <c r="H1157" s="157"/>
      <c r="I1157" s="157"/>
      <c r="J1157" s="157"/>
      <c r="K1157" s="157"/>
      <c r="L1157" s="157"/>
      <c r="M1157" s="157"/>
      <c r="N1157" s="157"/>
      <c r="O1157" s="157"/>
      <c r="P1157" s="157"/>
      <c r="Q1157" s="157"/>
      <c r="R1157" s="157"/>
      <c r="S1157" s="157"/>
      <c r="T1157" s="157"/>
      <c r="U1157" s="157"/>
      <c r="V1157" s="157"/>
      <c r="W1157" s="157"/>
      <c r="X1157" s="157"/>
      <c r="Y1157" s="157"/>
      <c r="Z1157" s="157"/>
      <c r="AA1157" s="157">
        <f t="shared" si="64"/>
        <v>0</v>
      </c>
      <c r="AB1157" s="158"/>
      <c r="AC1157" s="884"/>
      <c r="AD1157" s="884"/>
      <c r="AE1157" s="884"/>
      <c r="AF1157" s="884"/>
      <c r="AG1157" s="884"/>
      <c r="AH1157" s="884"/>
      <c r="AI1157" s="884"/>
      <c r="AJ1157" s="884"/>
      <c r="AK1157" s="884"/>
      <c r="AL1157" s="884"/>
      <c r="AM1157" s="884"/>
      <c r="AN1157" s="884"/>
    </row>
    <row r="1158" spans="1:40" s="882" customFormat="1" ht="11.25">
      <c r="A1158" s="882">
        <v>5130611</v>
      </c>
      <c r="B1158" s="883" t="s">
        <v>140</v>
      </c>
      <c r="C1158" s="157">
        <f>VLOOKUP(A1158,Clasificación!C:J,5,FALSE)</f>
        <v>0</v>
      </c>
      <c r="D1158" s="157"/>
      <c r="E1158" s="157"/>
      <c r="F1158" s="157">
        <f>+VLOOKUP(A1158,Clasificación!C:K,9,FALSE)</f>
        <v>0</v>
      </c>
      <c r="G1158" s="157">
        <f t="shared" si="63"/>
        <v>0</v>
      </c>
      <c r="H1158" s="157"/>
      <c r="I1158" s="157"/>
      <c r="J1158" s="157"/>
      <c r="K1158" s="157"/>
      <c r="L1158" s="157"/>
      <c r="M1158" s="157"/>
      <c r="N1158" s="157"/>
      <c r="O1158" s="157"/>
      <c r="P1158" s="157"/>
      <c r="Q1158" s="157"/>
      <c r="R1158" s="157"/>
      <c r="S1158" s="157"/>
      <c r="T1158" s="157"/>
      <c r="U1158" s="157"/>
      <c r="V1158" s="157"/>
      <c r="W1158" s="157"/>
      <c r="X1158" s="157"/>
      <c r="Y1158" s="157"/>
      <c r="Z1158" s="157"/>
      <c r="AA1158" s="157">
        <f t="shared" si="64"/>
        <v>0</v>
      </c>
      <c r="AB1158" s="158"/>
      <c r="AC1158" s="884"/>
      <c r="AD1158" s="884"/>
      <c r="AE1158" s="884"/>
      <c r="AF1158" s="884"/>
      <c r="AG1158" s="884"/>
      <c r="AH1158" s="884"/>
      <c r="AI1158" s="884"/>
      <c r="AJ1158" s="884"/>
      <c r="AK1158" s="884"/>
      <c r="AL1158" s="884"/>
      <c r="AM1158" s="884"/>
      <c r="AN1158" s="884"/>
    </row>
    <row r="1159" spans="1:40" s="882" customFormat="1" ht="11.25">
      <c r="A1159" s="882">
        <v>51306111</v>
      </c>
      <c r="B1159" s="883" t="s">
        <v>140</v>
      </c>
      <c r="C1159" s="157">
        <f>VLOOKUP(A1159,Clasificación!C:J,5,FALSE)</f>
        <v>0</v>
      </c>
      <c r="D1159" s="157"/>
      <c r="E1159" s="157"/>
      <c r="F1159" s="157">
        <f>+VLOOKUP(A1159,Clasificación!C:K,9,FALSE)</f>
        <v>0</v>
      </c>
      <c r="G1159" s="157">
        <f t="shared" ref="G1159:G1222" si="65">C1159+D1159-E1159-F1159</f>
        <v>0</v>
      </c>
      <c r="H1159" s="157"/>
      <c r="I1159" s="157"/>
      <c r="J1159" s="157"/>
      <c r="K1159" s="157"/>
      <c r="L1159" s="157"/>
      <c r="M1159" s="157"/>
      <c r="N1159" s="157"/>
      <c r="O1159" s="157"/>
      <c r="P1159" s="157"/>
      <c r="Q1159" s="157"/>
      <c r="R1159" s="157"/>
      <c r="S1159" s="157"/>
      <c r="T1159" s="157"/>
      <c r="U1159" s="157"/>
      <c r="V1159" s="157"/>
      <c r="W1159" s="157">
        <f>-G1159</f>
        <v>0</v>
      </c>
      <c r="X1159" s="157"/>
      <c r="Y1159" s="157"/>
      <c r="Z1159" s="157"/>
      <c r="AA1159" s="157">
        <f t="shared" si="64"/>
        <v>0</v>
      </c>
      <c r="AB1159" s="158"/>
      <c r="AC1159" s="884"/>
      <c r="AD1159" s="884"/>
      <c r="AE1159" s="884"/>
      <c r="AF1159" s="884"/>
      <c r="AG1159" s="884"/>
      <c r="AH1159" s="884"/>
      <c r="AI1159" s="884"/>
      <c r="AJ1159" s="884"/>
      <c r="AK1159" s="884"/>
      <c r="AL1159" s="884"/>
      <c r="AM1159" s="884"/>
      <c r="AN1159" s="884"/>
    </row>
    <row r="1160" spans="1:40" s="882" customFormat="1" ht="11.25">
      <c r="A1160" s="882">
        <v>5130611101</v>
      </c>
      <c r="B1160" s="883" t="s">
        <v>879</v>
      </c>
      <c r="C1160" s="157">
        <f>VLOOKUP(A1160,Clasificación!C:J,5,FALSE)</f>
        <v>0</v>
      </c>
      <c r="D1160" s="157"/>
      <c r="E1160" s="157"/>
      <c r="F1160" s="157">
        <f>+VLOOKUP(A1160,Clasificación!C:K,9,FALSE)</f>
        <v>0</v>
      </c>
      <c r="G1160" s="157">
        <f t="shared" si="65"/>
        <v>0</v>
      </c>
      <c r="H1160" s="157"/>
      <c r="I1160" s="157"/>
      <c r="J1160" s="157">
        <f t="shared" ref="J1160:J1167" si="66">-G1160</f>
        <v>0</v>
      </c>
      <c r="K1160" s="157"/>
      <c r="L1160" s="157">
        <v>0</v>
      </c>
      <c r="M1160" s="157"/>
      <c r="N1160" s="157"/>
      <c r="O1160" s="157"/>
      <c r="P1160" s="157"/>
      <c r="Q1160" s="157"/>
      <c r="R1160" s="157"/>
      <c r="S1160" s="157"/>
      <c r="T1160" s="157"/>
      <c r="U1160" s="157"/>
      <c r="V1160" s="157"/>
      <c r="W1160" s="157"/>
      <c r="X1160" s="157"/>
      <c r="Y1160" s="157"/>
      <c r="Z1160" s="157"/>
      <c r="AA1160" s="157">
        <f t="shared" si="64"/>
        <v>0</v>
      </c>
      <c r="AB1160" s="158"/>
      <c r="AC1160" s="884"/>
      <c r="AD1160" s="884"/>
      <c r="AE1160" s="884"/>
      <c r="AF1160" s="884"/>
      <c r="AG1160" s="884"/>
      <c r="AH1160" s="884"/>
      <c r="AI1160" s="884"/>
      <c r="AJ1160" s="884"/>
      <c r="AK1160" s="884"/>
      <c r="AL1160" s="884"/>
      <c r="AM1160" s="884"/>
      <c r="AN1160" s="884"/>
    </row>
    <row r="1161" spans="1:40" s="882" customFormat="1" ht="11.25">
      <c r="A1161" s="882">
        <v>5130611102</v>
      </c>
      <c r="B1161" s="883" t="s">
        <v>880</v>
      </c>
      <c r="C1161" s="157">
        <f>VLOOKUP(A1161,Clasificación!C:J,5,FALSE)</f>
        <v>0</v>
      </c>
      <c r="D1161" s="157"/>
      <c r="E1161" s="157"/>
      <c r="F1161" s="157">
        <f>+VLOOKUP(A1161,Clasificación!C:K,9,FALSE)</f>
        <v>0</v>
      </c>
      <c r="G1161" s="157">
        <f t="shared" si="65"/>
        <v>0</v>
      </c>
      <c r="H1161" s="157"/>
      <c r="I1161" s="157"/>
      <c r="J1161" s="157">
        <f t="shared" si="66"/>
        <v>0</v>
      </c>
      <c r="K1161" s="157"/>
      <c r="L1161" s="157"/>
      <c r="M1161" s="157"/>
      <c r="N1161" s="157"/>
      <c r="O1161" s="157"/>
      <c r="P1161" s="157"/>
      <c r="Q1161" s="157"/>
      <c r="R1161" s="157"/>
      <c r="S1161" s="157"/>
      <c r="T1161" s="157"/>
      <c r="U1161" s="157"/>
      <c r="V1161" s="157"/>
      <c r="W1161" s="157"/>
      <c r="X1161" s="157"/>
      <c r="Y1161" s="157"/>
      <c r="Z1161" s="157"/>
      <c r="AA1161" s="157">
        <f t="shared" si="64"/>
        <v>0</v>
      </c>
      <c r="AB1161" s="158"/>
      <c r="AC1161" s="884"/>
      <c r="AD1161" s="884"/>
      <c r="AE1161" s="884"/>
      <c r="AF1161" s="884"/>
      <c r="AG1161" s="884"/>
      <c r="AH1161" s="884"/>
      <c r="AI1161" s="884"/>
      <c r="AJ1161" s="884"/>
      <c r="AK1161" s="884"/>
      <c r="AL1161" s="884"/>
      <c r="AM1161" s="884"/>
      <c r="AN1161" s="884"/>
    </row>
    <row r="1162" spans="1:40" s="882" customFormat="1" ht="11.25">
      <c r="A1162" s="882">
        <v>5130611103</v>
      </c>
      <c r="B1162" s="883" t="s">
        <v>709</v>
      </c>
      <c r="C1162" s="157">
        <f>VLOOKUP(A1162,Clasificación!C:J,5,FALSE)</f>
        <v>0</v>
      </c>
      <c r="D1162" s="157"/>
      <c r="E1162" s="157"/>
      <c r="F1162" s="157">
        <f>+VLOOKUP(A1162,Clasificación!C:K,9,FALSE)</f>
        <v>0</v>
      </c>
      <c r="G1162" s="157">
        <f t="shared" si="65"/>
        <v>0</v>
      </c>
      <c r="H1162" s="157"/>
      <c r="I1162" s="157"/>
      <c r="J1162" s="157">
        <f t="shared" si="66"/>
        <v>0</v>
      </c>
      <c r="K1162" s="157"/>
      <c r="L1162" s="157"/>
      <c r="M1162" s="157"/>
      <c r="N1162" s="157"/>
      <c r="O1162" s="157"/>
      <c r="P1162" s="157"/>
      <c r="Q1162" s="157"/>
      <c r="R1162" s="157"/>
      <c r="S1162" s="157"/>
      <c r="T1162" s="157"/>
      <c r="U1162" s="157"/>
      <c r="V1162" s="157"/>
      <c r="W1162" s="157">
        <v>0</v>
      </c>
      <c r="X1162" s="157"/>
      <c r="Y1162" s="157"/>
      <c r="Z1162" s="157"/>
      <c r="AA1162" s="157">
        <f t="shared" si="64"/>
        <v>0</v>
      </c>
      <c r="AB1162" s="158"/>
      <c r="AC1162" s="884"/>
      <c r="AD1162" s="884"/>
      <c r="AE1162" s="884"/>
      <c r="AF1162" s="884"/>
      <c r="AG1162" s="884"/>
      <c r="AH1162" s="884"/>
      <c r="AI1162" s="884"/>
      <c r="AJ1162" s="884"/>
      <c r="AK1162" s="884"/>
      <c r="AL1162" s="884"/>
      <c r="AM1162" s="884"/>
      <c r="AN1162" s="884"/>
    </row>
    <row r="1163" spans="1:40" s="882" customFormat="1" ht="11.25">
      <c r="A1163" s="882">
        <v>5130611104</v>
      </c>
      <c r="B1163" s="883" t="s">
        <v>219</v>
      </c>
      <c r="C1163" s="157">
        <f>VLOOKUP(A1163,Clasificación!C:J,5,FALSE)</f>
        <v>0</v>
      </c>
      <c r="D1163" s="157"/>
      <c r="E1163" s="157"/>
      <c r="F1163" s="157">
        <f>+VLOOKUP(A1163,Clasificación!C:K,9,FALSE)</f>
        <v>0</v>
      </c>
      <c r="G1163" s="157">
        <f t="shared" si="65"/>
        <v>0</v>
      </c>
      <c r="H1163" s="157"/>
      <c r="I1163" s="157"/>
      <c r="J1163" s="157">
        <f t="shared" si="66"/>
        <v>0</v>
      </c>
      <c r="K1163" s="157"/>
      <c r="L1163" s="157">
        <v>0</v>
      </c>
      <c r="M1163" s="157"/>
      <c r="N1163" s="157"/>
      <c r="O1163" s="157"/>
      <c r="P1163" s="157"/>
      <c r="Q1163" s="157"/>
      <c r="R1163" s="157"/>
      <c r="S1163" s="157"/>
      <c r="T1163" s="157"/>
      <c r="U1163" s="157"/>
      <c r="V1163" s="157"/>
      <c r="W1163" s="157"/>
      <c r="X1163" s="157"/>
      <c r="Y1163" s="157"/>
      <c r="Z1163" s="157"/>
      <c r="AA1163" s="157">
        <f t="shared" si="64"/>
        <v>0</v>
      </c>
      <c r="AB1163" s="158"/>
      <c r="AC1163" s="884"/>
      <c r="AD1163" s="884"/>
      <c r="AE1163" s="884"/>
      <c r="AF1163" s="884"/>
      <c r="AG1163" s="884"/>
      <c r="AH1163" s="884"/>
      <c r="AI1163" s="884"/>
      <c r="AJ1163" s="884"/>
      <c r="AK1163" s="884"/>
      <c r="AL1163" s="884"/>
      <c r="AM1163" s="884"/>
      <c r="AN1163" s="884"/>
    </row>
    <row r="1164" spans="1:40" s="882" customFormat="1" ht="11.25">
      <c r="A1164" s="882">
        <v>5130611105</v>
      </c>
      <c r="B1164" s="883" t="s">
        <v>881</v>
      </c>
      <c r="C1164" s="157">
        <f>VLOOKUP(A1164,Clasificación!C:J,5,FALSE)</f>
        <v>1700507</v>
      </c>
      <c r="D1164" s="157"/>
      <c r="E1164" s="157"/>
      <c r="F1164" s="157">
        <f>+VLOOKUP(A1164,Clasificación!C:K,9,FALSE)</f>
        <v>0</v>
      </c>
      <c r="G1164" s="157">
        <f t="shared" si="65"/>
        <v>1700507</v>
      </c>
      <c r="H1164" s="157"/>
      <c r="I1164" s="157"/>
      <c r="J1164" s="157">
        <f t="shared" si="66"/>
        <v>-1700507</v>
      </c>
      <c r="K1164" s="157"/>
      <c r="L1164" s="157"/>
      <c r="M1164" s="157"/>
      <c r="N1164" s="157"/>
      <c r="O1164" s="157"/>
      <c r="P1164" s="157"/>
      <c r="Q1164" s="157"/>
      <c r="R1164" s="157"/>
      <c r="S1164" s="157"/>
      <c r="T1164" s="157"/>
      <c r="U1164" s="157"/>
      <c r="V1164" s="157"/>
      <c r="W1164" s="157"/>
      <c r="X1164" s="157"/>
      <c r="Y1164" s="157"/>
      <c r="Z1164" s="157"/>
      <c r="AA1164" s="157">
        <f t="shared" ref="AA1164" si="67">SUM(G1164:Z1164)</f>
        <v>0</v>
      </c>
      <c r="AB1164" s="158"/>
      <c r="AC1164" s="884"/>
      <c r="AD1164" s="884"/>
      <c r="AE1164" s="884"/>
      <c r="AF1164" s="884"/>
      <c r="AG1164" s="884"/>
      <c r="AH1164" s="884"/>
      <c r="AI1164" s="884"/>
      <c r="AJ1164" s="884"/>
      <c r="AK1164" s="884"/>
      <c r="AL1164" s="884"/>
      <c r="AM1164" s="884"/>
      <c r="AN1164" s="884"/>
    </row>
    <row r="1165" spans="1:40" s="882" customFormat="1" ht="11.25">
      <c r="A1165" s="882">
        <v>51307</v>
      </c>
      <c r="B1165" s="883" t="s">
        <v>882</v>
      </c>
      <c r="C1165" s="157">
        <f>VLOOKUP(A1165,Clasificación!C:J,5,FALSE)</f>
        <v>0</v>
      </c>
      <c r="D1165" s="157"/>
      <c r="E1165" s="157"/>
      <c r="F1165" s="157">
        <f>+VLOOKUP(A1165,Clasificación!C:K,9,FALSE)</f>
        <v>0</v>
      </c>
      <c r="G1165" s="157">
        <f t="shared" si="65"/>
        <v>0</v>
      </c>
      <c r="H1165" s="157"/>
      <c r="I1165" s="157"/>
      <c r="J1165" s="157">
        <f t="shared" si="66"/>
        <v>0</v>
      </c>
      <c r="K1165" s="157"/>
      <c r="L1165" s="157"/>
      <c r="M1165" s="157"/>
      <c r="N1165" s="157"/>
      <c r="O1165" s="157"/>
      <c r="P1165" s="157"/>
      <c r="Q1165" s="157"/>
      <c r="R1165" s="157"/>
      <c r="S1165" s="157"/>
      <c r="T1165" s="157"/>
      <c r="U1165" s="157"/>
      <c r="V1165" s="157"/>
      <c r="W1165" s="157">
        <v>0</v>
      </c>
      <c r="X1165" s="157"/>
      <c r="Y1165" s="157"/>
      <c r="Z1165" s="157"/>
      <c r="AA1165" s="157">
        <f t="shared" si="64"/>
        <v>0</v>
      </c>
      <c r="AB1165" s="158"/>
      <c r="AC1165" s="884"/>
      <c r="AD1165" s="884"/>
      <c r="AE1165" s="884"/>
      <c r="AF1165" s="884"/>
      <c r="AG1165" s="884"/>
      <c r="AH1165" s="884"/>
      <c r="AI1165" s="884"/>
      <c r="AJ1165" s="884"/>
      <c r="AK1165" s="884"/>
      <c r="AL1165" s="884"/>
      <c r="AM1165" s="884"/>
      <c r="AN1165" s="884"/>
    </row>
    <row r="1166" spans="1:40" s="882" customFormat="1" ht="11.25">
      <c r="A1166" s="882">
        <v>513071</v>
      </c>
      <c r="B1166" s="883" t="s">
        <v>882</v>
      </c>
      <c r="C1166" s="157">
        <f>VLOOKUP(A1166,Clasificación!C:J,5,FALSE)</f>
        <v>0</v>
      </c>
      <c r="D1166" s="157">
        <v>0</v>
      </c>
      <c r="E1166" s="157"/>
      <c r="F1166" s="157">
        <f>+VLOOKUP(A1166,Clasificación!C:K,9,FALSE)</f>
        <v>0</v>
      </c>
      <c r="G1166" s="157">
        <f t="shared" si="65"/>
        <v>0</v>
      </c>
      <c r="H1166" s="157"/>
      <c r="I1166" s="157"/>
      <c r="J1166" s="157">
        <f t="shared" si="66"/>
        <v>0</v>
      </c>
      <c r="K1166" s="157"/>
      <c r="L1166" s="157"/>
      <c r="M1166" s="157"/>
      <c r="N1166" s="157"/>
      <c r="O1166" s="157"/>
      <c r="P1166" s="157"/>
      <c r="Q1166" s="157"/>
      <c r="R1166" s="157"/>
      <c r="S1166" s="157"/>
      <c r="T1166" s="157"/>
      <c r="U1166" s="157"/>
      <c r="V1166" s="157"/>
      <c r="W1166" s="157"/>
      <c r="X1166" s="157"/>
      <c r="Y1166" s="157"/>
      <c r="Z1166" s="157"/>
      <c r="AA1166" s="157">
        <f t="shared" si="64"/>
        <v>0</v>
      </c>
      <c r="AB1166" s="158"/>
      <c r="AC1166" s="884"/>
      <c r="AD1166" s="884"/>
      <c r="AE1166" s="884"/>
      <c r="AF1166" s="884"/>
      <c r="AG1166" s="884"/>
      <c r="AH1166" s="884"/>
      <c r="AI1166" s="884"/>
      <c r="AJ1166" s="884"/>
      <c r="AK1166" s="884"/>
      <c r="AL1166" s="884"/>
      <c r="AM1166" s="884"/>
      <c r="AN1166" s="884"/>
    </row>
    <row r="1167" spans="1:40" s="882" customFormat="1" ht="11.25">
      <c r="A1167" s="882">
        <v>5130711</v>
      </c>
      <c r="B1167" s="883" t="s">
        <v>882</v>
      </c>
      <c r="C1167" s="157">
        <f>VLOOKUP(A1167,Clasificación!C:J,5,FALSE)</f>
        <v>0</v>
      </c>
      <c r="D1167" s="157"/>
      <c r="E1167" s="157"/>
      <c r="F1167" s="157">
        <f>+VLOOKUP(A1167,Clasificación!C:K,9,FALSE)</f>
        <v>0</v>
      </c>
      <c r="G1167" s="157">
        <f t="shared" si="65"/>
        <v>0</v>
      </c>
      <c r="H1167" s="157"/>
      <c r="I1167" s="157"/>
      <c r="J1167" s="157">
        <f t="shared" si="66"/>
        <v>0</v>
      </c>
      <c r="K1167" s="157"/>
      <c r="L1167" s="157">
        <v>0</v>
      </c>
      <c r="M1167" s="157"/>
      <c r="N1167" s="157"/>
      <c r="O1167" s="157"/>
      <c r="P1167" s="157"/>
      <c r="Q1167" s="157"/>
      <c r="R1167" s="157"/>
      <c r="S1167" s="157"/>
      <c r="T1167" s="157"/>
      <c r="U1167" s="157"/>
      <c r="V1167" s="157"/>
      <c r="W1167" s="157"/>
      <c r="X1167" s="157"/>
      <c r="Y1167" s="157"/>
      <c r="Z1167" s="157"/>
      <c r="AA1167" s="157">
        <f t="shared" si="64"/>
        <v>0</v>
      </c>
      <c r="AB1167" s="158"/>
      <c r="AC1167" s="884"/>
      <c r="AD1167" s="884"/>
      <c r="AE1167" s="884"/>
      <c r="AF1167" s="884"/>
      <c r="AG1167" s="884"/>
      <c r="AH1167" s="884"/>
      <c r="AI1167" s="884"/>
      <c r="AJ1167" s="884"/>
      <c r="AK1167" s="884"/>
      <c r="AL1167" s="884"/>
      <c r="AM1167" s="884"/>
      <c r="AN1167" s="884"/>
    </row>
    <row r="1168" spans="1:40" s="882" customFormat="1" ht="11.25">
      <c r="A1168" s="882">
        <v>51307111</v>
      </c>
      <c r="B1168" s="883" t="s">
        <v>882</v>
      </c>
      <c r="C1168" s="157">
        <f>VLOOKUP(A1168,Clasificación!C:J,5,FALSE)</f>
        <v>0</v>
      </c>
      <c r="D1168" s="157">
        <f>-C1168</f>
        <v>0</v>
      </c>
      <c r="E1168" s="157">
        <v>0</v>
      </c>
      <c r="F1168" s="157">
        <f>+VLOOKUP(A1168,Clasificación!C:K,9,FALSE)</f>
        <v>0</v>
      </c>
      <c r="G1168" s="157">
        <f t="shared" si="65"/>
        <v>0</v>
      </c>
      <c r="H1168" s="157"/>
      <c r="I1168" s="157"/>
      <c r="J1168" s="157"/>
      <c r="K1168" s="157"/>
      <c r="L1168" s="157">
        <f>+G1168</f>
        <v>0</v>
      </c>
      <c r="M1168" s="157"/>
      <c r="N1168" s="157"/>
      <c r="O1168" s="157"/>
      <c r="P1168" s="157"/>
      <c r="Q1168" s="157"/>
      <c r="R1168" s="157"/>
      <c r="S1168" s="157"/>
      <c r="T1168" s="157"/>
      <c r="U1168" s="157"/>
      <c r="V1168" s="157"/>
      <c r="W1168" s="157"/>
      <c r="X1168" s="157"/>
      <c r="Y1168" s="157"/>
      <c r="Z1168" s="157"/>
      <c r="AA1168" s="157">
        <f t="shared" si="64"/>
        <v>0</v>
      </c>
      <c r="AB1168" s="158"/>
      <c r="AC1168" s="884"/>
      <c r="AD1168" s="884"/>
      <c r="AE1168" s="884"/>
      <c r="AF1168" s="884"/>
      <c r="AG1168" s="884"/>
      <c r="AH1168" s="884"/>
      <c r="AI1168" s="884"/>
      <c r="AJ1168" s="884"/>
      <c r="AK1168" s="884"/>
      <c r="AL1168" s="884"/>
      <c r="AM1168" s="884"/>
      <c r="AN1168" s="884"/>
    </row>
    <row r="1169" spans="1:40" s="882" customFormat="1" ht="11.25">
      <c r="A1169" s="882">
        <v>5130711101</v>
      </c>
      <c r="B1169" s="883" t="s">
        <v>883</v>
      </c>
      <c r="C1169" s="157">
        <f>VLOOKUP(A1169,Clasificación!C:J,5,FALSE)</f>
        <v>74881853</v>
      </c>
      <c r="D1169" s="157"/>
      <c r="E1169" s="157"/>
      <c r="F1169" s="157">
        <f>+VLOOKUP(A1169,Clasificación!C:K,9,FALSE)</f>
        <v>0</v>
      </c>
      <c r="G1169" s="157">
        <f t="shared" si="65"/>
        <v>74881853</v>
      </c>
      <c r="H1169" s="157"/>
      <c r="I1169" s="157"/>
      <c r="J1169" s="157">
        <f>-G1169</f>
        <v>-74881853</v>
      </c>
      <c r="K1169" s="157"/>
      <c r="L1169" s="157"/>
      <c r="M1169" s="157"/>
      <c r="N1169" s="157"/>
      <c r="O1169" s="157"/>
      <c r="P1169" s="157"/>
      <c r="Q1169" s="157"/>
      <c r="R1169" s="157"/>
      <c r="S1169" s="157"/>
      <c r="T1169" s="157"/>
      <c r="U1169" s="157"/>
      <c r="V1169" s="157"/>
      <c r="W1169" s="157"/>
      <c r="X1169" s="157"/>
      <c r="Y1169" s="157"/>
      <c r="Z1169" s="157"/>
      <c r="AA1169" s="157">
        <f t="shared" ref="AA1169" si="68">SUM(G1169:Z1169)</f>
        <v>0</v>
      </c>
      <c r="AB1169" s="158"/>
      <c r="AC1169" s="884"/>
      <c r="AD1169" s="884"/>
      <c r="AE1169" s="884"/>
      <c r="AF1169" s="884"/>
      <c r="AG1169" s="884"/>
      <c r="AH1169" s="884"/>
      <c r="AI1169" s="884"/>
      <c r="AJ1169" s="884"/>
      <c r="AK1169" s="884"/>
      <c r="AL1169" s="884"/>
      <c r="AM1169" s="884"/>
      <c r="AN1169" s="884"/>
    </row>
    <row r="1170" spans="1:40" s="882" customFormat="1" ht="11.25">
      <c r="A1170" s="882">
        <v>5130711102</v>
      </c>
      <c r="B1170" s="883" t="s">
        <v>884</v>
      </c>
      <c r="C1170" s="157">
        <f>VLOOKUP(A1170,Clasificación!C:J,5,FALSE)</f>
        <v>0</v>
      </c>
      <c r="D1170" s="157"/>
      <c r="E1170" s="157"/>
      <c r="F1170" s="157">
        <f>+VLOOKUP(A1170,Clasificación!C:K,9,FALSE)</f>
        <v>0</v>
      </c>
      <c r="G1170" s="157">
        <f t="shared" si="65"/>
        <v>0</v>
      </c>
      <c r="H1170" s="157"/>
      <c r="I1170" s="157"/>
      <c r="J1170" s="157">
        <f>-G1170</f>
        <v>0</v>
      </c>
      <c r="K1170" s="157"/>
      <c r="L1170" s="157"/>
      <c r="M1170" s="157"/>
      <c r="N1170" s="157"/>
      <c r="O1170" s="157"/>
      <c r="P1170" s="157"/>
      <c r="Q1170" s="157"/>
      <c r="R1170" s="157"/>
      <c r="S1170" s="157"/>
      <c r="T1170" s="157"/>
      <c r="U1170" s="157"/>
      <c r="V1170" s="157"/>
      <c r="W1170" s="157"/>
      <c r="X1170" s="157"/>
      <c r="Y1170" s="157"/>
      <c r="Z1170" s="157"/>
      <c r="AA1170" s="157">
        <f t="shared" si="64"/>
        <v>0</v>
      </c>
      <c r="AB1170" s="158"/>
      <c r="AC1170" s="884"/>
      <c r="AD1170" s="884"/>
      <c r="AE1170" s="884"/>
      <c r="AF1170" s="884"/>
      <c r="AG1170" s="884"/>
      <c r="AH1170" s="884"/>
      <c r="AI1170" s="884"/>
      <c r="AJ1170" s="884"/>
      <c r="AK1170" s="884"/>
      <c r="AL1170" s="884"/>
      <c r="AM1170" s="884"/>
      <c r="AN1170" s="884"/>
    </row>
    <row r="1171" spans="1:40" s="882" customFormat="1" ht="11.25">
      <c r="A1171" s="882">
        <v>5130711103</v>
      </c>
      <c r="B1171" s="883" t="s">
        <v>1309</v>
      </c>
      <c r="C1171" s="157">
        <f>VLOOKUP(A1171,Clasificación!C:J,5,FALSE)</f>
        <v>151734088</v>
      </c>
      <c r="D1171" s="157"/>
      <c r="E1171" s="157"/>
      <c r="F1171" s="157">
        <f>+VLOOKUP(A1171,Clasificación!C:K,9,FALSE)</f>
        <v>0</v>
      </c>
      <c r="G1171" s="157">
        <f t="shared" si="65"/>
        <v>151734088</v>
      </c>
      <c r="H1171" s="157"/>
      <c r="I1171" s="157"/>
      <c r="J1171" s="157">
        <f>-G1171</f>
        <v>-151734088</v>
      </c>
      <c r="K1171" s="157"/>
      <c r="L1171" s="157"/>
      <c r="M1171" s="157"/>
      <c r="N1171" s="157"/>
      <c r="O1171" s="157"/>
      <c r="P1171" s="157"/>
      <c r="Q1171" s="157"/>
      <c r="R1171" s="157"/>
      <c r="S1171" s="157"/>
      <c r="T1171" s="157"/>
      <c r="U1171" s="157"/>
      <c r="V1171" s="157"/>
      <c r="W1171" s="157"/>
      <c r="X1171" s="157"/>
      <c r="Y1171" s="157"/>
      <c r="Z1171" s="157"/>
      <c r="AA1171" s="157">
        <f t="shared" ref="AA1171" si="69">SUM(G1171:Z1171)</f>
        <v>0</v>
      </c>
      <c r="AB1171" s="158"/>
      <c r="AC1171" s="884"/>
      <c r="AD1171" s="884"/>
      <c r="AE1171" s="884"/>
      <c r="AF1171" s="884"/>
      <c r="AG1171" s="884"/>
      <c r="AH1171" s="884"/>
      <c r="AI1171" s="884"/>
      <c r="AJ1171" s="884"/>
      <c r="AK1171" s="884"/>
      <c r="AL1171" s="884"/>
      <c r="AM1171" s="884"/>
      <c r="AN1171" s="884"/>
    </row>
    <row r="1172" spans="1:40" s="882" customFormat="1" ht="11.25">
      <c r="A1172" s="882">
        <v>51308</v>
      </c>
      <c r="B1172" s="883" t="s">
        <v>40</v>
      </c>
      <c r="C1172" s="157">
        <f>VLOOKUP(A1172,Clasificación!C:J,5,FALSE)</f>
        <v>0</v>
      </c>
      <c r="D1172" s="157"/>
      <c r="E1172" s="157"/>
      <c r="F1172" s="157">
        <f>+VLOOKUP(A1172,Clasificación!C:K,9,FALSE)</f>
        <v>0</v>
      </c>
      <c r="G1172" s="157">
        <f t="shared" si="65"/>
        <v>0</v>
      </c>
      <c r="H1172" s="157"/>
      <c r="I1172" s="157">
        <f>-G1172</f>
        <v>0</v>
      </c>
      <c r="J1172" s="157"/>
      <c r="K1172" s="157"/>
      <c r="L1172" s="157"/>
      <c r="M1172" s="157"/>
      <c r="N1172" s="157"/>
      <c r="O1172" s="157"/>
      <c r="P1172" s="157"/>
      <c r="Q1172" s="157"/>
      <c r="R1172" s="157"/>
      <c r="S1172" s="157"/>
      <c r="T1172" s="157"/>
      <c r="U1172" s="157"/>
      <c r="V1172" s="157"/>
      <c r="W1172" s="157"/>
      <c r="X1172" s="157"/>
      <c r="Y1172" s="157"/>
      <c r="Z1172" s="157"/>
      <c r="AA1172" s="157">
        <f t="shared" si="64"/>
        <v>0</v>
      </c>
      <c r="AB1172" s="158"/>
      <c r="AC1172" s="884"/>
      <c r="AD1172" s="884"/>
      <c r="AE1172" s="884"/>
      <c r="AF1172" s="884"/>
      <c r="AG1172" s="884"/>
      <c r="AH1172" s="884"/>
      <c r="AI1172" s="884"/>
      <c r="AJ1172" s="884"/>
      <c r="AK1172" s="884"/>
      <c r="AL1172" s="884"/>
      <c r="AM1172" s="884"/>
      <c r="AN1172" s="884"/>
    </row>
    <row r="1173" spans="1:40" s="882" customFormat="1" ht="11.25">
      <c r="A1173" s="882">
        <v>513081</v>
      </c>
      <c r="B1173" s="883" t="s">
        <v>40</v>
      </c>
      <c r="C1173" s="157">
        <f>VLOOKUP(A1173,Clasificación!C:J,5,FALSE)</f>
        <v>0</v>
      </c>
      <c r="D1173" s="157"/>
      <c r="E1173" s="157"/>
      <c r="F1173" s="157">
        <f>+VLOOKUP(A1173,Clasificación!C:K,9,FALSE)</f>
        <v>0</v>
      </c>
      <c r="G1173" s="157">
        <f t="shared" si="65"/>
        <v>0</v>
      </c>
      <c r="H1173" s="157"/>
      <c r="I1173" s="157">
        <f>-G1173</f>
        <v>0</v>
      </c>
      <c r="J1173" s="157"/>
      <c r="K1173" s="157"/>
      <c r="L1173" s="157"/>
      <c r="M1173" s="157"/>
      <c r="N1173" s="157"/>
      <c r="O1173" s="157"/>
      <c r="P1173" s="157"/>
      <c r="Q1173" s="157"/>
      <c r="R1173" s="157"/>
      <c r="S1173" s="157"/>
      <c r="T1173" s="157"/>
      <c r="U1173" s="157"/>
      <c r="V1173" s="157"/>
      <c r="W1173" s="157"/>
      <c r="X1173" s="157"/>
      <c r="Y1173" s="157"/>
      <c r="Z1173" s="157"/>
      <c r="AA1173" s="157">
        <f t="shared" si="64"/>
        <v>0</v>
      </c>
      <c r="AB1173" s="158"/>
      <c r="AC1173" s="884"/>
      <c r="AD1173" s="884"/>
      <c r="AE1173" s="884"/>
      <c r="AF1173" s="884"/>
      <c r="AG1173" s="884"/>
      <c r="AH1173" s="884"/>
      <c r="AI1173" s="884"/>
      <c r="AJ1173" s="884"/>
      <c r="AK1173" s="884"/>
      <c r="AL1173" s="884"/>
      <c r="AM1173" s="884"/>
      <c r="AN1173" s="884"/>
    </row>
    <row r="1174" spans="1:40" s="882" customFormat="1" ht="11.25">
      <c r="A1174" s="882">
        <v>5130811</v>
      </c>
      <c r="B1174" s="883" t="s">
        <v>40</v>
      </c>
      <c r="C1174" s="157">
        <f>VLOOKUP(A1174,Clasificación!C:J,5,FALSE)</f>
        <v>0</v>
      </c>
      <c r="D1174" s="157"/>
      <c r="E1174" s="157"/>
      <c r="F1174" s="157">
        <f>+VLOOKUP(A1174,Clasificación!C:K,9,FALSE)</f>
        <v>0</v>
      </c>
      <c r="G1174" s="157">
        <f t="shared" si="65"/>
        <v>0</v>
      </c>
      <c r="H1174" s="157"/>
      <c r="I1174" s="157">
        <f>-G1174</f>
        <v>0</v>
      </c>
      <c r="J1174" s="157"/>
      <c r="K1174" s="157"/>
      <c r="L1174" s="157"/>
      <c r="M1174" s="157"/>
      <c r="N1174" s="157"/>
      <c r="O1174" s="157"/>
      <c r="P1174" s="157"/>
      <c r="Q1174" s="157"/>
      <c r="R1174" s="157"/>
      <c r="S1174" s="157"/>
      <c r="T1174" s="157"/>
      <c r="U1174" s="157"/>
      <c r="V1174" s="157"/>
      <c r="W1174" s="157"/>
      <c r="X1174" s="157"/>
      <c r="Y1174" s="157"/>
      <c r="Z1174" s="157"/>
      <c r="AA1174" s="157">
        <f t="shared" si="64"/>
        <v>0</v>
      </c>
      <c r="AB1174" s="158"/>
      <c r="AC1174" s="884"/>
      <c r="AD1174" s="884"/>
      <c r="AE1174" s="884"/>
      <c r="AF1174" s="884"/>
      <c r="AG1174" s="884"/>
      <c r="AH1174" s="884"/>
      <c r="AI1174" s="884"/>
      <c r="AJ1174" s="884"/>
      <c r="AK1174" s="884"/>
      <c r="AL1174" s="884"/>
      <c r="AM1174" s="884"/>
      <c r="AN1174" s="884"/>
    </row>
    <row r="1175" spans="1:40" s="882" customFormat="1" ht="11.25">
      <c r="A1175" s="882">
        <v>51308111</v>
      </c>
      <c r="B1175" s="883" t="s">
        <v>40</v>
      </c>
      <c r="C1175" s="157">
        <f>VLOOKUP(A1175,Clasificación!C:J,5,FALSE)</f>
        <v>0</v>
      </c>
      <c r="D1175" s="157"/>
      <c r="E1175" s="157"/>
      <c r="F1175" s="157">
        <f>+VLOOKUP(A1175,Clasificación!C:K,9,FALSE)</f>
        <v>0</v>
      </c>
      <c r="G1175" s="157">
        <f t="shared" si="65"/>
        <v>0</v>
      </c>
      <c r="H1175" s="157"/>
      <c r="I1175" s="157">
        <f>-G1175</f>
        <v>0</v>
      </c>
      <c r="J1175" s="157"/>
      <c r="K1175" s="157"/>
      <c r="L1175" s="157"/>
      <c r="M1175" s="157"/>
      <c r="N1175" s="157"/>
      <c r="O1175" s="157"/>
      <c r="P1175" s="157"/>
      <c r="Q1175" s="157"/>
      <c r="R1175" s="157"/>
      <c r="S1175" s="157"/>
      <c r="T1175" s="157"/>
      <c r="U1175" s="157"/>
      <c r="V1175" s="157"/>
      <c r="W1175" s="157"/>
      <c r="X1175" s="157"/>
      <c r="Y1175" s="157"/>
      <c r="Z1175" s="157"/>
      <c r="AA1175" s="157">
        <f t="shared" si="64"/>
        <v>0</v>
      </c>
      <c r="AB1175" s="158"/>
      <c r="AC1175" s="884"/>
      <c r="AD1175" s="884"/>
      <c r="AE1175" s="884"/>
      <c r="AF1175" s="884"/>
      <c r="AG1175" s="884"/>
      <c r="AH1175" s="884"/>
      <c r="AI1175" s="884"/>
      <c r="AJ1175" s="884"/>
      <c r="AK1175" s="884"/>
      <c r="AL1175" s="884"/>
      <c r="AM1175" s="884"/>
      <c r="AN1175" s="884"/>
    </row>
    <row r="1176" spans="1:40" s="882" customFormat="1" ht="11.25">
      <c r="A1176" s="882">
        <v>5130811101</v>
      </c>
      <c r="B1176" s="883" t="s">
        <v>885</v>
      </c>
      <c r="C1176" s="157">
        <f>VLOOKUP(A1176,Clasificación!C:J,5,FALSE)</f>
        <v>0</v>
      </c>
      <c r="D1176" s="157"/>
      <c r="E1176" s="157"/>
      <c r="F1176" s="157">
        <f>+VLOOKUP(A1176,Clasificación!C:K,9,FALSE)</f>
        <v>0</v>
      </c>
      <c r="G1176" s="157">
        <f t="shared" si="65"/>
        <v>0</v>
      </c>
      <c r="H1176" s="157"/>
      <c r="I1176" s="157"/>
      <c r="J1176" s="157">
        <f>-G1176</f>
        <v>0</v>
      </c>
      <c r="K1176" s="157"/>
      <c r="L1176" s="157"/>
      <c r="M1176" s="157"/>
      <c r="N1176" s="157"/>
      <c r="O1176" s="157"/>
      <c r="P1176" s="157"/>
      <c r="Q1176" s="157"/>
      <c r="R1176" s="157"/>
      <c r="S1176" s="157"/>
      <c r="T1176" s="157"/>
      <c r="U1176" s="157"/>
      <c r="V1176" s="157"/>
      <c r="W1176" s="157"/>
      <c r="X1176" s="157"/>
      <c r="Y1176" s="157"/>
      <c r="Z1176" s="157"/>
      <c r="AA1176" s="157">
        <f t="shared" ref="AA1176" si="70">SUM(G1176:Z1176)</f>
        <v>0</v>
      </c>
      <c r="AB1176" s="158"/>
      <c r="AC1176" s="884"/>
      <c r="AD1176" s="884"/>
      <c r="AE1176" s="884"/>
      <c r="AF1176" s="884"/>
      <c r="AG1176" s="884"/>
      <c r="AH1176" s="884"/>
      <c r="AI1176" s="884"/>
      <c r="AJ1176" s="884"/>
      <c r="AK1176" s="884"/>
      <c r="AL1176" s="884"/>
      <c r="AM1176" s="884"/>
      <c r="AN1176" s="884"/>
    </row>
    <row r="1177" spans="1:40" s="882" customFormat="1" ht="11.25">
      <c r="A1177" s="882">
        <v>51309</v>
      </c>
      <c r="B1177" s="883" t="s">
        <v>42</v>
      </c>
      <c r="C1177" s="157">
        <f>VLOOKUP(A1177,Clasificación!C:J,5,FALSE)</f>
        <v>0</v>
      </c>
      <c r="D1177" s="157"/>
      <c r="E1177" s="157"/>
      <c r="F1177" s="157">
        <f>+VLOOKUP(A1177,Clasificación!C:K,9,FALSE)</f>
        <v>0</v>
      </c>
      <c r="G1177" s="157">
        <f t="shared" si="65"/>
        <v>0</v>
      </c>
      <c r="H1177" s="157"/>
      <c r="I1177" s="157"/>
      <c r="J1177" s="157">
        <f>-G1177</f>
        <v>0</v>
      </c>
      <c r="K1177" s="157"/>
      <c r="L1177" s="157"/>
      <c r="M1177" s="157"/>
      <c r="N1177" s="157"/>
      <c r="O1177" s="157"/>
      <c r="P1177" s="157"/>
      <c r="Q1177" s="157"/>
      <c r="R1177" s="157"/>
      <c r="S1177" s="157"/>
      <c r="T1177" s="157"/>
      <c r="U1177" s="157"/>
      <c r="V1177" s="157"/>
      <c r="W1177" s="157"/>
      <c r="X1177" s="157"/>
      <c r="Y1177" s="157"/>
      <c r="Z1177" s="157"/>
      <c r="AA1177" s="157">
        <f t="shared" si="64"/>
        <v>0</v>
      </c>
      <c r="AB1177" s="158"/>
      <c r="AC1177" s="884"/>
      <c r="AD1177" s="884"/>
      <c r="AE1177" s="884"/>
      <c r="AF1177" s="884"/>
      <c r="AG1177" s="884"/>
      <c r="AH1177" s="884"/>
      <c r="AI1177" s="884"/>
      <c r="AJ1177" s="884"/>
      <c r="AK1177" s="884"/>
      <c r="AL1177" s="884"/>
      <c r="AM1177" s="884"/>
      <c r="AN1177" s="884"/>
    </row>
    <row r="1178" spans="1:40" s="882" customFormat="1" ht="11.25">
      <c r="A1178" s="882">
        <v>513091</v>
      </c>
      <c r="B1178" s="883" t="s">
        <v>42</v>
      </c>
      <c r="C1178" s="157">
        <f>VLOOKUP(A1178,Clasificación!C:J,5,FALSE)</f>
        <v>0</v>
      </c>
      <c r="D1178" s="157"/>
      <c r="E1178" s="157"/>
      <c r="F1178" s="157">
        <f>+VLOOKUP(A1178,Clasificación!C:K,9,FALSE)</f>
        <v>0</v>
      </c>
      <c r="G1178" s="157">
        <f t="shared" si="65"/>
        <v>0</v>
      </c>
      <c r="H1178" s="157"/>
      <c r="I1178" s="157"/>
      <c r="J1178" s="157">
        <f>-G1178</f>
        <v>0</v>
      </c>
      <c r="K1178" s="157"/>
      <c r="L1178" s="157"/>
      <c r="M1178" s="157"/>
      <c r="N1178" s="157"/>
      <c r="O1178" s="157"/>
      <c r="P1178" s="157"/>
      <c r="Q1178" s="157"/>
      <c r="R1178" s="157"/>
      <c r="S1178" s="157"/>
      <c r="T1178" s="157"/>
      <c r="U1178" s="157"/>
      <c r="V1178" s="157"/>
      <c r="W1178" s="157"/>
      <c r="X1178" s="157"/>
      <c r="Y1178" s="157"/>
      <c r="Z1178" s="157"/>
      <c r="AA1178" s="157">
        <f t="shared" si="64"/>
        <v>0</v>
      </c>
      <c r="AB1178" s="158"/>
      <c r="AC1178" s="884"/>
      <c r="AD1178" s="884"/>
      <c r="AE1178" s="884"/>
      <c r="AF1178" s="884"/>
      <c r="AG1178" s="884"/>
      <c r="AH1178" s="884"/>
      <c r="AI1178" s="884"/>
      <c r="AJ1178" s="884"/>
      <c r="AK1178" s="884"/>
      <c r="AL1178" s="884"/>
      <c r="AM1178" s="884"/>
      <c r="AN1178" s="884"/>
    </row>
    <row r="1179" spans="1:40" s="882" customFormat="1" ht="11.25">
      <c r="A1179" s="882">
        <v>5130911</v>
      </c>
      <c r="B1179" s="883" t="s">
        <v>42</v>
      </c>
      <c r="C1179" s="157">
        <f>VLOOKUP(A1179,Clasificación!C:J,5,FALSE)</f>
        <v>0</v>
      </c>
      <c r="D1179" s="157"/>
      <c r="E1179" s="157"/>
      <c r="F1179" s="157">
        <f>+VLOOKUP(A1179,Clasificación!C:K,9,FALSE)</f>
        <v>0</v>
      </c>
      <c r="G1179" s="157">
        <f t="shared" si="65"/>
        <v>0</v>
      </c>
      <c r="H1179" s="157"/>
      <c r="I1179" s="157"/>
      <c r="J1179" s="157"/>
      <c r="K1179" s="157"/>
      <c r="L1179" s="157"/>
      <c r="M1179" s="157"/>
      <c r="N1179" s="157"/>
      <c r="O1179" s="157"/>
      <c r="P1179" s="157"/>
      <c r="Q1179" s="157"/>
      <c r="R1179" s="157"/>
      <c r="S1179" s="157"/>
      <c r="T1179" s="157"/>
      <c r="U1179" s="157"/>
      <c r="V1179" s="157"/>
      <c r="W1179" s="157"/>
      <c r="X1179" s="157"/>
      <c r="Y1179" s="157"/>
      <c r="Z1179" s="157"/>
      <c r="AA1179" s="157">
        <f t="shared" si="64"/>
        <v>0</v>
      </c>
      <c r="AB1179" s="158"/>
      <c r="AC1179" s="884"/>
      <c r="AD1179" s="884"/>
      <c r="AE1179" s="884"/>
      <c r="AF1179" s="884"/>
      <c r="AG1179" s="884"/>
      <c r="AH1179" s="884"/>
      <c r="AI1179" s="884"/>
      <c r="AJ1179" s="884"/>
      <c r="AK1179" s="884"/>
      <c r="AL1179" s="884"/>
      <c r="AM1179" s="884"/>
      <c r="AN1179" s="884"/>
    </row>
    <row r="1180" spans="1:40" s="882" customFormat="1" ht="11.25">
      <c r="A1180" s="882">
        <v>51309111</v>
      </c>
      <c r="B1180" s="883" t="s">
        <v>42</v>
      </c>
      <c r="C1180" s="157">
        <f>VLOOKUP(A1180,Clasificación!C:J,5,FALSE)</f>
        <v>0</v>
      </c>
      <c r="D1180" s="157"/>
      <c r="E1180" s="157"/>
      <c r="F1180" s="157">
        <f>+VLOOKUP(A1180,Clasificación!C:K,9,FALSE)</f>
        <v>0</v>
      </c>
      <c r="G1180" s="157">
        <f t="shared" si="65"/>
        <v>0</v>
      </c>
      <c r="H1180" s="157"/>
      <c r="I1180" s="157"/>
      <c r="J1180" s="157"/>
      <c r="K1180" s="157"/>
      <c r="L1180" s="157"/>
      <c r="M1180" s="157"/>
      <c r="N1180" s="157"/>
      <c r="O1180" s="157"/>
      <c r="P1180" s="157"/>
      <c r="Q1180" s="157"/>
      <c r="R1180" s="157"/>
      <c r="S1180" s="157"/>
      <c r="T1180" s="157"/>
      <c r="U1180" s="157"/>
      <c r="V1180" s="157">
        <f>-G1180</f>
        <v>0</v>
      </c>
      <c r="W1180" s="157"/>
      <c r="X1180" s="157"/>
      <c r="Y1180" s="157"/>
      <c r="Z1180" s="157"/>
      <c r="AA1180" s="157">
        <f t="shared" si="64"/>
        <v>0</v>
      </c>
      <c r="AB1180" s="158"/>
      <c r="AC1180" s="884"/>
      <c r="AD1180" s="884"/>
      <c r="AE1180" s="884"/>
      <c r="AF1180" s="884"/>
      <c r="AG1180" s="884"/>
      <c r="AH1180" s="884"/>
      <c r="AI1180" s="884"/>
      <c r="AJ1180" s="884"/>
      <c r="AK1180" s="884"/>
      <c r="AL1180" s="884"/>
      <c r="AM1180" s="884"/>
      <c r="AN1180" s="884"/>
    </row>
    <row r="1181" spans="1:40" s="882" customFormat="1" ht="11.25">
      <c r="A1181" s="882">
        <v>5130911101</v>
      </c>
      <c r="B1181" s="883" t="s">
        <v>886</v>
      </c>
      <c r="C1181" s="157">
        <f>VLOOKUP(A1181,Clasificación!C:J,5,FALSE)</f>
        <v>0</v>
      </c>
      <c r="D1181" s="157"/>
      <c r="E1181" s="157"/>
      <c r="F1181" s="157">
        <f>+VLOOKUP(A1181,Clasificación!C:K,9,FALSE)</f>
        <v>0</v>
      </c>
      <c r="G1181" s="157">
        <f t="shared" si="65"/>
        <v>0</v>
      </c>
      <c r="H1181" s="157"/>
      <c r="I1181" s="157"/>
      <c r="J1181" s="157"/>
      <c r="K1181" s="157"/>
      <c r="L1181" s="157"/>
      <c r="M1181" s="157"/>
      <c r="N1181" s="157"/>
      <c r="O1181" s="157"/>
      <c r="P1181" s="157"/>
      <c r="Q1181" s="157"/>
      <c r="R1181" s="157"/>
      <c r="S1181" s="157"/>
      <c r="T1181" s="157"/>
      <c r="U1181" s="157"/>
      <c r="V1181" s="157"/>
      <c r="W1181" s="157"/>
      <c r="X1181" s="157"/>
      <c r="Y1181" s="157"/>
      <c r="Z1181" s="157"/>
      <c r="AA1181" s="157">
        <f t="shared" si="64"/>
        <v>0</v>
      </c>
      <c r="AB1181" s="158"/>
      <c r="AC1181" s="884"/>
      <c r="AD1181" s="884"/>
      <c r="AE1181" s="884"/>
      <c r="AF1181" s="884"/>
      <c r="AG1181" s="884"/>
      <c r="AH1181" s="884"/>
      <c r="AI1181" s="884"/>
      <c r="AJ1181" s="884"/>
      <c r="AK1181" s="884"/>
      <c r="AL1181" s="884"/>
      <c r="AM1181" s="884"/>
      <c r="AN1181" s="884"/>
    </row>
    <row r="1182" spans="1:40" s="882" customFormat="1" ht="11.25">
      <c r="A1182" s="882">
        <v>5130911102</v>
      </c>
      <c r="B1182" s="883" t="s">
        <v>350</v>
      </c>
      <c r="C1182" s="157">
        <f>VLOOKUP(A1182,Clasificación!C:J,5,FALSE)</f>
        <v>5347200</v>
      </c>
      <c r="D1182" s="157">
        <v>0</v>
      </c>
      <c r="E1182" s="157"/>
      <c r="F1182" s="157">
        <f>+VLOOKUP(A1182,Clasificación!C:K,9,FALSE)</f>
        <v>0</v>
      </c>
      <c r="G1182" s="157">
        <f t="shared" si="65"/>
        <v>5347200</v>
      </c>
      <c r="H1182" s="157"/>
      <c r="I1182" s="157"/>
      <c r="J1182" s="157">
        <f>-G1182</f>
        <v>-5347200</v>
      </c>
      <c r="K1182" s="157"/>
      <c r="L1182" s="157"/>
      <c r="M1182" s="157"/>
      <c r="N1182" s="157"/>
      <c r="O1182" s="157"/>
      <c r="P1182" s="157"/>
      <c r="Q1182" s="157"/>
      <c r="R1182" s="157"/>
      <c r="S1182" s="157"/>
      <c r="T1182" s="157"/>
      <c r="U1182" s="157"/>
      <c r="V1182" s="157"/>
      <c r="W1182" s="157"/>
      <c r="X1182" s="157"/>
      <c r="Y1182" s="157"/>
      <c r="Z1182" s="157"/>
      <c r="AA1182" s="157">
        <f t="shared" ref="AA1182" si="71">SUM(G1182:Z1182)</f>
        <v>0</v>
      </c>
      <c r="AB1182" s="158"/>
      <c r="AC1182" s="884"/>
      <c r="AD1182" s="884"/>
      <c r="AE1182" s="884"/>
      <c r="AF1182" s="884"/>
      <c r="AG1182" s="884"/>
      <c r="AH1182" s="884"/>
      <c r="AI1182" s="884"/>
      <c r="AJ1182" s="884"/>
      <c r="AK1182" s="884"/>
      <c r="AL1182" s="884"/>
      <c r="AM1182" s="884"/>
      <c r="AN1182" s="884"/>
    </row>
    <row r="1183" spans="1:40" s="882" customFormat="1" ht="11.25">
      <c r="A1183" s="882">
        <v>5130911103</v>
      </c>
      <c r="B1183" s="883" t="s">
        <v>887</v>
      </c>
      <c r="C1183" s="157">
        <f>VLOOKUP(A1183,Clasificación!C:J,5,FALSE)</f>
        <v>0</v>
      </c>
      <c r="D1183" s="157"/>
      <c r="E1183" s="157"/>
      <c r="F1183" s="157">
        <f>+VLOOKUP(A1183,Clasificación!C:K,9,FALSE)</f>
        <v>0</v>
      </c>
      <c r="G1183" s="157">
        <f t="shared" si="65"/>
        <v>0</v>
      </c>
      <c r="H1183" s="157"/>
      <c r="I1183" s="157"/>
      <c r="J1183" s="157"/>
      <c r="K1183" s="157"/>
      <c r="L1183" s="157"/>
      <c r="M1183" s="157"/>
      <c r="N1183" s="157"/>
      <c r="O1183" s="157"/>
      <c r="P1183" s="157"/>
      <c r="Q1183" s="157"/>
      <c r="R1183" s="157"/>
      <c r="S1183" s="157"/>
      <c r="T1183" s="157"/>
      <c r="U1183" s="157"/>
      <c r="V1183" s="157"/>
      <c r="W1183" s="157"/>
      <c r="X1183" s="157"/>
      <c r="Y1183" s="157"/>
      <c r="Z1183" s="157"/>
      <c r="AA1183" s="157">
        <f t="shared" si="64"/>
        <v>0</v>
      </c>
      <c r="AB1183" s="158"/>
      <c r="AC1183" s="884"/>
      <c r="AD1183" s="884"/>
      <c r="AE1183" s="884"/>
      <c r="AF1183" s="884"/>
      <c r="AG1183" s="884"/>
      <c r="AH1183" s="884"/>
      <c r="AI1183" s="884"/>
      <c r="AJ1183" s="884"/>
      <c r="AK1183" s="884"/>
      <c r="AL1183" s="884"/>
      <c r="AM1183" s="884"/>
      <c r="AN1183" s="884"/>
    </row>
    <row r="1184" spans="1:40" s="882" customFormat="1" ht="11.25">
      <c r="A1184" s="882">
        <v>5130911104</v>
      </c>
      <c r="B1184" s="883" t="s">
        <v>351</v>
      </c>
      <c r="C1184" s="157">
        <f>VLOOKUP(A1184,Clasificación!C:J,5,FALSE)</f>
        <v>0</v>
      </c>
      <c r="D1184" s="157"/>
      <c r="E1184" s="157"/>
      <c r="F1184" s="157">
        <f>+VLOOKUP(A1184,Clasificación!C:K,9,FALSE)</f>
        <v>0</v>
      </c>
      <c r="G1184" s="157">
        <f t="shared" si="65"/>
        <v>0</v>
      </c>
      <c r="H1184" s="157"/>
      <c r="I1184" s="157"/>
      <c r="J1184" s="157"/>
      <c r="K1184" s="157"/>
      <c r="L1184" s="157"/>
      <c r="M1184" s="157"/>
      <c r="N1184" s="157"/>
      <c r="O1184" s="157"/>
      <c r="P1184" s="157"/>
      <c r="Q1184" s="157"/>
      <c r="R1184" s="157"/>
      <c r="S1184" s="157"/>
      <c r="T1184" s="157"/>
      <c r="U1184" s="157"/>
      <c r="V1184" s="157"/>
      <c r="W1184" s="157"/>
      <c r="X1184" s="157"/>
      <c r="Y1184" s="157"/>
      <c r="Z1184" s="157"/>
      <c r="AA1184" s="157">
        <f t="shared" si="64"/>
        <v>0</v>
      </c>
      <c r="AB1184" s="158"/>
      <c r="AC1184" s="884"/>
      <c r="AD1184" s="884"/>
      <c r="AE1184" s="884"/>
      <c r="AF1184" s="884"/>
      <c r="AG1184" s="884"/>
      <c r="AH1184" s="884"/>
      <c r="AI1184" s="884"/>
      <c r="AJ1184" s="884"/>
      <c r="AK1184" s="884"/>
      <c r="AL1184" s="884"/>
      <c r="AM1184" s="884"/>
      <c r="AN1184" s="884"/>
    </row>
    <row r="1185" spans="1:40" s="882" customFormat="1" ht="11.25">
      <c r="A1185" s="882">
        <v>5130911105</v>
      </c>
      <c r="B1185" s="883" t="s">
        <v>1254</v>
      </c>
      <c r="C1185" s="157">
        <f>VLOOKUP(A1185,Clasificación!C:J,5,FALSE)</f>
        <v>3641710</v>
      </c>
      <c r="D1185" s="157">
        <f>+E1251+E1186</f>
        <v>0</v>
      </c>
      <c r="E1185" s="157"/>
      <c r="F1185" s="157">
        <f>+VLOOKUP(A1185,Clasificación!C:K,9,FALSE)</f>
        <v>0</v>
      </c>
      <c r="G1185" s="157">
        <f t="shared" si="65"/>
        <v>3641710</v>
      </c>
      <c r="H1185" s="157"/>
      <c r="I1185" s="157"/>
      <c r="J1185" s="157"/>
      <c r="K1185" s="157"/>
      <c r="L1185" s="157">
        <f>-G1185</f>
        <v>-3641710</v>
      </c>
      <c r="M1185" s="157"/>
      <c r="N1185" s="157"/>
      <c r="O1185" s="157"/>
      <c r="P1185" s="157"/>
      <c r="Q1185" s="157"/>
      <c r="R1185" s="157"/>
      <c r="S1185" s="157"/>
      <c r="T1185" s="157"/>
      <c r="U1185" s="157"/>
      <c r="V1185" s="157"/>
      <c r="W1185" s="157"/>
      <c r="X1185" s="157"/>
      <c r="Y1185" s="157"/>
      <c r="Z1185" s="157"/>
      <c r="AA1185" s="157">
        <f t="shared" ref="AA1185" si="72">SUM(G1185:Z1185)</f>
        <v>0</v>
      </c>
      <c r="AB1185" s="158"/>
      <c r="AC1185" s="884"/>
      <c r="AD1185" s="884"/>
      <c r="AE1185" s="884"/>
      <c r="AF1185" s="884"/>
      <c r="AG1185" s="884"/>
      <c r="AH1185" s="884"/>
      <c r="AI1185" s="884"/>
      <c r="AJ1185" s="884"/>
      <c r="AK1185" s="884"/>
      <c r="AL1185" s="884"/>
      <c r="AM1185" s="884"/>
      <c r="AN1185" s="884"/>
    </row>
    <row r="1186" spans="1:40" s="882" customFormat="1" ht="11.25">
      <c r="A1186" s="882">
        <v>51310</v>
      </c>
      <c r="B1186" s="883" t="s">
        <v>184</v>
      </c>
      <c r="C1186" s="157">
        <f>VLOOKUP(A1186,Clasificación!C:J,5,FALSE)</f>
        <v>0</v>
      </c>
      <c r="D1186" s="157"/>
      <c r="E1186" s="157">
        <f>+F1185</f>
        <v>0</v>
      </c>
      <c r="F1186" s="157">
        <f>+VLOOKUP(A1186,Clasificación!C:K,9,FALSE)</f>
        <v>0</v>
      </c>
      <c r="G1186" s="157">
        <f t="shared" si="65"/>
        <v>0</v>
      </c>
      <c r="H1186" s="157"/>
      <c r="I1186" s="157"/>
      <c r="J1186" s="157"/>
      <c r="K1186" s="157"/>
      <c r="L1186" s="157"/>
      <c r="M1186" s="157"/>
      <c r="N1186" s="157"/>
      <c r="O1186" s="157"/>
      <c r="P1186" s="157"/>
      <c r="Q1186" s="157"/>
      <c r="R1186" s="157"/>
      <c r="S1186" s="157"/>
      <c r="T1186" s="157"/>
      <c r="U1186" s="157"/>
      <c r="V1186" s="157">
        <f>-G1186</f>
        <v>0</v>
      </c>
      <c r="W1186" s="157"/>
      <c r="X1186" s="157"/>
      <c r="Y1186" s="157"/>
      <c r="Z1186" s="157"/>
      <c r="AA1186" s="157">
        <f t="shared" si="64"/>
        <v>0</v>
      </c>
      <c r="AB1186" s="158"/>
      <c r="AC1186" s="884"/>
      <c r="AD1186" s="884"/>
      <c r="AE1186" s="884"/>
      <c r="AF1186" s="884"/>
      <c r="AG1186" s="884"/>
      <c r="AH1186" s="884"/>
      <c r="AI1186" s="884"/>
      <c r="AJ1186" s="884"/>
      <c r="AK1186" s="884"/>
      <c r="AL1186" s="884"/>
      <c r="AM1186" s="884"/>
      <c r="AN1186" s="884"/>
    </row>
    <row r="1187" spans="1:40" s="882" customFormat="1" ht="11.25">
      <c r="A1187" s="882">
        <v>513101</v>
      </c>
      <c r="B1187" s="883" t="s">
        <v>184</v>
      </c>
      <c r="C1187" s="157">
        <f>VLOOKUP(A1187,Clasificación!C:J,5,FALSE)</f>
        <v>0</v>
      </c>
      <c r="D1187" s="157"/>
      <c r="E1187" s="157"/>
      <c r="F1187" s="157">
        <f>+VLOOKUP(A1187,Clasificación!C:K,9,FALSE)</f>
        <v>0</v>
      </c>
      <c r="G1187" s="157">
        <f t="shared" si="65"/>
        <v>0</v>
      </c>
      <c r="H1187" s="157"/>
      <c r="I1187" s="157"/>
      <c r="J1187" s="157"/>
      <c r="K1187" s="157"/>
      <c r="L1187" s="157"/>
      <c r="M1187" s="157"/>
      <c r="N1187" s="157"/>
      <c r="O1187" s="157"/>
      <c r="P1187" s="157"/>
      <c r="Q1187" s="157"/>
      <c r="R1187" s="157"/>
      <c r="S1187" s="157"/>
      <c r="T1187" s="157"/>
      <c r="U1187" s="157"/>
      <c r="V1187" s="157"/>
      <c r="W1187" s="157"/>
      <c r="X1187" s="157"/>
      <c r="Y1187" s="157"/>
      <c r="Z1187" s="157"/>
      <c r="AA1187" s="157">
        <f t="shared" si="64"/>
        <v>0</v>
      </c>
      <c r="AB1187" s="158"/>
      <c r="AC1187" s="884"/>
      <c r="AD1187" s="884"/>
      <c r="AE1187" s="884"/>
      <c r="AF1187" s="884"/>
      <c r="AG1187" s="884"/>
      <c r="AH1187" s="884"/>
      <c r="AI1187" s="884"/>
      <c r="AJ1187" s="884"/>
      <c r="AK1187" s="884"/>
      <c r="AL1187" s="884"/>
      <c r="AM1187" s="884"/>
      <c r="AN1187" s="884"/>
    </row>
    <row r="1188" spans="1:40" s="882" customFormat="1" ht="11.25">
      <c r="A1188" s="882">
        <v>5131011</v>
      </c>
      <c r="B1188" s="883" t="s">
        <v>184</v>
      </c>
      <c r="C1188" s="157">
        <f>VLOOKUP(A1188,Clasificación!C:J,5,FALSE)</f>
        <v>0</v>
      </c>
      <c r="D1188" s="157"/>
      <c r="E1188" s="157"/>
      <c r="F1188" s="157">
        <f>+VLOOKUP(A1188,Clasificación!C:K,9,FALSE)</f>
        <v>0</v>
      </c>
      <c r="G1188" s="157">
        <f t="shared" si="65"/>
        <v>0</v>
      </c>
      <c r="H1188" s="157"/>
      <c r="I1188" s="157"/>
      <c r="J1188" s="157"/>
      <c r="K1188" s="157"/>
      <c r="L1188" s="157"/>
      <c r="M1188" s="157"/>
      <c r="N1188" s="157"/>
      <c r="O1188" s="157"/>
      <c r="P1188" s="157"/>
      <c r="Q1188" s="157"/>
      <c r="R1188" s="157"/>
      <c r="S1188" s="157"/>
      <c r="T1188" s="157"/>
      <c r="U1188" s="157"/>
      <c r="V1188" s="157"/>
      <c r="W1188" s="157"/>
      <c r="X1188" s="157"/>
      <c r="Y1188" s="157"/>
      <c r="Z1188" s="157"/>
      <c r="AA1188" s="157">
        <f t="shared" si="64"/>
        <v>0</v>
      </c>
      <c r="AB1188" s="158"/>
      <c r="AC1188" s="884"/>
      <c r="AD1188" s="884"/>
      <c r="AE1188" s="884"/>
      <c r="AF1188" s="884"/>
      <c r="AG1188" s="884"/>
      <c r="AH1188" s="884"/>
      <c r="AI1188" s="884"/>
      <c r="AJ1188" s="884"/>
      <c r="AK1188" s="884"/>
      <c r="AL1188" s="884"/>
      <c r="AM1188" s="884"/>
      <c r="AN1188" s="884"/>
    </row>
    <row r="1189" spans="1:40" s="882" customFormat="1" ht="11.25">
      <c r="A1189" s="882">
        <v>51310111</v>
      </c>
      <c r="B1189" s="883" t="s">
        <v>184</v>
      </c>
      <c r="C1189" s="157">
        <f>VLOOKUP(A1189,Clasificación!C:J,5,FALSE)</f>
        <v>0</v>
      </c>
      <c r="D1189" s="157"/>
      <c r="E1189" s="157"/>
      <c r="F1189" s="157">
        <f>+VLOOKUP(A1189,Clasificación!C:K,9,FALSE)</f>
        <v>0</v>
      </c>
      <c r="G1189" s="157">
        <f t="shared" si="65"/>
        <v>0</v>
      </c>
      <c r="H1189" s="157">
        <f>-G1189</f>
        <v>0</v>
      </c>
      <c r="I1189" s="157"/>
      <c r="J1189" s="157"/>
      <c r="K1189" s="157"/>
      <c r="L1189" s="157"/>
      <c r="M1189" s="157"/>
      <c r="N1189" s="157"/>
      <c r="O1189" s="157"/>
      <c r="P1189" s="157"/>
      <c r="Q1189" s="157"/>
      <c r="R1189" s="157"/>
      <c r="S1189" s="157"/>
      <c r="T1189" s="157"/>
      <c r="U1189" s="157"/>
      <c r="V1189" s="157"/>
      <c r="W1189" s="157"/>
      <c r="X1189" s="157"/>
      <c r="Y1189" s="157"/>
      <c r="Z1189" s="157"/>
      <c r="AA1189" s="157">
        <f t="shared" si="64"/>
        <v>0</v>
      </c>
      <c r="AB1189" s="158"/>
      <c r="AC1189" s="884"/>
      <c r="AD1189" s="884"/>
      <c r="AE1189" s="884"/>
      <c r="AF1189" s="884"/>
      <c r="AG1189" s="884"/>
      <c r="AH1189" s="884"/>
      <c r="AI1189" s="884"/>
      <c r="AJ1189" s="884"/>
      <c r="AK1189" s="884"/>
      <c r="AL1189" s="884"/>
      <c r="AM1189" s="884"/>
      <c r="AN1189" s="884"/>
    </row>
    <row r="1190" spans="1:40" s="882" customFormat="1" ht="11.25">
      <c r="A1190" s="882">
        <v>5131011101</v>
      </c>
      <c r="B1190" s="883" t="s">
        <v>888</v>
      </c>
      <c r="C1190" s="157">
        <f>VLOOKUP(A1190,Clasificación!C:J,5,FALSE)</f>
        <v>3090557</v>
      </c>
      <c r="D1190" s="157"/>
      <c r="E1190" s="157"/>
      <c r="F1190" s="157">
        <f>+VLOOKUP(A1190,Clasificación!C:K,9,FALSE)</f>
        <v>0</v>
      </c>
      <c r="G1190" s="157">
        <f t="shared" si="65"/>
        <v>3090557</v>
      </c>
      <c r="H1190" s="157"/>
      <c r="I1190" s="157"/>
      <c r="J1190" s="157"/>
      <c r="K1190" s="157"/>
      <c r="L1190" s="157">
        <f>-G1190</f>
        <v>-3090557</v>
      </c>
      <c r="M1190" s="157"/>
      <c r="N1190" s="157"/>
      <c r="O1190" s="157"/>
      <c r="P1190" s="157"/>
      <c r="Q1190" s="157"/>
      <c r="R1190" s="157"/>
      <c r="S1190" s="157"/>
      <c r="T1190" s="157"/>
      <c r="U1190" s="157"/>
      <c r="V1190" s="157"/>
      <c r="W1190" s="157"/>
      <c r="X1190" s="157"/>
      <c r="Y1190" s="157"/>
      <c r="Z1190" s="157"/>
      <c r="AA1190" s="157">
        <f t="shared" ref="AA1190:AA1191" si="73">SUM(G1190:Z1190)</f>
        <v>0</v>
      </c>
      <c r="AB1190" s="158"/>
      <c r="AC1190" s="884"/>
      <c r="AD1190" s="884"/>
      <c r="AE1190" s="884"/>
      <c r="AF1190" s="884"/>
      <c r="AG1190" s="884"/>
      <c r="AH1190" s="884"/>
      <c r="AI1190" s="884"/>
      <c r="AJ1190" s="884"/>
      <c r="AK1190" s="884"/>
      <c r="AL1190" s="884"/>
      <c r="AM1190" s="884"/>
      <c r="AN1190" s="884"/>
    </row>
    <row r="1191" spans="1:40" s="882" customFormat="1" ht="11.25">
      <c r="A1191" s="882">
        <v>5131011102</v>
      </c>
      <c r="B1191" s="883" t="s">
        <v>889</v>
      </c>
      <c r="C1191" s="157">
        <f>VLOOKUP(A1191,Clasificación!C:J,5,FALSE)</f>
        <v>4436364</v>
      </c>
      <c r="D1191" s="157"/>
      <c r="E1191" s="157"/>
      <c r="F1191" s="157">
        <f>+VLOOKUP(A1191,Clasificación!C:K,9,FALSE)</f>
        <v>0</v>
      </c>
      <c r="G1191" s="157">
        <f t="shared" si="65"/>
        <v>4436364</v>
      </c>
      <c r="H1191" s="157"/>
      <c r="I1191" s="157"/>
      <c r="J1191" s="157"/>
      <c r="K1191" s="157"/>
      <c r="L1191" s="157">
        <f>-G1191</f>
        <v>-4436364</v>
      </c>
      <c r="M1191" s="157"/>
      <c r="N1191" s="157"/>
      <c r="O1191" s="157"/>
      <c r="P1191" s="157"/>
      <c r="Q1191" s="157"/>
      <c r="R1191" s="157"/>
      <c r="S1191" s="157"/>
      <c r="T1191" s="157"/>
      <c r="U1191" s="157"/>
      <c r="V1191" s="157"/>
      <c r="W1191" s="157"/>
      <c r="X1191" s="157"/>
      <c r="Y1191" s="157"/>
      <c r="Z1191" s="157"/>
      <c r="AA1191" s="157">
        <f t="shared" si="73"/>
        <v>0</v>
      </c>
      <c r="AB1191" s="158"/>
      <c r="AC1191" s="884"/>
      <c r="AD1191" s="884"/>
      <c r="AE1191" s="884"/>
      <c r="AF1191" s="884"/>
      <c r="AG1191" s="884"/>
      <c r="AH1191" s="884"/>
      <c r="AI1191" s="884"/>
      <c r="AJ1191" s="884"/>
      <c r="AK1191" s="884"/>
      <c r="AL1191" s="884"/>
      <c r="AM1191" s="884"/>
      <c r="AN1191" s="884"/>
    </row>
    <row r="1192" spans="1:40" s="882" customFormat="1" ht="11.25">
      <c r="A1192" s="882">
        <v>5131011103</v>
      </c>
      <c r="B1192" s="883" t="s">
        <v>890</v>
      </c>
      <c r="C1192" s="157">
        <f>VLOOKUP(A1192,Clasificación!C:J,5,FALSE)</f>
        <v>0</v>
      </c>
      <c r="D1192" s="157"/>
      <c r="E1192" s="157"/>
      <c r="F1192" s="157">
        <f>+VLOOKUP(A1192,Clasificación!C:K,9,FALSE)</f>
        <v>0</v>
      </c>
      <c r="G1192" s="157">
        <f t="shared" si="65"/>
        <v>0</v>
      </c>
      <c r="H1192" s="157">
        <f>-G1192</f>
        <v>0</v>
      </c>
      <c r="I1192" s="157"/>
      <c r="J1192" s="157"/>
      <c r="K1192" s="157"/>
      <c r="L1192" s="157"/>
      <c r="M1192" s="157"/>
      <c r="N1192" s="157"/>
      <c r="O1192" s="157"/>
      <c r="P1192" s="157"/>
      <c r="Q1192" s="157"/>
      <c r="R1192" s="157"/>
      <c r="S1192" s="157"/>
      <c r="T1192" s="157"/>
      <c r="U1192" s="157"/>
      <c r="V1192" s="157"/>
      <c r="W1192" s="157"/>
      <c r="X1192" s="157"/>
      <c r="Y1192" s="157"/>
      <c r="Z1192" s="157"/>
      <c r="AA1192" s="157">
        <f t="shared" si="64"/>
        <v>0</v>
      </c>
      <c r="AB1192" s="158"/>
      <c r="AC1192" s="884"/>
      <c r="AD1192" s="884"/>
      <c r="AE1192" s="884"/>
      <c r="AF1192" s="884"/>
      <c r="AG1192" s="884"/>
      <c r="AH1192" s="884"/>
      <c r="AI1192" s="884"/>
      <c r="AJ1192" s="884"/>
      <c r="AK1192" s="884"/>
      <c r="AL1192" s="884"/>
      <c r="AM1192" s="884"/>
      <c r="AN1192" s="884"/>
    </row>
    <row r="1193" spans="1:40" s="882" customFormat="1" ht="11.25">
      <c r="A1193" s="882">
        <v>5131011104</v>
      </c>
      <c r="B1193" s="883" t="s">
        <v>891</v>
      </c>
      <c r="C1193" s="157">
        <f>VLOOKUP(A1193,Clasificación!C:J,5,FALSE)</f>
        <v>14240182</v>
      </c>
      <c r="D1193" s="157">
        <v>0</v>
      </c>
      <c r="E1193" s="157"/>
      <c r="F1193" s="157">
        <f>+VLOOKUP(A1193,Clasificación!C:K,9,FALSE)</f>
        <v>0</v>
      </c>
      <c r="G1193" s="157">
        <f t="shared" si="65"/>
        <v>14240182</v>
      </c>
      <c r="H1193" s="157"/>
      <c r="I1193" s="157"/>
      <c r="J1193" s="157"/>
      <c r="K1193" s="157"/>
      <c r="L1193" s="157">
        <f>-G1193</f>
        <v>-14240182</v>
      </c>
      <c r="M1193" s="157"/>
      <c r="N1193" s="157"/>
      <c r="O1193" s="157"/>
      <c r="P1193" s="157"/>
      <c r="Q1193" s="157"/>
      <c r="R1193" s="157"/>
      <c r="S1193" s="157"/>
      <c r="T1193" s="157"/>
      <c r="U1193" s="157"/>
      <c r="V1193" s="157"/>
      <c r="W1193" s="157"/>
      <c r="X1193" s="157"/>
      <c r="Y1193" s="157"/>
      <c r="Z1193" s="157"/>
      <c r="AA1193" s="157">
        <f t="shared" ref="AA1193" si="74">SUM(G1193:Z1193)</f>
        <v>0</v>
      </c>
      <c r="AB1193" s="158"/>
      <c r="AC1193" s="884"/>
      <c r="AD1193" s="884"/>
      <c r="AE1193" s="884"/>
      <c r="AF1193" s="884"/>
      <c r="AG1193" s="884"/>
      <c r="AH1193" s="884"/>
      <c r="AI1193" s="884"/>
      <c r="AJ1193" s="884"/>
      <c r="AK1193" s="884"/>
      <c r="AL1193" s="884"/>
      <c r="AM1193" s="884"/>
      <c r="AN1193" s="884"/>
    </row>
    <row r="1194" spans="1:40" s="882" customFormat="1" ht="11.25">
      <c r="A1194" s="882">
        <v>5131011105</v>
      </c>
      <c r="B1194" s="883" t="s">
        <v>892</v>
      </c>
      <c r="C1194" s="157">
        <f>VLOOKUP(A1194,Clasificación!C:J,5,FALSE)</f>
        <v>0</v>
      </c>
      <c r="D1194" s="157">
        <f>-C1194</f>
        <v>0</v>
      </c>
      <c r="E1194" s="157"/>
      <c r="F1194" s="157">
        <f>+VLOOKUP(A1194,Clasificación!C:K,9,FALSE)</f>
        <v>0</v>
      </c>
      <c r="G1194" s="157">
        <f t="shared" si="65"/>
        <v>0</v>
      </c>
      <c r="H1194" s="157"/>
      <c r="I1194" s="157"/>
      <c r="J1194" s="157"/>
      <c r="K1194" s="157"/>
      <c r="L1194" s="157"/>
      <c r="M1194" s="157"/>
      <c r="N1194" s="157"/>
      <c r="O1194" s="157"/>
      <c r="P1194" s="157"/>
      <c r="Q1194" s="157"/>
      <c r="R1194" s="157"/>
      <c r="S1194" s="157"/>
      <c r="T1194" s="157"/>
      <c r="U1194" s="157"/>
      <c r="V1194" s="157"/>
      <c r="W1194" s="157"/>
      <c r="X1194" s="157"/>
      <c r="Y1194" s="157"/>
      <c r="Z1194" s="157"/>
      <c r="AA1194" s="157">
        <f t="shared" si="64"/>
        <v>0</v>
      </c>
      <c r="AB1194" s="158"/>
      <c r="AC1194" s="884"/>
      <c r="AD1194" s="884"/>
      <c r="AE1194" s="884"/>
      <c r="AF1194" s="884"/>
      <c r="AG1194" s="884"/>
      <c r="AH1194" s="884"/>
      <c r="AI1194" s="884"/>
      <c r="AJ1194" s="884"/>
      <c r="AK1194" s="884"/>
      <c r="AL1194" s="884"/>
      <c r="AM1194" s="884"/>
      <c r="AN1194" s="884"/>
    </row>
    <row r="1195" spans="1:40" s="882" customFormat="1" ht="11.25">
      <c r="A1195" s="882">
        <v>5131011106</v>
      </c>
      <c r="B1195" s="883" t="s">
        <v>352</v>
      </c>
      <c r="C1195" s="157">
        <f>VLOOKUP(A1195,Clasificación!C:J,5,FALSE)</f>
        <v>0</v>
      </c>
      <c r="D1195" s="157"/>
      <c r="E1195" s="157"/>
      <c r="F1195" s="157">
        <f>+VLOOKUP(A1195,Clasificación!C:K,9,FALSE)</f>
        <v>0</v>
      </c>
      <c r="G1195" s="157">
        <f t="shared" si="65"/>
        <v>0</v>
      </c>
      <c r="H1195" s="157"/>
      <c r="I1195" s="157"/>
      <c r="J1195" s="157"/>
      <c r="K1195" s="157"/>
      <c r="L1195" s="157"/>
      <c r="M1195" s="157"/>
      <c r="N1195" s="157"/>
      <c r="O1195" s="157"/>
      <c r="P1195" s="157"/>
      <c r="Q1195" s="157"/>
      <c r="R1195" s="157"/>
      <c r="S1195" s="157">
        <f>-G1195</f>
        <v>0</v>
      </c>
      <c r="T1195" s="157"/>
      <c r="U1195" s="157"/>
      <c r="V1195" s="157"/>
      <c r="W1195" s="157"/>
      <c r="X1195" s="157"/>
      <c r="Y1195" s="157"/>
      <c r="Z1195" s="157"/>
      <c r="AA1195" s="157">
        <f t="shared" si="64"/>
        <v>0</v>
      </c>
      <c r="AB1195" s="158"/>
      <c r="AC1195" s="884"/>
      <c r="AD1195" s="884"/>
      <c r="AE1195" s="884"/>
      <c r="AF1195" s="884"/>
      <c r="AG1195" s="884"/>
      <c r="AH1195" s="884"/>
      <c r="AI1195" s="884"/>
      <c r="AJ1195" s="884"/>
      <c r="AK1195" s="884"/>
      <c r="AL1195" s="884"/>
      <c r="AM1195" s="884"/>
      <c r="AN1195" s="884"/>
    </row>
    <row r="1196" spans="1:40" s="882" customFormat="1" ht="11.25">
      <c r="A1196" s="882">
        <v>5131011107</v>
      </c>
      <c r="B1196" s="883" t="s">
        <v>690</v>
      </c>
      <c r="C1196" s="157">
        <f>VLOOKUP(A1196,Clasificación!C:J,5,FALSE)</f>
        <v>0</v>
      </c>
      <c r="D1196" s="157"/>
      <c r="E1196" s="157"/>
      <c r="F1196" s="157">
        <f>+VLOOKUP(A1196,Clasificación!C:K,9,FALSE)</f>
        <v>0</v>
      </c>
      <c r="G1196" s="157">
        <f t="shared" si="65"/>
        <v>0</v>
      </c>
      <c r="H1196" s="157"/>
      <c r="I1196" s="157"/>
      <c r="J1196" s="157"/>
      <c r="K1196" s="157"/>
      <c r="L1196" s="157"/>
      <c r="M1196" s="157"/>
      <c r="N1196" s="157"/>
      <c r="O1196" s="157"/>
      <c r="P1196" s="157"/>
      <c r="Q1196" s="157"/>
      <c r="R1196" s="157"/>
      <c r="S1196" s="157">
        <f>-G1196</f>
        <v>0</v>
      </c>
      <c r="T1196" s="157"/>
      <c r="U1196" s="157"/>
      <c r="V1196" s="157"/>
      <c r="W1196" s="157"/>
      <c r="X1196" s="157"/>
      <c r="Y1196" s="157"/>
      <c r="Z1196" s="157"/>
      <c r="AA1196" s="157">
        <f t="shared" si="64"/>
        <v>0</v>
      </c>
      <c r="AB1196" s="158"/>
      <c r="AC1196" s="884"/>
      <c r="AD1196" s="884"/>
      <c r="AE1196" s="884"/>
      <c r="AF1196" s="884"/>
      <c r="AG1196" s="884"/>
      <c r="AH1196" s="884"/>
      <c r="AI1196" s="884"/>
      <c r="AJ1196" s="884"/>
      <c r="AK1196" s="884"/>
      <c r="AL1196" s="884"/>
      <c r="AM1196" s="884"/>
      <c r="AN1196" s="884"/>
    </row>
    <row r="1197" spans="1:40" s="882" customFormat="1" ht="11.25">
      <c r="A1197" s="882">
        <v>5131011108</v>
      </c>
      <c r="B1197" s="883" t="s">
        <v>893</v>
      </c>
      <c r="C1197" s="157">
        <f>VLOOKUP(A1197,Clasificación!C:J,5,FALSE)</f>
        <v>5789004</v>
      </c>
      <c r="D1197" s="157"/>
      <c r="E1197" s="157"/>
      <c r="F1197" s="157">
        <f>+VLOOKUP(A1197,Clasificación!C:K,9,FALSE)</f>
        <v>0</v>
      </c>
      <c r="G1197" s="157">
        <f t="shared" si="65"/>
        <v>5789004</v>
      </c>
      <c r="H1197" s="157"/>
      <c r="I1197" s="157"/>
      <c r="J1197" s="157"/>
      <c r="K1197" s="157"/>
      <c r="L1197" s="157">
        <f>-G1197</f>
        <v>-5789004</v>
      </c>
      <c r="M1197" s="157"/>
      <c r="N1197" s="157"/>
      <c r="O1197" s="157"/>
      <c r="P1197" s="157"/>
      <c r="Q1197" s="157"/>
      <c r="R1197" s="157"/>
      <c r="S1197" s="157"/>
      <c r="T1197" s="157"/>
      <c r="U1197" s="157"/>
      <c r="V1197" s="157"/>
      <c r="W1197" s="157"/>
      <c r="X1197" s="157"/>
      <c r="Y1197" s="157"/>
      <c r="Z1197" s="157"/>
      <c r="AA1197" s="157">
        <f t="shared" ref="AA1197" si="75">SUM(G1197:Z1197)</f>
        <v>0</v>
      </c>
      <c r="AB1197" s="158"/>
      <c r="AC1197" s="884"/>
      <c r="AD1197" s="884"/>
      <c r="AE1197" s="884"/>
      <c r="AF1197" s="884"/>
      <c r="AG1197" s="884"/>
      <c r="AH1197" s="884"/>
      <c r="AI1197" s="884"/>
      <c r="AJ1197" s="884"/>
      <c r="AK1197" s="884"/>
      <c r="AL1197" s="884"/>
      <c r="AM1197" s="884"/>
      <c r="AN1197" s="884"/>
    </row>
    <row r="1198" spans="1:40" s="882" customFormat="1" ht="11.25">
      <c r="A1198" s="882">
        <v>5131011109</v>
      </c>
      <c r="B1198" s="883" t="s">
        <v>894</v>
      </c>
      <c r="C1198" s="157">
        <f>VLOOKUP(A1198,Clasificación!C:J,5,FALSE)</f>
        <v>0</v>
      </c>
      <c r="D1198" s="157"/>
      <c r="E1198" s="157"/>
      <c r="F1198" s="157">
        <f>+VLOOKUP(A1198,Clasificación!C:K,9,FALSE)</f>
        <v>0</v>
      </c>
      <c r="G1198" s="157">
        <f t="shared" si="65"/>
        <v>0</v>
      </c>
      <c r="H1198" s="157"/>
      <c r="I1198" s="157"/>
      <c r="J1198" s="157"/>
      <c r="K1198" s="157"/>
      <c r="L1198" s="157"/>
      <c r="M1198" s="157"/>
      <c r="N1198" s="157"/>
      <c r="O1198" s="157"/>
      <c r="P1198" s="157"/>
      <c r="Q1198" s="157"/>
      <c r="R1198" s="157"/>
      <c r="S1198" s="157"/>
      <c r="T1198" s="157"/>
      <c r="U1198" s="157"/>
      <c r="V1198" s="157"/>
      <c r="W1198" s="157"/>
      <c r="X1198" s="157"/>
      <c r="Y1198" s="157"/>
      <c r="Z1198" s="157">
        <f>-G1198</f>
        <v>0</v>
      </c>
      <c r="AA1198" s="157">
        <f t="shared" ref="AA1198:AA1252" si="76">SUM(G1198:Z1198)</f>
        <v>0</v>
      </c>
      <c r="AB1198" s="158"/>
      <c r="AC1198" s="884"/>
      <c r="AD1198" s="884"/>
      <c r="AE1198" s="884"/>
      <c r="AF1198" s="884"/>
      <c r="AG1198" s="884"/>
      <c r="AH1198" s="884"/>
      <c r="AI1198" s="884"/>
      <c r="AJ1198" s="884"/>
      <c r="AK1198" s="884"/>
      <c r="AL1198" s="884"/>
      <c r="AM1198" s="884"/>
      <c r="AN1198" s="884"/>
    </row>
    <row r="1199" spans="1:40" s="882" customFormat="1" ht="11.25">
      <c r="A1199" s="882">
        <v>513101111</v>
      </c>
      <c r="B1199" s="883" t="s">
        <v>184</v>
      </c>
      <c r="C1199" s="157">
        <f>VLOOKUP(A1199,Clasificación!C:J,5,FALSE)</f>
        <v>0</v>
      </c>
      <c r="D1199" s="157"/>
      <c r="E1199" s="157"/>
      <c r="F1199" s="157">
        <f>+VLOOKUP(A1199,Clasificación!C:K,9,FALSE)</f>
        <v>0</v>
      </c>
      <c r="G1199" s="157">
        <f t="shared" si="65"/>
        <v>0</v>
      </c>
      <c r="H1199" s="157">
        <f>-G1199</f>
        <v>0</v>
      </c>
      <c r="I1199" s="157"/>
      <c r="J1199" s="157"/>
      <c r="K1199" s="157"/>
      <c r="L1199" s="157"/>
      <c r="M1199" s="157"/>
      <c r="N1199" s="157"/>
      <c r="O1199" s="157"/>
      <c r="P1199" s="157"/>
      <c r="Q1199" s="157"/>
      <c r="R1199" s="157"/>
      <c r="S1199" s="157"/>
      <c r="T1199" s="157">
        <f>-G1199</f>
        <v>0</v>
      </c>
      <c r="U1199" s="157"/>
      <c r="V1199" s="157"/>
      <c r="W1199" s="157"/>
      <c r="X1199" s="157"/>
      <c r="Y1199" s="157"/>
      <c r="Z1199" s="157"/>
      <c r="AA1199" s="157">
        <f t="shared" si="76"/>
        <v>0</v>
      </c>
      <c r="AB1199" s="158"/>
      <c r="AC1199" s="884"/>
      <c r="AD1199" s="884"/>
      <c r="AE1199" s="884"/>
      <c r="AF1199" s="884"/>
      <c r="AG1199" s="884"/>
      <c r="AH1199" s="884"/>
      <c r="AI1199" s="884"/>
      <c r="AJ1199" s="884"/>
      <c r="AK1199" s="884"/>
      <c r="AL1199" s="884"/>
      <c r="AM1199" s="884"/>
      <c r="AN1199" s="884"/>
    </row>
    <row r="1200" spans="1:40" s="882" customFormat="1" ht="11.25">
      <c r="A1200" s="882">
        <v>5131011110</v>
      </c>
      <c r="B1200" s="883" t="s">
        <v>141</v>
      </c>
      <c r="C1200" s="157">
        <f>VLOOKUP(A1200,Clasificación!C:J,5,FALSE)</f>
        <v>0</v>
      </c>
      <c r="D1200" s="157"/>
      <c r="E1200" s="157"/>
      <c r="F1200" s="157">
        <f>+VLOOKUP(A1200,Clasificación!C:K,9,FALSE)</f>
        <v>0</v>
      </c>
      <c r="G1200" s="157">
        <f t="shared" si="65"/>
        <v>0</v>
      </c>
      <c r="H1200" s="157"/>
      <c r="I1200" s="157"/>
      <c r="J1200" s="157">
        <f>-G1200</f>
        <v>0</v>
      </c>
      <c r="K1200" s="157"/>
      <c r="L1200" s="157"/>
      <c r="M1200" s="157"/>
      <c r="N1200" s="157"/>
      <c r="O1200" s="157"/>
      <c r="P1200" s="157"/>
      <c r="Q1200" s="157"/>
      <c r="R1200" s="157"/>
      <c r="S1200" s="157"/>
      <c r="T1200" s="157"/>
      <c r="U1200" s="157"/>
      <c r="V1200" s="157"/>
      <c r="W1200" s="157"/>
      <c r="X1200" s="157"/>
      <c r="Y1200" s="157"/>
      <c r="Z1200" s="157"/>
      <c r="AA1200" s="157">
        <f t="shared" si="76"/>
        <v>0</v>
      </c>
      <c r="AB1200" s="158"/>
      <c r="AC1200" s="884"/>
      <c r="AD1200" s="884"/>
      <c r="AE1200" s="884"/>
      <c r="AF1200" s="884"/>
      <c r="AG1200" s="884"/>
      <c r="AH1200" s="884"/>
      <c r="AI1200" s="884"/>
      <c r="AJ1200" s="884"/>
      <c r="AK1200" s="884"/>
      <c r="AL1200" s="884"/>
      <c r="AM1200" s="884"/>
      <c r="AN1200" s="884"/>
    </row>
    <row r="1201" spans="1:40" s="882" customFormat="1" ht="11.25">
      <c r="A1201" s="882">
        <v>5131011111</v>
      </c>
      <c r="B1201" s="883" t="s">
        <v>895</v>
      </c>
      <c r="C1201" s="157">
        <f>VLOOKUP(A1201,Clasificación!C:J,5,FALSE)</f>
        <v>0</v>
      </c>
      <c r="D1201" s="157"/>
      <c r="E1201" s="157"/>
      <c r="F1201" s="157">
        <f>+VLOOKUP(A1201,Clasificación!C:K,9,FALSE)</f>
        <v>0</v>
      </c>
      <c r="G1201" s="157">
        <f t="shared" si="65"/>
        <v>0</v>
      </c>
      <c r="H1201" s="157"/>
      <c r="I1201" s="157"/>
      <c r="J1201" s="157">
        <f>-G1201</f>
        <v>0</v>
      </c>
      <c r="K1201" s="157"/>
      <c r="L1201" s="157"/>
      <c r="M1201" s="157"/>
      <c r="N1201" s="157"/>
      <c r="O1201" s="157"/>
      <c r="P1201" s="157"/>
      <c r="Q1201" s="157"/>
      <c r="R1201" s="157"/>
      <c r="S1201" s="157"/>
      <c r="T1201" s="157"/>
      <c r="U1201" s="157"/>
      <c r="V1201" s="157"/>
      <c r="W1201" s="157"/>
      <c r="X1201" s="157"/>
      <c r="Y1201" s="157"/>
      <c r="Z1201" s="157"/>
      <c r="AA1201" s="157">
        <f t="shared" si="76"/>
        <v>0</v>
      </c>
      <c r="AB1201" s="158"/>
      <c r="AC1201" s="884"/>
      <c r="AD1201" s="884"/>
      <c r="AE1201" s="884"/>
      <c r="AF1201" s="884"/>
      <c r="AG1201" s="884"/>
      <c r="AH1201" s="884"/>
      <c r="AI1201" s="884"/>
      <c r="AJ1201" s="884"/>
      <c r="AK1201" s="884"/>
      <c r="AL1201" s="884"/>
      <c r="AM1201" s="884"/>
      <c r="AN1201" s="884"/>
    </row>
    <row r="1202" spans="1:40" s="882" customFormat="1" ht="11.25">
      <c r="A1202" s="882">
        <v>5131011112</v>
      </c>
      <c r="B1202" s="883" t="s">
        <v>896</v>
      </c>
      <c r="C1202" s="157">
        <f>VLOOKUP(A1202,Clasificación!C:J,5,FALSE)</f>
        <v>0</v>
      </c>
      <c r="D1202" s="157"/>
      <c r="E1202" s="157"/>
      <c r="F1202" s="157">
        <f>+VLOOKUP(A1202,Clasificación!C:K,9,FALSE)</f>
        <v>0</v>
      </c>
      <c r="G1202" s="157">
        <f t="shared" si="65"/>
        <v>0</v>
      </c>
      <c r="H1202" s="157"/>
      <c r="I1202" s="157"/>
      <c r="J1202" s="157"/>
      <c r="K1202" s="157"/>
      <c r="L1202" s="157"/>
      <c r="M1202" s="157"/>
      <c r="N1202" s="157"/>
      <c r="O1202" s="157"/>
      <c r="P1202" s="157"/>
      <c r="Q1202" s="157"/>
      <c r="R1202" s="157"/>
      <c r="S1202" s="157"/>
      <c r="T1202" s="157"/>
      <c r="U1202" s="157"/>
      <c r="V1202" s="157"/>
      <c r="W1202" s="157"/>
      <c r="X1202" s="157"/>
      <c r="Y1202" s="157"/>
      <c r="Z1202" s="157"/>
      <c r="AA1202" s="157">
        <f t="shared" si="76"/>
        <v>0</v>
      </c>
      <c r="AB1202" s="158"/>
      <c r="AC1202" s="884"/>
      <c r="AD1202" s="884"/>
      <c r="AE1202" s="884"/>
      <c r="AF1202" s="884"/>
      <c r="AG1202" s="884"/>
      <c r="AH1202" s="884"/>
      <c r="AI1202" s="884"/>
      <c r="AJ1202" s="884"/>
      <c r="AK1202" s="884"/>
      <c r="AL1202" s="884"/>
      <c r="AM1202" s="884"/>
      <c r="AN1202" s="884"/>
    </row>
    <row r="1203" spans="1:40" s="882" customFormat="1" ht="11.25">
      <c r="A1203" s="882">
        <v>5131011113</v>
      </c>
      <c r="B1203" s="883" t="s">
        <v>897</v>
      </c>
      <c r="C1203" s="157">
        <f>VLOOKUP(A1203,Clasificación!C:J,5,FALSE)</f>
        <v>0</v>
      </c>
      <c r="D1203" s="157"/>
      <c r="E1203" s="157"/>
      <c r="F1203" s="157">
        <f>+VLOOKUP(A1203,Clasificación!C:K,9,FALSE)</f>
        <v>0</v>
      </c>
      <c r="G1203" s="157">
        <f t="shared" si="65"/>
        <v>0</v>
      </c>
      <c r="H1203" s="157"/>
      <c r="I1203" s="157"/>
      <c r="J1203" s="157"/>
      <c r="K1203" s="157"/>
      <c r="L1203" s="157"/>
      <c r="M1203" s="157"/>
      <c r="N1203" s="157"/>
      <c r="O1203" s="157"/>
      <c r="P1203" s="157"/>
      <c r="Q1203" s="157"/>
      <c r="R1203" s="157"/>
      <c r="S1203" s="157"/>
      <c r="T1203" s="157"/>
      <c r="U1203" s="157"/>
      <c r="V1203" s="157"/>
      <c r="W1203" s="157"/>
      <c r="X1203" s="157"/>
      <c r="Y1203" s="157"/>
      <c r="Z1203" s="157"/>
      <c r="AA1203" s="157">
        <f t="shared" si="76"/>
        <v>0</v>
      </c>
      <c r="AB1203" s="158"/>
      <c r="AC1203" s="884"/>
      <c r="AD1203" s="884"/>
      <c r="AE1203" s="884"/>
      <c r="AF1203" s="884"/>
      <c r="AG1203" s="884"/>
      <c r="AH1203" s="884"/>
      <c r="AI1203" s="884"/>
      <c r="AJ1203" s="884"/>
      <c r="AK1203" s="884"/>
      <c r="AL1203" s="884"/>
      <c r="AM1203" s="884"/>
      <c r="AN1203" s="884"/>
    </row>
    <row r="1204" spans="1:40" s="882" customFormat="1" ht="11.25">
      <c r="A1204" s="882">
        <v>5131011114</v>
      </c>
      <c r="B1204" s="883" t="s">
        <v>898</v>
      </c>
      <c r="C1204" s="157">
        <f>VLOOKUP(A1204,Clasificación!C:J,5,FALSE)</f>
        <v>956782</v>
      </c>
      <c r="D1204" s="157"/>
      <c r="E1204" s="157"/>
      <c r="F1204" s="157">
        <f>+VLOOKUP(A1204,Clasificación!C:K,9,FALSE)</f>
        <v>0</v>
      </c>
      <c r="G1204" s="157">
        <f t="shared" si="65"/>
        <v>956782</v>
      </c>
      <c r="H1204" s="157"/>
      <c r="I1204" s="157"/>
      <c r="J1204" s="157"/>
      <c r="K1204" s="157"/>
      <c r="L1204" s="157">
        <f>-G1204</f>
        <v>-956782</v>
      </c>
      <c r="M1204" s="157"/>
      <c r="N1204" s="157"/>
      <c r="O1204" s="157"/>
      <c r="P1204" s="157"/>
      <c r="Q1204" s="157"/>
      <c r="R1204" s="157"/>
      <c r="S1204" s="157"/>
      <c r="T1204" s="157"/>
      <c r="U1204" s="157"/>
      <c r="V1204" s="157"/>
      <c r="W1204" s="157"/>
      <c r="X1204" s="157"/>
      <c r="Y1204" s="157"/>
      <c r="Z1204" s="157"/>
      <c r="AA1204" s="157">
        <f t="shared" ref="AA1204:AA1206" si="77">SUM(G1204:Z1204)</f>
        <v>0</v>
      </c>
      <c r="AB1204" s="158"/>
      <c r="AC1204" s="884"/>
      <c r="AD1204" s="884"/>
      <c r="AE1204" s="884"/>
      <c r="AF1204" s="884"/>
      <c r="AG1204" s="884"/>
      <c r="AH1204" s="884"/>
      <c r="AI1204" s="884"/>
      <c r="AJ1204" s="884"/>
      <c r="AK1204" s="884"/>
      <c r="AL1204" s="884"/>
      <c r="AM1204" s="884"/>
      <c r="AN1204" s="884"/>
    </row>
    <row r="1205" spans="1:40" s="882" customFormat="1" ht="11.25">
      <c r="A1205" s="882">
        <v>5131011115</v>
      </c>
      <c r="B1205" s="883" t="s">
        <v>1258</v>
      </c>
      <c r="C1205" s="157">
        <f>VLOOKUP(A1205,Clasificación!C:J,5,FALSE)</f>
        <v>11193242</v>
      </c>
      <c r="D1205" s="157"/>
      <c r="E1205" s="157"/>
      <c r="F1205" s="157">
        <f>+VLOOKUP(A1205,Clasificación!C:K,9,FALSE)</f>
        <v>0</v>
      </c>
      <c r="G1205" s="157">
        <f t="shared" si="65"/>
        <v>11193242</v>
      </c>
      <c r="H1205" s="157"/>
      <c r="I1205" s="157"/>
      <c r="J1205" s="157"/>
      <c r="K1205" s="157"/>
      <c r="L1205" s="157">
        <f>-G1205</f>
        <v>-11193242</v>
      </c>
      <c r="M1205" s="157"/>
      <c r="N1205" s="157"/>
      <c r="O1205" s="157"/>
      <c r="P1205" s="157"/>
      <c r="Q1205" s="157"/>
      <c r="R1205" s="157"/>
      <c r="S1205" s="157"/>
      <c r="T1205" s="157"/>
      <c r="U1205" s="157"/>
      <c r="V1205" s="157"/>
      <c r="W1205" s="157"/>
      <c r="X1205" s="157"/>
      <c r="Y1205" s="157"/>
      <c r="Z1205" s="157"/>
      <c r="AA1205" s="157">
        <f t="shared" si="77"/>
        <v>0</v>
      </c>
      <c r="AB1205" s="158"/>
      <c r="AC1205" s="884"/>
      <c r="AD1205" s="884"/>
      <c r="AE1205" s="884"/>
      <c r="AF1205" s="884"/>
      <c r="AG1205" s="884"/>
      <c r="AH1205" s="884"/>
      <c r="AI1205" s="884"/>
      <c r="AJ1205" s="884"/>
      <c r="AK1205" s="884"/>
      <c r="AL1205" s="884"/>
      <c r="AM1205" s="884"/>
      <c r="AN1205" s="884"/>
    </row>
    <row r="1206" spans="1:40" s="882" customFormat="1" ht="11.25">
      <c r="A1206" s="882">
        <v>5131011116</v>
      </c>
      <c r="B1206" s="883" t="s">
        <v>1259</v>
      </c>
      <c r="C1206" s="157">
        <f>VLOOKUP(A1206,Clasificación!C:J,5,FALSE)</f>
        <v>1728538</v>
      </c>
      <c r="D1206" s="157"/>
      <c r="E1206" s="157"/>
      <c r="F1206" s="157">
        <f>+VLOOKUP(A1206,Clasificación!C:K,9,FALSE)</f>
        <v>0</v>
      </c>
      <c r="G1206" s="157">
        <f t="shared" si="65"/>
        <v>1728538</v>
      </c>
      <c r="H1206" s="157"/>
      <c r="I1206" s="157"/>
      <c r="J1206" s="157">
        <v>0</v>
      </c>
      <c r="K1206" s="157"/>
      <c r="L1206" s="157">
        <f>-G1206</f>
        <v>-1728538</v>
      </c>
      <c r="M1206" s="157"/>
      <c r="N1206" s="157"/>
      <c r="O1206" s="157"/>
      <c r="P1206" s="157"/>
      <c r="Q1206" s="157"/>
      <c r="R1206" s="157"/>
      <c r="S1206" s="157">
        <v>0</v>
      </c>
      <c r="T1206" s="157"/>
      <c r="U1206" s="157"/>
      <c r="V1206" s="157"/>
      <c r="W1206" s="157">
        <v>0</v>
      </c>
      <c r="X1206" s="157"/>
      <c r="Y1206" s="157"/>
      <c r="Z1206" s="157"/>
      <c r="AA1206" s="157">
        <f t="shared" si="77"/>
        <v>0</v>
      </c>
      <c r="AB1206" s="158"/>
      <c r="AC1206" s="884"/>
      <c r="AD1206" s="884"/>
      <c r="AE1206" s="884"/>
      <c r="AF1206" s="884"/>
      <c r="AG1206" s="884"/>
      <c r="AH1206" s="884"/>
      <c r="AI1206" s="884"/>
      <c r="AJ1206" s="884"/>
      <c r="AK1206" s="884"/>
      <c r="AL1206" s="884"/>
      <c r="AM1206" s="884"/>
      <c r="AN1206" s="884"/>
    </row>
    <row r="1207" spans="1:40" s="882" customFormat="1" ht="11.25">
      <c r="A1207" s="882">
        <v>5131011117</v>
      </c>
      <c r="B1207" s="883" t="s">
        <v>1372</v>
      </c>
      <c r="C1207" s="157">
        <f>VLOOKUP(A1207,Clasificación!C:J,5,FALSE)</f>
        <v>0</v>
      </c>
      <c r="D1207" s="157"/>
      <c r="E1207" s="157"/>
      <c r="F1207" s="157">
        <f>+VLOOKUP(A1207,Clasificación!C:K,9,FALSE)</f>
        <v>0</v>
      </c>
      <c r="G1207" s="157">
        <f t="shared" si="65"/>
        <v>0</v>
      </c>
      <c r="H1207" s="157"/>
      <c r="I1207" s="157"/>
      <c r="J1207" s="157">
        <v>0</v>
      </c>
      <c r="K1207" s="157"/>
      <c r="L1207" s="157"/>
      <c r="M1207" s="157"/>
      <c r="N1207" s="157"/>
      <c r="O1207" s="157"/>
      <c r="P1207" s="157"/>
      <c r="Q1207" s="157"/>
      <c r="R1207" s="157"/>
      <c r="S1207" s="157">
        <f>-G1207</f>
        <v>0</v>
      </c>
      <c r="T1207" s="157"/>
      <c r="U1207" s="157"/>
      <c r="V1207" s="157"/>
      <c r="W1207" s="157"/>
      <c r="X1207" s="157"/>
      <c r="Y1207" s="157"/>
      <c r="Z1207" s="157"/>
      <c r="AA1207" s="157">
        <f t="shared" si="76"/>
        <v>0</v>
      </c>
      <c r="AB1207" s="158"/>
      <c r="AC1207" s="884"/>
      <c r="AD1207" s="884"/>
      <c r="AE1207" s="884"/>
      <c r="AF1207" s="884"/>
      <c r="AG1207" s="884"/>
      <c r="AH1207" s="884"/>
      <c r="AI1207" s="884"/>
      <c r="AJ1207" s="884"/>
      <c r="AK1207" s="884"/>
      <c r="AL1207" s="884"/>
      <c r="AM1207" s="884"/>
      <c r="AN1207" s="884"/>
    </row>
    <row r="1208" spans="1:40" s="882" customFormat="1" ht="11.25">
      <c r="A1208" s="882">
        <v>5131011119</v>
      </c>
      <c r="B1208" s="883" t="s">
        <v>1373</v>
      </c>
      <c r="C1208" s="157">
        <f>VLOOKUP(A1208,Clasificación!C:J,5,FALSE)</f>
        <v>35208468</v>
      </c>
      <c r="D1208" s="157"/>
      <c r="E1208" s="157"/>
      <c r="F1208" s="157">
        <f>+VLOOKUP(A1208,Clasificación!C:K,9,FALSE)</f>
        <v>0</v>
      </c>
      <c r="G1208" s="157">
        <f t="shared" si="65"/>
        <v>35208468</v>
      </c>
      <c r="H1208" s="157"/>
      <c r="I1208" s="157"/>
      <c r="J1208" s="157"/>
      <c r="K1208" s="157"/>
      <c r="L1208" s="157">
        <f>-G1208</f>
        <v>-35208468</v>
      </c>
      <c r="M1208" s="157"/>
      <c r="N1208" s="157"/>
      <c r="O1208" s="157"/>
      <c r="P1208" s="157"/>
      <c r="Q1208" s="157"/>
      <c r="R1208" s="157"/>
      <c r="S1208" s="157"/>
      <c r="T1208" s="157"/>
      <c r="U1208" s="157"/>
      <c r="V1208" s="157"/>
      <c r="W1208" s="157"/>
      <c r="X1208" s="157"/>
      <c r="Y1208" s="157"/>
      <c r="Z1208" s="157"/>
      <c r="AA1208" s="157">
        <f t="shared" ref="AA1208" si="78">SUM(G1208:Z1208)</f>
        <v>0</v>
      </c>
      <c r="AB1208" s="158"/>
      <c r="AC1208" s="884"/>
      <c r="AD1208" s="884"/>
      <c r="AE1208" s="884"/>
      <c r="AF1208" s="884"/>
      <c r="AG1208" s="884"/>
      <c r="AH1208" s="884"/>
      <c r="AI1208" s="884"/>
      <c r="AJ1208" s="884"/>
      <c r="AK1208" s="884"/>
      <c r="AL1208" s="884"/>
      <c r="AM1208" s="884"/>
      <c r="AN1208" s="884"/>
    </row>
    <row r="1209" spans="1:40" s="882" customFormat="1" ht="11.25">
      <c r="A1209" s="882">
        <v>5131011199</v>
      </c>
      <c r="B1209" s="883" t="s">
        <v>353</v>
      </c>
      <c r="C1209" s="157">
        <f>VLOOKUP(A1209,Clasificación!C:J,5,FALSE)</f>
        <v>0</v>
      </c>
      <c r="D1209" s="157"/>
      <c r="E1209" s="157"/>
      <c r="F1209" s="157">
        <f>+VLOOKUP(A1209,Clasificación!C:K,9,FALSE)</f>
        <v>0</v>
      </c>
      <c r="G1209" s="157">
        <f t="shared" si="65"/>
        <v>0</v>
      </c>
      <c r="H1209" s="157"/>
      <c r="I1209" s="157"/>
      <c r="J1209" s="157">
        <f>-G1209</f>
        <v>0</v>
      </c>
      <c r="K1209" s="157"/>
      <c r="L1209" s="157"/>
      <c r="M1209" s="157"/>
      <c r="N1209" s="157"/>
      <c r="O1209" s="157"/>
      <c r="P1209" s="157"/>
      <c r="Q1209" s="157"/>
      <c r="R1209" s="157"/>
      <c r="S1209" s="157"/>
      <c r="T1209" s="157"/>
      <c r="U1209" s="157"/>
      <c r="V1209" s="157"/>
      <c r="W1209" s="157"/>
      <c r="X1209" s="157"/>
      <c r="Y1209" s="157"/>
      <c r="Z1209" s="157"/>
      <c r="AA1209" s="157">
        <f t="shared" si="76"/>
        <v>0</v>
      </c>
      <c r="AB1209" s="158"/>
      <c r="AC1209" s="884"/>
      <c r="AD1209" s="884"/>
      <c r="AE1209" s="884"/>
      <c r="AF1209" s="884"/>
      <c r="AG1209" s="884"/>
      <c r="AH1209" s="884"/>
      <c r="AI1209" s="884"/>
      <c r="AJ1209" s="884"/>
      <c r="AK1209" s="884"/>
      <c r="AL1209" s="884"/>
      <c r="AM1209" s="884"/>
      <c r="AN1209" s="884"/>
    </row>
    <row r="1210" spans="1:40" s="882" customFormat="1" ht="11.25">
      <c r="A1210" s="882">
        <v>514</v>
      </c>
      <c r="B1210" s="883" t="s">
        <v>406</v>
      </c>
      <c r="C1210" s="157">
        <f>VLOOKUP(A1210,Clasificación!C:J,5,FALSE)</f>
        <v>0</v>
      </c>
      <c r="D1210" s="157"/>
      <c r="E1210" s="157"/>
      <c r="F1210" s="157">
        <f>+VLOOKUP(A1210,Clasificación!C:K,9,FALSE)</f>
        <v>0</v>
      </c>
      <c r="G1210" s="157">
        <f t="shared" si="65"/>
        <v>0</v>
      </c>
      <c r="H1210" s="157"/>
      <c r="I1210" s="157"/>
      <c r="J1210" s="157"/>
      <c r="K1210" s="157"/>
      <c r="L1210" s="157"/>
      <c r="M1210" s="157"/>
      <c r="N1210" s="157"/>
      <c r="O1210" s="157"/>
      <c r="P1210" s="157"/>
      <c r="Q1210" s="157"/>
      <c r="R1210" s="157"/>
      <c r="S1210" s="157"/>
      <c r="T1210" s="157"/>
      <c r="U1210" s="157"/>
      <c r="V1210" s="157"/>
      <c r="W1210" s="157"/>
      <c r="X1210" s="157"/>
      <c r="Y1210" s="157"/>
      <c r="Z1210" s="157"/>
      <c r="AA1210" s="157">
        <f t="shared" si="76"/>
        <v>0</v>
      </c>
      <c r="AB1210" s="158"/>
      <c r="AC1210" s="884"/>
      <c r="AD1210" s="884"/>
      <c r="AE1210" s="884"/>
      <c r="AF1210" s="884"/>
      <c r="AG1210" s="884"/>
      <c r="AH1210" s="884"/>
      <c r="AI1210" s="884"/>
      <c r="AJ1210" s="884"/>
      <c r="AK1210" s="884"/>
      <c r="AL1210" s="884"/>
      <c r="AM1210" s="884"/>
      <c r="AN1210" s="884"/>
    </row>
    <row r="1211" spans="1:40" s="882" customFormat="1" ht="11.25">
      <c r="A1211" s="882">
        <v>51401</v>
      </c>
      <c r="B1211" s="883" t="s">
        <v>407</v>
      </c>
      <c r="C1211" s="157">
        <f>VLOOKUP(A1211,Clasificación!C:J,5,FALSE)</f>
        <v>0</v>
      </c>
      <c r="D1211" s="157"/>
      <c r="E1211" s="157"/>
      <c r="F1211" s="157">
        <f>+VLOOKUP(A1211,Clasificación!C:K,9,FALSE)</f>
        <v>0</v>
      </c>
      <c r="G1211" s="157">
        <f t="shared" si="65"/>
        <v>0</v>
      </c>
      <c r="H1211" s="157"/>
      <c r="I1211" s="157"/>
      <c r="J1211" s="157">
        <f>-G1211</f>
        <v>0</v>
      </c>
      <c r="K1211" s="157"/>
      <c r="L1211" s="157"/>
      <c r="M1211" s="157"/>
      <c r="N1211" s="157"/>
      <c r="O1211" s="157"/>
      <c r="P1211" s="157"/>
      <c r="Q1211" s="157"/>
      <c r="R1211" s="157"/>
      <c r="S1211" s="157"/>
      <c r="T1211" s="157"/>
      <c r="U1211" s="157"/>
      <c r="V1211" s="157"/>
      <c r="W1211" s="157"/>
      <c r="X1211" s="157"/>
      <c r="Y1211" s="157"/>
      <c r="Z1211" s="157"/>
      <c r="AA1211" s="157">
        <f t="shared" si="76"/>
        <v>0</v>
      </c>
      <c r="AB1211" s="158"/>
      <c r="AC1211" s="884"/>
      <c r="AD1211" s="884"/>
      <c r="AE1211" s="884"/>
      <c r="AF1211" s="884"/>
      <c r="AG1211" s="884"/>
      <c r="AH1211" s="884"/>
      <c r="AI1211" s="884"/>
      <c r="AJ1211" s="884"/>
      <c r="AK1211" s="884"/>
      <c r="AL1211" s="884"/>
      <c r="AM1211" s="884"/>
      <c r="AN1211" s="884"/>
    </row>
    <row r="1212" spans="1:40" s="882" customFormat="1" ht="11.25">
      <c r="A1212" s="882">
        <v>514011</v>
      </c>
      <c r="B1212" s="883" t="s">
        <v>407</v>
      </c>
      <c r="C1212" s="157">
        <f>VLOOKUP(A1212,Clasificación!C:J,5,FALSE)</f>
        <v>0</v>
      </c>
      <c r="D1212" s="157"/>
      <c r="E1212" s="157"/>
      <c r="F1212" s="157">
        <f>+VLOOKUP(A1212,Clasificación!C:K,9,FALSE)</f>
        <v>0</v>
      </c>
      <c r="G1212" s="157">
        <f t="shared" si="65"/>
        <v>0</v>
      </c>
      <c r="H1212" s="157"/>
      <c r="I1212" s="157"/>
      <c r="J1212" s="157">
        <f>-G1212</f>
        <v>0</v>
      </c>
      <c r="K1212" s="157"/>
      <c r="L1212" s="157"/>
      <c r="M1212" s="157"/>
      <c r="N1212" s="157"/>
      <c r="O1212" s="157"/>
      <c r="P1212" s="157"/>
      <c r="Q1212" s="157"/>
      <c r="R1212" s="157"/>
      <c r="S1212" s="157"/>
      <c r="T1212" s="157"/>
      <c r="U1212" s="157"/>
      <c r="V1212" s="157"/>
      <c r="W1212" s="157"/>
      <c r="X1212" s="157"/>
      <c r="Y1212" s="157"/>
      <c r="Z1212" s="157"/>
      <c r="AA1212" s="157">
        <f t="shared" si="76"/>
        <v>0</v>
      </c>
      <c r="AB1212" s="158"/>
      <c r="AC1212" s="884"/>
      <c r="AD1212" s="884"/>
      <c r="AE1212" s="884"/>
      <c r="AF1212" s="884"/>
      <c r="AG1212" s="884"/>
      <c r="AH1212" s="884"/>
      <c r="AI1212" s="884"/>
      <c r="AJ1212" s="884"/>
      <c r="AK1212" s="884"/>
      <c r="AL1212" s="884"/>
      <c r="AM1212" s="884"/>
      <c r="AN1212" s="884"/>
    </row>
    <row r="1213" spans="1:40" s="882" customFormat="1" ht="11.25">
      <c r="A1213" s="882">
        <v>5140111</v>
      </c>
      <c r="B1213" s="883" t="s">
        <v>407</v>
      </c>
      <c r="C1213" s="157">
        <f>VLOOKUP(A1213,Clasificación!C:J,5,FALSE)</f>
        <v>0</v>
      </c>
      <c r="D1213" s="157"/>
      <c r="E1213" s="157"/>
      <c r="F1213" s="157">
        <f>+VLOOKUP(A1213,Clasificación!C:K,9,FALSE)</f>
        <v>0</v>
      </c>
      <c r="G1213" s="157">
        <f t="shared" si="65"/>
        <v>0</v>
      </c>
      <c r="H1213" s="157"/>
      <c r="I1213" s="157"/>
      <c r="J1213" s="157">
        <f>-G1213</f>
        <v>0</v>
      </c>
      <c r="K1213" s="157"/>
      <c r="L1213" s="157"/>
      <c r="M1213" s="157"/>
      <c r="N1213" s="157"/>
      <c r="O1213" s="157"/>
      <c r="P1213" s="157"/>
      <c r="Q1213" s="157"/>
      <c r="R1213" s="157"/>
      <c r="S1213" s="157"/>
      <c r="T1213" s="157"/>
      <c r="U1213" s="157"/>
      <c r="V1213" s="157"/>
      <c r="W1213" s="157"/>
      <c r="X1213" s="157"/>
      <c r="Y1213" s="157"/>
      <c r="Z1213" s="157"/>
      <c r="AA1213" s="157">
        <f t="shared" si="76"/>
        <v>0</v>
      </c>
      <c r="AB1213" s="158"/>
      <c r="AC1213" s="884"/>
      <c r="AD1213" s="884"/>
      <c r="AE1213" s="884"/>
      <c r="AF1213" s="884"/>
      <c r="AG1213" s="884"/>
      <c r="AH1213" s="884"/>
      <c r="AI1213" s="884"/>
      <c r="AJ1213" s="884"/>
      <c r="AK1213" s="884"/>
      <c r="AL1213" s="884"/>
      <c r="AM1213" s="884"/>
      <c r="AN1213" s="884"/>
    </row>
    <row r="1214" spans="1:40" s="882" customFormat="1" ht="11.25">
      <c r="A1214" s="882">
        <v>51401111</v>
      </c>
      <c r="B1214" s="883" t="s">
        <v>142</v>
      </c>
      <c r="C1214" s="157">
        <f>VLOOKUP(A1214,Clasificación!C:J,5,FALSE)</f>
        <v>0</v>
      </c>
      <c r="D1214" s="157"/>
      <c r="E1214" s="157"/>
      <c r="F1214" s="157">
        <f>+VLOOKUP(A1214,Clasificación!C:K,9,FALSE)</f>
        <v>0</v>
      </c>
      <c r="G1214" s="157">
        <f t="shared" si="65"/>
        <v>0</v>
      </c>
      <c r="H1214" s="157"/>
      <c r="I1214" s="157"/>
      <c r="J1214" s="157"/>
      <c r="K1214" s="157"/>
      <c r="L1214" s="157"/>
      <c r="M1214" s="157"/>
      <c r="N1214" s="157"/>
      <c r="O1214" s="157"/>
      <c r="P1214" s="157"/>
      <c r="Q1214" s="157"/>
      <c r="R1214" s="157"/>
      <c r="S1214" s="157"/>
      <c r="T1214" s="157"/>
      <c r="U1214" s="157"/>
      <c r="V1214" s="157"/>
      <c r="W1214" s="157"/>
      <c r="X1214" s="157"/>
      <c r="Y1214" s="157"/>
      <c r="Z1214" s="157"/>
      <c r="AA1214" s="157">
        <f t="shared" si="76"/>
        <v>0</v>
      </c>
      <c r="AB1214" s="158"/>
      <c r="AC1214" s="884"/>
      <c r="AD1214" s="884"/>
      <c r="AE1214" s="884"/>
      <c r="AF1214" s="884"/>
      <c r="AG1214" s="884"/>
      <c r="AH1214" s="884"/>
      <c r="AI1214" s="884"/>
      <c r="AJ1214" s="884"/>
      <c r="AK1214" s="884"/>
      <c r="AL1214" s="884"/>
      <c r="AM1214" s="884"/>
      <c r="AN1214" s="884"/>
    </row>
    <row r="1215" spans="1:40" s="882" customFormat="1" ht="11.25">
      <c r="A1215" s="882">
        <v>5140111101</v>
      </c>
      <c r="B1215" s="883" t="s">
        <v>142</v>
      </c>
      <c r="C1215" s="157">
        <f>VLOOKUP(A1215,Clasificación!C:J,5,FALSE)</f>
        <v>0</v>
      </c>
      <c r="D1215" s="157"/>
      <c r="E1215" s="157"/>
      <c r="F1215" s="157">
        <f>+VLOOKUP(A1215,Clasificación!C:K,9,FALSE)</f>
        <v>0</v>
      </c>
      <c r="G1215" s="157">
        <f t="shared" si="65"/>
        <v>0</v>
      </c>
      <c r="H1215" s="157"/>
      <c r="I1215" s="157">
        <f>-G1215</f>
        <v>0</v>
      </c>
      <c r="J1215" s="157"/>
      <c r="K1215" s="157"/>
      <c r="L1215" s="157"/>
      <c r="M1215" s="157"/>
      <c r="N1215" s="157"/>
      <c r="O1215" s="157"/>
      <c r="P1215" s="157"/>
      <c r="Q1215" s="157"/>
      <c r="R1215" s="157"/>
      <c r="S1215" s="157"/>
      <c r="T1215" s="157"/>
      <c r="U1215" s="157"/>
      <c r="V1215" s="157"/>
      <c r="W1215" s="157"/>
      <c r="X1215" s="157"/>
      <c r="Y1215" s="157"/>
      <c r="Z1215" s="157"/>
      <c r="AA1215" s="157">
        <f t="shared" si="76"/>
        <v>0</v>
      </c>
      <c r="AB1215" s="158"/>
      <c r="AC1215" s="884"/>
      <c r="AD1215" s="884"/>
      <c r="AE1215" s="884"/>
      <c r="AF1215" s="884"/>
      <c r="AG1215" s="884"/>
      <c r="AH1215" s="884"/>
      <c r="AI1215" s="884"/>
      <c r="AJ1215" s="884"/>
      <c r="AK1215" s="884"/>
      <c r="AL1215" s="884"/>
      <c r="AM1215" s="884"/>
      <c r="AN1215" s="884"/>
    </row>
    <row r="1216" spans="1:40" s="882" customFormat="1" ht="11.25">
      <c r="A1216" s="882">
        <v>5140111102</v>
      </c>
      <c r="B1216" s="883" t="s">
        <v>899</v>
      </c>
      <c r="C1216" s="157">
        <f>VLOOKUP(A1216,Clasificación!C:J,5,FALSE)</f>
        <v>27592037</v>
      </c>
      <c r="D1216" s="157"/>
      <c r="E1216" s="157"/>
      <c r="F1216" s="157">
        <f>+VLOOKUP(A1216,Clasificación!C:K,9,FALSE)</f>
        <v>0</v>
      </c>
      <c r="G1216" s="157">
        <f t="shared" si="65"/>
        <v>27592037</v>
      </c>
      <c r="H1216" s="157"/>
      <c r="I1216" s="157"/>
      <c r="J1216" s="157"/>
      <c r="K1216" s="157"/>
      <c r="L1216" s="157"/>
      <c r="M1216" s="157"/>
      <c r="N1216" s="157"/>
      <c r="O1216" s="157"/>
      <c r="P1216" s="157"/>
      <c r="Q1216" s="157"/>
      <c r="R1216" s="157"/>
      <c r="S1216" s="157"/>
      <c r="T1216" s="157"/>
      <c r="U1216" s="157"/>
      <c r="V1216" s="157"/>
      <c r="W1216" s="157"/>
      <c r="X1216" s="157"/>
      <c r="Y1216" s="157">
        <f>-G1216</f>
        <v>-27592037</v>
      </c>
      <c r="Z1216" s="157"/>
      <c r="AA1216" s="157">
        <f t="shared" ref="AA1216" si="79">SUM(G1216:Z1216)</f>
        <v>0</v>
      </c>
      <c r="AB1216" s="158"/>
      <c r="AC1216" s="884"/>
      <c r="AD1216" s="884"/>
      <c r="AE1216" s="884"/>
      <c r="AF1216" s="884"/>
      <c r="AG1216" s="884"/>
      <c r="AH1216" s="884"/>
      <c r="AI1216" s="884"/>
      <c r="AJ1216" s="884"/>
      <c r="AK1216" s="884"/>
      <c r="AL1216" s="884"/>
      <c r="AM1216" s="884"/>
      <c r="AN1216" s="884"/>
    </row>
    <row r="1217" spans="1:40" s="882" customFormat="1" ht="11.25">
      <c r="A1217" s="882">
        <v>51401112</v>
      </c>
      <c r="B1217" s="883" t="s">
        <v>68</v>
      </c>
      <c r="C1217" s="157">
        <f>VLOOKUP(A1217,Clasificación!C:J,5,FALSE)</f>
        <v>0</v>
      </c>
      <c r="D1217" s="157"/>
      <c r="E1217" s="157"/>
      <c r="F1217" s="157">
        <f>+VLOOKUP(A1217,Clasificación!C:K,9,FALSE)</f>
        <v>0</v>
      </c>
      <c r="G1217" s="157">
        <f t="shared" si="65"/>
        <v>0</v>
      </c>
      <c r="H1217" s="157"/>
      <c r="I1217" s="157"/>
      <c r="J1217" s="157">
        <f>-G1217</f>
        <v>0</v>
      </c>
      <c r="K1217" s="157"/>
      <c r="L1217" s="157"/>
      <c r="M1217" s="157"/>
      <c r="N1217" s="157"/>
      <c r="O1217" s="157"/>
      <c r="P1217" s="157"/>
      <c r="Q1217" s="157"/>
      <c r="R1217" s="157"/>
      <c r="S1217" s="157"/>
      <c r="T1217" s="157"/>
      <c r="U1217" s="157"/>
      <c r="V1217" s="157"/>
      <c r="W1217" s="157"/>
      <c r="X1217" s="157"/>
      <c r="Y1217" s="157"/>
      <c r="Z1217" s="157"/>
      <c r="AA1217" s="157">
        <f t="shared" si="76"/>
        <v>0</v>
      </c>
      <c r="AB1217" s="158"/>
      <c r="AC1217" s="884"/>
      <c r="AD1217" s="884"/>
      <c r="AE1217" s="884"/>
      <c r="AF1217" s="884"/>
      <c r="AG1217" s="884"/>
      <c r="AH1217" s="884"/>
      <c r="AI1217" s="884"/>
      <c r="AJ1217" s="884"/>
      <c r="AK1217" s="884"/>
      <c r="AL1217" s="884"/>
      <c r="AM1217" s="884"/>
      <c r="AN1217" s="884"/>
    </row>
    <row r="1218" spans="1:40" s="882" customFormat="1" ht="11.25">
      <c r="A1218" s="882">
        <v>5140111201</v>
      </c>
      <c r="B1218" s="883" t="s">
        <v>354</v>
      </c>
      <c r="C1218" s="157">
        <f>VLOOKUP(A1218,Clasificación!C:J,5,FALSE)</f>
        <v>8753429</v>
      </c>
      <c r="D1218" s="157"/>
      <c r="E1218" s="157"/>
      <c r="F1218" s="157">
        <f>+VLOOKUP(A1218,Clasificación!C:K,9,FALSE)</f>
        <v>0</v>
      </c>
      <c r="G1218" s="157">
        <f t="shared" si="65"/>
        <v>8753429</v>
      </c>
      <c r="H1218" s="157"/>
      <c r="I1218" s="157"/>
      <c r="J1218" s="157">
        <f>-G1218</f>
        <v>-8753429</v>
      </c>
      <c r="K1218" s="157"/>
      <c r="L1218" s="157"/>
      <c r="M1218" s="157"/>
      <c r="N1218" s="157"/>
      <c r="O1218" s="157"/>
      <c r="P1218" s="157"/>
      <c r="Q1218" s="157"/>
      <c r="R1218" s="157"/>
      <c r="S1218" s="157"/>
      <c r="T1218" s="157"/>
      <c r="U1218" s="157"/>
      <c r="V1218" s="157"/>
      <c r="W1218" s="157"/>
      <c r="X1218" s="157"/>
      <c r="Y1218" s="157"/>
      <c r="Z1218" s="157"/>
      <c r="AA1218" s="157">
        <f t="shared" ref="AA1218" si="80">SUM(G1218:Z1218)</f>
        <v>0</v>
      </c>
      <c r="AB1218" s="158"/>
      <c r="AC1218" s="884"/>
      <c r="AD1218" s="884"/>
      <c r="AE1218" s="884"/>
      <c r="AF1218" s="884"/>
      <c r="AG1218" s="884"/>
      <c r="AH1218" s="884"/>
      <c r="AI1218" s="884"/>
      <c r="AJ1218" s="884"/>
      <c r="AK1218" s="884"/>
      <c r="AL1218" s="884"/>
      <c r="AM1218" s="884"/>
      <c r="AN1218" s="884"/>
    </row>
    <row r="1219" spans="1:40" s="882" customFormat="1" ht="11.25">
      <c r="A1219" s="882">
        <v>5140111202</v>
      </c>
      <c r="B1219" s="883" t="s">
        <v>354</v>
      </c>
      <c r="C1219" s="157">
        <f>VLOOKUP(A1219,Clasificación!C:J,5,FALSE)</f>
        <v>0</v>
      </c>
      <c r="D1219" s="157"/>
      <c r="E1219" s="157">
        <f>+C1219</f>
        <v>0</v>
      </c>
      <c r="F1219" s="157">
        <f>+VLOOKUP(A1219,Clasificación!C:K,9,FALSE)</f>
        <v>0</v>
      </c>
      <c r="G1219" s="157">
        <f t="shared" si="65"/>
        <v>0</v>
      </c>
      <c r="H1219" s="157"/>
      <c r="I1219" s="157"/>
      <c r="J1219" s="157"/>
      <c r="K1219" s="157"/>
      <c r="L1219" s="157">
        <f>-G1219</f>
        <v>0</v>
      </c>
      <c r="M1219" s="157"/>
      <c r="N1219" s="157"/>
      <c r="O1219" s="157"/>
      <c r="P1219" s="157"/>
      <c r="Q1219" s="157"/>
      <c r="R1219" s="157"/>
      <c r="S1219" s="157"/>
      <c r="T1219" s="157"/>
      <c r="U1219" s="157"/>
      <c r="V1219" s="157"/>
      <c r="W1219" s="157"/>
      <c r="X1219" s="157"/>
      <c r="Y1219" s="157"/>
      <c r="Z1219" s="157"/>
      <c r="AA1219" s="157">
        <f t="shared" si="76"/>
        <v>0</v>
      </c>
      <c r="AB1219" s="158"/>
      <c r="AC1219" s="884"/>
      <c r="AD1219" s="884"/>
      <c r="AE1219" s="884"/>
      <c r="AF1219" s="884"/>
      <c r="AG1219" s="884"/>
      <c r="AH1219" s="884"/>
      <c r="AI1219" s="884"/>
      <c r="AJ1219" s="884"/>
      <c r="AK1219" s="884"/>
      <c r="AL1219" s="884"/>
      <c r="AM1219" s="884"/>
      <c r="AN1219" s="884"/>
    </row>
    <row r="1220" spans="1:40" s="882" customFormat="1" ht="11.25">
      <c r="A1220" s="882">
        <v>5140111203</v>
      </c>
      <c r="B1220" s="883" t="s">
        <v>1260</v>
      </c>
      <c r="C1220" s="157">
        <f>VLOOKUP(A1220,Clasificación!C:J,5,FALSE)</f>
        <v>614750</v>
      </c>
      <c r="D1220" s="157"/>
      <c r="E1220" s="157"/>
      <c r="F1220" s="157">
        <f>+VLOOKUP(A1220,Clasificación!C:K,9,FALSE)</f>
        <v>0</v>
      </c>
      <c r="G1220" s="157">
        <f t="shared" si="65"/>
        <v>614750</v>
      </c>
      <c r="H1220" s="157"/>
      <c r="I1220" s="157"/>
      <c r="J1220" s="157">
        <f>-G1220</f>
        <v>-614750</v>
      </c>
      <c r="K1220" s="157"/>
      <c r="L1220" s="157"/>
      <c r="M1220" s="157"/>
      <c r="N1220" s="157"/>
      <c r="O1220" s="157"/>
      <c r="P1220" s="157"/>
      <c r="Q1220" s="157"/>
      <c r="R1220" s="157"/>
      <c r="S1220" s="157"/>
      <c r="T1220" s="157"/>
      <c r="U1220" s="157"/>
      <c r="V1220" s="157"/>
      <c r="W1220" s="157"/>
      <c r="X1220" s="157"/>
      <c r="Y1220" s="157"/>
      <c r="Z1220" s="157"/>
      <c r="AA1220" s="157">
        <f t="shared" ref="AA1220:AA1221" si="81">SUM(G1220:Z1220)</f>
        <v>0</v>
      </c>
      <c r="AB1220" s="158"/>
      <c r="AC1220" s="884"/>
      <c r="AD1220" s="884"/>
      <c r="AE1220" s="884"/>
      <c r="AF1220" s="884"/>
      <c r="AG1220" s="884"/>
      <c r="AH1220" s="884"/>
      <c r="AI1220" s="884"/>
      <c r="AJ1220" s="884"/>
      <c r="AK1220" s="884"/>
      <c r="AL1220" s="884"/>
      <c r="AM1220" s="884"/>
      <c r="AN1220" s="884"/>
    </row>
    <row r="1221" spans="1:40" s="882" customFormat="1" ht="11.25">
      <c r="A1221" s="882">
        <v>5140111204</v>
      </c>
      <c r="B1221" s="883" t="s">
        <v>1374</v>
      </c>
      <c r="C1221" s="157">
        <f>VLOOKUP(A1221,Clasificación!C:J,5,FALSE)</f>
        <v>1657882</v>
      </c>
      <c r="D1221" s="157"/>
      <c r="E1221" s="157"/>
      <c r="F1221" s="157">
        <f>+VLOOKUP(A1221,Clasificación!C:K,9,FALSE)</f>
        <v>0</v>
      </c>
      <c r="G1221" s="157">
        <f t="shared" si="65"/>
        <v>1657882</v>
      </c>
      <c r="H1221" s="157"/>
      <c r="I1221" s="157"/>
      <c r="J1221" s="157">
        <f>-G1221</f>
        <v>-1657882</v>
      </c>
      <c r="K1221" s="157"/>
      <c r="L1221" s="157"/>
      <c r="M1221" s="157"/>
      <c r="N1221" s="157"/>
      <c r="O1221" s="157"/>
      <c r="P1221" s="157"/>
      <c r="Q1221" s="157"/>
      <c r="R1221" s="157"/>
      <c r="S1221" s="157"/>
      <c r="T1221" s="157"/>
      <c r="U1221" s="157"/>
      <c r="V1221" s="157"/>
      <c r="W1221" s="157"/>
      <c r="X1221" s="157"/>
      <c r="Y1221" s="157"/>
      <c r="Z1221" s="157"/>
      <c r="AA1221" s="157">
        <f t="shared" si="81"/>
        <v>0</v>
      </c>
      <c r="AB1221" s="158"/>
      <c r="AC1221" s="884"/>
      <c r="AD1221" s="884"/>
      <c r="AE1221" s="884"/>
      <c r="AF1221" s="884"/>
      <c r="AG1221" s="884"/>
      <c r="AH1221" s="884"/>
      <c r="AI1221" s="884"/>
      <c r="AJ1221" s="884"/>
      <c r="AK1221" s="884"/>
      <c r="AL1221" s="884"/>
      <c r="AM1221" s="884"/>
      <c r="AN1221" s="884"/>
    </row>
    <row r="1222" spans="1:40" s="882" customFormat="1" ht="11.25">
      <c r="A1222" s="882">
        <v>51401113</v>
      </c>
      <c r="B1222" s="883" t="s">
        <v>408</v>
      </c>
      <c r="C1222" s="157">
        <f>VLOOKUP(A1222,Clasificación!C:J,5,FALSE)</f>
        <v>0</v>
      </c>
      <c r="D1222" s="157"/>
      <c r="E1222" s="157"/>
      <c r="F1222" s="157">
        <f>+VLOOKUP(A1222,Clasificación!C:K,9,FALSE)</f>
        <v>0</v>
      </c>
      <c r="G1222" s="157">
        <f t="shared" si="65"/>
        <v>0</v>
      </c>
      <c r="H1222" s="157"/>
      <c r="I1222" s="157"/>
      <c r="J1222" s="157">
        <f>-G1222</f>
        <v>0</v>
      </c>
      <c r="K1222" s="157"/>
      <c r="L1222" s="157"/>
      <c r="M1222" s="157"/>
      <c r="N1222" s="157"/>
      <c r="O1222" s="157"/>
      <c r="P1222" s="157"/>
      <c r="Q1222" s="157"/>
      <c r="R1222" s="157"/>
      <c r="S1222" s="157"/>
      <c r="T1222" s="157"/>
      <c r="U1222" s="157"/>
      <c r="V1222" s="157"/>
      <c r="W1222" s="157"/>
      <c r="X1222" s="157"/>
      <c r="Y1222" s="157"/>
      <c r="Z1222" s="157"/>
      <c r="AA1222" s="157">
        <f t="shared" si="76"/>
        <v>0</v>
      </c>
      <c r="AB1222" s="158"/>
      <c r="AC1222" s="884"/>
      <c r="AD1222" s="884"/>
      <c r="AE1222" s="884"/>
      <c r="AF1222" s="884"/>
      <c r="AG1222" s="884"/>
      <c r="AH1222" s="884"/>
      <c r="AI1222" s="884"/>
      <c r="AJ1222" s="884"/>
      <c r="AK1222" s="884"/>
      <c r="AL1222" s="884"/>
      <c r="AM1222" s="884"/>
      <c r="AN1222" s="884"/>
    </row>
    <row r="1223" spans="1:40" s="882" customFormat="1" ht="11.25">
      <c r="A1223" s="882">
        <v>5140111301</v>
      </c>
      <c r="B1223" s="883" t="s">
        <v>338</v>
      </c>
      <c r="C1223" s="157">
        <f>VLOOKUP(A1223,Clasificación!C:J,5,FALSE)</f>
        <v>1794256807</v>
      </c>
      <c r="D1223" s="157"/>
      <c r="E1223" s="157"/>
      <c r="F1223" s="157">
        <f>+VLOOKUP(A1223,Clasificación!C:K,9,FALSE)</f>
        <v>0</v>
      </c>
      <c r="G1223" s="157">
        <f t="shared" ref="G1223:G1250" si="82">C1223+D1223-E1223-F1223</f>
        <v>1794256807</v>
      </c>
      <c r="H1223" s="157"/>
      <c r="I1223" s="157"/>
      <c r="J1223" s="157">
        <v>0</v>
      </c>
      <c r="K1223" s="157"/>
      <c r="L1223" s="157"/>
      <c r="M1223" s="157"/>
      <c r="N1223" s="157"/>
      <c r="O1223" s="157"/>
      <c r="P1223" s="157"/>
      <c r="Q1223" s="157"/>
      <c r="R1223" s="157"/>
      <c r="S1223" s="157"/>
      <c r="T1223" s="157"/>
      <c r="U1223" s="157"/>
      <c r="V1223" s="157"/>
      <c r="W1223" s="157"/>
      <c r="X1223" s="157"/>
      <c r="Y1223" s="157"/>
      <c r="Z1223" s="157">
        <f>-G1223</f>
        <v>-1794256807</v>
      </c>
      <c r="AA1223" s="157">
        <f t="shared" ref="AA1223:AA1224" si="83">SUM(G1223:Z1223)</f>
        <v>0</v>
      </c>
      <c r="AB1223" s="158"/>
      <c r="AC1223" s="884"/>
      <c r="AD1223" s="884"/>
      <c r="AE1223" s="884"/>
      <c r="AF1223" s="884"/>
      <c r="AG1223" s="884"/>
      <c r="AH1223" s="884"/>
      <c r="AI1223" s="884"/>
      <c r="AJ1223" s="884"/>
      <c r="AK1223" s="884"/>
      <c r="AL1223" s="884"/>
      <c r="AM1223" s="884"/>
      <c r="AN1223" s="884"/>
    </row>
    <row r="1224" spans="1:40" s="882" customFormat="1" ht="11.25">
      <c r="A1224" s="882">
        <v>5140111302</v>
      </c>
      <c r="B1224" s="883" t="s">
        <v>339</v>
      </c>
      <c r="C1224" s="157">
        <f>VLOOKUP(A1224,Clasificación!C:J,5,FALSE)</f>
        <v>857891156</v>
      </c>
      <c r="D1224" s="157"/>
      <c r="E1224" s="157"/>
      <c r="F1224" s="157">
        <f>+VLOOKUP(A1224,Clasificación!C:K,9,FALSE)</f>
        <v>0</v>
      </c>
      <c r="G1224" s="157">
        <f t="shared" si="82"/>
        <v>857891156</v>
      </c>
      <c r="H1224" s="157"/>
      <c r="I1224" s="157"/>
      <c r="J1224" s="157">
        <v>0</v>
      </c>
      <c r="K1224" s="157"/>
      <c r="L1224" s="157"/>
      <c r="M1224" s="157"/>
      <c r="N1224" s="157"/>
      <c r="O1224" s="157"/>
      <c r="P1224" s="157"/>
      <c r="Q1224" s="157"/>
      <c r="R1224" s="157"/>
      <c r="S1224" s="157"/>
      <c r="T1224" s="157"/>
      <c r="U1224" s="157"/>
      <c r="V1224" s="157"/>
      <c r="W1224" s="157"/>
      <c r="X1224" s="157"/>
      <c r="Y1224" s="157"/>
      <c r="Z1224" s="157">
        <f>-G1224</f>
        <v>-857891156</v>
      </c>
      <c r="AA1224" s="157">
        <f t="shared" si="83"/>
        <v>0</v>
      </c>
      <c r="AB1224" s="158"/>
      <c r="AC1224" s="884"/>
      <c r="AD1224" s="884"/>
      <c r="AE1224" s="884"/>
      <c r="AF1224" s="884"/>
      <c r="AG1224" s="884"/>
      <c r="AH1224" s="884"/>
      <c r="AI1224" s="884"/>
      <c r="AJ1224" s="884"/>
      <c r="AK1224" s="884"/>
      <c r="AL1224" s="884"/>
      <c r="AM1224" s="884"/>
      <c r="AN1224" s="884"/>
    </row>
    <row r="1225" spans="1:40" s="882" customFormat="1" ht="11.25">
      <c r="A1225" s="882">
        <v>515</v>
      </c>
      <c r="B1225" s="883" t="s">
        <v>181</v>
      </c>
      <c r="C1225" s="157">
        <f>VLOOKUP(A1225,Clasificación!C:J,5,FALSE)</f>
        <v>0</v>
      </c>
      <c r="D1225" s="157"/>
      <c r="E1225" s="157"/>
      <c r="F1225" s="157">
        <f>+VLOOKUP(A1225,Clasificación!C:K,9,FALSE)</f>
        <v>0</v>
      </c>
      <c r="G1225" s="157">
        <f t="shared" si="82"/>
        <v>0</v>
      </c>
      <c r="H1225" s="157"/>
      <c r="I1225" s="157"/>
      <c r="J1225" s="157">
        <f>-G1225</f>
        <v>0</v>
      </c>
      <c r="K1225" s="157"/>
      <c r="L1225" s="157"/>
      <c r="M1225" s="157"/>
      <c r="N1225" s="157"/>
      <c r="O1225" s="157"/>
      <c r="P1225" s="157"/>
      <c r="Q1225" s="157"/>
      <c r="R1225" s="157"/>
      <c r="S1225" s="157"/>
      <c r="T1225" s="157"/>
      <c r="U1225" s="157"/>
      <c r="V1225" s="157"/>
      <c r="W1225" s="157"/>
      <c r="X1225" s="157"/>
      <c r="Y1225" s="157"/>
      <c r="Z1225" s="157"/>
      <c r="AA1225" s="157">
        <f t="shared" ref="AA1225" si="84">SUM(G1225:Z1225)</f>
        <v>0</v>
      </c>
      <c r="AB1225" s="158"/>
      <c r="AC1225" s="884"/>
      <c r="AD1225" s="884"/>
      <c r="AE1225" s="884"/>
      <c r="AF1225" s="884"/>
      <c r="AG1225" s="884"/>
      <c r="AH1225" s="884"/>
      <c r="AI1225" s="884"/>
      <c r="AJ1225" s="884"/>
      <c r="AK1225" s="884"/>
      <c r="AL1225" s="884"/>
      <c r="AM1225" s="884"/>
      <c r="AN1225" s="884"/>
    </row>
    <row r="1226" spans="1:40" s="882" customFormat="1" ht="11.25">
      <c r="A1226" s="882">
        <v>51501</v>
      </c>
      <c r="B1226" s="883" t="s">
        <v>409</v>
      </c>
      <c r="C1226" s="157">
        <f>VLOOKUP(A1226,Clasificación!C:J,5,FALSE)</f>
        <v>0</v>
      </c>
      <c r="D1226" s="157"/>
      <c r="E1226" s="157"/>
      <c r="F1226" s="157">
        <f>+VLOOKUP(A1226,Clasificación!C:K,9,FALSE)</f>
        <v>0</v>
      </c>
      <c r="G1226" s="157">
        <f t="shared" si="82"/>
        <v>0</v>
      </c>
      <c r="H1226" s="157"/>
      <c r="I1226" s="157"/>
      <c r="J1226" s="157">
        <f>-G1226</f>
        <v>0</v>
      </c>
      <c r="K1226" s="157"/>
      <c r="L1226" s="157"/>
      <c r="M1226" s="157"/>
      <c r="N1226" s="157"/>
      <c r="O1226" s="157"/>
      <c r="P1226" s="157"/>
      <c r="Q1226" s="157"/>
      <c r="R1226" s="157"/>
      <c r="S1226" s="157"/>
      <c r="T1226" s="157"/>
      <c r="U1226" s="157"/>
      <c r="V1226" s="157"/>
      <c r="W1226" s="157"/>
      <c r="X1226" s="157"/>
      <c r="Y1226" s="157"/>
      <c r="Z1226" s="157"/>
      <c r="AA1226" s="157">
        <f t="shared" ref="AA1226:AA1235" si="85">SUM(G1226:Z1226)</f>
        <v>0</v>
      </c>
      <c r="AB1226" s="158"/>
      <c r="AC1226" s="884"/>
      <c r="AD1226" s="884"/>
      <c r="AE1226" s="884"/>
      <c r="AF1226" s="884"/>
      <c r="AG1226" s="884"/>
      <c r="AH1226" s="884"/>
      <c r="AI1226" s="884"/>
      <c r="AJ1226" s="884"/>
      <c r="AK1226" s="884"/>
      <c r="AL1226" s="884"/>
      <c r="AM1226" s="884"/>
      <c r="AN1226" s="884"/>
    </row>
    <row r="1227" spans="1:40" s="882" customFormat="1" ht="11.25">
      <c r="A1227" s="882">
        <v>515011</v>
      </c>
      <c r="B1227" s="883" t="s">
        <v>409</v>
      </c>
      <c r="C1227" s="157">
        <f>VLOOKUP(A1227,Clasificación!C:J,5,FALSE)</f>
        <v>0</v>
      </c>
      <c r="D1227" s="157"/>
      <c r="E1227" s="157"/>
      <c r="F1227" s="157">
        <f>+VLOOKUP(A1227,Clasificación!C:K,9,FALSE)</f>
        <v>0</v>
      </c>
      <c r="G1227" s="157">
        <f t="shared" si="82"/>
        <v>0</v>
      </c>
      <c r="H1227" s="157"/>
      <c r="I1227" s="157"/>
      <c r="J1227" s="157">
        <f>-G1227</f>
        <v>0</v>
      </c>
      <c r="K1227" s="157"/>
      <c r="L1227" s="157"/>
      <c r="M1227" s="157"/>
      <c r="N1227" s="157"/>
      <c r="O1227" s="157"/>
      <c r="P1227" s="157"/>
      <c r="Q1227" s="157"/>
      <c r="R1227" s="157"/>
      <c r="S1227" s="157"/>
      <c r="T1227" s="157"/>
      <c r="U1227" s="157"/>
      <c r="V1227" s="157"/>
      <c r="W1227" s="157"/>
      <c r="X1227" s="157"/>
      <c r="Y1227" s="157"/>
      <c r="Z1227" s="157"/>
      <c r="AA1227" s="157">
        <f t="shared" si="85"/>
        <v>0</v>
      </c>
      <c r="AB1227" s="158"/>
      <c r="AC1227" s="884"/>
      <c r="AD1227" s="884"/>
      <c r="AE1227" s="884"/>
      <c r="AF1227" s="884"/>
      <c r="AG1227" s="884"/>
      <c r="AH1227" s="884"/>
      <c r="AI1227" s="884"/>
      <c r="AJ1227" s="884"/>
      <c r="AK1227" s="884"/>
      <c r="AL1227" s="884"/>
      <c r="AM1227" s="884"/>
      <c r="AN1227" s="884"/>
    </row>
    <row r="1228" spans="1:40" s="882" customFormat="1" ht="11.25">
      <c r="A1228" s="882">
        <v>5150111</v>
      </c>
      <c r="B1228" s="883" t="s">
        <v>409</v>
      </c>
      <c r="C1228" s="157">
        <f>VLOOKUP(A1228,Clasificación!C:J,5,FALSE)</f>
        <v>0</v>
      </c>
      <c r="D1228" s="157"/>
      <c r="E1228" s="157"/>
      <c r="F1228" s="157">
        <f>+VLOOKUP(A1228,Clasificación!C:K,9,FALSE)</f>
        <v>0</v>
      </c>
      <c r="G1228" s="157">
        <f t="shared" si="82"/>
        <v>0</v>
      </c>
      <c r="H1228" s="157"/>
      <c r="I1228" s="157"/>
      <c r="J1228" s="157"/>
      <c r="K1228" s="157"/>
      <c r="L1228" s="157"/>
      <c r="M1228" s="157"/>
      <c r="N1228" s="157"/>
      <c r="O1228" s="157"/>
      <c r="P1228" s="157"/>
      <c r="Q1228" s="157"/>
      <c r="R1228" s="157"/>
      <c r="S1228" s="157"/>
      <c r="T1228" s="157"/>
      <c r="U1228" s="157"/>
      <c r="V1228" s="157"/>
      <c r="W1228" s="157"/>
      <c r="X1228" s="157"/>
      <c r="Y1228" s="157"/>
      <c r="Z1228" s="157">
        <f>-G1228</f>
        <v>0</v>
      </c>
      <c r="AA1228" s="157">
        <f t="shared" si="85"/>
        <v>0</v>
      </c>
      <c r="AB1228" s="158"/>
      <c r="AC1228" s="884"/>
      <c r="AD1228" s="884"/>
      <c r="AE1228" s="884"/>
      <c r="AF1228" s="884"/>
      <c r="AG1228" s="884"/>
      <c r="AH1228" s="884"/>
      <c r="AI1228" s="884"/>
      <c r="AJ1228" s="884"/>
      <c r="AK1228" s="884"/>
      <c r="AL1228" s="884"/>
      <c r="AM1228" s="884"/>
      <c r="AN1228" s="884"/>
    </row>
    <row r="1229" spans="1:40" s="882" customFormat="1" ht="11.25">
      <c r="A1229" s="882">
        <v>51501111</v>
      </c>
      <c r="B1229" s="883" t="s">
        <v>410</v>
      </c>
      <c r="C1229" s="157">
        <f>VLOOKUP(A1229,Clasificación!C:J,5,FALSE)</f>
        <v>0</v>
      </c>
      <c r="D1229" s="157"/>
      <c r="E1229" s="157"/>
      <c r="F1229" s="157">
        <f>+VLOOKUP(A1229,Clasificación!C:K,9,FALSE)</f>
        <v>0</v>
      </c>
      <c r="G1229" s="157">
        <f t="shared" si="82"/>
        <v>0</v>
      </c>
      <c r="H1229" s="157"/>
      <c r="I1229" s="157"/>
      <c r="J1229" s="157"/>
      <c r="K1229" s="157"/>
      <c r="L1229" s="157"/>
      <c r="M1229" s="157"/>
      <c r="N1229" s="157"/>
      <c r="O1229" s="157"/>
      <c r="P1229" s="157"/>
      <c r="Q1229" s="157"/>
      <c r="R1229" s="157"/>
      <c r="S1229" s="157"/>
      <c r="T1229" s="157"/>
      <c r="U1229" s="157"/>
      <c r="V1229" s="157"/>
      <c r="W1229" s="157"/>
      <c r="X1229" s="157"/>
      <c r="Y1229" s="157"/>
      <c r="Z1229" s="157"/>
      <c r="AA1229" s="157">
        <f t="shared" si="85"/>
        <v>0</v>
      </c>
      <c r="AB1229" s="158"/>
      <c r="AC1229" s="884"/>
      <c r="AD1229" s="884"/>
      <c r="AE1229" s="884"/>
      <c r="AF1229" s="884"/>
      <c r="AG1229" s="884"/>
      <c r="AH1229" s="884"/>
      <c r="AI1229" s="884"/>
      <c r="AJ1229" s="884"/>
      <c r="AK1229" s="884"/>
      <c r="AL1229" s="884"/>
      <c r="AM1229" s="884"/>
      <c r="AN1229" s="884"/>
    </row>
    <row r="1230" spans="1:40" s="882" customFormat="1" ht="11.25">
      <c r="A1230" s="882">
        <v>5150111101</v>
      </c>
      <c r="B1230" s="883" t="s">
        <v>67</v>
      </c>
      <c r="C1230" s="157">
        <f>VLOOKUP(A1230,Clasificación!C:J,5,FALSE)</f>
        <v>0</v>
      </c>
      <c r="D1230" s="157"/>
      <c r="E1230" s="157"/>
      <c r="F1230" s="157">
        <f>+VLOOKUP(A1230,Clasificación!C:K,9,FALSE)</f>
        <v>0</v>
      </c>
      <c r="G1230" s="157">
        <f t="shared" si="82"/>
        <v>0</v>
      </c>
      <c r="H1230" s="157"/>
      <c r="I1230" s="157"/>
      <c r="J1230" s="157">
        <f>-G1230</f>
        <v>0</v>
      </c>
      <c r="K1230" s="157"/>
      <c r="L1230" s="157"/>
      <c r="M1230" s="157"/>
      <c r="N1230" s="157"/>
      <c r="O1230" s="157"/>
      <c r="P1230" s="157"/>
      <c r="Q1230" s="157"/>
      <c r="R1230" s="157"/>
      <c r="S1230" s="157"/>
      <c r="T1230" s="157"/>
      <c r="U1230" s="157"/>
      <c r="V1230" s="157"/>
      <c r="W1230" s="157"/>
      <c r="X1230" s="157"/>
      <c r="Y1230" s="157"/>
      <c r="Z1230" s="157"/>
      <c r="AA1230" s="157">
        <f t="shared" si="85"/>
        <v>0</v>
      </c>
      <c r="AB1230" s="158"/>
      <c r="AC1230" s="884"/>
      <c r="AD1230" s="884"/>
      <c r="AE1230" s="884"/>
      <c r="AF1230" s="884"/>
      <c r="AG1230" s="884"/>
      <c r="AH1230" s="884"/>
      <c r="AI1230" s="884"/>
      <c r="AJ1230" s="884"/>
      <c r="AK1230" s="884"/>
      <c r="AL1230" s="884"/>
      <c r="AM1230" s="884"/>
      <c r="AN1230" s="884"/>
    </row>
    <row r="1231" spans="1:40" s="882" customFormat="1" ht="11.25">
      <c r="A1231" s="882">
        <v>5150111102</v>
      </c>
      <c r="B1231" s="883" t="s">
        <v>900</v>
      </c>
      <c r="C1231" s="157">
        <f>VLOOKUP(A1231,Clasificación!C:J,5,FALSE)</f>
        <v>0</v>
      </c>
      <c r="D1231" s="157"/>
      <c r="E1231" s="157"/>
      <c r="F1231" s="157">
        <f>+VLOOKUP(A1231,Clasificación!C:K,9,FALSE)</f>
        <v>0</v>
      </c>
      <c r="G1231" s="157">
        <f t="shared" si="82"/>
        <v>0</v>
      </c>
      <c r="H1231" s="157"/>
      <c r="I1231" s="157"/>
      <c r="J1231" s="157">
        <f>-G1231</f>
        <v>0</v>
      </c>
      <c r="K1231" s="157"/>
      <c r="L1231" s="157"/>
      <c r="M1231" s="157"/>
      <c r="N1231" s="157"/>
      <c r="O1231" s="157"/>
      <c r="P1231" s="157"/>
      <c r="Q1231" s="157"/>
      <c r="R1231" s="157"/>
      <c r="S1231" s="157"/>
      <c r="T1231" s="157"/>
      <c r="U1231" s="157"/>
      <c r="V1231" s="157"/>
      <c r="W1231" s="157"/>
      <c r="X1231" s="157"/>
      <c r="Y1231" s="157"/>
      <c r="Z1231" s="157"/>
      <c r="AA1231" s="157">
        <f t="shared" si="85"/>
        <v>0</v>
      </c>
      <c r="AB1231" s="158"/>
      <c r="AC1231" s="884"/>
      <c r="AD1231" s="884"/>
      <c r="AE1231" s="884"/>
      <c r="AF1231" s="884"/>
      <c r="AG1231" s="884"/>
      <c r="AH1231" s="884"/>
      <c r="AI1231" s="884"/>
      <c r="AJ1231" s="884"/>
      <c r="AK1231" s="884"/>
      <c r="AL1231" s="884"/>
      <c r="AM1231" s="884"/>
      <c r="AN1231" s="884"/>
    </row>
    <row r="1232" spans="1:40" s="882" customFormat="1" ht="11.25">
      <c r="A1232" s="882">
        <v>5150111103</v>
      </c>
      <c r="B1232" s="883" t="s">
        <v>355</v>
      </c>
      <c r="C1232" s="157">
        <f>VLOOKUP(A1232,Clasificación!C:J,5,FALSE)</f>
        <v>76772557</v>
      </c>
      <c r="D1232" s="157"/>
      <c r="E1232" s="157"/>
      <c r="F1232" s="157">
        <f>+VLOOKUP(A1232,Clasificación!C:K,9,FALSE)</f>
        <v>0</v>
      </c>
      <c r="G1232" s="157">
        <f t="shared" si="82"/>
        <v>76772557</v>
      </c>
      <c r="H1232" s="157"/>
      <c r="I1232" s="157"/>
      <c r="J1232" s="157">
        <f>-G1232</f>
        <v>-76772557</v>
      </c>
      <c r="K1232" s="157"/>
      <c r="L1232" s="157"/>
      <c r="M1232" s="157"/>
      <c r="N1232" s="157"/>
      <c r="O1232" s="157"/>
      <c r="P1232" s="157"/>
      <c r="Q1232" s="157"/>
      <c r="R1232" s="157"/>
      <c r="S1232" s="157"/>
      <c r="T1232" s="157"/>
      <c r="U1232" s="157"/>
      <c r="V1232" s="157"/>
      <c r="W1232" s="157"/>
      <c r="X1232" s="157"/>
      <c r="Y1232" s="157"/>
      <c r="Z1232" s="157"/>
      <c r="AA1232" s="157">
        <f t="shared" ref="AA1232" si="86">SUM(G1232:Z1232)</f>
        <v>0</v>
      </c>
      <c r="AB1232" s="158"/>
      <c r="AC1232" s="884"/>
      <c r="AD1232" s="884"/>
      <c r="AE1232" s="884"/>
      <c r="AF1232" s="884"/>
      <c r="AG1232" s="884"/>
      <c r="AH1232" s="884"/>
      <c r="AI1232" s="884"/>
      <c r="AJ1232" s="884"/>
      <c r="AK1232" s="884"/>
      <c r="AL1232" s="884"/>
      <c r="AM1232" s="884"/>
      <c r="AN1232" s="884"/>
    </row>
    <row r="1233" spans="1:40" s="882" customFormat="1" ht="11.25">
      <c r="A1233" s="882">
        <v>51501112</v>
      </c>
      <c r="B1233" s="883" t="s">
        <v>411</v>
      </c>
      <c r="C1233" s="157">
        <f>VLOOKUP(A1233,Clasificación!C:J,5,FALSE)</f>
        <v>0</v>
      </c>
      <c r="D1233" s="157"/>
      <c r="E1233" s="157">
        <f>+D1154</f>
        <v>0</v>
      </c>
      <c r="F1233" s="157">
        <f>+VLOOKUP(A1233,Clasificación!C:K,9,FALSE)</f>
        <v>0</v>
      </c>
      <c r="G1233" s="157">
        <f t="shared" si="82"/>
        <v>0</v>
      </c>
      <c r="H1233" s="157"/>
      <c r="I1233" s="157"/>
      <c r="J1233" s="157"/>
      <c r="K1233" s="157"/>
      <c r="L1233" s="157"/>
      <c r="M1233" s="157"/>
      <c r="N1233" s="157"/>
      <c r="O1233" s="157"/>
      <c r="P1233" s="157"/>
      <c r="Q1233" s="157"/>
      <c r="R1233" s="157"/>
      <c r="S1233" s="157"/>
      <c r="T1233" s="157"/>
      <c r="U1233" s="157"/>
      <c r="V1233" s="157"/>
      <c r="W1233" s="157"/>
      <c r="X1233" s="157"/>
      <c r="Y1233" s="157"/>
      <c r="Z1233" s="157"/>
      <c r="AA1233" s="157">
        <f t="shared" si="85"/>
        <v>0</v>
      </c>
      <c r="AB1233" s="158"/>
      <c r="AC1233" s="884"/>
      <c r="AD1233" s="884"/>
      <c r="AE1233" s="884"/>
      <c r="AF1233" s="884"/>
      <c r="AG1233" s="884"/>
      <c r="AH1233" s="884"/>
      <c r="AI1233" s="884"/>
      <c r="AJ1233" s="884"/>
      <c r="AK1233" s="884"/>
      <c r="AL1233" s="884"/>
      <c r="AM1233" s="884"/>
      <c r="AN1233" s="884"/>
    </row>
    <row r="1234" spans="1:40" s="882" customFormat="1" ht="11.25">
      <c r="A1234" s="882">
        <v>5150111201</v>
      </c>
      <c r="B1234" s="883" t="s">
        <v>356</v>
      </c>
      <c r="C1234" s="157">
        <f>VLOOKUP(A1234,Clasificación!C:J,5,FALSE)</f>
        <v>1905045</v>
      </c>
      <c r="D1234" s="157"/>
      <c r="E1234" s="157">
        <f>+D1156</f>
        <v>0</v>
      </c>
      <c r="F1234" s="157">
        <f>+VLOOKUP(A1234,Clasificación!C:K,9,FALSE)</f>
        <v>0</v>
      </c>
      <c r="G1234" s="157">
        <f t="shared" si="82"/>
        <v>1905045</v>
      </c>
      <c r="H1234" s="157"/>
      <c r="I1234" s="157"/>
      <c r="J1234" s="157">
        <f>-G1234</f>
        <v>-1905045</v>
      </c>
      <c r="K1234" s="157">
        <v>0</v>
      </c>
      <c r="L1234" s="157">
        <v>0</v>
      </c>
      <c r="M1234" s="157"/>
      <c r="N1234" s="157"/>
      <c r="O1234" s="157"/>
      <c r="P1234" s="157"/>
      <c r="Q1234" s="157"/>
      <c r="R1234" s="157"/>
      <c r="S1234" s="157"/>
      <c r="T1234" s="157"/>
      <c r="U1234" s="157"/>
      <c r="V1234" s="157"/>
      <c r="W1234" s="157"/>
      <c r="X1234" s="157"/>
      <c r="Y1234" s="157"/>
      <c r="Z1234" s="157"/>
      <c r="AA1234" s="157">
        <f t="shared" ref="AA1234" si="87">SUM(G1234:Z1234)</f>
        <v>0</v>
      </c>
      <c r="AB1234" s="158"/>
      <c r="AC1234" s="884"/>
      <c r="AD1234" s="884"/>
      <c r="AE1234" s="884"/>
      <c r="AF1234" s="884"/>
      <c r="AG1234" s="884"/>
      <c r="AH1234" s="884"/>
      <c r="AI1234" s="884"/>
      <c r="AJ1234" s="884"/>
      <c r="AK1234" s="884"/>
      <c r="AL1234" s="884"/>
      <c r="AM1234" s="884"/>
      <c r="AN1234" s="884"/>
    </row>
    <row r="1235" spans="1:40" s="882" customFormat="1" ht="11.25">
      <c r="A1235" s="882">
        <v>5150111202</v>
      </c>
      <c r="B1235" s="883" t="s">
        <v>901</v>
      </c>
      <c r="C1235" s="157">
        <f>VLOOKUP(A1235,Clasificación!C:J,5,FALSE)</f>
        <v>0</v>
      </c>
      <c r="D1235" s="157"/>
      <c r="E1235" s="157"/>
      <c r="F1235" s="157">
        <f>+VLOOKUP(A1235,Clasificación!C:K,9,FALSE)</f>
        <v>0</v>
      </c>
      <c r="G1235" s="157">
        <f t="shared" si="82"/>
        <v>0</v>
      </c>
      <c r="H1235" s="157"/>
      <c r="I1235" s="157"/>
      <c r="J1235" s="157"/>
      <c r="K1235" s="157"/>
      <c r="L1235" s="157"/>
      <c r="M1235" s="157"/>
      <c r="N1235" s="157"/>
      <c r="O1235" s="157"/>
      <c r="P1235" s="157"/>
      <c r="Q1235" s="157"/>
      <c r="R1235" s="157"/>
      <c r="S1235" s="157"/>
      <c r="T1235" s="157"/>
      <c r="U1235" s="157"/>
      <c r="V1235" s="157"/>
      <c r="W1235" s="157"/>
      <c r="X1235" s="157"/>
      <c r="Y1235" s="157"/>
      <c r="Z1235" s="157"/>
      <c r="AA1235" s="157">
        <f t="shared" si="85"/>
        <v>0</v>
      </c>
      <c r="AB1235" s="158"/>
      <c r="AC1235" s="884"/>
      <c r="AD1235" s="884"/>
      <c r="AE1235" s="884"/>
      <c r="AF1235" s="884"/>
      <c r="AG1235" s="884"/>
      <c r="AH1235" s="884"/>
      <c r="AI1235" s="884"/>
      <c r="AJ1235" s="884"/>
      <c r="AK1235" s="884"/>
      <c r="AL1235" s="884"/>
      <c r="AM1235" s="884"/>
      <c r="AN1235" s="884"/>
    </row>
    <row r="1236" spans="1:40" s="882" customFormat="1" ht="11.25">
      <c r="A1236" s="882">
        <v>5150111203</v>
      </c>
      <c r="B1236" s="883" t="s">
        <v>1530</v>
      </c>
      <c r="C1236" s="157">
        <f>VLOOKUP(A1236,Clasificación!C:J,5,FALSE)</f>
        <v>73313</v>
      </c>
      <c r="D1236" s="157"/>
      <c r="E1236" s="157"/>
      <c r="F1236" s="157">
        <f>+VLOOKUP(A1236,Clasificación!C:K,9,FALSE)</f>
        <v>0</v>
      </c>
      <c r="G1236" s="157">
        <f t="shared" si="82"/>
        <v>73313</v>
      </c>
      <c r="H1236" s="157"/>
      <c r="I1236" s="157"/>
      <c r="J1236" s="157">
        <f>-G1236</f>
        <v>-73313</v>
      </c>
      <c r="K1236" s="157"/>
      <c r="L1236" s="157"/>
      <c r="M1236" s="157"/>
      <c r="N1236" s="157"/>
      <c r="O1236" s="157"/>
      <c r="P1236" s="157"/>
      <c r="Q1236" s="157"/>
      <c r="R1236" s="157"/>
      <c r="S1236" s="157"/>
      <c r="T1236" s="157"/>
      <c r="U1236" s="157"/>
      <c r="V1236" s="157"/>
      <c r="W1236" s="157"/>
      <c r="X1236" s="157"/>
      <c r="Y1236" s="157"/>
      <c r="Z1236" s="157"/>
      <c r="AA1236" s="157">
        <f t="shared" ref="AA1236:AA1237" si="88">SUM(G1236:Z1236)</f>
        <v>0</v>
      </c>
      <c r="AB1236" s="158"/>
      <c r="AC1236" s="884"/>
      <c r="AD1236" s="884"/>
      <c r="AE1236" s="884"/>
      <c r="AF1236" s="884"/>
      <c r="AG1236" s="884"/>
      <c r="AH1236" s="884"/>
      <c r="AI1236" s="884"/>
      <c r="AJ1236" s="884"/>
      <c r="AK1236" s="884"/>
      <c r="AL1236" s="884"/>
      <c r="AM1236" s="884"/>
      <c r="AN1236" s="884"/>
    </row>
    <row r="1237" spans="1:40" s="882" customFormat="1" ht="11.25">
      <c r="A1237" s="882">
        <v>5150111204</v>
      </c>
      <c r="B1237" s="883" t="s">
        <v>1531</v>
      </c>
      <c r="C1237" s="157">
        <f>VLOOKUP(A1237,Clasificación!C:J,5,FALSE)</f>
        <v>700000</v>
      </c>
      <c r="D1237" s="157"/>
      <c r="E1237" s="157"/>
      <c r="F1237" s="157">
        <f>+VLOOKUP(A1237,Clasificación!C:K,9,FALSE)</f>
        <v>0</v>
      </c>
      <c r="G1237" s="157">
        <f t="shared" si="82"/>
        <v>700000</v>
      </c>
      <c r="H1237" s="157"/>
      <c r="I1237" s="157"/>
      <c r="J1237" s="157">
        <f>-G1237</f>
        <v>-700000</v>
      </c>
      <c r="K1237" s="157"/>
      <c r="L1237" s="157"/>
      <c r="M1237" s="157"/>
      <c r="N1237" s="157"/>
      <c r="O1237" s="157"/>
      <c r="P1237" s="157"/>
      <c r="Q1237" s="157"/>
      <c r="R1237" s="157"/>
      <c r="S1237" s="157"/>
      <c r="T1237" s="157"/>
      <c r="U1237" s="157"/>
      <c r="V1237" s="157"/>
      <c r="W1237" s="157"/>
      <c r="X1237" s="157"/>
      <c r="Y1237" s="157"/>
      <c r="Z1237" s="157"/>
      <c r="AA1237" s="157">
        <f t="shared" si="88"/>
        <v>0</v>
      </c>
      <c r="AB1237" s="158"/>
      <c r="AC1237" s="884"/>
      <c r="AD1237" s="884"/>
      <c r="AE1237" s="884"/>
      <c r="AF1237" s="884"/>
      <c r="AG1237" s="884"/>
      <c r="AH1237" s="884"/>
      <c r="AI1237" s="884"/>
      <c r="AJ1237" s="884"/>
      <c r="AK1237" s="884"/>
      <c r="AL1237" s="884"/>
      <c r="AM1237" s="884"/>
      <c r="AN1237" s="884"/>
    </row>
    <row r="1238" spans="1:40" s="882" customFormat="1" ht="11.25">
      <c r="A1238" s="882">
        <v>51501113</v>
      </c>
      <c r="B1238" s="883" t="s">
        <v>412</v>
      </c>
      <c r="C1238" s="157">
        <f>VLOOKUP(A1238,Clasificación!C:J,5,FALSE)</f>
        <v>0</v>
      </c>
      <c r="D1238" s="157"/>
      <c r="E1238" s="157"/>
      <c r="F1238" s="157">
        <f>+VLOOKUP(A1238,Clasificación!C:K,9,FALSE)</f>
        <v>0</v>
      </c>
      <c r="G1238" s="157">
        <f t="shared" si="82"/>
        <v>0</v>
      </c>
      <c r="H1238" s="157"/>
      <c r="I1238" s="157"/>
      <c r="J1238" s="157">
        <f>-G1238</f>
        <v>0</v>
      </c>
      <c r="K1238" s="157"/>
      <c r="L1238" s="157"/>
      <c r="M1238" s="157"/>
      <c r="N1238" s="157"/>
      <c r="O1238" s="157"/>
      <c r="P1238" s="157"/>
      <c r="Q1238" s="157"/>
      <c r="R1238" s="157"/>
      <c r="S1238" s="157"/>
      <c r="T1238" s="157"/>
      <c r="U1238" s="157"/>
      <c r="V1238" s="157"/>
      <c r="W1238" s="157"/>
      <c r="X1238" s="157"/>
      <c r="Y1238" s="157"/>
      <c r="Z1238" s="157"/>
      <c r="AA1238" s="157">
        <f t="shared" ref="AA1238" si="89">SUM(G1238:Z1238)</f>
        <v>0</v>
      </c>
      <c r="AB1238" s="158"/>
      <c r="AC1238" s="884"/>
      <c r="AD1238" s="884"/>
      <c r="AE1238" s="884"/>
      <c r="AF1238" s="884"/>
      <c r="AG1238" s="884"/>
      <c r="AH1238" s="884"/>
      <c r="AI1238" s="884"/>
      <c r="AJ1238" s="884"/>
      <c r="AK1238" s="884"/>
      <c r="AL1238" s="884"/>
      <c r="AM1238" s="884"/>
      <c r="AN1238" s="884"/>
    </row>
    <row r="1239" spans="1:40" s="882" customFormat="1" ht="11.25">
      <c r="A1239" s="882">
        <v>5150411101</v>
      </c>
      <c r="B1239" s="883" t="s">
        <v>357</v>
      </c>
      <c r="C1239" s="157">
        <f>VLOOKUP(A1239,Clasificación!C:J,5,FALSE)</f>
        <v>0</v>
      </c>
      <c r="D1239" s="157"/>
      <c r="E1239" s="157"/>
      <c r="F1239" s="157">
        <f>+VLOOKUP(A1239,Clasificación!C:K,9,FALSE)</f>
        <v>0</v>
      </c>
      <c r="G1239" s="157">
        <f t="shared" si="82"/>
        <v>0</v>
      </c>
      <c r="H1239" s="157"/>
      <c r="I1239" s="157"/>
      <c r="J1239" s="157">
        <f>-G1239</f>
        <v>0</v>
      </c>
      <c r="K1239" s="157"/>
      <c r="L1239" s="157"/>
      <c r="M1239" s="157"/>
      <c r="N1239" s="157"/>
      <c r="O1239" s="157"/>
      <c r="P1239" s="157"/>
      <c r="Q1239" s="157"/>
      <c r="R1239" s="157"/>
      <c r="S1239" s="157"/>
      <c r="T1239" s="157"/>
      <c r="U1239" s="157"/>
      <c r="V1239" s="157"/>
      <c r="W1239" s="157"/>
      <c r="X1239" s="157"/>
      <c r="Y1239" s="157"/>
      <c r="Z1239" s="157"/>
      <c r="AA1239" s="157">
        <f t="shared" si="76"/>
        <v>0</v>
      </c>
      <c r="AB1239" s="158"/>
      <c r="AC1239" s="884"/>
      <c r="AD1239" s="884"/>
      <c r="AE1239" s="884"/>
      <c r="AF1239" s="884"/>
      <c r="AG1239" s="884"/>
      <c r="AH1239" s="884"/>
      <c r="AI1239" s="884"/>
      <c r="AJ1239" s="884"/>
      <c r="AK1239" s="884"/>
      <c r="AL1239" s="884"/>
      <c r="AM1239" s="884"/>
      <c r="AN1239" s="884"/>
    </row>
    <row r="1240" spans="1:40" s="882" customFormat="1" ht="11.25">
      <c r="A1240" s="882">
        <v>5150411102</v>
      </c>
      <c r="B1240" s="883" t="s">
        <v>902</v>
      </c>
      <c r="C1240" s="157">
        <f>VLOOKUP(A1240,Clasificación!C:J,5,FALSE)</f>
        <v>0</v>
      </c>
      <c r="D1240" s="157"/>
      <c r="E1240" s="157"/>
      <c r="F1240" s="157">
        <f>+VLOOKUP(A1240,Clasificación!C:K,9,FALSE)</f>
        <v>0</v>
      </c>
      <c r="G1240" s="157">
        <f t="shared" si="82"/>
        <v>0</v>
      </c>
      <c r="H1240" s="157"/>
      <c r="I1240" s="157"/>
      <c r="J1240" s="157">
        <f>-G1240</f>
        <v>0</v>
      </c>
      <c r="K1240" s="157"/>
      <c r="L1240" s="157"/>
      <c r="M1240" s="157"/>
      <c r="N1240" s="157"/>
      <c r="O1240" s="157"/>
      <c r="P1240" s="157"/>
      <c r="Q1240" s="157"/>
      <c r="R1240" s="157"/>
      <c r="S1240" s="157"/>
      <c r="T1240" s="157"/>
      <c r="U1240" s="157"/>
      <c r="V1240" s="157"/>
      <c r="W1240" s="157"/>
      <c r="X1240" s="157"/>
      <c r="Y1240" s="157"/>
      <c r="Z1240" s="157"/>
      <c r="AA1240" s="157">
        <f t="shared" si="76"/>
        <v>0</v>
      </c>
      <c r="AB1240" s="158"/>
      <c r="AC1240" s="884"/>
      <c r="AD1240" s="884"/>
      <c r="AE1240" s="884"/>
      <c r="AF1240" s="884"/>
      <c r="AG1240" s="884"/>
      <c r="AH1240" s="884"/>
      <c r="AI1240" s="884"/>
      <c r="AJ1240" s="884"/>
      <c r="AK1240" s="884"/>
      <c r="AL1240" s="884"/>
      <c r="AM1240" s="884"/>
      <c r="AN1240" s="884"/>
    </row>
    <row r="1241" spans="1:40" s="882" customFormat="1" ht="11.25">
      <c r="A1241" s="882">
        <v>5150411103</v>
      </c>
      <c r="B1241" s="883" t="s">
        <v>902</v>
      </c>
      <c r="C1241" s="157">
        <f>VLOOKUP(A1241,Clasificación!C:J,5,FALSE)</f>
        <v>0</v>
      </c>
      <c r="D1241" s="157"/>
      <c r="E1241" s="157"/>
      <c r="F1241" s="157">
        <f>+VLOOKUP(A1241,Clasificación!C:K,9,FALSE)</f>
        <v>0</v>
      </c>
      <c r="G1241" s="157">
        <f t="shared" si="82"/>
        <v>0</v>
      </c>
      <c r="H1241" s="157"/>
      <c r="I1241" s="157"/>
      <c r="J1241" s="157"/>
      <c r="K1241" s="157"/>
      <c r="L1241" s="157"/>
      <c r="M1241" s="157"/>
      <c r="N1241" s="157"/>
      <c r="O1241" s="157"/>
      <c r="P1241" s="157"/>
      <c r="Q1241" s="157"/>
      <c r="R1241" s="157"/>
      <c r="S1241" s="157"/>
      <c r="T1241" s="157"/>
      <c r="U1241" s="157"/>
      <c r="V1241" s="157"/>
      <c r="W1241" s="157"/>
      <c r="X1241" s="157"/>
      <c r="Y1241" s="157"/>
      <c r="Z1241" s="157">
        <f>-G1241</f>
        <v>0</v>
      </c>
      <c r="AA1241" s="157">
        <f t="shared" si="76"/>
        <v>0</v>
      </c>
      <c r="AB1241" s="158"/>
      <c r="AC1241" s="884"/>
      <c r="AD1241" s="884"/>
      <c r="AE1241" s="884"/>
      <c r="AF1241" s="884"/>
      <c r="AG1241" s="884"/>
      <c r="AH1241" s="884"/>
      <c r="AI1241" s="884"/>
      <c r="AJ1241" s="884"/>
      <c r="AK1241" s="884"/>
      <c r="AL1241" s="884"/>
      <c r="AM1241" s="884"/>
      <c r="AN1241" s="884"/>
    </row>
    <row r="1242" spans="1:40" s="882" customFormat="1" ht="11.25">
      <c r="A1242" s="882">
        <v>52</v>
      </c>
      <c r="B1242" s="883" t="s">
        <v>1078</v>
      </c>
      <c r="C1242" s="157">
        <f>VLOOKUP(A1242,Clasificación!C:J,5,FALSE)</f>
        <v>0</v>
      </c>
      <c r="D1242" s="157"/>
      <c r="E1242" s="157"/>
      <c r="F1242" s="157">
        <f>+VLOOKUP(A1242,Clasificación!C:K,9,FALSE)</f>
        <v>0</v>
      </c>
      <c r="G1242" s="157">
        <f t="shared" si="82"/>
        <v>0</v>
      </c>
      <c r="H1242" s="157"/>
      <c r="I1242" s="157"/>
      <c r="J1242" s="157"/>
      <c r="K1242" s="157"/>
      <c r="L1242" s="157"/>
      <c r="M1242" s="157"/>
      <c r="N1242" s="157"/>
      <c r="O1242" s="157"/>
      <c r="P1242" s="157"/>
      <c r="Q1242" s="157"/>
      <c r="R1242" s="157"/>
      <c r="S1242" s="157"/>
      <c r="T1242" s="157"/>
      <c r="U1242" s="157"/>
      <c r="V1242" s="157"/>
      <c r="W1242" s="157"/>
      <c r="X1242" s="157"/>
      <c r="Y1242" s="157"/>
      <c r="Z1242" s="157"/>
      <c r="AA1242" s="157">
        <f t="shared" si="76"/>
        <v>0</v>
      </c>
      <c r="AB1242" s="158"/>
      <c r="AC1242" s="884"/>
      <c r="AD1242" s="884"/>
      <c r="AE1242" s="884"/>
      <c r="AF1242" s="884"/>
      <c r="AG1242" s="884"/>
      <c r="AH1242" s="884"/>
      <c r="AI1242" s="884"/>
      <c r="AJ1242" s="884"/>
      <c r="AK1242" s="884"/>
      <c r="AL1242" s="884"/>
      <c r="AM1242" s="884"/>
      <c r="AN1242" s="884"/>
    </row>
    <row r="1243" spans="1:40" s="882" customFormat="1" ht="11.25">
      <c r="A1243" s="882">
        <v>521</v>
      </c>
      <c r="B1243" s="883" t="s">
        <v>1078</v>
      </c>
      <c r="C1243" s="157">
        <f>VLOOKUP(A1243,Clasificación!C:J,5,FALSE)</f>
        <v>0</v>
      </c>
      <c r="D1243" s="157"/>
      <c r="E1243" s="157"/>
      <c r="F1243" s="157">
        <f>+VLOOKUP(A1243,Clasificación!C:K,9,FALSE)</f>
        <v>0</v>
      </c>
      <c r="G1243" s="157">
        <f t="shared" si="82"/>
        <v>0</v>
      </c>
      <c r="H1243" s="157"/>
      <c r="I1243" s="157"/>
      <c r="J1243" s="157">
        <f>-G1243</f>
        <v>0</v>
      </c>
      <c r="K1243" s="157"/>
      <c r="L1243" s="157"/>
      <c r="M1243" s="157"/>
      <c r="N1243" s="157"/>
      <c r="O1243" s="157"/>
      <c r="P1243" s="157"/>
      <c r="Q1243" s="157"/>
      <c r="R1243" s="157"/>
      <c r="S1243" s="157"/>
      <c r="T1243" s="157"/>
      <c r="U1243" s="157"/>
      <c r="V1243" s="157"/>
      <c r="W1243" s="157"/>
      <c r="X1243" s="157"/>
      <c r="Y1243" s="157"/>
      <c r="Z1243" s="157"/>
      <c r="AA1243" s="157">
        <f t="shared" si="76"/>
        <v>0</v>
      </c>
      <c r="AB1243" s="158"/>
      <c r="AC1243" s="884"/>
      <c r="AD1243" s="884"/>
      <c r="AE1243" s="884"/>
      <c r="AF1243" s="884"/>
      <c r="AG1243" s="884"/>
      <c r="AH1243" s="884"/>
      <c r="AI1243" s="884"/>
      <c r="AJ1243" s="884"/>
      <c r="AK1243" s="884"/>
      <c r="AL1243" s="884"/>
      <c r="AM1243" s="884"/>
      <c r="AN1243" s="884"/>
    </row>
    <row r="1244" spans="1:40" s="882" customFormat="1" ht="11.25">
      <c r="A1244" s="882">
        <v>52101</v>
      </c>
      <c r="B1244" s="883" t="s">
        <v>1078</v>
      </c>
      <c r="C1244" s="157">
        <f>VLOOKUP(A1244,Clasificación!C:J,5,FALSE)</f>
        <v>0</v>
      </c>
      <c r="D1244" s="157"/>
      <c r="E1244" s="157"/>
      <c r="F1244" s="157">
        <f>+VLOOKUP(A1244,Clasificación!C:K,9,FALSE)</f>
        <v>0</v>
      </c>
      <c r="G1244" s="157">
        <f t="shared" si="82"/>
        <v>0</v>
      </c>
      <c r="H1244" s="157"/>
      <c r="I1244" s="157"/>
      <c r="J1244" s="157">
        <f>-G1244</f>
        <v>0</v>
      </c>
      <c r="K1244" s="157"/>
      <c r="L1244" s="157"/>
      <c r="M1244" s="157"/>
      <c r="N1244" s="157"/>
      <c r="O1244" s="157"/>
      <c r="P1244" s="157"/>
      <c r="Q1244" s="157"/>
      <c r="R1244" s="157"/>
      <c r="S1244" s="157"/>
      <c r="T1244" s="157"/>
      <c r="U1244" s="157"/>
      <c r="V1244" s="157"/>
      <c r="W1244" s="157"/>
      <c r="X1244" s="157"/>
      <c r="Y1244" s="157"/>
      <c r="Z1244" s="157"/>
      <c r="AA1244" s="157">
        <f t="shared" si="76"/>
        <v>0</v>
      </c>
      <c r="AB1244" s="158"/>
      <c r="AC1244" s="884"/>
      <c r="AD1244" s="884"/>
      <c r="AE1244" s="884"/>
      <c r="AF1244" s="884"/>
      <c r="AG1244" s="884"/>
      <c r="AH1244" s="884"/>
      <c r="AI1244" s="884"/>
      <c r="AJ1244" s="884"/>
      <c r="AK1244" s="884"/>
      <c r="AL1244" s="884"/>
      <c r="AM1244" s="884"/>
      <c r="AN1244" s="884"/>
    </row>
    <row r="1245" spans="1:40" s="882" customFormat="1" ht="11.25">
      <c r="A1245" s="882">
        <v>521011</v>
      </c>
      <c r="B1245" s="883" t="s">
        <v>1078</v>
      </c>
      <c r="C1245" s="157">
        <f>VLOOKUP(A1245,Clasificación!C:J,5,FALSE)</f>
        <v>0</v>
      </c>
      <c r="D1245" s="157"/>
      <c r="E1245" s="157"/>
      <c r="F1245" s="157">
        <f>+VLOOKUP(A1245,Clasificación!C:K,9,FALSE)</f>
        <v>0</v>
      </c>
      <c r="G1245" s="157">
        <f t="shared" si="82"/>
        <v>0</v>
      </c>
      <c r="H1245" s="157"/>
      <c r="I1245" s="157"/>
      <c r="J1245" s="157">
        <f>-G1245</f>
        <v>0</v>
      </c>
      <c r="K1245" s="157"/>
      <c r="L1245" s="157"/>
      <c r="M1245" s="157"/>
      <c r="N1245" s="157"/>
      <c r="O1245" s="157"/>
      <c r="P1245" s="157"/>
      <c r="Q1245" s="157"/>
      <c r="R1245" s="157"/>
      <c r="S1245" s="157"/>
      <c r="T1245" s="157"/>
      <c r="U1245" s="157"/>
      <c r="V1245" s="157"/>
      <c r="W1245" s="157"/>
      <c r="X1245" s="157"/>
      <c r="Y1245" s="157"/>
      <c r="Z1245" s="157"/>
      <c r="AA1245" s="157">
        <f t="shared" si="76"/>
        <v>0</v>
      </c>
      <c r="AB1245" s="158"/>
      <c r="AC1245" s="884"/>
      <c r="AD1245" s="884"/>
      <c r="AE1245" s="884"/>
      <c r="AF1245" s="884"/>
      <c r="AG1245" s="884"/>
      <c r="AH1245" s="884"/>
      <c r="AI1245" s="884"/>
      <c r="AJ1245" s="884"/>
      <c r="AK1245" s="884"/>
      <c r="AL1245" s="884"/>
      <c r="AM1245" s="884"/>
      <c r="AN1245" s="884"/>
    </row>
    <row r="1246" spans="1:40" s="882" customFormat="1" ht="11.25">
      <c r="A1246" s="882">
        <v>5210111</v>
      </c>
      <c r="B1246" s="883" t="s">
        <v>1078</v>
      </c>
      <c r="C1246" s="157">
        <f>VLOOKUP(A1246,Clasificación!C:J,5,FALSE)</f>
        <v>0</v>
      </c>
      <c r="D1246" s="157"/>
      <c r="E1246" s="157">
        <f>+D1166</f>
        <v>0</v>
      </c>
      <c r="F1246" s="157">
        <f>+VLOOKUP(A1246,Clasificación!C:K,9,FALSE)</f>
        <v>0</v>
      </c>
      <c r="G1246" s="157">
        <f t="shared" si="82"/>
        <v>0</v>
      </c>
      <c r="H1246" s="157"/>
      <c r="I1246" s="157"/>
      <c r="J1246" s="157"/>
      <c r="K1246" s="157"/>
      <c r="L1246" s="157"/>
      <c r="M1246" s="157"/>
      <c r="N1246" s="157"/>
      <c r="O1246" s="157"/>
      <c r="P1246" s="157"/>
      <c r="Q1246" s="157"/>
      <c r="R1246" s="157"/>
      <c r="S1246" s="157"/>
      <c r="T1246" s="157"/>
      <c r="U1246" s="157"/>
      <c r="V1246" s="157"/>
      <c r="W1246" s="157"/>
      <c r="X1246" s="157"/>
      <c r="Y1246" s="157"/>
      <c r="Z1246" s="157"/>
      <c r="AA1246" s="157">
        <f t="shared" si="76"/>
        <v>0</v>
      </c>
      <c r="AB1246" s="158"/>
      <c r="AC1246" s="884"/>
      <c r="AD1246" s="884"/>
      <c r="AE1246" s="884"/>
      <c r="AF1246" s="884"/>
      <c r="AG1246" s="884"/>
      <c r="AH1246" s="884"/>
      <c r="AI1246" s="884"/>
      <c r="AJ1246" s="884"/>
      <c r="AK1246" s="884"/>
      <c r="AL1246" s="884"/>
      <c r="AM1246" s="884"/>
      <c r="AN1246" s="884"/>
    </row>
    <row r="1247" spans="1:40" s="882" customFormat="1" ht="11.25">
      <c r="A1247" s="882">
        <v>52101111</v>
      </c>
      <c r="B1247" s="883" t="s">
        <v>1078</v>
      </c>
      <c r="C1247" s="157">
        <f>VLOOKUP(A1247,Clasificación!C:J,5,FALSE)</f>
        <v>0</v>
      </c>
      <c r="D1247" s="157"/>
      <c r="E1247" s="157">
        <f>+D1168</f>
        <v>0</v>
      </c>
      <c r="F1247" s="157">
        <f>+VLOOKUP(A1247,Clasificación!C:K,9,FALSE)</f>
        <v>0</v>
      </c>
      <c r="G1247" s="157">
        <f t="shared" si="82"/>
        <v>0</v>
      </c>
      <c r="H1247" s="157"/>
      <c r="I1247" s="157"/>
      <c r="J1247" s="157">
        <f>-G1247</f>
        <v>0</v>
      </c>
      <c r="K1247" s="157">
        <v>0</v>
      </c>
      <c r="L1247" s="157">
        <v>0</v>
      </c>
      <c r="M1247" s="157"/>
      <c r="N1247" s="157"/>
      <c r="O1247" s="157"/>
      <c r="P1247" s="157"/>
      <c r="Q1247" s="157"/>
      <c r="R1247" s="157"/>
      <c r="S1247" s="157"/>
      <c r="T1247" s="157"/>
      <c r="U1247" s="157"/>
      <c r="V1247" s="157"/>
      <c r="W1247" s="157"/>
      <c r="X1247" s="157"/>
      <c r="Y1247" s="157"/>
      <c r="Z1247" s="157"/>
      <c r="AA1247" s="157">
        <f t="shared" si="76"/>
        <v>0</v>
      </c>
      <c r="AB1247" s="158"/>
      <c r="AC1247" s="884"/>
      <c r="AD1247" s="884"/>
      <c r="AE1247" s="884"/>
      <c r="AF1247" s="884"/>
      <c r="AG1247" s="884"/>
      <c r="AH1247" s="884"/>
      <c r="AI1247" s="884"/>
      <c r="AJ1247" s="884"/>
      <c r="AK1247" s="884"/>
      <c r="AL1247" s="884"/>
      <c r="AM1247" s="884"/>
      <c r="AN1247" s="884"/>
    </row>
    <row r="1248" spans="1:40" s="882" customFormat="1" ht="11.25">
      <c r="A1248" s="882">
        <v>5210111101</v>
      </c>
      <c r="B1248" s="883" t="s">
        <v>1079</v>
      </c>
      <c r="C1248" s="157">
        <f>VLOOKUP(A1248,Clasificación!C:J,5,FALSE)</f>
        <v>5233</v>
      </c>
      <c r="D1248" s="157"/>
      <c r="E1248" s="157"/>
      <c r="F1248" s="157">
        <f>+VLOOKUP(A1248,Clasificación!C:K,9,FALSE)</f>
        <v>0</v>
      </c>
      <c r="G1248" s="157">
        <f t="shared" si="82"/>
        <v>5233</v>
      </c>
      <c r="H1248" s="157"/>
      <c r="I1248" s="157"/>
      <c r="J1248" s="157">
        <f>-G1248</f>
        <v>-5233</v>
      </c>
      <c r="K1248" s="157"/>
      <c r="L1248" s="157"/>
      <c r="M1248" s="157"/>
      <c r="N1248" s="157"/>
      <c r="O1248" s="157"/>
      <c r="P1248" s="157"/>
      <c r="Q1248" s="157"/>
      <c r="R1248" s="157"/>
      <c r="S1248" s="157"/>
      <c r="T1248" s="157"/>
      <c r="U1248" s="157"/>
      <c r="V1248" s="157"/>
      <c r="W1248" s="157"/>
      <c r="X1248" s="157"/>
      <c r="Y1248" s="157"/>
      <c r="Z1248" s="157"/>
      <c r="AA1248" s="157">
        <f t="shared" ref="AA1248" si="90">SUM(G1248:Z1248)</f>
        <v>0</v>
      </c>
      <c r="AB1248" s="158"/>
      <c r="AC1248" s="884"/>
      <c r="AD1248" s="884"/>
      <c r="AE1248" s="884"/>
      <c r="AF1248" s="884"/>
      <c r="AG1248" s="884"/>
      <c r="AH1248" s="884"/>
      <c r="AI1248" s="884"/>
      <c r="AJ1248" s="884"/>
      <c r="AK1248" s="884"/>
      <c r="AL1248" s="884"/>
      <c r="AM1248" s="884"/>
      <c r="AN1248" s="884"/>
    </row>
    <row r="1249" spans="1:40" s="882" customFormat="1" ht="11.25">
      <c r="A1249" s="882">
        <v>5210111102</v>
      </c>
      <c r="B1249" s="883" t="s">
        <v>1375</v>
      </c>
      <c r="C1249" s="157">
        <f>VLOOKUP(A1249,Clasificación!C:J,5,FALSE)</f>
        <v>365900</v>
      </c>
      <c r="D1249" s="157"/>
      <c r="E1249" s="157"/>
      <c r="F1249" s="157">
        <v>1</v>
      </c>
      <c r="G1249" s="157">
        <f t="shared" si="82"/>
        <v>365899</v>
      </c>
      <c r="H1249" s="157"/>
      <c r="I1249" s="157"/>
      <c r="J1249" s="157">
        <f>-G1249</f>
        <v>-365899</v>
      </c>
      <c r="K1249" s="157"/>
      <c r="L1249" s="157"/>
      <c r="M1249" s="157"/>
      <c r="N1249" s="157"/>
      <c r="O1249" s="157"/>
      <c r="P1249" s="157"/>
      <c r="Q1249" s="157"/>
      <c r="R1249" s="157"/>
      <c r="S1249" s="157"/>
      <c r="T1249" s="157"/>
      <c r="U1249" s="157"/>
      <c r="V1249" s="157"/>
      <c r="W1249" s="157"/>
      <c r="X1249" s="157"/>
      <c r="Y1249" s="157"/>
      <c r="Z1249" s="157"/>
      <c r="AA1249" s="157">
        <f t="shared" si="76"/>
        <v>0</v>
      </c>
      <c r="AB1249" s="158"/>
      <c r="AC1249" s="884"/>
      <c r="AD1249" s="884"/>
      <c r="AE1249" s="884"/>
      <c r="AF1249" s="884"/>
      <c r="AG1249" s="884"/>
      <c r="AH1249" s="884"/>
      <c r="AI1249" s="884"/>
      <c r="AJ1249" s="884"/>
      <c r="AK1249" s="884"/>
      <c r="AL1249" s="884"/>
      <c r="AM1249" s="884"/>
      <c r="AN1249" s="884"/>
    </row>
    <row r="1250" spans="1:40" s="882" customFormat="1" ht="11.25">
      <c r="B1250" s="883"/>
      <c r="C1250" s="159"/>
      <c r="D1250" s="157"/>
      <c r="E1250" s="157"/>
      <c r="F1250" s="157"/>
      <c r="G1250" s="157">
        <f t="shared" si="82"/>
        <v>0</v>
      </c>
      <c r="H1250" s="157"/>
      <c r="I1250" s="157"/>
      <c r="J1250" s="157"/>
      <c r="K1250" s="157"/>
      <c r="L1250" s="157"/>
      <c r="M1250" s="157"/>
      <c r="N1250" s="157"/>
      <c r="O1250" s="157"/>
      <c r="P1250" s="157"/>
      <c r="Q1250" s="157"/>
      <c r="R1250" s="157"/>
      <c r="S1250" s="157"/>
      <c r="T1250" s="157"/>
      <c r="U1250" s="157"/>
      <c r="V1250" s="157"/>
      <c r="W1250" s="157"/>
      <c r="X1250" s="157"/>
      <c r="Y1250" s="157"/>
      <c r="Z1250" s="157"/>
      <c r="AA1250" s="157">
        <f t="shared" si="76"/>
        <v>0</v>
      </c>
      <c r="AB1250" s="158"/>
      <c r="AC1250" s="884"/>
      <c r="AD1250" s="884"/>
      <c r="AE1250" s="884"/>
      <c r="AF1250" s="884"/>
      <c r="AG1250" s="884"/>
      <c r="AH1250" s="884"/>
      <c r="AI1250" s="884"/>
      <c r="AJ1250" s="884"/>
      <c r="AK1250" s="884"/>
      <c r="AL1250" s="884"/>
      <c r="AM1250" s="884"/>
      <c r="AN1250" s="884"/>
    </row>
    <row r="1251" spans="1:40" s="48" customFormat="1" ht="11.25">
      <c r="B1251" s="707" t="s">
        <v>46</v>
      </c>
      <c r="C1251" s="159">
        <f>-SUM(C776:C1250)</f>
        <v>-1552161735</v>
      </c>
      <c r="D1251" s="157">
        <f>-C1251</f>
        <v>1552161735</v>
      </c>
      <c r="E1251" s="159"/>
      <c r="F1251" s="157"/>
      <c r="G1251" s="157">
        <v>0</v>
      </c>
      <c r="H1251" s="157"/>
      <c r="I1251" s="157"/>
      <c r="J1251" s="157">
        <v>0</v>
      </c>
      <c r="K1251" s="157"/>
      <c r="L1251" s="157"/>
      <c r="M1251" s="157"/>
      <c r="N1251" s="157"/>
      <c r="O1251" s="157"/>
      <c r="P1251" s="157"/>
      <c r="Q1251" s="157"/>
      <c r="R1251" s="157"/>
      <c r="S1251" s="157"/>
      <c r="T1251" s="157"/>
      <c r="U1251" s="157"/>
      <c r="V1251" s="157"/>
      <c r="W1251" s="157"/>
      <c r="X1251" s="157"/>
      <c r="Y1251" s="157"/>
      <c r="Z1251" s="157"/>
      <c r="AA1251" s="157">
        <f t="shared" si="76"/>
        <v>0</v>
      </c>
      <c r="AB1251" s="158"/>
      <c r="AC1251" s="706"/>
      <c r="AD1251" s="706"/>
      <c r="AE1251" s="706"/>
      <c r="AF1251" s="706"/>
      <c r="AG1251" s="706"/>
      <c r="AH1251" s="706"/>
      <c r="AI1251" s="706"/>
      <c r="AJ1251" s="706"/>
      <c r="AK1251" s="706"/>
      <c r="AL1251" s="706"/>
      <c r="AM1251" s="706"/>
      <c r="AN1251" s="706"/>
    </row>
    <row r="1252" spans="1:40" s="48" customFormat="1" ht="11.25">
      <c r="B1252" s="705"/>
      <c r="C1252" s="157"/>
      <c r="D1252" s="157"/>
      <c r="E1252" s="157"/>
      <c r="F1252" s="157">
        <v>0</v>
      </c>
      <c r="G1252" s="157">
        <f t="shared" ref="G1252" si="91">C1252+D1252-E1252-F1252</f>
        <v>0</v>
      </c>
      <c r="H1252" s="157"/>
      <c r="I1252" s="157"/>
      <c r="J1252" s="157"/>
      <c r="K1252" s="157"/>
      <c r="L1252" s="157"/>
      <c r="M1252" s="157"/>
      <c r="N1252" s="157"/>
      <c r="O1252" s="157"/>
      <c r="P1252" s="157"/>
      <c r="Q1252" s="157"/>
      <c r="R1252" s="157"/>
      <c r="S1252" s="157"/>
      <c r="T1252" s="157"/>
      <c r="U1252" s="157"/>
      <c r="V1252" s="157"/>
      <c r="W1252" s="157"/>
      <c r="X1252" s="157"/>
      <c r="Y1252" s="157"/>
      <c r="Z1252" s="157"/>
      <c r="AA1252" s="157">
        <f t="shared" si="76"/>
        <v>0</v>
      </c>
      <c r="AB1252" s="158"/>
      <c r="AC1252" s="706"/>
      <c r="AD1252" s="706"/>
      <c r="AE1252" s="706"/>
      <c r="AF1252" s="706"/>
      <c r="AG1252" s="706"/>
      <c r="AH1252" s="706"/>
      <c r="AI1252" s="706"/>
      <c r="AJ1252" s="706"/>
      <c r="AK1252" s="706"/>
      <c r="AL1252" s="706"/>
      <c r="AM1252" s="706"/>
      <c r="AN1252" s="706"/>
    </row>
    <row r="1253" spans="1:40" s="48" customFormat="1" ht="12" thickBot="1">
      <c r="B1253" s="168" t="s">
        <v>65</v>
      </c>
      <c r="C1253" s="169">
        <f t="shared" ref="C1253:H1253" si="92">+SUM(C4:C1251)</f>
        <v>0</v>
      </c>
      <c r="D1253" s="169">
        <f t="shared" si="92"/>
        <v>3208729003</v>
      </c>
      <c r="E1253" s="169">
        <f t="shared" si="92"/>
        <v>3208729003</v>
      </c>
      <c r="F1253" s="169">
        <f t="shared" si="92"/>
        <v>0</v>
      </c>
      <c r="G1253" s="169">
        <f t="shared" si="92"/>
        <v>0</v>
      </c>
      <c r="H1253" s="169">
        <f t="shared" si="92"/>
        <v>868074912</v>
      </c>
      <c r="I1253" s="169">
        <f t="shared" ref="I1253:AA1253" si="93">+SUM(I4:I1251)</f>
        <v>-1667180263</v>
      </c>
      <c r="J1253" s="169">
        <f>+SUM(J4:J1251)</f>
        <v>-1174720584</v>
      </c>
      <c r="K1253" s="169">
        <f>+SUM(K4:K1251)</f>
        <v>0</v>
      </c>
      <c r="L1253" s="169">
        <f t="shared" si="93"/>
        <v>-186756107</v>
      </c>
      <c r="M1253" s="169">
        <f>+SUM(M4:M1251)</f>
        <v>54414</v>
      </c>
      <c r="N1253" s="169">
        <f t="shared" si="93"/>
        <v>0</v>
      </c>
      <c r="O1253" s="169">
        <f t="shared" si="93"/>
        <v>0</v>
      </c>
      <c r="P1253" s="169">
        <f t="shared" si="93"/>
        <v>0</v>
      </c>
      <c r="Q1253" s="169">
        <f t="shared" si="93"/>
        <v>0</v>
      </c>
      <c r="R1253" s="169">
        <f t="shared" si="93"/>
        <v>0</v>
      </c>
      <c r="S1253" s="169">
        <f t="shared" si="93"/>
        <v>7719925730</v>
      </c>
      <c r="T1253" s="169">
        <f t="shared" si="93"/>
        <v>618070622</v>
      </c>
      <c r="U1253" s="169">
        <f t="shared" si="93"/>
        <v>0</v>
      </c>
      <c r="V1253" s="169">
        <f t="shared" si="93"/>
        <v>0</v>
      </c>
      <c r="W1253" s="169">
        <f t="shared" si="93"/>
        <v>-6229714200</v>
      </c>
      <c r="X1253" s="169">
        <f t="shared" si="93"/>
        <v>0</v>
      </c>
      <c r="Y1253" s="169">
        <f t="shared" si="93"/>
        <v>-27592037</v>
      </c>
      <c r="Z1253" s="169">
        <f t="shared" si="93"/>
        <v>24814898</v>
      </c>
      <c r="AA1253" s="169">
        <f t="shared" si="93"/>
        <v>-55022615</v>
      </c>
      <c r="AB1253" s="158"/>
      <c r="AC1253" s="706"/>
      <c r="AD1253" s="706"/>
      <c r="AE1253" s="706"/>
      <c r="AF1253" s="706"/>
      <c r="AG1253" s="706"/>
      <c r="AH1253" s="706"/>
      <c r="AI1253" s="706"/>
      <c r="AJ1253" s="706"/>
      <c r="AK1253" s="706"/>
      <c r="AL1253" s="706"/>
      <c r="AM1253" s="706"/>
      <c r="AN1253" s="706"/>
    </row>
    <row r="1254" spans="1:40" thickTop="1">
      <c r="C1254" s="223">
        <f>+C1253/2</f>
        <v>0</v>
      </c>
      <c r="D1254" s="160"/>
      <c r="E1254" s="160">
        <f>+D1253-E1253</f>
        <v>0</v>
      </c>
      <c r="F1254" s="160"/>
      <c r="G1254" s="160">
        <f>+F1253+G1253</f>
        <v>0</v>
      </c>
      <c r="H1254" s="161"/>
      <c r="I1254" s="161"/>
      <c r="J1254" s="161"/>
      <c r="K1254" s="161"/>
      <c r="L1254" s="161"/>
      <c r="M1254" s="161">
        <f>SUM(H1253:M1253)</f>
        <v>-2160527628</v>
      </c>
      <c r="N1254" s="161"/>
      <c r="O1254" s="161"/>
      <c r="P1254" s="161"/>
      <c r="Q1254" s="161"/>
      <c r="R1254" s="161"/>
      <c r="S1254" s="161"/>
      <c r="T1254" s="161"/>
      <c r="U1254" s="161">
        <f>SUM(N1253:U1253)</f>
        <v>8337996352</v>
      </c>
      <c r="V1254" s="161"/>
      <c r="W1254" s="161"/>
      <c r="X1254" s="161"/>
      <c r="Y1254" s="161">
        <f>+SUM(V1253:Y1253)</f>
        <v>-6257306237</v>
      </c>
      <c r="Z1254" s="161">
        <f>+Z1253</f>
        <v>24814898</v>
      </c>
      <c r="AA1254" s="161">
        <f>+SUM(H1253:Z1253)</f>
        <v>-55022615</v>
      </c>
      <c r="AB1254" s="158" t="s">
        <v>1000</v>
      </c>
      <c r="AC1254" s="706"/>
      <c r="AD1254" s="706"/>
      <c r="AE1254" s="706"/>
      <c r="AF1254" s="706"/>
      <c r="AG1254" s="706"/>
      <c r="AH1254" s="706"/>
      <c r="AI1254" s="706"/>
      <c r="AJ1254" s="706"/>
      <c r="AK1254" s="706"/>
      <c r="AL1254" s="706"/>
      <c r="AM1254" s="706"/>
      <c r="AN1254" s="706"/>
    </row>
    <row r="1255" spans="1:40" ht="14.25">
      <c r="B1255" s="156"/>
      <c r="C1255" s="162"/>
      <c r="D1255" s="162"/>
      <c r="E1255" s="162"/>
      <c r="F1255" s="162"/>
      <c r="G1255" s="162"/>
      <c r="H1255" s="163"/>
      <c r="I1255" s="163"/>
      <c r="J1255" s="163"/>
      <c r="K1255" s="163"/>
      <c r="L1255" s="163"/>
      <c r="M1255" s="163"/>
      <c r="N1255" s="163"/>
      <c r="O1255" s="163"/>
      <c r="P1255" s="163"/>
      <c r="Q1255" s="163"/>
      <c r="R1255" s="163"/>
      <c r="S1255" s="163"/>
      <c r="T1255" s="163"/>
      <c r="U1255" s="163"/>
      <c r="V1255" s="163"/>
      <c r="W1255" s="163"/>
      <c r="X1255" s="163"/>
      <c r="Y1255" s="163"/>
      <c r="Z1255" s="163"/>
      <c r="AA1255" s="163"/>
      <c r="AB1255" s="164">
        <f>AA1253-AA1254</f>
        <v>0</v>
      </c>
      <c r="AD1255" s="706"/>
      <c r="AE1255" s="706"/>
      <c r="AF1255" s="706"/>
      <c r="AG1255" s="706"/>
      <c r="AH1255" s="706"/>
      <c r="AI1255" s="706"/>
      <c r="AJ1255" s="706"/>
      <c r="AK1255" s="706"/>
      <c r="AL1255" s="706"/>
      <c r="AM1255" s="706"/>
      <c r="AN1255" s="706"/>
    </row>
    <row r="1256" spans="1:40">
      <c r="C1256" s="222"/>
      <c r="D1256" s="164"/>
      <c r="E1256" s="164"/>
      <c r="F1256" s="164"/>
      <c r="G1256" s="164"/>
      <c r="H1256" s="164"/>
      <c r="I1256" s="164"/>
      <c r="J1256" s="164"/>
      <c r="K1256" s="164"/>
      <c r="L1256" s="164"/>
      <c r="M1256" s="164"/>
      <c r="N1256" s="164"/>
      <c r="O1256" s="164"/>
      <c r="P1256" s="164"/>
      <c r="Q1256" s="164"/>
      <c r="R1256" s="164"/>
      <c r="U1256" s="164"/>
      <c r="V1256" s="164"/>
      <c r="W1256" s="164"/>
      <c r="X1256" s="164"/>
      <c r="Y1256" s="164"/>
      <c r="Z1256" s="164"/>
      <c r="AA1256" s="164"/>
      <c r="AB1256" s="164"/>
    </row>
    <row r="1257" spans="1:40" ht="14.25">
      <c r="C1257" s="160"/>
      <c r="D1257" s="165"/>
      <c r="E1257" s="160"/>
      <c r="F1257" s="160"/>
      <c r="G1257" s="166"/>
      <c r="H1257" s="167"/>
      <c r="I1257" s="167"/>
      <c r="J1257" s="167"/>
      <c r="K1257" s="167"/>
      <c r="L1257" s="167"/>
      <c r="M1257" s="167"/>
      <c r="N1257" s="167"/>
      <c r="O1257" s="167"/>
      <c r="P1257" s="167"/>
      <c r="Q1257" s="167"/>
      <c r="R1257" s="167"/>
      <c r="U1257" s="167"/>
      <c r="V1257" s="167"/>
      <c r="W1257" s="167"/>
      <c r="X1257" s="167"/>
      <c r="Y1257" s="167"/>
      <c r="Z1257" s="167"/>
      <c r="AA1257" s="160"/>
      <c r="AB1257" s="164"/>
    </row>
    <row r="1258" spans="1:40" ht="14.25">
      <c r="C1258" s="227"/>
      <c r="H1258" s="49"/>
      <c r="I1258" s="49"/>
      <c r="J1258" s="49"/>
      <c r="K1258" s="49"/>
      <c r="L1258" s="49"/>
      <c r="M1258" s="49"/>
      <c r="N1258" s="49"/>
      <c r="O1258" s="49"/>
      <c r="P1258" s="49"/>
      <c r="Q1258" s="49"/>
      <c r="R1258" s="49"/>
      <c r="S1258" s="164"/>
      <c r="T1258" s="164"/>
      <c r="U1258" s="49"/>
      <c r="V1258" s="49"/>
      <c r="W1258" s="49"/>
      <c r="X1258" s="49"/>
      <c r="Y1258" s="49"/>
      <c r="Z1258" s="49"/>
      <c r="AA1258" s="155"/>
    </row>
    <row r="1259" spans="1:40" ht="15" customHeight="1">
      <c r="D1259" s="227"/>
    </row>
    <row r="1261" spans="1:40" ht="15" customHeight="1">
      <c r="C1261" s="227"/>
    </row>
    <row r="1262" spans="1:40" ht="15" customHeight="1">
      <c r="C1262" s="227"/>
      <c r="D1262" s="227"/>
    </row>
    <row r="1263" spans="1:40" ht="15" customHeight="1">
      <c r="D1263" s="227"/>
    </row>
  </sheetData>
  <mergeCells count="8">
    <mergeCell ref="B1:AA1"/>
    <mergeCell ref="B2:B3"/>
    <mergeCell ref="D2:E2"/>
    <mergeCell ref="H2:M2"/>
    <mergeCell ref="N2:U2"/>
    <mergeCell ref="V2:Y2"/>
    <mergeCell ref="Z2:Z3"/>
    <mergeCell ref="AA2:AA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5:M59"/>
  <sheetViews>
    <sheetView showGridLines="0" topLeftCell="A28" zoomScale="80" zoomScaleNormal="80" zoomScaleSheetLayoutView="80" workbookViewId="0">
      <selection activeCell="I46" sqref="I46"/>
    </sheetView>
  </sheetViews>
  <sheetFormatPr baseColWidth="10" defaultColWidth="11.42578125" defaultRowHeight="15.75"/>
  <cols>
    <col min="1" max="1" width="3.42578125" style="510" customWidth="1"/>
    <col min="2" max="2" width="52.7109375" style="3" customWidth="1"/>
    <col min="3" max="3" width="17" style="3" bestFit="1" customWidth="1"/>
    <col min="4" max="4" width="10.42578125" style="3" customWidth="1"/>
    <col min="5" max="5" width="28" style="3" customWidth="1"/>
    <col min="6" max="6" width="25.5703125" style="5" customWidth="1"/>
    <col min="7" max="8" width="3" style="510" customWidth="1"/>
    <col min="9" max="9" width="24.5703125" style="510" customWidth="1"/>
    <col min="10" max="10" width="19" style="510" bestFit="1" customWidth="1"/>
    <col min="11" max="16384" width="11.42578125" style="510"/>
  </cols>
  <sheetData>
    <row r="5" spans="2:9" ht="19.5">
      <c r="B5" s="1097" t="s">
        <v>1080</v>
      </c>
      <c r="C5" s="1097"/>
      <c r="D5" s="1097"/>
      <c r="E5" s="1097"/>
      <c r="F5" s="1097"/>
      <c r="G5" s="697"/>
      <c r="H5" s="697"/>
      <c r="I5" s="697"/>
    </row>
    <row r="6" spans="2:9">
      <c r="B6" s="1098" t="s">
        <v>986</v>
      </c>
      <c r="C6" s="1098"/>
      <c r="D6" s="1098"/>
      <c r="E6" s="1098"/>
      <c r="F6" s="1098"/>
      <c r="G6" s="698"/>
      <c r="H6" s="698"/>
      <c r="I6" s="698"/>
    </row>
    <row r="7" spans="2:9">
      <c r="B7" s="607" t="s">
        <v>1595</v>
      </c>
      <c r="C7" s="608"/>
      <c r="D7" s="608"/>
      <c r="E7" s="608"/>
      <c r="F7" s="608"/>
      <c r="G7" s="698"/>
      <c r="H7" s="698"/>
      <c r="I7" s="698"/>
    </row>
    <row r="8" spans="2:9" ht="16.5">
      <c r="B8" s="1099" t="s">
        <v>413</v>
      </c>
      <c r="C8" s="1099"/>
      <c r="D8" s="1099"/>
      <c r="E8" s="1099"/>
      <c r="F8" s="1099"/>
      <c r="G8" s="698"/>
      <c r="H8" s="698"/>
      <c r="I8" s="698"/>
    </row>
    <row r="9" spans="2:9">
      <c r="B9" s="12"/>
      <c r="C9" s="699"/>
      <c r="D9" s="699"/>
      <c r="E9" s="699"/>
      <c r="F9" s="700"/>
      <c r="G9" s="3"/>
    </row>
    <row r="10" spans="2:9">
      <c r="B10" s="520"/>
      <c r="C10" s="150"/>
      <c r="D10" s="151"/>
      <c r="E10" s="521">
        <v>44651</v>
      </c>
      <c r="F10" s="220">
        <v>44286</v>
      </c>
    </row>
    <row r="11" spans="2:9" ht="31.5" customHeight="1">
      <c r="B11" s="1100" t="s">
        <v>47</v>
      </c>
      <c r="C11" s="1101"/>
      <c r="D11" s="1102"/>
      <c r="E11" s="1028"/>
      <c r="F11" s="221"/>
    </row>
    <row r="12" spans="2:9" s="12" customFormat="1">
      <c r="B12" s="1029" t="s">
        <v>1051</v>
      </c>
      <c r="C12" s="1030"/>
      <c r="D12" s="1030"/>
      <c r="E12" s="885">
        <v>868074912</v>
      </c>
      <c r="F12" s="886">
        <v>885050087</v>
      </c>
    </row>
    <row r="13" spans="2:9" s="12" customFormat="1">
      <c r="B13" s="1029" t="s">
        <v>48</v>
      </c>
      <c r="C13" s="1030"/>
      <c r="D13" s="1030"/>
      <c r="E13" s="885">
        <v>-1667180263</v>
      </c>
      <c r="F13" s="886">
        <v>-1169184604</v>
      </c>
    </row>
    <row r="14" spans="2:9" s="12" customFormat="1">
      <c r="B14" s="1029" t="s">
        <v>101</v>
      </c>
      <c r="C14" s="1030"/>
      <c r="D14" s="1030"/>
      <c r="E14" s="885">
        <v>-1174666170</v>
      </c>
      <c r="F14" s="886">
        <v>-492986060</v>
      </c>
      <c r="I14" s="702"/>
    </row>
    <row r="15" spans="2:9" s="12" customFormat="1">
      <c r="B15" s="1094" t="s">
        <v>49</v>
      </c>
      <c r="C15" s="1095"/>
      <c r="D15" s="1096"/>
      <c r="E15" s="887">
        <v>-1973771521</v>
      </c>
      <c r="F15" s="888">
        <v>-777120577</v>
      </c>
    </row>
    <row r="16" spans="2:9" s="12" customFormat="1">
      <c r="B16" s="1031" t="s">
        <v>102</v>
      </c>
      <c r="C16" s="1032"/>
      <c r="D16" s="1032"/>
      <c r="E16" s="887">
        <v>0</v>
      </c>
      <c r="F16" s="888">
        <v>0</v>
      </c>
    </row>
    <row r="17" spans="2:10" s="12" customFormat="1">
      <c r="B17" s="1029" t="s">
        <v>103</v>
      </c>
      <c r="C17" s="1032"/>
      <c r="D17" s="1032"/>
      <c r="E17" s="885">
        <v>0</v>
      </c>
      <c r="F17" s="886">
        <v>0</v>
      </c>
      <c r="I17" s="702"/>
      <c r="J17" s="702"/>
    </row>
    <row r="18" spans="2:10" s="12" customFormat="1">
      <c r="B18" s="1031" t="s">
        <v>104</v>
      </c>
      <c r="C18" s="1032"/>
      <c r="D18" s="1032"/>
      <c r="E18" s="887">
        <v>-186756107</v>
      </c>
      <c r="F18" s="888">
        <v>-329879</v>
      </c>
    </row>
    <row r="19" spans="2:10" s="12" customFormat="1">
      <c r="B19" s="1029" t="s">
        <v>259</v>
      </c>
      <c r="C19" s="1030"/>
      <c r="D19" s="1030"/>
      <c r="E19" s="885">
        <v>-186756107</v>
      </c>
      <c r="F19" s="886">
        <v>-329879</v>
      </c>
      <c r="H19" s="16"/>
      <c r="J19" s="85"/>
    </row>
    <row r="20" spans="2:10" s="12" customFormat="1">
      <c r="B20" s="1094" t="s">
        <v>105</v>
      </c>
      <c r="C20" s="1095"/>
      <c r="D20" s="1096"/>
      <c r="E20" s="887">
        <v>-2160527628</v>
      </c>
      <c r="F20" s="888">
        <v>-777450456</v>
      </c>
      <c r="H20" s="16"/>
      <c r="J20" s="85"/>
    </row>
    <row r="21" spans="2:10" s="12" customFormat="1">
      <c r="B21" s="1029" t="s">
        <v>201</v>
      </c>
      <c r="C21" s="1030"/>
      <c r="D21" s="1032"/>
      <c r="E21" s="885">
        <v>0</v>
      </c>
      <c r="F21" s="886">
        <v>0</v>
      </c>
      <c r="H21" s="16"/>
      <c r="I21" s="85"/>
    </row>
    <row r="22" spans="2:10" s="12" customFormat="1">
      <c r="B22" s="1031" t="s">
        <v>50</v>
      </c>
      <c r="C22" s="1032"/>
      <c r="D22" s="1032"/>
      <c r="E22" s="887">
        <v>-2160527628</v>
      </c>
      <c r="F22" s="888">
        <v>-777450456</v>
      </c>
      <c r="H22" s="16"/>
    </row>
    <row r="23" spans="2:10" s="12" customFormat="1" ht="7.9" customHeight="1">
      <c r="B23" s="1031"/>
      <c r="C23" s="1032"/>
      <c r="D23" s="1032"/>
      <c r="E23" s="887"/>
      <c r="F23" s="888"/>
      <c r="H23" s="16"/>
    </row>
    <row r="24" spans="2:10" s="12" customFormat="1" ht="31.5" customHeight="1">
      <c r="B24" s="1094" t="s">
        <v>51</v>
      </c>
      <c r="C24" s="1095"/>
      <c r="D24" s="1096"/>
      <c r="E24" s="889"/>
      <c r="F24" s="886"/>
      <c r="H24" s="16"/>
    </row>
    <row r="25" spans="2:10" s="12" customFormat="1">
      <c r="B25" s="1033" t="s">
        <v>106</v>
      </c>
      <c r="C25" s="1034"/>
      <c r="D25" s="1032"/>
      <c r="E25" s="885">
        <v>0</v>
      </c>
      <c r="F25" s="886">
        <v>-6374790328</v>
      </c>
      <c r="H25" s="16"/>
    </row>
    <row r="26" spans="2:10" s="12" customFormat="1" ht="15.75" customHeight="1">
      <c r="B26" s="1033" t="s">
        <v>987</v>
      </c>
      <c r="C26" s="1034"/>
      <c r="D26" s="1032"/>
      <c r="E26" s="885">
        <v>0</v>
      </c>
      <c r="F26" s="886">
        <v>0</v>
      </c>
      <c r="H26" s="16"/>
    </row>
    <row r="27" spans="2:10" s="12" customFormat="1" ht="15.75" customHeight="1">
      <c r="B27" s="1033" t="s">
        <v>992</v>
      </c>
      <c r="C27" s="1034"/>
      <c r="D27" s="1032"/>
      <c r="E27" s="885">
        <v>0</v>
      </c>
      <c r="F27" s="886">
        <v>0</v>
      </c>
      <c r="H27" s="16"/>
      <c r="I27" s="702"/>
    </row>
    <row r="28" spans="2:10" s="12" customFormat="1" ht="15.75" customHeight="1">
      <c r="B28" s="1033" t="s">
        <v>1417</v>
      </c>
      <c r="C28" s="1034"/>
      <c r="D28" s="1032"/>
      <c r="E28" s="885">
        <v>0</v>
      </c>
      <c r="F28" s="886">
        <v>0</v>
      </c>
      <c r="H28" s="16"/>
    </row>
    <row r="29" spans="2:10" s="12" customFormat="1">
      <c r="B29" s="1103" t="s">
        <v>263</v>
      </c>
      <c r="C29" s="1104"/>
      <c r="D29" s="1105"/>
      <c r="E29" s="885">
        <v>7719925730</v>
      </c>
      <c r="F29" s="886">
        <v>0</v>
      </c>
      <c r="H29" s="16"/>
    </row>
    <row r="30" spans="2:10" s="12" customFormat="1" ht="15.75" customHeight="1">
      <c r="B30" s="1029" t="s">
        <v>107</v>
      </c>
      <c r="C30" s="1030"/>
      <c r="D30" s="1030"/>
      <c r="E30" s="885">
        <v>618070622</v>
      </c>
      <c r="F30" s="886">
        <v>559293507</v>
      </c>
    </row>
    <row r="31" spans="2:10" s="12" customFormat="1" ht="63" hidden="1" customHeight="1">
      <c r="B31" s="1029" t="s">
        <v>52</v>
      </c>
      <c r="C31" s="1030"/>
      <c r="D31" s="1030"/>
      <c r="E31" s="885">
        <v>0</v>
      </c>
      <c r="F31" s="886">
        <v>0</v>
      </c>
    </row>
    <row r="32" spans="2:10" s="12" customFormat="1">
      <c r="B32" s="1029" t="s">
        <v>108</v>
      </c>
      <c r="C32" s="1030"/>
      <c r="D32" s="1030"/>
      <c r="E32" s="885">
        <v>0</v>
      </c>
      <c r="F32" s="886">
        <v>0</v>
      </c>
    </row>
    <row r="33" spans="2:11" s="12" customFormat="1">
      <c r="B33" s="1031" t="s">
        <v>109</v>
      </c>
      <c r="C33" s="1032"/>
      <c r="D33" s="1032"/>
      <c r="E33" s="887">
        <v>8337996352</v>
      </c>
      <c r="F33" s="888">
        <v>-5815496821</v>
      </c>
    </row>
    <row r="34" spans="2:11" s="12" customFormat="1" ht="7.5" customHeight="1">
      <c r="B34" s="1031"/>
      <c r="C34" s="1032"/>
      <c r="D34" s="1032"/>
      <c r="E34" s="885"/>
      <c r="F34" s="888"/>
    </row>
    <row r="35" spans="2:11" s="12" customFormat="1" ht="31.5" customHeight="1">
      <c r="B35" s="1094" t="s">
        <v>53</v>
      </c>
      <c r="C35" s="1095"/>
      <c r="D35" s="1096"/>
      <c r="E35" s="885"/>
      <c r="F35" s="886"/>
    </row>
    <row r="36" spans="2:11" s="12" customFormat="1">
      <c r="B36" s="1029" t="s">
        <v>262</v>
      </c>
      <c r="C36" s="1030"/>
      <c r="D36" s="1030"/>
      <c r="E36" s="885">
        <v>0</v>
      </c>
      <c r="F36" s="886">
        <v>0</v>
      </c>
    </row>
    <row r="37" spans="2:11" s="12" customFormat="1">
      <c r="B37" s="1029" t="s">
        <v>54</v>
      </c>
      <c r="C37" s="1030"/>
      <c r="D37" s="1030"/>
      <c r="E37" s="885">
        <v>-6229714200</v>
      </c>
      <c r="F37" s="886">
        <v>0</v>
      </c>
    </row>
    <row r="38" spans="2:11" s="12" customFormat="1">
      <c r="B38" s="1029" t="s">
        <v>261</v>
      </c>
      <c r="C38" s="1030"/>
      <c r="D38" s="1030"/>
      <c r="E38" s="885">
        <v>0</v>
      </c>
      <c r="F38" s="886">
        <v>0</v>
      </c>
      <c r="H38" s="17"/>
    </row>
    <row r="39" spans="2:11" s="12" customFormat="1" ht="15.6" customHeight="1">
      <c r="B39" s="1029" t="s">
        <v>66</v>
      </c>
      <c r="C39" s="1030"/>
      <c r="D39" s="1030"/>
      <c r="E39" s="885">
        <v>-27592037</v>
      </c>
      <c r="F39" s="886">
        <v>0</v>
      </c>
      <c r="H39" s="13"/>
    </row>
    <row r="40" spans="2:11" s="12" customFormat="1">
      <c r="B40" s="1031" t="s">
        <v>55</v>
      </c>
      <c r="C40" s="1032"/>
      <c r="D40" s="1032"/>
      <c r="E40" s="887">
        <v>-6257306237</v>
      </c>
      <c r="F40" s="888">
        <v>0</v>
      </c>
      <c r="H40" s="13"/>
      <c r="I40" s="18"/>
      <c r="J40" s="18"/>
      <c r="K40" s="18"/>
    </row>
    <row r="41" spans="2:11" s="12" customFormat="1" ht="7.9" customHeight="1">
      <c r="B41" s="1031"/>
      <c r="C41" s="1032"/>
      <c r="D41" s="1032"/>
      <c r="E41" s="887"/>
      <c r="F41" s="888"/>
      <c r="H41" s="13"/>
      <c r="I41" s="18"/>
      <c r="J41" s="18"/>
      <c r="K41" s="18"/>
    </row>
    <row r="42" spans="2:11" s="12" customFormat="1">
      <c r="B42" s="1029" t="s">
        <v>218</v>
      </c>
      <c r="C42" s="1030"/>
      <c r="D42" s="1030"/>
      <c r="E42" s="885">
        <v>24814898</v>
      </c>
      <c r="F42" s="886">
        <v>-119113011</v>
      </c>
      <c r="H42" s="13"/>
    </row>
    <row r="43" spans="2:11" s="12" customFormat="1" ht="9.6" customHeight="1">
      <c r="B43" s="1031"/>
      <c r="C43" s="1030"/>
      <c r="D43" s="1030"/>
      <c r="E43" s="885"/>
      <c r="F43" s="886"/>
      <c r="H43" s="13"/>
    </row>
    <row r="44" spans="2:11" s="12" customFormat="1">
      <c r="B44" s="1094" t="s">
        <v>56</v>
      </c>
      <c r="C44" s="1095"/>
      <c r="D44" s="1096"/>
      <c r="E44" s="887">
        <v>-55022615</v>
      </c>
      <c r="F44" s="888">
        <v>-6712060288</v>
      </c>
      <c r="G44" s="424"/>
      <c r="I44" s="422"/>
      <c r="J44" s="18"/>
      <c r="K44" s="18"/>
    </row>
    <row r="45" spans="2:11" s="12" customFormat="1">
      <c r="B45" s="1031" t="s">
        <v>57</v>
      </c>
      <c r="C45" s="1032"/>
      <c r="D45" s="1032"/>
      <c r="E45" s="885">
        <v>733007888</v>
      </c>
      <c r="F45" s="886">
        <v>15550734099</v>
      </c>
      <c r="I45" s="18"/>
      <c r="J45" s="18"/>
      <c r="K45" s="18"/>
    </row>
    <row r="46" spans="2:11" s="12" customFormat="1">
      <c r="B46" s="1035" t="s">
        <v>58</v>
      </c>
      <c r="C46" s="1036"/>
      <c r="D46" s="1036"/>
      <c r="E46" s="890">
        <v>677985273</v>
      </c>
      <c r="F46" s="1037">
        <v>8838673811</v>
      </c>
      <c r="I46" s="423"/>
      <c r="J46" s="423"/>
      <c r="K46" s="18"/>
    </row>
    <row r="47" spans="2:11" s="12" customFormat="1">
      <c r="B47" s="1106" t="s">
        <v>1636</v>
      </c>
      <c r="C47" s="1106"/>
      <c r="D47" s="1106"/>
      <c r="E47" s="1106"/>
      <c r="F47" s="1106"/>
      <c r="I47" s="19"/>
      <c r="J47" s="19"/>
      <c r="K47" s="18"/>
    </row>
    <row r="48" spans="2:11">
      <c r="B48" s="1038"/>
      <c r="C48" s="1038"/>
      <c r="D48" s="1038"/>
      <c r="E48" s="1039"/>
      <c r="F48" s="514"/>
      <c r="I48" s="20"/>
      <c r="J48" s="20"/>
      <c r="K48" s="20"/>
    </row>
    <row r="49" spans="2:13">
      <c r="B49" s="514"/>
      <c r="C49" s="514"/>
      <c r="D49" s="514"/>
      <c r="E49" s="514"/>
      <c r="F49" s="514"/>
      <c r="G49" s="3"/>
      <c r="I49" s="18"/>
      <c r="J49" s="20"/>
      <c r="K49" s="20"/>
    </row>
    <row r="50" spans="2:13">
      <c r="B50" s="1038"/>
      <c r="C50" s="1038"/>
      <c r="D50" s="1038"/>
      <c r="E50" s="971"/>
      <c r="F50" s="514"/>
      <c r="G50" s="3"/>
      <c r="I50" s="12"/>
    </row>
    <row r="51" spans="2:13">
      <c r="E51" s="519"/>
      <c r="F51" s="510"/>
      <c r="G51" s="3"/>
      <c r="I51" s="12"/>
    </row>
    <row r="52" spans="2:13" ht="15.75" customHeight="1">
      <c r="E52" s="510"/>
      <c r="F52" s="510"/>
      <c r="G52" s="3"/>
      <c r="I52" s="12"/>
    </row>
    <row r="53" spans="2:13">
      <c r="E53" s="510"/>
      <c r="F53" s="510"/>
      <c r="G53" s="3"/>
      <c r="I53" s="12"/>
    </row>
    <row r="54" spans="2:13">
      <c r="E54" s="510"/>
      <c r="F54" s="510"/>
      <c r="G54" s="3"/>
      <c r="I54" s="12"/>
    </row>
    <row r="55" spans="2:13">
      <c r="E55" s="510"/>
      <c r="F55" s="510"/>
      <c r="G55" s="3"/>
      <c r="I55" s="12"/>
    </row>
    <row r="56" spans="2:13">
      <c r="B56" s="982" t="s">
        <v>1217</v>
      </c>
      <c r="C56" s="510"/>
      <c r="D56" s="587" t="s">
        <v>1282</v>
      </c>
      <c r="E56" s="708"/>
      <c r="F56" s="703" t="s">
        <v>206</v>
      </c>
      <c r="J56" s="535"/>
      <c r="L56" s="569"/>
      <c r="M56" s="1"/>
    </row>
    <row r="57" spans="2:13">
      <c r="B57" s="983" t="s">
        <v>278</v>
      </c>
      <c r="C57" s="510"/>
      <c r="D57" s="651" t="s">
        <v>278</v>
      </c>
      <c r="E57" s="709"/>
      <c r="F57" s="704" t="s">
        <v>207</v>
      </c>
      <c r="J57" s="535"/>
      <c r="L57" s="569"/>
      <c r="M57" s="1"/>
    </row>
    <row r="58" spans="2:13">
      <c r="B58" s="45"/>
    </row>
    <row r="59" spans="2:13" ht="15.75" customHeight="1">
      <c r="B59" s="401"/>
    </row>
  </sheetData>
  <mergeCells count="11">
    <mergeCell ref="B24:D24"/>
    <mergeCell ref="B29:D29"/>
    <mergeCell ref="B35:D35"/>
    <mergeCell ref="B44:D44"/>
    <mergeCell ref="B47:F47"/>
    <mergeCell ref="B20:D20"/>
    <mergeCell ref="B5:F5"/>
    <mergeCell ref="B6:F6"/>
    <mergeCell ref="B8:F8"/>
    <mergeCell ref="B11:D11"/>
    <mergeCell ref="B15:D15"/>
  </mergeCells>
  <pageMargins left="0.7" right="0.7" top="0.75" bottom="0.75" header="0.3" footer="0.3"/>
  <pageSetup paperSize="9" scale="49" fitToHeight="0" orientation="portrait" r:id="rId1"/>
  <drawing r:id="rId2"/>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4.xml"/><Relationship Id="rId1" Type="http://schemas.openxmlformats.org/package/2006/relationships/digital-signature/signature" Target="sig1.xml"/><Relationship Id="rId4" Type="http://schemas.openxmlformats.org/package/2006/relationships/digital-signature/signature" Target="sig3.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3GtIA+ViiJzwZfj+N+oo6jxofzt8TH+lG6T5UeRySzg=</DigestValue>
    </Reference>
    <Reference Type="http://www.w3.org/2000/09/xmldsig#Object" URI="#idOfficeObject">
      <DigestMethod Algorithm="http://www.w3.org/2001/04/xmlenc#sha256"/>
      <DigestValue>hmyamswrLIthFvdFkbOcqZOadN2l3oJXU3L1ePlE+HQ=</DigestValue>
    </Reference>
    <Reference Type="http://uri.etsi.org/01903#SignedProperties" URI="#idSignedProperties">
      <Transforms>
        <Transform Algorithm="http://www.w3.org/TR/2001/REC-xml-c14n-20010315"/>
      </Transforms>
      <DigestMethod Algorithm="http://www.w3.org/2001/04/xmlenc#sha256"/>
      <DigestValue>v6/4wFQVZWXwHgA2PoYzShuFZ/N+cRldixc9BKZgjCs=</DigestValue>
    </Reference>
    <Reference Type="http://www.w3.org/2000/09/xmldsig#Object" URI="#idValidSigLnImg">
      <DigestMethod Algorithm="http://www.w3.org/2001/04/xmlenc#sha256"/>
      <DigestValue>6YlKE59YFS8FIGPcXMsyNC/Mba0kdBqcrdx967QlvF8=</DigestValue>
    </Reference>
    <Reference Type="http://www.w3.org/2000/09/xmldsig#Object" URI="#idInvalidSigLnImg">
      <DigestMethod Algorithm="http://www.w3.org/2001/04/xmlenc#sha256"/>
      <DigestValue>ozhyv32KcJNZzIrB3TIox4DzWHh8893TwW9HZy5FFFU=</DigestValue>
    </Reference>
  </SignedInfo>
  <SignatureValue>pDUVUvrPkMioCg2qw3ElK0nDOLeMimT4uTsZBoM3hamGMDJlpVfloFEZI5dhl4IyNvysXUrxEBWM
2AIDKEWSsQhApBpShj0TaVS7xuXEkY9dabsJa6i7HyAdZtbg11Rq+tpJSJm5f9mY7XUdekC4rwHg
AuCA12QOdqnATQuVewgYsg3lK+Xhp0+rM7fB3Lr0D2Ob+Ch9l4h9/RQa1f7BOXsw5EkAMvYZGEsD
2KdntCaNLxZmyg0m8pczhm6qo9NoQD6M3uT5U6ydEUCIi6kE3tn+jTMSFLxSwDG9ysgKlA5P8T5B
z96F+bR8lrSY1V7shlMCaHP9wu0JobJNFDFZSQ==</SignatureValue>
  <KeyInfo>
    <X509Data>
      <X509Certificate>MIIIADCCBeigAwIBAgIIJABUBHAsPS0wDQYJKoZIhvcNAQELBQAwWzEXMBUGA1UEBRMOUlVDIDgwMDUwMTcyLTExGjAYBgNVBAMTEUNBLURPQ1VNRU5UQSBTLkEuMRcwFQYDVQQKEw5ET0NVTUVOVEEgUy5BLjELMAkGA1UEBhMCUFkwHhcNMjAxMTE2MTIxMjM5WhcNMjIxMTE2MTIyMjM5WjCBpzELMAkGA1UEBhMCUFkxFzAVBgNVBAQMDlZJQ0hJTkkgRlJBTkNPMRIwEAYDVQQFEwlDSTMxOTQwODcxFzAVBgNVBCoMDlNISVJMRVkgUkFRVUVMMRcwFQYDVQQKDA5QRVJTT05BIEZJU0lDQTERMA8GA1UECwwIRklSTUEgRjIxJjAkBgNVBAMMHVNISVJMRVkgUkFRVUVMIFZJQ0hJTkkgRlJBTkNPMIIBIjANBgkqhkiG9w0BAQEFAAOCAQ8AMIIBCgKCAQEAtQdmLambrtlMlx8HLygqladxM0PzS5v8GtvqI6gs/kTQzOF4mVU93nPWLr4wCLs8ZzYSdN1gQNPbof1qaX8QSYW8QtcceAJ6dCD6G66vWPrpvR8BxMEuooY+1IaO56HcDc3QUvIhKFWA22KOils06IcBhYPBMrmxfx07exKcpSFD1G6p/7ZMU6SqPHPg6FkE1xdTUjxvqxtWHdjIp1Jlszh6g5/j8QDqsQ5JWZpAizAegsPg20C+0wW5NP89krQ6aDI42LaBOvvyndkztY60iEe9vO4HTlUBEEloiCfAN/MtArpQICm1MysKiwjHG19uGIi/3jJeCJbhvYVK+zMwxwIDAQABo4IDeTCCA3UwDAYDVR0TAQH/BAIwADAOBgNVHQ8BAf8EBAMCBeAwKgYDVR0lAQH/BCAwHgYIKwYBBQUHAwEGCCsGAQUFBwMCBggrBgEFBQcDBDAdBgNVHQ4EFgQUJMHA2E1lHLJVrInzmC9z3WqROug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B0GA1UdEQQWMBSBEnN2aWNoaW5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BISAFPARZa8L8ANfBSWPQYnjmlBdQ8DPYBUm8iwGm9bhzjOhFZAv43qYORPJKP6MTfoX85HEpLJieAkuHKyn60X1Vkl2nDy7iE2hAYaBvj9wz/KYrRcwTuxtXo4T+Ajfeg1VaNree3MYDoCpMaSu3m/+2ihU2Uq1404gBRMZl/Z1Beig2sNuGbbgF9NEuj1Xi038okU6a2etSd8L0X79l9+SDnj/KwAwoqM1U7SWqlkfslnbeGNk41FH8u6cbvS0D2BHe+XAle93ts4F7X502pV6/oz8jb1omHz/j4cfOSlX6QE8qPYOUMmFWlA1T23FSeSAXfmt3CeBmBjUauoCzh21Y8lB0NGxRIu4fVOmIKDtw4vK79mrLcBfLmrI6YgSiimIVOML1Jmu47/q1IwNLKJtDW/LhGQ/qgYXnfyMXfkmJWqOJLp8H/6NlQEH1V0euS5KIWnSbo0PGrRFvNox7i5WcrYCg8mtaWC+WLF0iHJ1g2mrg9eiIuwRh87aeNSaJuEYY2qGmvaqq29xeMZPdmwM/jpN5hLz8C3vaHuujTk0oKOjQswIZYlIj7wlz+S/unM8mvtA4ZzCm7Yy8GyqA5HNpjAm0ErRAU3xY4ZX/aK1MlM8xOSDUMaPHPsCdodyJ69BB0Z7HH3uCerBmhmeaQW7XbhRePzlI/lvNl+5i8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rTcN+FoFTPAnxwMG17cdI/oOX3fgdzsg7CY0sefmepg=</DigestValue>
      </Reference>
      <Reference URI="/xl/calcChain.xml?ContentType=application/vnd.openxmlformats-officedocument.spreadsheetml.calcChain+xml">
        <DigestMethod Algorithm="http://www.w3.org/2001/04/xmlenc#sha256"/>
        <DigestValue>29zbwW+Z6PKPSH248BL/FnNH4OLsFbkYo6wRrCE6Bgg=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WvDLxTyz5Ilpe/PmW9VY0SYAqEpPLO8zw0m0ehBkCb4=</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Sef/FlsJNttiupwNoyxImH9IxP5gj3sLePpv9jfC/iQ=</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SaLn568YsCfSp5UlC6myVl9g0+dcnPPsoH5+VfjlLBI=</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NHB0kjimM+t1rx73widSH1cij2IBuH9dtcvYLyPFzDk=</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dX94uL9L1/RXlChzP3sobkW+jOBCQBLA5+2PJh5+eQw=</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tea0j/bVySxVXBEmxpsifQ4Rr2/TuTd/WwPQ2GUb71I=</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WL3ioTiI1rLY3dfpsG0FfpA1YUUOeuZcPt7J6Ww6uZI=</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J/3UAMaFxg1uc8tLblSCriPRbcjjMXEvln88IK+LFZU=</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OAx2ruczb5VjY3FDNzJlbSiYVkwXLf5Swir9XiioU0E=</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WL3ioTiI1rLY3dfpsG0FfpA1YUUOeuZcPt7J6Ww6uZI=</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WL3ioTiI1rLY3dfpsG0FfpA1YUUOeuZcPt7J6Ww6uZI=</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WL3ioTiI1rLY3dfpsG0FfpA1YUUOeuZcPt7J6Ww6uZI=</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J7XRRxyxTkBCHgplPuWXQ8ZB2xs5BQdNyWdDZX2kKek=</DigestValue>
      </Reference>
      <Reference URI="/xl/drawings/drawing1.xml?ContentType=application/vnd.openxmlformats-officedocument.drawing+xml">
        <DigestMethod Algorithm="http://www.w3.org/2001/04/xmlenc#sha256"/>
        <DigestValue>FoU5BiHMIFiTkC/4RYslL/BnSgC3eQl3I5w6JobIVmU=</DigestValue>
      </Reference>
      <Reference URI="/xl/drawings/drawing10.xml?ContentType=application/vnd.openxmlformats-officedocument.drawing+xml">
        <DigestMethod Algorithm="http://www.w3.org/2001/04/xmlenc#sha256"/>
        <DigestValue>o2QUhdSKYf80tJrZgWG+3BrflsOWmENu7Cp+x8p9Exc=</DigestValue>
      </Reference>
      <Reference URI="/xl/drawings/drawing11.xml?ContentType=application/vnd.openxmlformats-officedocument.drawing+xml">
        <DigestMethod Algorithm="http://www.w3.org/2001/04/xmlenc#sha256"/>
        <DigestValue>/VI0MM9Hh+D2I4LbeZs1nf3UnerEQPTwR9n/cKwbKkE=</DigestValue>
      </Reference>
      <Reference URI="/xl/drawings/drawing12.xml?ContentType=application/vnd.openxmlformats-officedocument.drawing+xml">
        <DigestMethod Algorithm="http://www.w3.org/2001/04/xmlenc#sha256"/>
        <DigestValue>uautXnrCr7oMk23DvsDvEVajIu13C/a54RrlVGs9qNE=</DigestValue>
      </Reference>
      <Reference URI="/xl/drawings/drawing2.xml?ContentType=application/vnd.openxmlformats-officedocument.drawing+xml">
        <DigestMethod Algorithm="http://www.w3.org/2001/04/xmlenc#sha256"/>
        <DigestValue>RZrfIxXstH5kwWzFB7u/ZH2pZYEhVzhwD3mlEFUt+3o=</DigestValue>
      </Reference>
      <Reference URI="/xl/drawings/drawing3.xml?ContentType=application/vnd.openxmlformats-officedocument.drawing+xml">
        <DigestMethod Algorithm="http://www.w3.org/2001/04/xmlenc#sha256"/>
        <DigestValue>1gBzTOCM9vazLB/R5a/Id57m8jt+0xy+0nWdAqPz5GE=</DigestValue>
      </Reference>
      <Reference URI="/xl/drawings/drawing4.xml?ContentType=application/vnd.openxmlformats-officedocument.drawing+xml">
        <DigestMethod Algorithm="http://www.w3.org/2001/04/xmlenc#sha256"/>
        <DigestValue>vuqd5slVRllyTyNEwTEQjcJsBMExXLvucFownMNptlw=</DigestValue>
      </Reference>
      <Reference URI="/xl/drawings/drawing5.xml?ContentType=application/vnd.openxmlformats-officedocument.drawing+xml">
        <DigestMethod Algorithm="http://www.w3.org/2001/04/xmlenc#sha256"/>
        <DigestValue>jlvSG+a4OjCyK6D4A08zDLW+NMY1SrzHpeV/NCmFJiE=</DigestValue>
      </Reference>
      <Reference URI="/xl/drawings/drawing6.xml?ContentType=application/vnd.openxmlformats-officedocument.drawing+xml">
        <DigestMethod Algorithm="http://www.w3.org/2001/04/xmlenc#sha256"/>
        <DigestValue>/DxoyUSl00Kwtr+48+4LiA4lcisctUQkfN3oMVnLNL8=</DigestValue>
      </Reference>
      <Reference URI="/xl/drawings/drawing7.xml?ContentType=application/vnd.openxmlformats-officedocument.drawing+xml">
        <DigestMethod Algorithm="http://www.w3.org/2001/04/xmlenc#sha256"/>
        <DigestValue>Pj00QEe0FmZd6wFnqDhT57eYM8QsuDDXDnrr3WXQmnI=</DigestValue>
      </Reference>
      <Reference URI="/xl/drawings/drawing8.xml?ContentType=application/vnd.openxmlformats-officedocument.drawing+xml">
        <DigestMethod Algorithm="http://www.w3.org/2001/04/xmlenc#sha256"/>
        <DigestValue>6BAwIujlYz2SmuT0NNkZc5nV0g4uIIuXmgilE/v8LWs=</DigestValue>
      </Reference>
      <Reference URI="/xl/drawings/drawing9.xml?ContentType=application/vnd.openxmlformats-officedocument.drawing+xml">
        <DigestMethod Algorithm="http://www.w3.org/2001/04/xmlenc#sha256"/>
        <DigestValue>OGHXloGOzqbogcAZfoFvbNgbgAxO7BBxWhrfgXb3jS4=</DigestValue>
      </Reference>
      <Reference URI="/xl/drawings/vmlDrawing1.vml?ContentType=application/vnd.openxmlformats-officedocument.vmlDrawing">
        <DigestMethod Algorithm="http://www.w3.org/2001/04/xmlenc#sha256"/>
        <DigestValue>oXDpxSgYEFHdKZ0Lx03gJ/4pR6gPDLz+DogjM9whmvU=</DigestValue>
      </Reference>
      <Reference URI="/xl/drawings/vmlDrawing2.vml?ContentType=application/vnd.openxmlformats-officedocument.vmlDrawing">
        <DigestMethod Algorithm="http://www.w3.org/2001/04/xmlenc#sha256"/>
        <DigestValue>+C6JPZObvP+eSJroPdi8E8Z8oDPeqAEFhW1EHaEw1+M=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2LAVBidqBvSbWOPkXYodJJQt/WRZS+lmOlz6AuibzDE=</DigestValue>
      </Reference>
      <Reference URI="/xl/externalLinks/externalLink1.xml?ContentType=application/vnd.openxmlformats-officedocument.spreadsheetml.externalLink+xml">
        <DigestMethod Algorithm="http://www.w3.org/2001/04/xmlenc#sha256"/>
        <DigestValue>RpfYoPUneq32bUqEUWSjJ/1/arC75PEqcHIlMhHaw3U=</DigestValue>
      </Reference>
      <Reference URI="/xl/media/image1.png?ContentType=image/png">
        <DigestMethod Algorithm="http://www.w3.org/2001/04/xmlenc#sha256"/>
        <DigestValue>0To2Nmbhn1nIw3XZhBHLS1mjsgTAp7cVATgokXayBX4=</DigestValue>
      </Reference>
      <Reference URI="/xl/media/image10.jpeg?ContentType=image/jpeg">
        <DigestMethod Algorithm="http://www.w3.org/2001/04/xmlenc#sha256"/>
        <DigestValue>6sP/5idSn5TudZgjp8se0081Qz1V0CbyvDiHaoIa59c=</DigestValue>
      </Reference>
      <Reference URI="/xl/media/image11.jpeg?ContentType=image/jpeg">
        <DigestMethod Algorithm="http://www.w3.org/2001/04/xmlenc#sha256"/>
        <DigestValue>6zQ3mofRHXPDZPdOb+bSl4mHPlE+5JM/bWqHd3GBqlY=</DigestValue>
      </Reference>
      <Reference URI="/xl/media/image12.png?ContentType=image/png">
        <DigestMethod Algorithm="http://www.w3.org/2001/04/xmlenc#sha256"/>
        <DigestValue>3FigSMmUZ/3mS7++2vROCvpEegevwpVYA85DqydJrBo=</DigestValue>
      </Reference>
      <Reference URI="/xl/media/image13.jpeg?ContentType=image/jpeg">
        <DigestMethod Algorithm="http://www.w3.org/2001/04/xmlenc#sha256"/>
        <DigestValue>JOM06ybT1ikRsHY+xa57cMmeCM0FbS3NZJ1DEP0eElg=</DigestValue>
      </Reference>
      <Reference URI="/xl/media/image14.jpeg?ContentType=image/jpeg">
        <DigestMethod Algorithm="http://www.w3.org/2001/04/xmlenc#sha256"/>
        <DigestValue>DE9UjtixQa4AHZoDYGR5fmze4ewmalPk5kfNXJISbgA=</DigestValue>
      </Reference>
      <Reference URI="/xl/media/image2.png?ContentType=image/png">
        <DigestMethod Algorithm="http://www.w3.org/2001/04/xmlenc#sha256"/>
        <DigestValue>BoZ7FIM8Gnw0U76B/ziJVzwc0f+mkrXJ+R7LN9m2AJA=</DigestValue>
      </Reference>
      <Reference URI="/xl/media/image3.jpeg?ContentType=image/jpeg">
        <DigestMethod Algorithm="http://www.w3.org/2001/04/xmlenc#sha256"/>
        <DigestValue>uOPWMB1JOdhuAOdpP6ZhBEumFzk2Q4k+xEafdunRdeM=</DigestValue>
      </Reference>
      <Reference URI="/xl/media/image4.jpeg?ContentType=image/jpeg">
        <DigestMethod Algorithm="http://www.w3.org/2001/04/xmlenc#sha256"/>
        <DigestValue>RMupzUXmq++v8ffX+3UxSc/FwJ/cMHTxLdp+Spwuao8=</DigestValue>
      </Reference>
      <Reference URI="/xl/media/image5.jpeg?ContentType=image/jpeg">
        <DigestMethod Algorithm="http://www.w3.org/2001/04/xmlenc#sha256"/>
        <DigestValue>OwjCdPu6che5v4RaSpW4CWYL+bdrKJ5DW7hSkz11LhI=</DigestValue>
      </Reference>
      <Reference URI="/xl/media/image6.emf?ContentType=image/x-emf">
        <DigestMethod Algorithm="http://www.w3.org/2001/04/xmlenc#sha256"/>
        <DigestValue>eGd249ReD9litCFrSX1EQwxKDy4hF3hXdan0yYHC6KU=</DigestValue>
      </Reference>
      <Reference URI="/xl/media/image7.emf?ContentType=image/x-emf">
        <DigestMethod Algorithm="http://www.w3.org/2001/04/xmlenc#sha256"/>
        <DigestValue>MpqAg++8Xre1Q4RQs94+fqE35mIENSGNRTdXXxGwTLM=</DigestValue>
      </Reference>
      <Reference URI="/xl/media/image8.emf?ContentType=image/x-emf">
        <DigestMethod Algorithm="http://www.w3.org/2001/04/xmlenc#sha256"/>
        <DigestValue>9pnZBVPjMgXLGzsw9RWxtYiroxmR8ZTci3FyhUPoMGk=</DigestValue>
      </Reference>
      <Reference URI="/xl/media/image9.jpeg?ContentType=image/jpeg">
        <DigestMethod Algorithm="http://www.w3.org/2001/04/xmlenc#sha256"/>
        <DigestValue>DZ6LDbbUhVCqVgzevTPNPqnyL4/DBvrdBIiD3zIGbDc=</DigestValue>
      </Reference>
      <Reference URI="/xl/printerSettings/printerSettings1.bin?ContentType=application/vnd.openxmlformats-officedocument.spreadsheetml.printerSettings">
        <DigestMethod Algorithm="http://www.w3.org/2001/04/xmlenc#sha256"/>
        <DigestValue>TRrCOIAvgyay9+dOHANtMRhI4Mlj24DaFIyKQoKcdPw=</DigestValue>
      </Reference>
      <Reference URI="/xl/printerSettings/printerSettings10.bin?ContentType=application/vnd.openxmlformats-officedocument.spreadsheetml.printerSettings">
        <DigestMethod Algorithm="http://www.w3.org/2001/04/xmlenc#sha256"/>
        <DigestValue>/rNP494wAlXe0pkli0D6QKoBqMORDWGB3eWEItC5FUU=</DigestValue>
      </Reference>
      <Reference URI="/xl/printerSettings/printerSettings11.bin?ContentType=application/vnd.openxmlformats-officedocument.spreadsheetml.printerSettings">
        <DigestMethod Algorithm="http://www.w3.org/2001/04/xmlenc#sha256"/>
        <DigestValue>yafQoiqsHuJ5rXk4BhhOpeF5HDflrPmt4ejQBVK8Sy4=</DigestValue>
      </Reference>
      <Reference URI="/xl/printerSettings/printerSettings12.bin?ContentType=application/vnd.openxmlformats-officedocument.spreadsheetml.printerSettings">
        <DigestMethod Algorithm="http://www.w3.org/2001/04/xmlenc#sha256"/>
        <DigestValue>OGD3iF2+l78gTInlDCWFPycZVuHBpUE02raJ/Wr5XCI=</DigestValue>
      </Reference>
      <Reference URI="/xl/printerSettings/printerSettings13.bin?ContentType=application/vnd.openxmlformats-officedocument.spreadsheetml.printerSettings">
        <DigestMethod Algorithm="http://www.w3.org/2001/04/xmlenc#sha256"/>
        <DigestValue>OGD3iF2+l78gTInlDCWFPycZVuHBpUE02raJ/Wr5XCI=</DigestValue>
      </Reference>
      <Reference URI="/xl/printerSettings/printerSettings14.bin?ContentType=application/vnd.openxmlformats-officedocument.spreadsheetml.printerSettings">
        <DigestMethod Algorithm="http://www.w3.org/2001/04/xmlenc#sha256"/>
        <DigestValue>jWWxhhVa7vazfmDSyEWBQI1jl9gXdOteC4C/xm0muHY=</DigestValue>
      </Reference>
      <Reference URI="/xl/printerSettings/printerSettings15.bin?ContentType=application/vnd.openxmlformats-officedocument.spreadsheetml.printerSettings">
        <DigestMethod Algorithm="http://www.w3.org/2001/04/xmlenc#sha256"/>
        <DigestValue>ZVxXhJn6XmjT/m1Dw2UhwYZPVXYMSYE+DUFTlsgHV4s=</DigestValue>
      </Reference>
      <Reference URI="/xl/printerSettings/printerSettings16.bin?ContentType=application/vnd.openxmlformats-officedocument.spreadsheetml.printerSettings">
        <DigestMethod Algorithm="http://www.w3.org/2001/04/xmlenc#sha256"/>
        <DigestValue>Kmsr7E9Thx2KwoD36YqSyrxmyTi0dCME+lrOouTjQK0=</DigestValue>
      </Reference>
      <Reference URI="/xl/printerSettings/printerSettings17.bin?ContentType=application/vnd.openxmlformats-officedocument.spreadsheetml.printerSettings">
        <DigestMethod Algorithm="http://www.w3.org/2001/04/xmlenc#sha256"/>
        <DigestValue>aAVyG3k+zl7YnITtI5+JxTP24xVkaLfE8NDj5dja668=</DigestValue>
      </Reference>
      <Reference URI="/xl/printerSettings/printerSettings18.bin?ContentType=application/vnd.openxmlformats-officedocument.spreadsheetml.printerSettings">
        <DigestMethod Algorithm="http://www.w3.org/2001/04/xmlenc#sha256"/>
        <DigestValue>MQlCPjAocRbfCzMg01+xeJ2R0juDKCTD55BjKfpgycg=</DigestValue>
      </Reference>
      <Reference URI="/xl/printerSettings/printerSettings19.bin?ContentType=application/vnd.openxmlformats-officedocument.spreadsheetml.printerSettings">
        <DigestMethod Algorithm="http://www.w3.org/2001/04/xmlenc#sha256"/>
        <DigestValue>MQlCPjAocRbfCzMg01+xeJ2R0juDKCTD55BjKfpgycg=</DigestValue>
      </Reference>
      <Reference URI="/xl/printerSettings/printerSettings2.bin?ContentType=application/vnd.openxmlformats-officedocument.spreadsheetml.printerSettings">
        <DigestMethod Algorithm="http://www.w3.org/2001/04/xmlenc#sha256"/>
        <DigestValue>TRrCOIAvgyay9+dOHANtMRhI4Mlj24DaFIyKQoKcdPw=</DigestValue>
      </Reference>
      <Reference URI="/xl/printerSettings/printerSettings20.bin?ContentType=application/vnd.openxmlformats-officedocument.spreadsheetml.printerSettings">
        <DigestMethod Algorithm="http://www.w3.org/2001/04/xmlenc#sha256"/>
        <DigestValue>GyyR84UYFfbFvVrs+ip9vPggIMAXC0nxkmeUVNsGxCc=</DigestValue>
      </Reference>
      <Reference URI="/xl/printerSettings/printerSettings21.bin?ContentType=application/vnd.openxmlformats-officedocument.spreadsheetml.printerSettings">
        <DigestMethod Algorithm="http://www.w3.org/2001/04/xmlenc#sha256"/>
        <DigestValue>nrwW2aOzrJ6w3s+3W+h5IvHukzB/6FZNl1merJBqyjs=</DigestValue>
      </Reference>
      <Reference URI="/xl/printerSettings/printerSettings22.bin?ContentType=application/vnd.openxmlformats-officedocument.spreadsheetml.printerSettings">
        <DigestMethod Algorithm="http://www.w3.org/2001/04/xmlenc#sha256"/>
        <DigestValue>fmxrK90eyCz98CWMVqt+ZBlXb0e3oGUg+wkgSSKaCmo=</DigestValue>
      </Reference>
      <Reference URI="/xl/printerSettings/printerSettings23.bin?ContentType=application/vnd.openxmlformats-officedocument.spreadsheetml.printerSettings">
        <DigestMethod Algorithm="http://www.w3.org/2001/04/xmlenc#sha256"/>
        <DigestValue>fmxrK90eyCz98CWMVqt+ZBlXb0e3oGUg+wkgSSKaCmo=</DigestValue>
      </Reference>
      <Reference URI="/xl/printerSettings/printerSettings24.bin?ContentType=application/vnd.openxmlformats-officedocument.spreadsheetml.printerSettings">
        <DigestMethod Algorithm="http://www.w3.org/2001/04/xmlenc#sha256"/>
        <DigestValue>TaA6KX/SRWPpmiasS8KGCRFI/mFTpQlGqiM07LbibG8=</DigestValue>
      </Reference>
      <Reference URI="/xl/printerSettings/printerSettings25.bin?ContentType=application/vnd.openxmlformats-officedocument.spreadsheetml.printerSettings">
        <DigestMethod Algorithm="http://www.w3.org/2001/04/xmlenc#sha256"/>
        <DigestValue>TaA6KX/SRWPpmiasS8KGCRFI/mFTpQlGqiM07LbibG8=</DigestValue>
      </Reference>
      <Reference URI="/xl/printerSettings/printerSettings26.bin?ContentType=application/vnd.openxmlformats-officedocument.spreadsheetml.printerSettings">
        <DigestMethod Algorithm="http://www.w3.org/2001/04/xmlenc#sha256"/>
        <DigestValue>jWWxhhVa7vazfmDSyEWBQI1jl9gXdOteC4C/xm0muHY=</DigestValue>
      </Reference>
      <Reference URI="/xl/printerSettings/printerSettings27.bin?ContentType=application/vnd.openxmlformats-officedocument.spreadsheetml.printerSettings">
        <DigestMethod Algorithm="http://www.w3.org/2001/04/xmlenc#sha256"/>
        <DigestValue>WMH8+9lUEq7fGDgStPYQw7TtJuluRisYsgxiYLus+n0=</DigestValue>
      </Reference>
      <Reference URI="/xl/printerSettings/printerSettings28.bin?ContentType=application/vnd.openxmlformats-officedocument.spreadsheetml.printerSettings">
        <DigestMethod Algorithm="http://www.w3.org/2001/04/xmlenc#sha256"/>
        <DigestValue>WMH8+9lUEq7fGDgStPYQw7TtJuluRisYsgxiYLus+n0=</DigestValue>
      </Reference>
      <Reference URI="/xl/printerSettings/printerSettings29.bin?ContentType=application/vnd.openxmlformats-officedocument.spreadsheetml.printerSettings">
        <DigestMethod Algorithm="http://www.w3.org/2001/04/xmlenc#sha256"/>
        <DigestValue>WMH8+9lUEq7fGDgStPYQw7TtJuluRisYsgxiYLus+n0=</DigestValue>
      </Reference>
      <Reference URI="/xl/printerSettings/printerSettings3.bin?ContentType=application/vnd.openxmlformats-officedocument.spreadsheetml.printerSettings">
        <DigestMethod Algorithm="http://www.w3.org/2001/04/xmlenc#sha256"/>
        <DigestValue>HeMXh0BvJ5EJgLU/vDhAs8Wted+7ofJnylrfXHCWHDg=</DigestValue>
      </Reference>
      <Reference URI="/xl/printerSettings/printerSettings30.bin?ContentType=application/vnd.openxmlformats-officedocument.spreadsheetml.printerSettings">
        <DigestMethod Algorithm="http://www.w3.org/2001/04/xmlenc#sha256"/>
        <DigestValue>TaA6KX/SRWPpmiasS8KGCRFI/mFTpQlGqiM07LbibG8=</DigestValue>
      </Reference>
      <Reference URI="/xl/printerSettings/printerSettings31.bin?ContentType=application/vnd.openxmlformats-officedocument.spreadsheetml.printerSettings">
        <DigestMethod Algorithm="http://www.w3.org/2001/04/xmlenc#sha256"/>
        <DigestValue>TaA6KX/SRWPpmiasS8KGCRFI/mFTpQlGqiM07LbibG8=</DigestValue>
      </Reference>
      <Reference URI="/xl/printerSettings/printerSettings32.bin?ContentType=application/vnd.openxmlformats-officedocument.spreadsheetml.printerSettings">
        <DigestMethod Algorithm="http://www.w3.org/2001/04/xmlenc#sha256"/>
        <DigestValue>iiidokQWiIWjJQ/dFelDgZmBOqfmkhoH/3+VbqXuSZI=</DigestValue>
      </Reference>
      <Reference URI="/xl/printerSettings/printerSettings33.bin?ContentType=application/vnd.openxmlformats-officedocument.spreadsheetml.printerSettings">
        <DigestMethod Algorithm="http://www.w3.org/2001/04/xmlenc#sha256"/>
        <DigestValue>iiidokQWiIWjJQ/dFelDgZmBOqfmkhoH/3+VbqXuSZI=</DigestValue>
      </Reference>
      <Reference URI="/xl/printerSettings/printerSettings34.bin?ContentType=application/vnd.openxmlformats-officedocument.spreadsheetml.printerSettings">
        <DigestMethod Algorithm="http://www.w3.org/2001/04/xmlenc#sha256"/>
        <DigestValue>TaA6KX/SRWPpmiasS8KGCRFI/mFTpQlGqiM07LbibG8=</DigestValue>
      </Reference>
      <Reference URI="/xl/printerSettings/printerSettings35.bin?ContentType=application/vnd.openxmlformats-officedocument.spreadsheetml.printerSettings">
        <DigestMethod Algorithm="http://www.w3.org/2001/04/xmlenc#sha256"/>
        <DigestValue>hqnMLvZ6XBY2fH1KhK00vJXWuxlSZRWkoKrdKDrIF2Q=</DigestValue>
      </Reference>
      <Reference URI="/xl/printerSettings/printerSettings36.bin?ContentType=application/vnd.openxmlformats-officedocument.spreadsheetml.printerSettings">
        <DigestMethod Algorithm="http://www.w3.org/2001/04/xmlenc#sha256"/>
        <DigestValue>hqnMLvZ6XBY2fH1KhK00vJXWuxlSZRWkoKrdKDrIF2Q=</DigestValue>
      </Reference>
      <Reference URI="/xl/printerSettings/printerSettings37.bin?ContentType=application/vnd.openxmlformats-officedocument.spreadsheetml.printerSettings">
        <DigestMethod Algorithm="http://www.w3.org/2001/04/xmlenc#sha256"/>
        <DigestValue>TaA6KX/SRWPpmiasS8KGCRFI/mFTpQlGqiM07LbibG8=</DigestValue>
      </Reference>
      <Reference URI="/xl/printerSettings/printerSettings38.bin?ContentType=application/vnd.openxmlformats-officedocument.spreadsheetml.printerSettings">
        <DigestMethod Algorithm="http://www.w3.org/2001/04/xmlenc#sha256"/>
        <DigestValue>aKO8XWThzgvGlTVSu23kX37OoqtKGS6PBUkmhsicI1Y=</DigestValue>
      </Reference>
      <Reference URI="/xl/printerSettings/printerSettings39.bin?ContentType=application/vnd.openxmlformats-officedocument.spreadsheetml.printerSettings">
        <DigestMethod Algorithm="http://www.w3.org/2001/04/xmlenc#sha256"/>
        <DigestValue>aKO8XWThzgvGlTVSu23kX37OoqtKGS6PBUkmhsicI1Y=</DigestValue>
      </Reference>
      <Reference URI="/xl/printerSettings/printerSettings4.bin?ContentType=application/vnd.openxmlformats-officedocument.spreadsheetml.printerSettings">
        <DigestMethod Algorithm="http://www.w3.org/2001/04/xmlenc#sha256"/>
        <DigestValue>ZVxXhJn6XmjT/m1Dw2UhwYZPVXYMSYE+DUFTlsgHV4s=</DigestValue>
      </Reference>
      <Reference URI="/xl/printerSettings/printerSettings40.bin?ContentType=application/vnd.openxmlformats-officedocument.spreadsheetml.printerSettings">
        <DigestMethod Algorithm="http://www.w3.org/2001/04/xmlenc#sha256"/>
        <DigestValue>aKO8XWThzgvGlTVSu23kX37OoqtKGS6PBUkmhsicI1Y=</DigestValue>
      </Reference>
      <Reference URI="/xl/printerSettings/printerSettings5.bin?ContentType=application/vnd.openxmlformats-officedocument.spreadsheetml.printerSettings">
        <DigestMethod Algorithm="http://www.w3.org/2001/04/xmlenc#sha256"/>
        <DigestValue>ZVxXhJn6XmjT/m1Dw2UhwYZPVXYMSYE+DUFTlsgHV4s=</DigestValue>
      </Reference>
      <Reference URI="/xl/printerSettings/printerSettings6.bin?ContentType=application/vnd.openxmlformats-officedocument.spreadsheetml.printerSettings">
        <DigestMethod Algorithm="http://www.w3.org/2001/04/xmlenc#sha256"/>
        <DigestValue>eagKw4vkJta//EAXFo8pt3rkLlJe7nsQidLS/ebqtjQ=</DigestValue>
      </Reference>
      <Reference URI="/xl/printerSettings/printerSettings7.bin?ContentType=application/vnd.openxmlformats-officedocument.spreadsheetml.printerSettings">
        <DigestMethod Algorithm="http://www.w3.org/2001/04/xmlenc#sha256"/>
        <DigestValue>WIlU/ZHx5dKpAP9T6tkIJMZCiqn0pgl4h3bIkmAWkfY=</DigestValue>
      </Reference>
      <Reference URI="/xl/printerSettings/printerSettings8.bin?ContentType=application/vnd.openxmlformats-officedocument.spreadsheetml.printerSettings">
        <DigestMethod Algorithm="http://www.w3.org/2001/04/xmlenc#sha256"/>
        <DigestValue>HeMXh0BvJ5EJgLU/vDhAs8Wted+7ofJnylrfXHCWHDg=</DigestValue>
      </Reference>
      <Reference URI="/xl/printerSettings/printerSettings9.bin?ContentType=application/vnd.openxmlformats-officedocument.spreadsheetml.printerSettings">
        <DigestMethod Algorithm="http://www.w3.org/2001/04/xmlenc#sha256"/>
        <DigestValue>nrwW2aOzrJ6w3s+3W+h5IvHukzB/6FZNl1merJBqyjs=</DigestValue>
      </Reference>
      <Reference URI="/xl/sharedStrings.xml?ContentType=application/vnd.openxmlformats-officedocument.spreadsheetml.sharedStrings+xml">
        <DigestMethod Algorithm="http://www.w3.org/2001/04/xmlenc#sha256"/>
        <DigestValue>fzcwi9o8nd/uO51a+fN39QwDYOAlklRHDtpyLK2y5PM=</DigestValue>
      </Reference>
      <Reference URI="/xl/styles.xml?ContentType=application/vnd.openxmlformats-officedocument.spreadsheetml.styles+xml">
        <DigestMethod Algorithm="http://www.w3.org/2001/04/xmlenc#sha256"/>
        <DigestValue>ElPeNaMuemxewRn0Y9cw0g+3uza89jVpw4YbSiyQwdI=</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kWuYMuqasFUxi9SnPDsIBXY/pYdxpD5UoSLaGTdxu3w=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lAcYVgLjiCHNn6PWQ3dEHXy4v4d8/CTJMa8c5kveyPk=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CCSIi6MbHMSeZdEHkbv4YWaKg3kOAvPEDivRvgwFG80=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2jRSPe+knvWt6K8woUfgK6N6DZYRq264PxcZ+4R71Q0=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5nGaceb4xYFImdalztpbIGpE/0GiNnyWcAlDbiBJfag=</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8ZGuxj9n2s4coO/AzJ7X012aX1gkmh/+wz1yIM+iiz8=</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we5NlGVl/ovKjy/3i4uoQ4GwJ/z6Sd72RO7HCcx1Dbg=</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PIvWkJfIxqkObta1unrJtvCvqn5gdQQvspprtYfslfY=</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92MCqTc8WGaY9NbDh4L2srGRScoPCDU93D4M8GBWeqQ=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5SLON62U786ubiSoJ+b5IvR48LHsPIHlfcPFkW/30Dc=</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KrrMbusBoXH11uV+XkgmldU2XxOv9dWtima6rj7j5XQ=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kWPS1SRzSgEICvK8kK+2yygytV5U3QazQlpJT6IxPs4=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4Vt5XMvSbXs5edOdWPJR0dfz+BlOsaBYOQqHv5cQRmw=</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sAoHhOM7oC9GNoHleIstkl726jcas0b4JXPz1F/fpdI=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xGIr1tIb6Ra95tM93oaKRZ9dWBhIQYeIGzioI/KHPM4=</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7SF+TglBCgDI8oY8Sk6m2ki7mAuLQVhExdVGJOOXssU=</DigestValue>
      </Reference>
      <Reference URI="/xl/worksheets/sheet1.xml?ContentType=application/vnd.openxmlformats-officedocument.spreadsheetml.worksheet+xml">
        <DigestMethod Algorithm="http://www.w3.org/2001/04/xmlenc#sha256"/>
        <DigestValue>pxarALvpWxxv0wQqip6NETWlK2+Rl1A3BTGr6qwPiTU=</DigestValue>
      </Reference>
      <Reference URI="/xl/worksheets/sheet10.xml?ContentType=application/vnd.openxmlformats-officedocument.spreadsheetml.worksheet+xml">
        <DigestMethod Algorithm="http://www.w3.org/2001/04/xmlenc#sha256"/>
        <DigestValue>04nyIiIORdGaGPOy51A0arA3PDwgRVpnPS1GJGrYPPs=</DigestValue>
      </Reference>
      <Reference URI="/xl/worksheets/sheet11.xml?ContentType=application/vnd.openxmlformats-officedocument.spreadsheetml.worksheet+xml">
        <DigestMethod Algorithm="http://www.w3.org/2001/04/xmlenc#sha256"/>
        <DigestValue>pVLNhoH4J9DEEkymsKSNCl+6sjzHvqnuS/AXRcko5EU=</DigestValue>
      </Reference>
      <Reference URI="/xl/worksheets/sheet12.xml?ContentType=application/vnd.openxmlformats-officedocument.spreadsheetml.worksheet+xml">
        <DigestMethod Algorithm="http://www.w3.org/2001/04/xmlenc#sha256"/>
        <DigestValue>0bkQGZGsB51YHcvRCIFxl7b9kFd55uwJO2pJ18KIpyA=</DigestValue>
      </Reference>
      <Reference URI="/xl/worksheets/sheet13.xml?ContentType=application/vnd.openxmlformats-officedocument.spreadsheetml.worksheet+xml">
        <DigestMethod Algorithm="http://www.w3.org/2001/04/xmlenc#sha256"/>
        <DigestValue>bSCaJEgEnFwsZkY99e3deJdTPj11KawU/DsBDdjj/ak=</DigestValue>
      </Reference>
      <Reference URI="/xl/worksheets/sheet14.xml?ContentType=application/vnd.openxmlformats-officedocument.spreadsheetml.worksheet+xml">
        <DigestMethod Algorithm="http://www.w3.org/2001/04/xmlenc#sha256"/>
        <DigestValue>UAHuJcOi2A21L1Cdxk+Kk9mFYxs8DXWOKcoWF7lOVFg=</DigestValue>
      </Reference>
      <Reference URI="/xl/worksheets/sheet15.xml?ContentType=application/vnd.openxmlformats-officedocument.spreadsheetml.worksheet+xml">
        <DigestMethod Algorithm="http://www.w3.org/2001/04/xmlenc#sha256"/>
        <DigestValue>KA9Nx0mzlbTTK0ewzhik11M1UoGE529Zqyx7bvaFp8M=</DigestValue>
      </Reference>
      <Reference URI="/xl/worksheets/sheet16.xml?ContentType=application/vnd.openxmlformats-officedocument.spreadsheetml.worksheet+xml">
        <DigestMethod Algorithm="http://www.w3.org/2001/04/xmlenc#sha256"/>
        <DigestValue>XQRu8ucRbMEhuzPpbeudA5hgjz9lMgADL8NSwj+Z4gg=</DigestValue>
      </Reference>
      <Reference URI="/xl/worksheets/sheet17.xml?ContentType=application/vnd.openxmlformats-officedocument.spreadsheetml.worksheet+xml">
        <DigestMethod Algorithm="http://www.w3.org/2001/04/xmlenc#sha256"/>
        <DigestValue>0kmMbpGCIPNt8SVdu0kksfnivNbkBMFO7v3MTe5Mn70=</DigestValue>
      </Reference>
      <Reference URI="/xl/worksheets/sheet18.xml?ContentType=application/vnd.openxmlformats-officedocument.spreadsheetml.worksheet+xml">
        <DigestMethod Algorithm="http://www.w3.org/2001/04/xmlenc#sha256"/>
        <DigestValue>i+elcqshSTi8SwuZVjAJjrGuhXzM+KJ//x226SgNP78=</DigestValue>
      </Reference>
      <Reference URI="/xl/worksheets/sheet2.xml?ContentType=application/vnd.openxmlformats-officedocument.spreadsheetml.worksheet+xml">
        <DigestMethod Algorithm="http://www.w3.org/2001/04/xmlenc#sha256"/>
        <DigestValue>1P81o1S0QMktLKo6qCgAOo5zgPFk3AOLVfRcBVFgl+4=</DigestValue>
      </Reference>
      <Reference URI="/xl/worksheets/sheet3.xml?ContentType=application/vnd.openxmlformats-officedocument.spreadsheetml.worksheet+xml">
        <DigestMethod Algorithm="http://www.w3.org/2001/04/xmlenc#sha256"/>
        <DigestValue>xPIZA56n3jw7sC3LGMp7zGvmAcKfrrbQJ635thSGtgY=</DigestValue>
      </Reference>
      <Reference URI="/xl/worksheets/sheet4.xml?ContentType=application/vnd.openxmlformats-officedocument.spreadsheetml.worksheet+xml">
        <DigestMethod Algorithm="http://www.w3.org/2001/04/xmlenc#sha256"/>
        <DigestValue>7KP7R6HMedqYGLuMi0fnHOzbPPcf3JsB3w/AH8382cc=</DigestValue>
      </Reference>
      <Reference URI="/xl/worksheets/sheet5.xml?ContentType=application/vnd.openxmlformats-officedocument.spreadsheetml.worksheet+xml">
        <DigestMethod Algorithm="http://www.w3.org/2001/04/xmlenc#sha256"/>
        <DigestValue>gQMMh44Kv4ycdvKNYuQQySfoMJU/nnK+dQ9CVfXoPjY=</DigestValue>
      </Reference>
      <Reference URI="/xl/worksheets/sheet6.xml?ContentType=application/vnd.openxmlformats-officedocument.spreadsheetml.worksheet+xml">
        <DigestMethod Algorithm="http://www.w3.org/2001/04/xmlenc#sha256"/>
        <DigestValue>+0hDrT83vUrdd4nqC2hCxmNpU/6OFJi/vaccdNvYh0k=</DigestValue>
      </Reference>
      <Reference URI="/xl/worksheets/sheet7.xml?ContentType=application/vnd.openxmlformats-officedocument.spreadsheetml.worksheet+xml">
        <DigestMethod Algorithm="http://www.w3.org/2001/04/xmlenc#sha256"/>
        <DigestValue>thxjAEA4SU1OhRjUOgjPD7c4b5cN70NH0ydTq27fntM=</DigestValue>
      </Reference>
      <Reference URI="/xl/worksheets/sheet8.xml?ContentType=application/vnd.openxmlformats-officedocument.spreadsheetml.worksheet+xml">
        <DigestMethod Algorithm="http://www.w3.org/2001/04/xmlenc#sha256"/>
        <DigestValue>NehMxLM30eN/tqeHXTB67QiFhWLP9gNtYk+JySb9tfQ=</DigestValue>
      </Reference>
      <Reference URI="/xl/worksheets/sheet9.xml?ContentType=application/vnd.openxmlformats-officedocument.spreadsheetml.worksheet+xml">
        <DigestMethod Algorithm="http://www.w3.org/2001/04/xmlenc#sha256"/>
        <DigestValue>Sxa0jSN4IbH37W8eVuIlx6x3HAzbtz85rQq0NzKnhvM=</DigestValue>
      </Reference>
    </Manifest>
    <SignatureProperties>
      <SignatureProperty Id="idSignatureTime" Target="#idPackageSignature">
        <mdssi:SignatureTime xmlns:mdssi="http://schemas.openxmlformats.org/package/2006/digital-signature">
          <mdssi:Format>YYYY-MM-DDThh:mm:ssTZD</mdssi:Format>
          <mdssi:Value>2022-05-13T20:29:16Z</mdssi:Value>
        </mdssi:SignatureTime>
      </SignatureProperty>
    </SignatureProperties>
  </Object>
  <Object Id="idOfficeObject">
    <SignatureProperties>
      <SignatureProperty Id="idOfficeV1Details" Target="#idPackageSignature">
        <SignatureInfoV1 xmlns="http://schemas.microsoft.com/office/2006/digsig">
          <SetupID>{CBCB00FB-A644-468A-A3F0-F4AE371882D6}</SetupID>
          <SignatureText>Shirley Vichini</SignatureText>
          <SignatureImage/>
          <SignatureComments/>
          <WindowsVersion>10.0</WindowsVersion>
          <OfficeVersion>16.0.15128/23</OfficeVersion>
          <ApplicationVersion>16.0.15128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2022-05-13T20:29:16Z</xd:SigningTime>
          <xd:SigningCertificate>
            <xd:Cert>
              <xd:CertDigest>
                <DigestMethod Algorithm="http://www.w3.org/2001/04/xmlenc#sha256"/>
                <DigestValue>N0dKsT4EdoXsColTJVvLkxJ3DlWTfesK3f5a4JiEjKg=</DigestValue>
              </xd:CertDigest>
              <xd:IssuerSerial>
                <X509IssuerName>C=PY, O=DOCUMENTA S.A., CN=CA-DOCUMENTA S.A., SERIALNUMBER=RUC 80050172-1</X509IssuerName>
                <X509SerialNumber>2594165763403955501</X509SerialNumber>
              </xd:IssuerSerial>
            </xd:Cert>
          </xd:SigningCertificate>
          <xd:SignaturePolicyIdentifier>
            <xd:SignaturePolicyImplied/>
          </xd:SignaturePolicyIdentifier>
        </xd:SignedSignatureProperties>
      </xd:SignedProperties>
    </xd:QualifyingProperties>
  </Object>
  <Object Id="idValidSigLnImg">AQAAAGwAAAAAAAAAAAAAAD8BAACfAAAAAAAAAAAAAABmFgAAOwsAACBFTUYAAAEArBsAAK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AAAACAAAAAAAAAAMJnI+X8AAAAwmcj5fwAAnDp8yPl/AAAAANIr+n8AAOHO7Mf5fwAAMBbSK/p/AACcOnzI+X8AAMgWAAAAAAAAQAAAwPl/AAAAANIr+n8AALHR7Mf5fwAABAAAAAAAAAAwFtIr+n8AAOC6L3ipAAAAnDp8yAAAAABIAAAAAAAAAJw6fMj5fwAAqDOZyPl/AADAPnzI+X8AAAEAAAAAAAAAPmR8yPl/AAAAANIr+n8AAAAAAAAAAAAAAAAAAKkAAABAvy94qQAAAHAJeM72AQAAC6enKvp/AADAuy94qQAAAFm8L3ipAAAAAAAAAAAAAAAAAAAAZHYACAAAAAAlAAAADAAAAAEAAAAYAAAADAAAAAAAAAASAAAADAAAAAEAAAAeAAAAGAAAAPUAAAAFAAAAMgEAABYAAAAlAAAADAAAAAEAAABUAAAAhAAAAPYAAAAFAAAAMAEAABUAAAABAAAAVVWPQSa0j0H2AAAABQAAAAkAAABMAAAAAAAAAAAAAAAAAAAA//////////9gAAAAMQAzAC8ANQAvADIAMAAyADIAAAAHAAAABwAAAAUAAAAHAAAABQAAAAcAAAAHAAAABwAAAAcAAABLAAAAQAAAADAAAAAFAAAAIAAAAAEAAAABAAAAEAAAAAAAAAAAAAAAQAEAAKAAAAAAAAAAAAAAAEABAACgAAAAUgAAAHABAAACAAAAFAAAAAkAAAAAAAAAAAAAALwCAAAAAAAAAQICIlMAeQBzAHQAZQBtAAAAAAAAAAAAAAAAAAAAAAAAAAAAAAAAAAAAAAAAAAAAAAAAAAAAAAAAAAAAAAAAAAAAAAAAAAAAcNGdy/YBAAAAAAAAAAAAAAEAAAAAAAAAiP7KKvp/AAAAAAAAAAAAAIA/0iv6fwAACQAAAAEAAAAJAAAAAAAAAAAAAAAAAAAAAAAAAAAAAACeoaC9sX8AAAAAAAAAAAAAAAAAAAAAAAAQip/c9gEAAHAJeM72AQAAIEIueAAAAAAAAAAAAAAAAAcAAAAAAAAAAAAAAAAAAABcQS54qQAAAJlBLnipAAAA0bejKvp/AADobZHI+X8AAAAA1scAAAAAkDOZyPl/AADwQC54qQAAAHAJeM72AQAAC6enKvp/AAAAQS54qQAAAJlBLnipAAAAgPZ73PYB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AAAGPM9gEAAAIAAAD2AQAAKAAAAAAAAACI/soq+n8AAAAAAAAAAAAAaJdrx/l/AAD/////AgAAAPCRkuP2AQAAAAAAAAAAAAAAAAAAAAAAAG4job2xfwAAAAAAAAAAAAAAAAAA+X8AAOD///8AAAAAcAl4zvYBAABowC94AAAAAAAAAAAAAAAABgAAAAAAAAAAAAAAAAAAAIy/L3ipAAAAyb8veKkAAADRt6Mq+n8AAAEAAAAAAAAAgBbf6gAAAABIe5LH+X8AAJC3kuP2AQAAcAl4zvYBAAALp6cq+n8AADC/L3ipAAAAyb8veKkAAADAK/Xf9gE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KsAAABWAAAAMAAAADsAAAB8AAAAHAAAACEA8AAAAAAAAAAAAAAAgD8AAAAAAAAAAAAAgD8AAAAAAAAAAAAAAAAAAAAAAAAAAAAAAAAAAAAAAAAAACUAAAAMAAAAAAAAgCgAAAAMAAAABAAAAFIAAABwAQAABAAAAOz///8AAAAAAAAAAAAAAACQAQAAAAAAAQAAAABzAGUAZwBvAGUAIAB1AGkAAAAAAAAAAAAAAAAAAAAAAAAAAAAAAAAAAAAAAAAAAAAAAAAAAAAAAAAAAAAAAAAAAAAAABC7a8f5fwAAAAAAAPl/AAAQu2vH+X8AAIj+yir6fwAAAAAAAAAAAAAAAAAAAAAAAMAt3+r2AQAAAAAAAAAAAAAAAAAAAAAAAAAAAAAAAAAA/iKhvbF/AADmauLG+X8AAMiza8f5fwAA7P///wAAAABwCXjO9gEAANjAL3gAAAAAAAAAAAAAAAAJAAAAAAAAAAAAAAAAAAAA/L8veKkAAAA5wC94qQAAANG3oyr6fwAAELtrx/l/AABkMuvGAAAAADDIL3ipAAAAAAAAAAAAAABwCXjO9gEAAAunpyr6fwAAoL8veKkAAAA5wC94qQAAAEADB+P2AQAAAAAAAGR2AAgAAAAAJQAAAAwAAAAEAAAAGAAAAAwAAAAAAAAAEgAAAAwAAAABAAAAHgAAABgAAAAwAAAAOwAAAKwAAABXAAAAJQAAAAwAAAAEAAAAVAAAAKgAAAAxAAAAOwAAAKoAAABWAAAAAQAAAFVVj0EmtI9BMQAAADsAAAAPAAAATAAAAAAAAAAAAAAAAAAAAP//////////bAAAAFMAaABpAHIAbABlAHkAIABWAGkAYwBoAGkAbgBpAAAACwAAAAsAAAAFAAAABwAAAAUAAAAKAAAACgAAAAUAAAAMAAAABQAAAAkAAAALAAAABQAAAAsAAAAF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KgAAAAPAAAAYQAAAF0AAABxAAAAAQAAAFVVj0EmtI9BDwAAAGEAAAAPAAAATAAAAAAAAAAAAAAAAAAAAP//////////bAAAAFMAaABpAHIAbABlAHkAIABWAGkAYwBoAGkAbgBpAAAABwAAAAcAAAADAAAABQAAAAMAAAAHAAAABgAAAAQAAAAIAAAAAwAAAAYAAAAHAAAAAwAAAAcAAAAD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hAAAAA8AAAB2AAAATAAAAIYAAAABAAAAVVWPQSa0j0EPAAAAdgAAAAkAAABMAAAAAAAAAAAAAAAAAAAA//////////9gAAAAQwBvAG4AdABhAGQAbwByAGEAAAAIAAAACAAAAAcAAAAEAAAABwAAAAgAAAAIAAAABQAAAAcAAABLAAAAQAAAADAAAAAFAAAAIAAAAAEAAAABAAAAEAAAAAAAAAAAAAAAQAEAAKAAAAAAAAAAAAAAAEABAACgAAAAJQAAAAwAAAACAAAAJwAAABgAAAAFAAAAAAAAAP///wAAAAAAJQAAAAwAAAAFAAAATAAAAGQAAAAOAAAAiwAAACgBAACbAAAADgAAAIsAAAAbAQAAEQAAACEA8AAAAAAAAAAAAAAAgD8AAAAAAAAAAAAAgD8AAAAAAAAAAAAAAAAAAAAAAAAAAAAAAAAAAAAAAAAAACUAAAAMAAAAAAAAgCgAAAAMAAAABQAAACUAAAAMAAAAAQAAABgAAAAMAAAAAAAAABIAAAAMAAAAAQAAABYAAAAMAAAAAAAAAFQAAABIAQAADwAAAIsAAAAnAQAAmwAAAAEAAABVVY9BJrSPQQ8AAACLAAAAKgAAAEwAAAAEAAAADgAAAIsAAAApAQAAnAAAAKAAAABGAGkAcgBtAGEAZABvACAAcABvAHIAOgAgAFMASABJAFIATABFAFkAIABSAEEAUQBVAEUATAAgAFYASQBDAEgASQBOAEkAIABGAFIAQQBOAEMATwAGAAAAAwAAAAUAAAALAAAABwAAAAgAAAAIAAAABAAAAAgAAAAIAAAABQAAAAMAAAAEAAAABwAAAAkAAAADAAAACAAAAAYAAAAHAAAABwAAAAQAAAAIAAAACAAAAAoAAAAJAAAABwAAAAYAAAAEAAAACAAAAAMAAAAIAAAACQAAAAMAAAAKAAAAAwAAAAQAAAAGAAAACAAAAAgAAAAKAAAACAAAAAoAAAAWAAAADAAAAAAAAAAlAAAADAAAAAIAAAAOAAAAFAAAAAAAAAAQAAAAFAAAAA==</Object>
  <Object Id="idInvalidSigLnImg">AQAAAGwAAAAAAAAAAAAAAD8BAACfAAAAAAAAAAAAAABmFgAAOwsAACBFTUYAAAEALCIAALE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IAAAAAAAAAAwmcj5fwAAADCZyPl/AACcOnzI+X8AAAAA0iv6fwAA4c7sx/l/AAAwFtIr+n8AAJw6fMj5fwAAyBYAAAAAAABAAADA+X8AAAAA0iv6fwAAsdHsx/l/AAAEAAAAAAAAADAW0iv6fwAA4LoveKkAAACcOnzIAAAAAEgAAAAAAAAAnDp8yPl/AACoM5nI+X8AAMA+fMj5fwAAAQAAAAAAAAA+ZHzI+X8AAAAA0iv6fwAAAAAAAAAAAAAAAAAAqQAAAEC/L3ipAAAAcAl4zvYBAAALp6cq+n8AAMC7L3ipAAAAWbwveKk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Bw0Z3L9gEAAAAAAAAAAAAAAQAAAAAAAACI/soq+n8AAAAAAAAAAAAAgD/SK/p/AAAJAAAAAQAAAAkAAAAAAAAAAAAAAAAAAAAAAAAAAAAAAJ6hoL2xfwAAAAAAAAAAAAAAAAAAAAAAABCKn9z2AQAAcAl4zvYBAAAgQi54AAAAAAAAAAAAAAAABwAAAAAAAAAAAAAAAAAAAFxBLnipAAAAmUEueKkAAADRt6Mq+n8AAOhtkcj5fwAAAADWxwAAAACQM5nI+X8AAPBALnipAAAAcAl4zvYBAAALp6cq+n8AAABBLnipAAAAmUEueKkAAACA9nvc9gE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Y8z2AQAAAgAAAPYBAAAoAAAAAAAAAIj+yir6fwAAAAAAAAAAAABol2vH+X8AAP////8CAAAA8JGS4/YBAAAAAAAAAAAAAAAAAAAAAAAAbiOhvbF/AAAAAAAAAAAAAAAAAAD5fwAA4P///wAAAABwCXjO9gEAAGjAL3gAAAAAAAAAAAAAAAAGAAAAAAAAAAAAAAAAAAAAjL8veKkAAADJvy94qQAAANG3oyr6fwAAAQAAAAAAAACAFt/qAAAAAEh7ksf5fwAAkLeS4/YBAABwCXjO9gEAAAunpyr6fwAAML8veKkAAADJvy94qQAAAMAr9d/2AQAAAAAAAGR2AAgAAAAAJQAAAAwAAAADAAAAGAAAAAwAAAAAAAAAEgAAAAwAAAABAAAAFgAAAAwAAAAIAAAAVAAAAFQAAAAMAAAANwAAACAAAABaAAAAAQAAAFVVj0EmtI9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qwAAAFYAAAAwAAAAOwAAAHwAAAAcAAAAIQDwAAAAAAAAAAAAAACAPwAAAAAAAAAAAACAPwAAAAAAAAAAAAAAAAAAAAAAAAAAAAAAAAAAAAAAAAAAJQAAAAwAAAAAAACAKAAAAAwAAAAEAAAAUgAAAHABAAAEAAAA7P///wAAAAAAAAAAAAAAAJABAAAAAAABAAAAAHMAZQBnAG8AZQAgAHUAaQAAAAAAAAAAAAAAAAAAAAAAAAAAAAAAAAAAAAAAAAAAAAAAAAAAAAAAAAAAAAAAAAAAAAAAELtrx/l/AAAAAAAA+X8AABC7a8f5fwAAiP7KKvp/AAAAAAAAAAAAAAAAAAAAAAAAwC3f6vYBAAAAAAAAAAAAAAAAAAAAAAAAAAAAAAAAAAD+IqG9sX8AAOZq4sb5fwAAyLNrx/l/AADs////AAAAAHAJeM72AQAA2MAveAAAAAAAAAAAAAAAAAkAAAAAAAAAAAAAAAAAAAD8vy94qQAAADnAL3ipAAAA0bejKvp/AAAQu2vH+X8AAGQy68YAAAAAMMgveKkAAAAAAAAAAAAAAHAJeM72AQAAC6enKvp/AACgvy94qQAAADnAL3ipAAAAQAMH4/YBAAAAAAAAZHYACAAAAAAlAAAADAAAAAQAAAAYAAAADAAAAAAAAAASAAAADAAAAAEAAAAeAAAAGAAAADAAAAA7AAAArAAAAFcAAAAlAAAADAAAAAQAAABUAAAAqAAAADEAAAA7AAAAqgAAAFYAAAABAAAAVVWPQSa0j0ExAAAAOwAAAA8AAABMAAAAAAAAAAAAAAAAAAAA//////////9sAAAAUwBoAGkAcgBsAGUAeQAgAFYAaQBjAGgAaQBuAGkAAAALAAAACwAAAAUAAAAHAAAABQAAAAoAAAAKAAAABQAAAAwAAAAFAAAACQAAAAsAAAAFAAAACwAAAAU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qAAAAA8AAABhAAAAXQAAAHEAAAABAAAAVVWPQSa0j0EPAAAAYQAAAA8AAABMAAAAAAAAAAAAAAAAAAAA//////////9sAAAAUwBoAGkAcgBsAGUAeQAgAFYAaQBjAGgAaQBuAGkAAAAHAAAABwAAAAMAAAAFAAAAAwAAAAcAAAAGAAAABAAAAAgAAAADAAAABgAAAAcAAAADAAAABwAAAAM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AQAAABgAAAAMAAAAAAAAABIAAAAMAAAAAQAAAB4AAAAYAAAADgAAAHYAAAAyAQAAhwAAACUAAAAMAAAAAQAAAFQAAACEAAAADwAAAHYAAABMAAAAhgAAAAEAAABVVY9BJrSPQQ8AAAB2AAAACQAAAEwAAAAAAAAAAAAAAAAAAAD//////////2AAAABDAG8AbgB0AGEAZABvAHIAYQAAAAgAAAAIAAAABwAAAAQAAAAHAAAACAAAAAgAAAAFAAAABwAAAEsAAABAAAAAMAAAAAUAAAAgAAAAAQAAAAEAAAAQAAAAAAAAAAAAAABAAQAAoAAAAAAAAAAAAAAAQAEAAKAAAAAlAAAADAAAAAIAAAAnAAAAGAAAAAUAAAAAAAAA////AAAAAAAlAAAADAAAAAUAAABMAAAAZAAAAA4AAACLAAAAKAEAAJsAAAAOAAAAiwAAABsBAAARAAAAIQDwAAAAAAAAAAAAAACAPwAAAAAAAAAAAACAPwAAAAAAAAAAAAAAAAAAAAAAAAAAAAAAAAAAAAAAAAAAJQAAAAwAAAAAAACAKAAAAAwAAAAFAAAAJQAAAAwAAAABAAAAGAAAAAwAAAAAAAAAEgAAAAwAAAABAAAAFgAAAAwAAAAAAAAAVAAAAEgBAAAPAAAAiwAAACcBAACbAAAAAQAAAFVVj0EmtI9BDwAAAIsAAAAqAAAATAAAAAQAAAAOAAAAiwAAACkBAACcAAAAoAAAAEYAaQByAG0AYQBkAG8AIABwAG8AcgA6ACAAUwBIAEkAUgBMAEUAWQAgAFIAQQBRAFUARQBMACAAVgBJAEMASABJAE4ASQAgAEYAUgBBAE4AQwBPAAYAAAADAAAABQAAAAsAAAAHAAAACAAAAAgAAAAEAAAACAAAAAgAAAAFAAAAAwAAAAQAAAAHAAAACQAAAAMAAAAIAAAABgAAAAcAAAAHAAAABAAAAAgAAAAIAAAACgAAAAkAAAAHAAAABgAAAAQAAAAIAAAAAwAAAAgAAAAJAAAAAwAAAAoAAAADAAAABAAAAAYAAAAIAAAACAAAAAoAAAAIAAAACgAAABYAAAAMAAAAAAAAACUAAAAMAAAAAgAAAA4AAAAUAAAAAAAAABAAAAAU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LTmGSrTia0LqWeyYwFU+rKy/t6US2Go3VxvpviITruo=</DigestValue>
    </Reference>
    <Reference Type="http://www.w3.org/2000/09/xmldsig#Object" URI="#idOfficeObject">
      <DigestMethod Algorithm="http://www.w3.org/2001/04/xmlenc#sha256"/>
      <DigestValue>tRgDUPys9+5oOc5yHVxg88Wpu5TP9p4VV8biOE2bD1I=</DigestValue>
    </Reference>
    <Reference Type="http://uri.etsi.org/01903#SignedProperties" URI="#idSignedProperties">
      <Transforms>
        <Transform Algorithm="http://www.w3.org/TR/2001/REC-xml-c14n-20010315"/>
      </Transforms>
      <DigestMethod Algorithm="http://www.w3.org/2001/04/xmlenc#sha256"/>
      <DigestValue>evloGYxxMKGaMunsXBlRJPm5TaF+K2/hnvkY9rWDG9Y=</DigestValue>
    </Reference>
    <Reference Type="http://www.w3.org/2000/09/xmldsig#Object" URI="#idValidSigLnImg">
      <DigestMethod Algorithm="http://www.w3.org/2001/04/xmlenc#sha256"/>
      <DigestValue>QtUkS17w1OQgVPflUJVDOoSMcRClvGLysHdnNXizOxk=</DigestValue>
    </Reference>
    <Reference Type="http://www.w3.org/2000/09/xmldsig#Object" URI="#idInvalidSigLnImg">
      <DigestMethod Algorithm="http://www.w3.org/2001/04/xmlenc#sha256"/>
      <DigestValue>PAGGvG66HNt8Ups6XPPeGSBojodnsJmVUyyzwDg1rnk=</DigestValue>
    </Reference>
  </SignedInfo>
  <SignatureValue>R3N06L6PrXyHdIt0zdiyuaavChebU8TcUEXcxLh+kwQU3UW3iXYBk7ZUJFZpR7DKXUF2cgy1MSxi
r4fpn9OIACVgi0/HHXc4bJGkblaJx8y3eZcdNA1IzGs8qzXs2hRQqki3Qu0lKqrPwmsiBUqwItlA
30yHA1xRxg/oLgqAdBFBTdHAEqs/P4kkcJFcdG5spbyhn01J27tLhILQm8dXMN/plvZ0kGbKvNOd
6WuL3vWNyiqzP4iazd953sKraoSZKCb3FyB3Xzcmv94vuH/icwpJDBa9lOHxxxVT0yK5WUJ4ALj1
dK4nuWKj6Nm4SA5kraCDgbodpnCnhEfRCTqamw==</SignatureValue>
  <KeyInfo>
    <X509Data>
      <X509Certificate>MIIH1jCCBb6gAwIBAgIQesQMZLjapkNfhLWeG5dgyDANBgkqhkiG9w0BAQsFADBPMRcwFQYDVQQFEw5SVUMgODAwODAwOTktMDELMAkGA1UEBhMCUFkxETAPBgNVBAoMCFZJVCBTLkEuMRQwEgYDVQQDEwtDQS1WSVQgUy5BLjAeFw0yMDEwMTIxOTU5MjZaFw0yMjEwMTIxOTU5MjZaMIGlMRUwEwYDVQQqDAxBUk5PTEQgREFWSUQxGDAWBgNVBAQMD0JFTklURVogUklWRVJPUzESMBAGA1UEBRMJQ0k0NDEwMTY4MSUwIwYDVQQDDBxBUk5PTEQgREFWSUQgQkVOSVRFWiBSSVZFUk9TMREwDwYDVQQLDAhGSVJNQSBGMjEXMBUGA1UECgwOUEVSU09OQSBGSVNJQ0ExCzAJBgNVBAYTAlBZMIIBIjANBgkqhkiG9w0BAQEFAAOCAQ8AMIIBCgKCAQEAt+gJ0cgW0FDh00CK2w2pVvKBvJRqNTNVrIBV3hzBI2G+/VC/OwM8zhuE+4p+Gjj7p2D5H8noktSEd5BFi//Mr6E7msaxYM2l4kI2MZLMT9jCWiDVnt2no4zPkJ0iXax7G19s7I023SReBhhJmnpQx6lqIkEuYvw5okmXlLX5V5bEFk/Ks/+/jD8l/ceVhx1BoLHxJtFnsxIjVVKKUXk43tYn0ps5iTcd+ftcBkaDBJJWceOWpREhcSigZQn9YU1wPyFEOmzYhjXpkYYcPqmw/YLOlRYwOR7E8FJ8bURmbA8wF2fDMDUqvbnLMHzH0+pXrLoWrAeDAPNpIZ7FTNynewIDAQABo4IDVTCCA1EwDAYDVR0TAQH/BAIwADAOBgNVHQ8BAf8EBAMCBeAwLAYDVR0lAQH/BCIwIAYIKwYBBQUHAwQGCCsGAQUFBwMCBgorBgEEAYI3FAICMB0GA1UdDgQWBBQatAThz24dow3aW6rkCxmxZkrh3j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CsGA1UdEQQkMCKBIEFSTk9MRC5CRU5JVEVaQElUQVVJTlZFU1QuQ09NLlBZMHYGCCsGAQUFBwEBBGowaDAoBggrBgEFBQcwAYYcaHR0cHM6Ly93d3cuZWZpcm1hLmNvbS5weS92YTA8BggrBgEFBQcwAoYwaHR0cHM6Ly93d3cuZWZpcm1hLmNvbS5weS9yZXBvc2l0b3Jpby9lZmlybWEuY3J0MEIGA1UdHwQ7MDkwN6A1oDOGMWh0dHBzOi8vd3d3LmVmaXJtYS5jb20ucHkvcmVwb3NpdG9yaW8vZWZpcm1hMS5jcmwwDQYJKoZIhvcNAQELBQADggIBAA3FzHLrwRcJk+mKyf/Nc88SZBBtI4L0GbZOTBudpUA3j1tqXNhn5zTwjzsDPjBO/HTW3yt0jgazq4Aim9zljiE1egzGSGp/J0PxRZp7j7+vp7JxXQRf2XKVfsmK//2vTrRHnDD0Buj7qoqoXE6MhJhrHxtcSFwDxrpbQGARm0llJdd2FeAt3zv+rAiMWk7LzOutrptMOultTz0Hul1isePXRgfeOovBiCV0DW6jc3y2S3iKVxQ4VFpB2meFb5IVvhR+bRPYYhhaRaeFHhdsbqcsPOfjDPa3myOV13c1FCNwrGWtB/GoN6l2gKzkVwI4a2DaaqzbwJtEp87JnqHG/t8EeNzmuWRdLZ/fGWTLy/p3jbDf/k+zoSmUonoRx59rUn1iwi6XfhbgX3apEvW8PxntPyn1vW5ZcrVpFnazfufzwyj5ZTQe0YLiAOJo7zkf3NkCxCFn8ftsCeJD5HmUbuIG4/UwaW4Vst80ly5ukbHvkOxzGijCQG69A2sFR2dzUgfBhO4rZ+2rcenm+OtX1TdXsYdU14GIGx+Blo1teaG0aVDM3lG7DKCziptmrHkTpNRDtMHDN0P3K+o7puFBgMhQFknoHuJI0O2HW3jjpIEViKVCUBvo9G0zuRPfodwIMHQvJj+1OmGC7V2UADl/FDdG8ZQUCLxZ7HDINFZfoB94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rTcN+FoFTPAnxwMG17cdI/oOX3fgdzsg7CY0sefmepg=</DigestValue>
      </Reference>
      <Reference URI="/xl/calcChain.xml?ContentType=application/vnd.openxmlformats-officedocument.spreadsheetml.calcChain+xml">
        <DigestMethod Algorithm="http://www.w3.org/2001/04/xmlenc#sha256"/>
        <DigestValue>29zbwW+Z6PKPSH248BL/FnNH4OLsFbkYo6wRrCE6Bgg=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WvDLxTyz5Ilpe/PmW9VY0SYAqEpPLO8zw0m0ehBkCb4=</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Sef/FlsJNttiupwNoyxImH9IxP5gj3sLePpv9jfC/iQ=</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SaLn568YsCfSp5UlC6myVl9g0+dcnPPsoH5+VfjlLBI=</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NHB0kjimM+t1rx73widSH1cij2IBuH9dtcvYLyPFzDk=</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dX94uL9L1/RXlChzP3sobkW+jOBCQBLA5+2PJh5+eQw=</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tea0j/bVySxVXBEmxpsifQ4Rr2/TuTd/WwPQ2GUb71I=</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WL3ioTiI1rLY3dfpsG0FfpA1YUUOeuZcPt7J6Ww6uZI=</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J/3UAMaFxg1uc8tLblSCriPRbcjjMXEvln88IK+LFZU=</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OAx2ruczb5VjY3FDNzJlbSiYVkwXLf5Swir9XiioU0E=</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WL3ioTiI1rLY3dfpsG0FfpA1YUUOeuZcPt7J6Ww6uZI=</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WL3ioTiI1rLY3dfpsG0FfpA1YUUOeuZcPt7J6Ww6uZI=</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WL3ioTiI1rLY3dfpsG0FfpA1YUUOeuZcPt7J6Ww6uZI=</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J7XRRxyxTkBCHgplPuWXQ8ZB2xs5BQdNyWdDZX2kKek=</DigestValue>
      </Reference>
      <Reference URI="/xl/drawings/drawing1.xml?ContentType=application/vnd.openxmlformats-officedocument.drawing+xml">
        <DigestMethod Algorithm="http://www.w3.org/2001/04/xmlenc#sha256"/>
        <DigestValue>FoU5BiHMIFiTkC/4RYslL/BnSgC3eQl3I5w6JobIVmU=</DigestValue>
      </Reference>
      <Reference URI="/xl/drawings/drawing10.xml?ContentType=application/vnd.openxmlformats-officedocument.drawing+xml">
        <DigestMethod Algorithm="http://www.w3.org/2001/04/xmlenc#sha256"/>
        <DigestValue>o2QUhdSKYf80tJrZgWG+3BrflsOWmENu7Cp+x8p9Exc=</DigestValue>
      </Reference>
      <Reference URI="/xl/drawings/drawing11.xml?ContentType=application/vnd.openxmlformats-officedocument.drawing+xml">
        <DigestMethod Algorithm="http://www.w3.org/2001/04/xmlenc#sha256"/>
        <DigestValue>/VI0MM9Hh+D2I4LbeZs1nf3UnerEQPTwR9n/cKwbKkE=</DigestValue>
      </Reference>
      <Reference URI="/xl/drawings/drawing12.xml?ContentType=application/vnd.openxmlformats-officedocument.drawing+xml">
        <DigestMethod Algorithm="http://www.w3.org/2001/04/xmlenc#sha256"/>
        <DigestValue>uautXnrCr7oMk23DvsDvEVajIu13C/a54RrlVGs9qNE=</DigestValue>
      </Reference>
      <Reference URI="/xl/drawings/drawing2.xml?ContentType=application/vnd.openxmlformats-officedocument.drawing+xml">
        <DigestMethod Algorithm="http://www.w3.org/2001/04/xmlenc#sha256"/>
        <DigestValue>RZrfIxXstH5kwWzFB7u/ZH2pZYEhVzhwD3mlEFUt+3o=</DigestValue>
      </Reference>
      <Reference URI="/xl/drawings/drawing3.xml?ContentType=application/vnd.openxmlformats-officedocument.drawing+xml">
        <DigestMethod Algorithm="http://www.w3.org/2001/04/xmlenc#sha256"/>
        <DigestValue>1gBzTOCM9vazLB/R5a/Id57m8jt+0xy+0nWdAqPz5GE=</DigestValue>
      </Reference>
      <Reference URI="/xl/drawings/drawing4.xml?ContentType=application/vnd.openxmlformats-officedocument.drawing+xml">
        <DigestMethod Algorithm="http://www.w3.org/2001/04/xmlenc#sha256"/>
        <DigestValue>vuqd5slVRllyTyNEwTEQjcJsBMExXLvucFownMNptlw=</DigestValue>
      </Reference>
      <Reference URI="/xl/drawings/drawing5.xml?ContentType=application/vnd.openxmlformats-officedocument.drawing+xml">
        <DigestMethod Algorithm="http://www.w3.org/2001/04/xmlenc#sha256"/>
        <DigestValue>jlvSG+a4OjCyK6D4A08zDLW+NMY1SrzHpeV/NCmFJiE=</DigestValue>
      </Reference>
      <Reference URI="/xl/drawings/drawing6.xml?ContentType=application/vnd.openxmlformats-officedocument.drawing+xml">
        <DigestMethod Algorithm="http://www.w3.org/2001/04/xmlenc#sha256"/>
        <DigestValue>/DxoyUSl00Kwtr+48+4LiA4lcisctUQkfN3oMVnLNL8=</DigestValue>
      </Reference>
      <Reference URI="/xl/drawings/drawing7.xml?ContentType=application/vnd.openxmlformats-officedocument.drawing+xml">
        <DigestMethod Algorithm="http://www.w3.org/2001/04/xmlenc#sha256"/>
        <DigestValue>Pj00QEe0FmZd6wFnqDhT57eYM8QsuDDXDnrr3WXQmnI=</DigestValue>
      </Reference>
      <Reference URI="/xl/drawings/drawing8.xml?ContentType=application/vnd.openxmlformats-officedocument.drawing+xml">
        <DigestMethod Algorithm="http://www.w3.org/2001/04/xmlenc#sha256"/>
        <DigestValue>6BAwIujlYz2SmuT0NNkZc5nV0g4uIIuXmgilE/v8LWs=</DigestValue>
      </Reference>
      <Reference URI="/xl/drawings/drawing9.xml?ContentType=application/vnd.openxmlformats-officedocument.drawing+xml">
        <DigestMethod Algorithm="http://www.w3.org/2001/04/xmlenc#sha256"/>
        <DigestValue>OGHXloGOzqbogcAZfoFvbNgbgAxO7BBxWhrfgXb3jS4=</DigestValue>
      </Reference>
      <Reference URI="/xl/drawings/vmlDrawing1.vml?ContentType=application/vnd.openxmlformats-officedocument.vmlDrawing">
        <DigestMethod Algorithm="http://www.w3.org/2001/04/xmlenc#sha256"/>
        <DigestValue>73i1EWSzqDbvJ66/VhNlC2JRivgf6hCTlMj5IXhwFZk=</DigestValue>
      </Reference>
      <Reference URI="/xl/drawings/vmlDrawing2.vml?ContentType=application/vnd.openxmlformats-officedocument.vmlDrawing">
        <DigestMethod Algorithm="http://www.w3.org/2001/04/xmlenc#sha256"/>
        <DigestValue>I4scxuYGxwX3d9gzLfOjHiMYqFxVLF6rGWhqrKzLmnE=</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qTXzPW7IR4K6b54JiL6Grt9H3zwydwOwfKsSnxSGadA=</DigestValue>
      </Reference>
      <Reference URI="/xl/externalLinks/externalLink1.xml?ContentType=application/vnd.openxmlformats-officedocument.spreadsheetml.externalLink+xml">
        <DigestMethod Algorithm="http://www.w3.org/2001/04/xmlenc#sha256"/>
        <DigestValue>RpfYoPUneq32bUqEUWSjJ/1/arC75PEqcHIlMhHaw3U=</DigestValue>
      </Reference>
      <Reference URI="/xl/media/image1.png?ContentType=image/png">
        <DigestMethod Algorithm="http://www.w3.org/2001/04/xmlenc#sha256"/>
        <DigestValue>0To2Nmbhn1nIw3XZhBHLS1mjsgTAp7cVATgokXayBX4=</DigestValue>
      </Reference>
      <Reference URI="/xl/media/image10.jpeg?ContentType=image/jpeg">
        <DigestMethod Algorithm="http://www.w3.org/2001/04/xmlenc#sha256"/>
        <DigestValue>6sP/5idSn5TudZgjp8se0081Qz1V0CbyvDiHaoIa59c=</DigestValue>
      </Reference>
      <Reference URI="/xl/media/image11.jpeg?ContentType=image/jpeg">
        <DigestMethod Algorithm="http://www.w3.org/2001/04/xmlenc#sha256"/>
        <DigestValue>6zQ3mofRHXPDZPdOb+bSl4mHPlE+5JM/bWqHd3GBqlY=</DigestValue>
      </Reference>
      <Reference URI="/xl/media/image12.png?ContentType=image/png">
        <DigestMethod Algorithm="http://www.w3.org/2001/04/xmlenc#sha256"/>
        <DigestValue>3FigSMmUZ/3mS7++2vROCvpEegevwpVYA85DqydJrBo=</DigestValue>
      </Reference>
      <Reference URI="/xl/media/image13.jpeg?ContentType=image/jpeg">
        <DigestMethod Algorithm="http://www.w3.org/2001/04/xmlenc#sha256"/>
        <DigestValue>JOM06ybT1ikRsHY+xa57cMmeCM0FbS3NZJ1DEP0eElg=</DigestValue>
      </Reference>
      <Reference URI="/xl/media/image14.jpeg?ContentType=image/jpeg">
        <DigestMethod Algorithm="http://www.w3.org/2001/04/xmlenc#sha256"/>
        <DigestValue>DE9UjtixQa4AHZoDYGR5fmze4ewmalPk5kfNXJISbgA=</DigestValue>
      </Reference>
      <Reference URI="/xl/media/image2.png?ContentType=image/png">
        <DigestMethod Algorithm="http://www.w3.org/2001/04/xmlenc#sha256"/>
        <DigestValue>BoZ7FIM8Gnw0U76B/ziJVzwc0f+mkrXJ+R7LN9m2AJA=</DigestValue>
      </Reference>
      <Reference URI="/xl/media/image3.jpeg?ContentType=image/jpeg">
        <DigestMethod Algorithm="http://www.w3.org/2001/04/xmlenc#sha256"/>
        <DigestValue>uOPWMB1JOdhuAOdpP6ZhBEumFzk2Q4k+xEafdunRdeM=</DigestValue>
      </Reference>
      <Reference URI="/xl/media/image4.jpeg?ContentType=image/jpeg">
        <DigestMethod Algorithm="http://www.w3.org/2001/04/xmlenc#sha256"/>
        <DigestValue>RMupzUXmq++v8ffX+3UxSc/FwJ/cMHTxLdp+Spwuao8=</DigestValue>
      </Reference>
      <Reference URI="/xl/media/image5.jpeg?ContentType=image/jpeg">
        <DigestMethod Algorithm="http://www.w3.org/2001/04/xmlenc#sha256"/>
        <DigestValue>OwjCdPu6che5v4RaSpW4CWYL+bdrKJ5DW7hSkz11LhI=</DigestValue>
      </Reference>
      <Reference URI="/xl/media/image6.emf?ContentType=image/x-emf">
        <DigestMethod Algorithm="http://www.w3.org/2001/04/xmlenc#sha256"/>
        <DigestValue>GlKG6TN9m9kIMh3e4vbJS9B3ruOqd8FTz/rcKmx7sts=</DigestValue>
      </Reference>
      <Reference URI="/xl/media/image7.emf?ContentType=image/x-emf">
        <DigestMethod Algorithm="http://www.w3.org/2001/04/xmlenc#sha256"/>
        <DigestValue>MpqAg++8Xre1Q4RQs94+fqE35mIENSGNRTdXXxGwTLM=</DigestValue>
      </Reference>
      <Reference URI="/xl/media/image8.emf?ContentType=image/x-emf">
        <DigestMethod Algorithm="http://www.w3.org/2001/04/xmlenc#sha256"/>
        <DigestValue>9pnZBVPjMgXLGzsw9RWxtYiroxmR8ZTci3FyhUPoMGk=</DigestValue>
      </Reference>
      <Reference URI="/xl/media/image9.jpeg?ContentType=image/jpeg">
        <DigestMethod Algorithm="http://www.w3.org/2001/04/xmlenc#sha256"/>
        <DigestValue>DZ6LDbbUhVCqVgzevTPNPqnyL4/DBvrdBIiD3zIGbDc=</DigestValue>
      </Reference>
      <Reference URI="/xl/printerSettings/printerSettings1.bin?ContentType=application/vnd.openxmlformats-officedocument.spreadsheetml.printerSettings">
        <DigestMethod Algorithm="http://www.w3.org/2001/04/xmlenc#sha256"/>
        <DigestValue>TRrCOIAvgyay9+dOHANtMRhI4Mlj24DaFIyKQoKcdPw=</DigestValue>
      </Reference>
      <Reference URI="/xl/printerSettings/printerSettings10.bin?ContentType=application/vnd.openxmlformats-officedocument.spreadsheetml.printerSettings">
        <DigestMethod Algorithm="http://www.w3.org/2001/04/xmlenc#sha256"/>
        <DigestValue>/rNP494wAlXe0pkli0D6QKoBqMORDWGB3eWEItC5FUU=</DigestValue>
      </Reference>
      <Reference URI="/xl/printerSettings/printerSettings11.bin?ContentType=application/vnd.openxmlformats-officedocument.spreadsheetml.printerSettings">
        <DigestMethod Algorithm="http://www.w3.org/2001/04/xmlenc#sha256"/>
        <DigestValue>OGD3iF2+l78gTInlDCWFPycZVuHBpUE02raJ/Wr5XCI=</DigestValue>
      </Reference>
      <Reference URI="/xl/printerSettings/printerSettings12.bin?ContentType=application/vnd.openxmlformats-officedocument.spreadsheetml.printerSettings">
        <DigestMethod Algorithm="http://www.w3.org/2001/04/xmlenc#sha256"/>
        <DigestValue>OGD3iF2+l78gTInlDCWFPycZVuHBpUE02raJ/Wr5XCI=</DigestValue>
      </Reference>
      <Reference URI="/xl/printerSettings/printerSettings13.bin?ContentType=application/vnd.openxmlformats-officedocument.spreadsheetml.printerSettings">
        <DigestMethod Algorithm="http://www.w3.org/2001/04/xmlenc#sha256"/>
        <DigestValue>yafQoiqsHuJ5rXk4BhhOpeF5HDflrPmt4ejQBVK8Sy4=</DigestValue>
      </Reference>
      <Reference URI="/xl/printerSettings/printerSettings14.bin?ContentType=application/vnd.openxmlformats-officedocument.spreadsheetml.printerSettings">
        <DigestMethod Algorithm="http://www.w3.org/2001/04/xmlenc#sha256"/>
        <DigestValue>jWWxhhVa7vazfmDSyEWBQI1jl9gXdOteC4C/xm0muHY=</DigestValue>
      </Reference>
      <Reference URI="/xl/printerSettings/printerSettings15.bin?ContentType=application/vnd.openxmlformats-officedocument.spreadsheetml.printerSettings">
        <DigestMethod Algorithm="http://www.w3.org/2001/04/xmlenc#sha256"/>
        <DigestValue>ZVxXhJn6XmjT/m1Dw2UhwYZPVXYMSYE+DUFTlsgHV4s=</DigestValue>
      </Reference>
      <Reference URI="/xl/printerSettings/printerSettings16.bin?ContentType=application/vnd.openxmlformats-officedocument.spreadsheetml.printerSettings">
        <DigestMethod Algorithm="http://www.w3.org/2001/04/xmlenc#sha256"/>
        <DigestValue>Kmsr7E9Thx2KwoD36YqSyrxmyTi0dCME+lrOouTjQK0=</DigestValue>
      </Reference>
      <Reference URI="/xl/printerSettings/printerSettings17.bin?ContentType=application/vnd.openxmlformats-officedocument.spreadsheetml.printerSettings">
        <DigestMethod Algorithm="http://www.w3.org/2001/04/xmlenc#sha256"/>
        <DigestValue>MQlCPjAocRbfCzMg01+xeJ2R0juDKCTD55BjKfpgycg=</DigestValue>
      </Reference>
      <Reference URI="/xl/printerSettings/printerSettings18.bin?ContentType=application/vnd.openxmlformats-officedocument.spreadsheetml.printerSettings">
        <DigestMethod Algorithm="http://www.w3.org/2001/04/xmlenc#sha256"/>
        <DigestValue>MQlCPjAocRbfCzMg01+xeJ2R0juDKCTD55BjKfpgycg=</DigestValue>
      </Reference>
      <Reference URI="/xl/printerSettings/printerSettings19.bin?ContentType=application/vnd.openxmlformats-officedocument.spreadsheetml.printerSettings">
        <DigestMethod Algorithm="http://www.w3.org/2001/04/xmlenc#sha256"/>
        <DigestValue>aAVyG3k+zl7YnITtI5+JxTP24xVkaLfE8NDj5dja668=</DigestValue>
      </Reference>
      <Reference URI="/xl/printerSettings/printerSettings2.bin?ContentType=application/vnd.openxmlformats-officedocument.spreadsheetml.printerSettings">
        <DigestMethod Algorithm="http://www.w3.org/2001/04/xmlenc#sha256"/>
        <DigestValue>TRrCOIAvgyay9+dOHANtMRhI4Mlj24DaFIyKQoKcdPw=</DigestValue>
      </Reference>
      <Reference URI="/xl/printerSettings/printerSettings20.bin?ContentType=application/vnd.openxmlformats-officedocument.spreadsheetml.printerSettings">
        <DigestMethod Algorithm="http://www.w3.org/2001/04/xmlenc#sha256"/>
        <DigestValue>GyyR84UYFfbFvVrs+ip9vPggIMAXC0nxkmeUVNsGxCc=</DigestValue>
      </Reference>
      <Reference URI="/xl/printerSettings/printerSettings21.bin?ContentType=application/vnd.openxmlformats-officedocument.spreadsheetml.printerSettings">
        <DigestMethod Algorithm="http://www.w3.org/2001/04/xmlenc#sha256"/>
        <DigestValue>nrwW2aOzrJ6w3s+3W+h5IvHukzB/6FZNl1merJBqyjs=</DigestValue>
      </Reference>
      <Reference URI="/xl/printerSettings/printerSettings22.bin?ContentType=application/vnd.openxmlformats-officedocument.spreadsheetml.printerSettings">
        <DigestMethod Algorithm="http://www.w3.org/2001/04/xmlenc#sha256"/>
        <DigestValue>fmxrK90eyCz98CWMVqt+ZBlXb0e3oGUg+wkgSSKaCmo=</DigestValue>
      </Reference>
      <Reference URI="/xl/printerSettings/printerSettings23.bin?ContentType=application/vnd.openxmlformats-officedocument.spreadsheetml.printerSettings">
        <DigestMethod Algorithm="http://www.w3.org/2001/04/xmlenc#sha256"/>
        <DigestValue>fmxrK90eyCz98CWMVqt+ZBlXb0e3oGUg+wkgSSKaCmo=</DigestValue>
      </Reference>
      <Reference URI="/xl/printerSettings/printerSettings24.bin?ContentType=application/vnd.openxmlformats-officedocument.spreadsheetml.printerSettings">
        <DigestMethod Algorithm="http://www.w3.org/2001/04/xmlenc#sha256"/>
        <DigestValue>TaA6KX/SRWPpmiasS8KGCRFI/mFTpQlGqiM07LbibG8=</DigestValue>
      </Reference>
      <Reference URI="/xl/printerSettings/printerSettings25.bin?ContentType=application/vnd.openxmlformats-officedocument.spreadsheetml.printerSettings">
        <DigestMethod Algorithm="http://www.w3.org/2001/04/xmlenc#sha256"/>
        <DigestValue>TaA6KX/SRWPpmiasS8KGCRFI/mFTpQlGqiM07LbibG8=</DigestValue>
      </Reference>
      <Reference URI="/xl/printerSettings/printerSettings26.bin?ContentType=application/vnd.openxmlformats-officedocument.spreadsheetml.printerSettings">
        <DigestMethod Algorithm="http://www.w3.org/2001/04/xmlenc#sha256"/>
        <DigestValue>WMH8+9lUEq7fGDgStPYQw7TtJuluRisYsgxiYLus+n0=</DigestValue>
      </Reference>
      <Reference URI="/xl/printerSettings/printerSettings27.bin?ContentType=application/vnd.openxmlformats-officedocument.spreadsheetml.printerSettings">
        <DigestMethod Algorithm="http://www.w3.org/2001/04/xmlenc#sha256"/>
        <DigestValue>WMH8+9lUEq7fGDgStPYQw7TtJuluRisYsgxiYLus+n0=</DigestValue>
      </Reference>
      <Reference URI="/xl/printerSettings/printerSettings28.bin?ContentType=application/vnd.openxmlformats-officedocument.spreadsheetml.printerSettings">
        <DigestMethod Algorithm="http://www.w3.org/2001/04/xmlenc#sha256"/>
        <DigestValue>jWWxhhVa7vazfmDSyEWBQI1jl9gXdOteC4C/xm0muHY=</DigestValue>
      </Reference>
      <Reference URI="/xl/printerSettings/printerSettings29.bin?ContentType=application/vnd.openxmlformats-officedocument.spreadsheetml.printerSettings">
        <DigestMethod Algorithm="http://www.w3.org/2001/04/xmlenc#sha256"/>
        <DigestValue>WMH8+9lUEq7fGDgStPYQw7TtJuluRisYsgxiYLus+n0=</DigestValue>
      </Reference>
      <Reference URI="/xl/printerSettings/printerSettings3.bin?ContentType=application/vnd.openxmlformats-officedocument.spreadsheetml.printerSettings">
        <DigestMethod Algorithm="http://www.w3.org/2001/04/xmlenc#sha256"/>
        <DigestValue>HeMXh0BvJ5EJgLU/vDhAs8Wted+7ofJnylrfXHCWHDg=</DigestValue>
      </Reference>
      <Reference URI="/xl/printerSettings/printerSettings30.bin?ContentType=application/vnd.openxmlformats-officedocument.spreadsheetml.printerSettings">
        <DigestMethod Algorithm="http://www.w3.org/2001/04/xmlenc#sha256"/>
        <DigestValue>TaA6KX/SRWPpmiasS8KGCRFI/mFTpQlGqiM07LbibG8=</DigestValue>
      </Reference>
      <Reference URI="/xl/printerSettings/printerSettings31.bin?ContentType=application/vnd.openxmlformats-officedocument.spreadsheetml.printerSettings">
        <DigestMethod Algorithm="http://www.w3.org/2001/04/xmlenc#sha256"/>
        <DigestValue>iiidokQWiIWjJQ/dFelDgZmBOqfmkhoH/3+VbqXuSZI=</DigestValue>
      </Reference>
      <Reference URI="/xl/printerSettings/printerSettings32.bin?ContentType=application/vnd.openxmlformats-officedocument.spreadsheetml.printerSettings">
        <DigestMethod Algorithm="http://www.w3.org/2001/04/xmlenc#sha256"/>
        <DigestValue>iiidokQWiIWjJQ/dFelDgZmBOqfmkhoH/3+VbqXuSZI=</DigestValue>
      </Reference>
      <Reference URI="/xl/printerSettings/printerSettings33.bin?ContentType=application/vnd.openxmlformats-officedocument.spreadsheetml.printerSettings">
        <DigestMethod Algorithm="http://www.w3.org/2001/04/xmlenc#sha256"/>
        <DigestValue>TaA6KX/SRWPpmiasS8KGCRFI/mFTpQlGqiM07LbibG8=</DigestValue>
      </Reference>
      <Reference URI="/xl/printerSettings/printerSettings34.bin?ContentType=application/vnd.openxmlformats-officedocument.spreadsheetml.printerSettings">
        <DigestMethod Algorithm="http://www.w3.org/2001/04/xmlenc#sha256"/>
        <DigestValue>TaA6KX/SRWPpmiasS8KGCRFI/mFTpQlGqiM07LbibG8=</DigestValue>
      </Reference>
      <Reference URI="/xl/printerSettings/printerSettings35.bin?ContentType=application/vnd.openxmlformats-officedocument.spreadsheetml.printerSettings">
        <DigestMethod Algorithm="http://www.w3.org/2001/04/xmlenc#sha256"/>
        <DigestValue>hqnMLvZ6XBY2fH1KhK00vJXWuxlSZRWkoKrdKDrIF2Q=</DigestValue>
      </Reference>
      <Reference URI="/xl/printerSettings/printerSettings36.bin?ContentType=application/vnd.openxmlformats-officedocument.spreadsheetml.printerSettings">
        <DigestMethod Algorithm="http://www.w3.org/2001/04/xmlenc#sha256"/>
        <DigestValue>hqnMLvZ6XBY2fH1KhK00vJXWuxlSZRWkoKrdKDrIF2Q=</DigestValue>
      </Reference>
      <Reference URI="/xl/printerSettings/printerSettings37.bin?ContentType=application/vnd.openxmlformats-officedocument.spreadsheetml.printerSettings">
        <DigestMethod Algorithm="http://www.w3.org/2001/04/xmlenc#sha256"/>
        <DigestValue>TaA6KX/SRWPpmiasS8KGCRFI/mFTpQlGqiM07LbibG8=</DigestValue>
      </Reference>
      <Reference URI="/xl/printerSettings/printerSettings38.bin?ContentType=application/vnd.openxmlformats-officedocument.spreadsheetml.printerSettings">
        <DigestMethod Algorithm="http://www.w3.org/2001/04/xmlenc#sha256"/>
        <DigestValue>aKO8XWThzgvGlTVSu23kX37OoqtKGS6PBUkmhsicI1Y=</DigestValue>
      </Reference>
      <Reference URI="/xl/printerSettings/printerSettings39.bin?ContentType=application/vnd.openxmlformats-officedocument.spreadsheetml.printerSettings">
        <DigestMethod Algorithm="http://www.w3.org/2001/04/xmlenc#sha256"/>
        <DigestValue>aKO8XWThzgvGlTVSu23kX37OoqtKGS6PBUkmhsicI1Y=</DigestValue>
      </Reference>
      <Reference URI="/xl/printerSettings/printerSettings4.bin?ContentType=application/vnd.openxmlformats-officedocument.spreadsheetml.printerSettings">
        <DigestMethod Algorithm="http://www.w3.org/2001/04/xmlenc#sha256"/>
        <DigestValue>ZVxXhJn6XmjT/m1Dw2UhwYZPVXYMSYE+DUFTlsgHV4s=</DigestValue>
      </Reference>
      <Reference URI="/xl/printerSettings/printerSettings40.bin?ContentType=application/vnd.openxmlformats-officedocument.spreadsheetml.printerSettings">
        <DigestMethod Algorithm="http://www.w3.org/2001/04/xmlenc#sha256"/>
        <DigestValue>aKO8XWThzgvGlTVSu23kX37OoqtKGS6PBUkmhsicI1Y=</DigestValue>
      </Reference>
      <Reference URI="/xl/printerSettings/printerSettings5.bin?ContentType=application/vnd.openxmlformats-officedocument.spreadsheetml.printerSettings">
        <DigestMethod Algorithm="http://www.w3.org/2001/04/xmlenc#sha256"/>
        <DigestValue>ZVxXhJn6XmjT/m1Dw2UhwYZPVXYMSYE+DUFTlsgHV4s=</DigestValue>
      </Reference>
      <Reference URI="/xl/printerSettings/printerSettings6.bin?ContentType=application/vnd.openxmlformats-officedocument.spreadsheetml.printerSettings">
        <DigestMethod Algorithm="http://www.w3.org/2001/04/xmlenc#sha256"/>
        <DigestValue>eagKw4vkJta//EAXFo8pt3rkLlJe7nsQidLS/ebqtjQ=</DigestValue>
      </Reference>
      <Reference URI="/xl/printerSettings/printerSettings7.bin?ContentType=application/vnd.openxmlformats-officedocument.spreadsheetml.printerSettings">
        <DigestMethod Algorithm="http://www.w3.org/2001/04/xmlenc#sha256"/>
        <DigestValue>WIlU/ZHx5dKpAP9T6tkIJMZCiqn0pgl4h3bIkmAWkfY=</DigestValue>
      </Reference>
      <Reference URI="/xl/printerSettings/printerSettings8.bin?ContentType=application/vnd.openxmlformats-officedocument.spreadsheetml.printerSettings">
        <DigestMethod Algorithm="http://www.w3.org/2001/04/xmlenc#sha256"/>
        <DigestValue>HeMXh0BvJ5EJgLU/vDhAs8Wted+7ofJnylrfXHCWHDg=</DigestValue>
      </Reference>
      <Reference URI="/xl/printerSettings/printerSettings9.bin?ContentType=application/vnd.openxmlformats-officedocument.spreadsheetml.printerSettings">
        <DigestMethod Algorithm="http://www.w3.org/2001/04/xmlenc#sha256"/>
        <DigestValue>nrwW2aOzrJ6w3s+3W+h5IvHukzB/6FZNl1merJBqyjs=</DigestValue>
      </Reference>
      <Reference URI="/xl/sharedStrings.xml?ContentType=application/vnd.openxmlformats-officedocument.spreadsheetml.sharedStrings+xml">
        <DigestMethod Algorithm="http://www.w3.org/2001/04/xmlenc#sha256"/>
        <DigestValue>fzcwi9o8nd/uO51a+fN39QwDYOAlklRHDtpyLK2y5PM=</DigestValue>
      </Reference>
      <Reference URI="/xl/styles.xml?ContentType=application/vnd.openxmlformats-officedocument.spreadsheetml.styles+xml">
        <DigestMethod Algorithm="http://www.w3.org/2001/04/xmlenc#sha256"/>
        <DigestValue>KEHlpAvMD5NWo7PlpqZgpDruNQ0N/lwDs39pq7Z8GE0=</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L9DlLN929LOExOs3CNSKiREiCtlwAUd2HjXcIpRytJ0=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lAcYVgLjiCHNn6PWQ3dEHXy4v4d8/CTJMa8c5kveyPk=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CCSIi6MbHMSeZdEHkbv4YWaKg3kOAvPEDivRvgwFG80=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2jRSPe+knvWt6K8woUfgK6N6DZYRq264PxcZ+4R71Q0=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5nGaceb4xYFImdalztpbIGpE/0GiNnyWcAlDbiBJfag=</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8ZGuxj9n2s4coO/AzJ7X012aX1gkmh/+wz1yIM+iiz8=</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we5NlGVl/ovKjy/3i4uoQ4GwJ/z6Sd72RO7HCcx1Dbg=</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PIvWkJfIxqkObta1unrJtvCvqn5gdQQvspprtYfslfY=</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92MCqTc8WGaY9NbDh4L2srGRScoPCDU93D4M8GBWeqQ=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5SLON62U786ubiSoJ+b5IvR48LHsPIHlfcPFkW/30Dc=</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KrrMbusBoXH11uV+XkgmldU2XxOv9dWtima6rj7j5XQ=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kWPS1SRzSgEICvK8kK+2yygytV5U3QazQlpJT6IxPs4=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4Vt5XMvSbXs5edOdWPJR0dfz+BlOsaBYOQqHv5cQRmw=</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sAoHhOM7oC9GNoHleIstkl726jcas0b4JXPz1F/fpdI=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xGIr1tIb6Ra95tM93oaKRZ9dWBhIQYeIGzioI/KHPM4=</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7SF+TglBCgDI8oY8Sk6m2ki7mAuLQVhExdVGJOOXssU=</DigestValue>
      </Reference>
      <Reference URI="/xl/worksheets/sheet1.xml?ContentType=application/vnd.openxmlformats-officedocument.spreadsheetml.worksheet+xml">
        <DigestMethod Algorithm="http://www.w3.org/2001/04/xmlenc#sha256"/>
        <DigestValue>jac93+xx8Nf3+34PArcrAvpSxyxLIuk+1XrSi7FjI8I=</DigestValue>
      </Reference>
      <Reference URI="/xl/worksheets/sheet10.xml?ContentType=application/vnd.openxmlformats-officedocument.spreadsheetml.worksheet+xml">
        <DigestMethod Algorithm="http://www.w3.org/2001/04/xmlenc#sha256"/>
        <DigestValue>EGz4whbr18xxgVVxhKm/kgP8oMhV848ozRd3AjJUBkI=</DigestValue>
      </Reference>
      <Reference URI="/xl/worksheets/sheet11.xml?ContentType=application/vnd.openxmlformats-officedocument.spreadsheetml.worksheet+xml">
        <DigestMethod Algorithm="http://www.w3.org/2001/04/xmlenc#sha256"/>
        <DigestValue>lfB6zKdOTLVC8KazW0Kz0n3WmZD3mqrDYSO/OAN9PoA=</DigestValue>
      </Reference>
      <Reference URI="/xl/worksheets/sheet12.xml?ContentType=application/vnd.openxmlformats-officedocument.spreadsheetml.worksheet+xml">
        <DigestMethod Algorithm="http://www.w3.org/2001/04/xmlenc#sha256"/>
        <DigestValue>yKTII25mfKA4KP3FvAvOubIvB7FTiupQpYbm+561q5o=</DigestValue>
      </Reference>
      <Reference URI="/xl/worksheets/sheet13.xml?ContentType=application/vnd.openxmlformats-officedocument.spreadsheetml.worksheet+xml">
        <DigestMethod Algorithm="http://www.w3.org/2001/04/xmlenc#sha256"/>
        <DigestValue>R3bB12aoC1hrszlSccQNu6ZjfRoBJDCF26eIne4YgXE=</DigestValue>
      </Reference>
      <Reference URI="/xl/worksheets/sheet14.xml?ContentType=application/vnd.openxmlformats-officedocument.spreadsheetml.worksheet+xml">
        <DigestMethod Algorithm="http://www.w3.org/2001/04/xmlenc#sha256"/>
        <DigestValue>KxPjisdX96jabGZmOgiRollRHjWHvv/4j4eKlxQW4MM=</DigestValue>
      </Reference>
      <Reference URI="/xl/worksheets/sheet15.xml?ContentType=application/vnd.openxmlformats-officedocument.spreadsheetml.worksheet+xml">
        <DigestMethod Algorithm="http://www.w3.org/2001/04/xmlenc#sha256"/>
        <DigestValue>SqAJUerJAhvYUvRWg4ufu5w9/bez3EwoQZ81WURSgCM=</DigestValue>
      </Reference>
      <Reference URI="/xl/worksheets/sheet16.xml?ContentType=application/vnd.openxmlformats-officedocument.spreadsheetml.worksheet+xml">
        <DigestMethod Algorithm="http://www.w3.org/2001/04/xmlenc#sha256"/>
        <DigestValue>mrSz//ETTH62kwV1ktpB9J5qtNDKpcWxc1BcZEG64xY=</DigestValue>
      </Reference>
      <Reference URI="/xl/worksheets/sheet17.xml?ContentType=application/vnd.openxmlformats-officedocument.spreadsheetml.worksheet+xml">
        <DigestMethod Algorithm="http://www.w3.org/2001/04/xmlenc#sha256"/>
        <DigestValue>nUqVYt63KAbJJCmHYn6tpmQjVUpLLqu36ha24k/uudk=</DigestValue>
      </Reference>
      <Reference URI="/xl/worksheets/sheet18.xml?ContentType=application/vnd.openxmlformats-officedocument.spreadsheetml.worksheet+xml">
        <DigestMethod Algorithm="http://www.w3.org/2001/04/xmlenc#sha256"/>
        <DigestValue>01KawOqn6ahZH+uu6o4vhiEtDpD6D/yL79Xql+NbxiQ=</DigestValue>
      </Reference>
      <Reference URI="/xl/worksheets/sheet2.xml?ContentType=application/vnd.openxmlformats-officedocument.spreadsheetml.worksheet+xml">
        <DigestMethod Algorithm="http://www.w3.org/2001/04/xmlenc#sha256"/>
        <DigestValue>Z/pXK5KxIaTDVYwXIF5ZWV5yetU4qOpAvwcuQ6UMuO0=</DigestValue>
      </Reference>
      <Reference URI="/xl/worksheets/sheet3.xml?ContentType=application/vnd.openxmlformats-officedocument.spreadsheetml.worksheet+xml">
        <DigestMethod Algorithm="http://www.w3.org/2001/04/xmlenc#sha256"/>
        <DigestValue>WXAsvSadnkIoX/nFuLzpJzUdbv4ImlAnRO/69szNbDQ=</DigestValue>
      </Reference>
      <Reference URI="/xl/worksheets/sheet4.xml?ContentType=application/vnd.openxmlformats-officedocument.spreadsheetml.worksheet+xml">
        <DigestMethod Algorithm="http://www.w3.org/2001/04/xmlenc#sha256"/>
        <DigestValue>ATneHeqXZ9K/3E/7Rb88tKciPiULgQTcZTtcAfTH1sg=</DigestValue>
      </Reference>
      <Reference URI="/xl/worksheets/sheet5.xml?ContentType=application/vnd.openxmlformats-officedocument.spreadsheetml.worksheet+xml">
        <DigestMethod Algorithm="http://www.w3.org/2001/04/xmlenc#sha256"/>
        <DigestValue>TTOmxVa/xWTF3jE/DGso+lm+TLA/MiKhptGEkBzUYbU=</DigestValue>
      </Reference>
      <Reference URI="/xl/worksheets/sheet6.xml?ContentType=application/vnd.openxmlformats-officedocument.spreadsheetml.worksheet+xml">
        <DigestMethod Algorithm="http://www.w3.org/2001/04/xmlenc#sha256"/>
        <DigestValue>m7fSFWLtmwDe6+yVmA20R2lqkmH0VePB9pswb951we4=</DigestValue>
      </Reference>
      <Reference URI="/xl/worksheets/sheet7.xml?ContentType=application/vnd.openxmlformats-officedocument.spreadsheetml.worksheet+xml">
        <DigestMethod Algorithm="http://www.w3.org/2001/04/xmlenc#sha256"/>
        <DigestValue>uzCUgBr/pNldAHR5tNKnv2yKQZJ0TCugSFT+D+/1OgI=</DigestValue>
      </Reference>
      <Reference URI="/xl/worksheets/sheet8.xml?ContentType=application/vnd.openxmlformats-officedocument.spreadsheetml.worksheet+xml">
        <DigestMethod Algorithm="http://www.w3.org/2001/04/xmlenc#sha256"/>
        <DigestValue>RV04y+FvJ5KpWZFAckHvGm9iN9DfANCOwaWIqqrxseY=</DigestValue>
      </Reference>
      <Reference URI="/xl/worksheets/sheet9.xml?ContentType=application/vnd.openxmlformats-officedocument.spreadsheetml.worksheet+xml">
        <DigestMethod Algorithm="http://www.w3.org/2001/04/xmlenc#sha256"/>
        <DigestValue>D1EClZttt5oPkYy/wSkWqF4CW3bxG+0WOBRzjFJKiks=</DigestValue>
      </Reference>
    </Manifest>
    <SignatureProperties>
      <SignatureProperty Id="idSignatureTime" Target="#idPackageSignature">
        <mdssi:SignatureTime xmlns:mdssi="http://schemas.openxmlformats.org/package/2006/digital-signature">
          <mdssi:Format>YYYY-MM-DDThh:mm:ssTZD</mdssi:Format>
          <mdssi:Value>2022-05-16T18:01:32Z</mdssi:Value>
        </mdssi:SignatureTime>
      </SignatureProperty>
    </SignatureProperties>
  </Object>
  <Object Id="idOfficeObject">
    <SignatureProperties>
      <SignatureProperty Id="idOfficeV1Details" Target="#idPackageSignature">
        <SignatureInfoV1 xmlns="http://schemas.microsoft.com/office/2006/digsig">
          <SetupID>{B9F2C35A-DF56-462E-8ABF-4183AD4CF2FE}</SetupID>
          <SignatureText>Arnold Benítez</SignatureText>
          <SignatureImage/>
          <SignatureComments/>
          <WindowsVersion>10.0</WindowsVersion>
          <OfficeVersion>16.0.15128/23</OfficeVersion>
          <ApplicationVersion>16.0.15128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2022-05-16T18:01:32Z</xd:SigningTime>
          <xd:SigningCertificate>
            <xd:Cert>
              <xd:CertDigest>
                <DigestMethod Algorithm="http://www.w3.org/2001/04/xmlenc#sha256"/>
                <DigestValue>SgntAjl3AdC3QFML0iqwiKhKoYLUv97jFfxe96i58/g=</DigestValue>
              </xd:CertDigest>
              <xd:IssuerSerial>
                <X509IssuerName>CN=CA-VIT S.A., O=VIT S.A., C=PY, SERIALNUMBER=RUC 80080099-0</X509IssuerName>
                <X509SerialNumber>163183757038973630747389602282432061640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QBAAB/AAAAAAAAAAAAAACtGQAAkQwAACBFTUYAAAEAkBsAAKoAAAAGAAAAAAAAAAAAAAAAAAAAVgUAAAADAABYAQAAwQAAAAAAAAAAAAAAAAAAAMA/BQDo8QIACgAAABAAAAAAAAAAAAAAAEsAAAAQAAAAAAAAAAUAAAAeAAAAGAAAAAAAAAAAAAAABQEAAIAAAAAnAAAAGAAAAAEAAAAAAAAAAAAAAAAAAAAlAAAADAAAAAEAAABMAAAAZAAAAAAAAAAAAAAABAEAAH8AAAAAAAAAAAAAAAU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EAQAAfwAAAAAAAAAAAAAABQEAAIAAAAAhAPAAAAAAAAAAAAAAAIA/AAAAAAAAAAAAAIA/AAAAAAAAAAAAAAAAAAAAAAAAAAAAAAAAAAAAAAAAAAAlAAAADAAAAAAAAIAoAAAADAAAAAEAAAAnAAAAGAAAAAEAAAAAAAAA8PDwAAAAAAAlAAAADAAAAAEAAABMAAAAZAAAAAAAAAAAAAAABAEAAH8AAAAAAAAAAAAAAAUBAACAAAAAIQDwAAAAAAAAAAAAAACAPwAAAAAAAAAAAACAPwAAAAAAAAAAAAAAAAAAAAAAAAAAAAAAAAAAAAAAAAAAJQAAAAwAAAAAAACAKAAAAAwAAAABAAAAJwAAABgAAAABAAAAAAAAAPDw8AAAAAAAJQAAAAwAAAABAAAATAAAAGQAAAAAAAAAAAAAAAQBAAB/AAAAAAAAAAAAAAAFAQAAgAAAACEA8AAAAAAAAAAAAAAAgD8AAAAAAAAAAAAAgD8AAAAAAAAAAAAAAAAAAAAAAAAAAAAAAAAAAAAAAAAAACUAAAAMAAAAAAAAgCgAAAAMAAAAAQAAACcAAAAYAAAAAQAAAAAAAADw8PAAAAAAACUAAAAMAAAAAQAAAEwAAABkAAAAAAAAAAAAAAAEAQAAfwAAAAAAAAAAAAAABQEAAIAAAAAhAPAAAAAAAAAAAAAAAIA/AAAAAAAAAAAAAIA/AAAAAAAAAAAAAAAAAAAAAAAAAAAAAAAAAAAAAAAAAAAlAAAADAAAAAAAAIAoAAAADAAAAAEAAAAnAAAAGAAAAAEAAAAAAAAA////AAAAAAAlAAAADAAAAAEAAABMAAAAZAAAAAAAAAAAAAAABAEAAH8AAAAAAAAAAAAAAAUBAACAAAAAIQDwAAAAAAAAAAAAAACAPwAAAAAAAAAAAACAPwAAAAAAAAAAAAAAAAAAAAAAAAAAAAAAAAAAAAAAAAAAJQAAAAwAAAAAAACAKAAAAAwAAAABAAAAJwAAABgAAAABAAAAAAAAAP///wAAAAAAJQAAAAwAAAABAAAATAAAAGQAAAAAAAAAAAAAAAQBAAB/AAAAAAAAAAAAAAAF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MDqY+X8AAAAwOpj5fwAAnDodmPl/AAAAADXm+X8AAOHOjZf5fwAAMBY15vl/AACcOh2Y+X8AAMgWAAAAAAAAQAAAwPl/AAAAADXm+X8AALHRjZf5fwAABAAAAAAAAAAwFjXm+X8AADC3L37DAAAAnDodmAAAAABIAAAAAAAAAJw6HZj5fwAAqDM6mPl/AADAPh2Y+X8AAAEAAAAAAAAAPmQdmPl/AAAAADXm+X8AAAAAAAAAAAAAAAAAAAAAAAAAAAAAAAAAAMAXEaMFAgAAW6bK5fl/AAAQuC9+wwAAAKm4L37DAAAAAAAAAAAAAAAAAAAAZHYACAAAAAAlAAAADAAAAAEAAAAYAAAADAAAAAAAAAASAAAADAAAAAEAAAAeAAAAGAAAAMMAAAAEAAAA9wAAABEAAAAlAAAADAAAAAEAAABUAAAAhAAAAMQAAAAEAAAA9QAAABAAAAABAAAA0XbJQasKyUHEAAAABAAAAAkAAABMAAAAAAAAAAAAAAAAAAAA//////////9gAAAAMQA2AC8ANQAvADIAMAAyADIAAAAGAAAABgAAAAQAAAAGAAAABAAAAAYAAAAGAAAABgAAAAYAAABLAAAAQAAAADAAAAAFAAAAIAAAAAEAAAABAAAAEAAAAAAAAAAAAAAABQEAAIAAAAAAAAAAAAAAAAUBAACAAAAAUgAAAHABAAACAAAAEAAAAAcAAAAAAAAAAAAAALwCAAAAAAAAAQICIlMAeQBzAHQAZQBtAAAAAAAAAAAAAAAAAAAAAAAAAAAAAAAAAAAAAAAAAAAAAAAAAAAAAAAAAAAAAAAAAAAAAAAAAAAAMBW+oAUCAAAAAAAAAAAAAAEAAAAAAAAAiK7t5fl/AAAAAAAAAAAAAIA/Neb5fwAACQAAAAEAAAAJAAAAAAAAAAAAAAAAAAAAAAAAAAAAAABzGYp+DKoAAAAAAAAAAAAAAAAAAAAAAABwZXuvBQIAAMAXEaMFAgAA0DIufgAAAAAAAAAAAAAAAAcAAAAAAAAAAAAAAAAAAAAMMi5+wwAAAEkyLn7DAAAAYbfG5fl/AAD/////AAABAP//z6oAAAAAAAAAAAAAAAAAAAAAAAAAAMAXEaMFAgAAW6bK5fl/AACwMS5+wwAAAEkyLn7DAAAA8Fh1rwU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NygBQIAAAIAAAAFAgAAKAAAAAAAAACIru3l+X8AAAAAAAAAAAAAaJcMl/l/AAD/////AgAAAEAi6s8FAgAAAAAAAAAAAAAAAAAAAAAAAFMiin4MqgAAAAAAAAAAAAAAAAAA+X8AAOD///8AAAAAwBcRowUCAAAIGC5+AAAAAAAAAAAAAAAABgAAAAAAAAAAAAAAAAAAACwXLn7DAAAAaRcufsMAAABht8bl+X8AAAEAAAAAAAAAYBRhtQAAAABIezOX+X8AAEAp6s8FAgAAwBcRowUCAABbpsrl+X8AANAWLn7DAAAAaRcufsMAAACAdCvYBQI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I8AAABHAAAAKQAAADMAAABnAAAAFQAAACEA8AAAAAAAAAAAAAAAgD8AAAAAAAAAAAAAgD8AAAAAAAAAAAAAAAAAAAAAAAAAAAAAAAAAAAAAAAAAACUAAAAMAAAAAAAAgCgAAAAMAAAABAAAAFIAAABwAQAABAAAAPD///8AAAAAAAAAAAAAAACQAQAAAAAAAQAAAABzAGUAZwBvAGUAIAB1AGkAAAAAAAAAAAAAAAAAAAAAAAAAAAAAAAAAAAAAAAAAAAAAAAAAAAAAAAAAAAAAAAAAAAAAABC7DJf5fwAAAAAAAPl/AAAQuwyX+X8AAIiu7eX5fwAAAAAAAAAAAAAAAAAAAAAAAJAgYbUFAgAAAAAAAAAAAAAAAAAAAAAAAAAAAAAAAAAAwyKKfgyqAADmaoOW+X8AAMizDJf5fwAA8P///wAAAADAFxGjBQIAAHgYLn4AAAAAAAAAAAAAAAAJAAAAAAAAAAAAAAAAAAAAnBcufsMAAADZFy5+wwAAAGG3xuX5fwAAELsMl/l/AABkMoyWAAAAANAfLn7DAAAAAAAAAAAAAADAFxGjBQIAAFumyuX5fwAAQBcufsMAAADZFy5+wwAAAGC6U9gFAgAAAAAAAGR2AAgAAAAAJQAAAAwAAAAEAAAAGAAAAAwAAAAAAAAAEgAAAAwAAAABAAAAHgAAABgAAAApAAAAMwAAAJAAAABIAAAAJQAAAAwAAAAEAAAAVAAAAKAAAAAqAAAAMwAAAI4AAABHAAAAAQAAANF2yUGrCslBKgAAADMAAAAOAAAATAAAAAAAAAAAAAAAAAAAAP//////////aAAAAEEAcgBuAG8AbABkACAAQgBlAG4A7QB0AGUAegAKAAAABgAAAAkAAAAJAAAABAAAAAkAAAAEAAAACQAAAAgAAAAJAAAABAAAAAUAAAAIAAAABwAAAEsAAABAAAAAMAAAAAUAAAAgAAAAAQAAAAEAAAAQAAAAAAAAAAAAAAAFAQAAgAAAAAAAAAAAAAAABQEAAIAAAAAlAAAADAAAAAIAAAAnAAAAGAAAAAUAAAAAAAAA////AAAAAAAlAAAADAAAAAUAAABMAAAAZAAAAAAAAABQAAAABAEAAHwAAAAAAAAAUAAAAAUBAAAtAAAAIQDwAAAAAAAAAAAAAACAPwAAAAAAAAAAAACAPwAAAAAAAAAAAAAAAAAAAAAAAAAAAAAAAAAAAAAAAAAAJQAAAAwAAAAAAACAKAAAAAwAAAAFAAAAJwAAABgAAAAFAAAAAAAAAP///wAAAAAAJQAAAAwAAAAFAAAATAAAAGQAAAAJAAAAUAAAAPsAAABcAAAACQAAAFAAAADzAAAADQAAACEA8AAAAAAAAAAAAAAAgD8AAAAAAAAAAAAAgD8AAAAAAAAAAAAAAAAAAAAAAAAAAAAAAAAAAAAAAAAAACUAAAAMAAAAAAAAgCgAAAAMAAAABQAAACUAAAAMAAAAAQAAABgAAAAMAAAAAAAAABIAAAAMAAAAAQAAAB4AAAAYAAAACQAAAFAAAAD8AAAAXQAAACUAAAAMAAAAAQAAAFQAAACgAAAACgAAAFAAAABUAAAAXAAAAAEAAADRdslBqwrJQQoAAABQAAAADgAAAEwAAAAAAAAAAAAAAAAAAAD//////////2gAAABBAHIAbgBvAGwAZAAgAEIAZQBuAO0AdABlAHoABwAAAAQAAAAHAAAABwAAAAMAAAAHAAAAAwAAAAYAAAAGAAAABwAAAAMAAAAEAAAABgAAAAUAAABLAAAAQAAAADAAAAAFAAAAIAAAAAEAAAABAAAAEAAAAAAAAAAAAAAABQEAAIAAAAAAAAAAAAAAAAUBAACAAAAAJQAAAAwAAAACAAAAJwAAABgAAAAFAAAAAAAAAP///wAAAAAAJQAAAAwAAAAFAAAATAAAAGQAAAAJAAAAYAAAAPsAAABsAAAACQAAAGAAAADzAAAADQAAACEA8AAAAAAAAAAAAAAAgD8AAAAAAAAAAAAAgD8AAAAAAAAAAAAAAAAAAAAAAAAAAAAAAAAAAAAAAAAAACUAAAAMAAAAAAAAgCgAAAAMAAAABQAAACUAAAAMAAAAAQAAABgAAAAMAAAAAAAAABIAAAAMAAAAAQAAAB4AAAAYAAAACQAAAGAAAAD8AAAAbQAAACUAAAAMAAAAAQAAAFQAAAB8AAAACgAAAGAAAAAyAAAAbAAAAAEAAADRdslBqwrJQQoAAABgAAAACAAAAEwAAAAAAAAAAAAAAAAAAAD//////////1wAAABEAGkAcgBlAGMAdABvAHIACAAAAAMAAAAEAAAABgAAAAUAAAAEAAAABwAAAAQAAABLAAAAQAAAADAAAAAFAAAAIAAAAAEAAAABAAAAEAAAAAAAAAAAAAAABQEAAIAAAAAAAAAAAAAAAAUBAACAAAAAJQAAAAwAAAACAAAAJwAAABgAAAAFAAAAAAAAAP///wAAAAAAJQAAAAwAAAAFAAAATAAAAGQAAAAJAAAAcAAAAPsAAAB8AAAACQAAAHAAAADzAAAADQAAACEA8AAAAAAAAAAAAAAAgD8AAAAAAAAAAAAAgD8AAAAAAAAAAAAAAAAAAAAAAAAAAAAAAAAAAAAAAAAAACUAAAAMAAAAAAAAgCgAAAAMAAAABQAAACUAAAAMAAAAAQAAABgAAAAMAAAAAAAAABIAAAAMAAAAAQAAABYAAAAMAAAAAAAAAFQAAABEAQAACgAAAHAAAAD6AAAAfAAAAAEAAADRdslBqwrJQQoAAABwAAAAKQAAAEwAAAAEAAAACQAAAHAAAAD8AAAAfQAAAKAAAABGAGkAcgBtAGEAZABvACAAcABvAHIAOgAgAEEAUgBOAE8ATABEACAARABBAFYASQBEACAAQgBFAE4ASQBUAEUAWgAgAFIASQBWAEUAUgBPAFMAAAAGAAAAAwAAAAQAAAAJAAAABgAAAAcAAAAHAAAAAwAAAAcAAAAHAAAABAAAAAMAAAADAAAABwAAAAcAAAAIAAAACQAAAAUAAAAIAAAAAwAAAAgAAAAHAAAABwAAAAMAAAAIAAAAAwAAAAYAAAAGAAAACAAAAAMAAAAGAAAABgAAAAYAAAADAAAABwAAAAMAAAAHAAAABgAAAAcAAAAJAAAABgAAABYAAAAMAAAAAAAAACUAAAAMAAAAAgAAAA4AAAAUAAAAAAAAABAAAAAUAAAA</Object>
  <Object Id="idInvalidSigLnImg">AQAAAGwAAAAAAAAAAAAAAAQBAAB/AAAAAAAAAAAAAACtGQAAkQwAACBFTUYAAAEAACEAALEAAAAGAAAAAAAAAAAAAAAAAAAAVgUAAAADAABYAQAAwQAAAAAAAAAAAAAAAAAAAMA/BQDo8QIACgAAABAAAAAAAAAAAAAAAEsAAAAQAAAAAAAAAAUAAAAeAAAAGAAAAAAAAAAAAAAABQEAAIAAAAAnAAAAGAAAAAEAAAAAAAAAAAAAAAAAAAAlAAAADAAAAAEAAABMAAAAZAAAAAAAAAAAAAAABAEAAH8AAAAAAAAAAAAAAAU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EAQAAfwAAAAAAAAAAAAAABQEAAIAAAAAhAPAAAAAAAAAAAAAAAIA/AAAAAAAAAAAAAIA/AAAAAAAAAAAAAAAAAAAAAAAAAAAAAAAAAAAAAAAAAAAlAAAADAAAAAAAAIAoAAAADAAAAAEAAAAnAAAAGAAAAAEAAAAAAAAA8PDwAAAAAAAlAAAADAAAAAEAAABMAAAAZAAAAAAAAAAAAAAABAEAAH8AAAAAAAAAAAAAAAUBAACAAAAAIQDwAAAAAAAAAAAAAACAPwAAAAAAAAAAAACAPwAAAAAAAAAAAAAAAAAAAAAAAAAAAAAAAAAAAAAAAAAAJQAAAAwAAAAAAACAKAAAAAwAAAABAAAAJwAAABgAAAABAAAAAAAAAPDw8AAAAAAAJQAAAAwAAAABAAAATAAAAGQAAAAAAAAAAAAAAAQBAAB/AAAAAAAAAAAAAAAFAQAAgAAAACEA8AAAAAAAAAAAAAAAgD8AAAAAAAAAAAAAgD8AAAAAAAAAAAAAAAAAAAAAAAAAAAAAAAAAAAAAAAAAACUAAAAMAAAAAAAAgCgAAAAMAAAAAQAAACcAAAAYAAAAAQAAAAAAAADw8PAAAAAAACUAAAAMAAAAAQAAAEwAAABkAAAAAAAAAAAAAAAEAQAAfwAAAAAAAAAAAAAABQEAAIAAAAAhAPAAAAAAAAAAAAAAAIA/AAAAAAAAAAAAAIA/AAAAAAAAAAAAAAAAAAAAAAAAAAAAAAAAAAAAAAAAAAAlAAAADAAAAAAAAIAoAAAADAAAAAEAAAAnAAAAGAAAAAEAAAAAAAAA////AAAAAAAlAAAADAAAAAEAAABMAAAAZAAAAAAAAAAAAAAABAEAAH8AAAAAAAAAAAAAAAUBAACAAAAAIQDwAAAAAAAAAAAAAACAPwAAAAAAAAAAAACAPwAAAAAAAAAAAAAAAAAAAAAAAAAAAAAAAAAAAAAAAAAAJQAAAAwAAAAAAACAKAAAAAwAAAABAAAAJwAAABgAAAABAAAAAAAAAP///wAAAAAAJQAAAAwAAAABAAAATAAAAGQAAAAAAAAAAAAAAAQBAAB/AAAAAAAAAAAAAAAF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MDqY+X8AAAAwOpj5fwAAnDodmPl/AAAAADXm+X8AAOHOjZf5fwAAMBY15vl/AACcOh2Y+X8AAMgWAAAAAAAAQAAAwPl/AAAAADXm+X8AALHRjZf5fwAABAAAAAAAAAAwFjXm+X8AADC3L37DAAAAnDodmAAAAABIAAAAAAAAAJw6HZj5fwAAqDM6mPl/AADAPh2Y+X8AAAEAAAAAAAAAPmQdmPl/AAAAADXm+X8AAAAAAAAAAAAAAAAAAAAAAAAAAAAAAAAAAMAXEaMFAgAAW6bK5fl/AAAQuC9+wwAAAKm4L37DAAAAAAAAAAAAAAAAAAAAZHYACAAAAAAlAAAADAAAAAEAAAAYAAAADAAAAP8AAAASAAAADAAAAAEAAAAeAAAAGAAAACIAAAAEAAAAcgAAABEAAAAlAAAADAAAAAEAAABUAAAAqAAAACMAAAAEAAAAcAAAABAAAAABAAAA0XbJQasKyUEjAAAABAAAAA8AAABMAAAAAAAAAAAAAAAAAAAA//////////9sAAAARgBpAHIAbQBhACAAbgBvACAAdgDhAGwAaQBkAGEAAAAGAAAAAwAAAAQAAAAJAAAABgAAAAMAAAAHAAAABwAAAAMAAAAFAAAABgAAAAMAAAADAAAABwAAAAYAAABLAAAAQAAAADAAAAAFAAAAIAAAAAEAAAABAAAAEAAAAAAAAAAAAAAABQEAAIAAAAAAAAAAAAAAAAUBAACAAAAAUgAAAHABAAACAAAAEAAAAAcAAAAAAAAAAAAAALwCAAAAAAAAAQICIlMAeQBzAHQAZQBtAAAAAAAAAAAAAAAAAAAAAAAAAAAAAAAAAAAAAAAAAAAAAAAAAAAAAAAAAAAAAAAAAAAAAAAAAAAAMBW+oAUCAAAAAAAAAAAAAAEAAAAAAAAAiK7t5fl/AAAAAAAAAAAAAIA/Neb5fwAACQAAAAEAAAAJAAAAAAAAAAAAAAAAAAAAAAAAAAAAAABzGYp+DKoAAAAAAAAAAAAAAAAAAAAAAABwZXuvBQIAAMAXEaMFAgAA0DIufgAAAAAAAAAAAAAAAAcAAAAAAAAAAAAAAAAAAAAMMi5+wwAAAEkyLn7DAAAAYbfG5fl/AAD/////AAABAP//z6oAAAAAAAAAAAAAAAAAAAAAAAAAAMAXEaMFAgAAW6bK5fl/AACwMS5+wwAAAEkyLn7DAAAA8Fh1rwU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NygBQIAAAIAAAAFAgAAKAAAAAAAAACIru3l+X8AAAAAAAAAAAAAaJcMl/l/AAD/////AgAAAEAi6s8FAgAAAAAAAAAAAAAAAAAAAAAAAFMiin4MqgAAAAAAAAAAAAAAAAAA+X8AAOD///8AAAAAwBcRowUCAAAIGC5+AAAAAAAAAAAAAAAABgAAAAAAAAAAAAAAAAAAACwXLn7DAAAAaRcufsMAAABht8bl+X8AAAEAAAAAAAAAYBRhtQAAAABIezOX+X8AAEAp6s8FAgAAwBcRowUCAABbpsrl+X8AANAWLn7DAAAAaRcufsMAAACAdCvYBQI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I8AAABHAAAAKQAAADMAAABnAAAAFQAAACEA8AAAAAAAAAAAAAAAgD8AAAAAAAAAAAAAgD8AAAAAAAAAAAAAAAAAAAAAAAAAAAAAAAAAAAAAAAAAACUAAAAMAAAAAAAAgCgAAAAMAAAABAAAAFIAAABwAQAABAAAAPD///8AAAAAAAAAAAAAAACQAQAAAAAAAQAAAABzAGUAZwBvAGUAIAB1AGkAAAAAAAAAAAAAAAAAAAAAAAAAAAAAAAAAAAAAAAAAAAAAAAAAAAAAAAAAAAAAAAAAAAAAABC7DJf5fwAAAAAAAPl/AAAQuwyX+X8AAIiu7eX5fwAAAAAAAAAAAAAAAAAAAAAAAJAgYbUFAgAAAAAAAAAAAAAAAAAAAAAAAAAAAAAAAAAAwyKKfgyqAADmaoOW+X8AAMizDJf5fwAA8P///wAAAADAFxGjBQIAAHgYLn4AAAAAAAAAAAAAAAAJAAAAAAAAAAAAAAAAAAAAnBcufsMAAADZFy5+wwAAAGG3xuX5fwAAELsMl/l/AABkMoyWAAAAANAfLn7DAAAAAAAAAAAAAADAFxGjBQIAAFumyuX5fwAAQBcufsMAAADZFy5+wwAAAGC6U9gFAgAAAAAAAGR2AAgAAAAAJQAAAAwAAAAEAAAAGAAAAAwAAAAAAAAAEgAAAAwAAAABAAAAHgAAABgAAAApAAAAMwAAAJAAAABIAAAAJQAAAAwAAAAEAAAAVAAAAKAAAAAqAAAAMwAAAI4AAABHAAAAAQAAANF2yUGrCslBKgAAADMAAAAOAAAATAAAAAAAAAAAAAAAAAAAAP//////////aAAAAEEAcgBuAG8AbABkACAAQgBlAG4A7QB0AGUAegAKAAAABgAAAAkAAAAJAAAABAAAAAkAAAAEAAAACQAAAAgAAAAJAAAABAAAAAUAAAAIAAAABwAAAEsAAABAAAAAMAAAAAUAAAAgAAAAAQAAAAEAAAAQAAAAAAAAAAAAAAAFAQAAgAAAAAAAAAAAAAAABQEAAIAAAAAlAAAADAAAAAIAAAAnAAAAGAAAAAUAAAAAAAAA////AAAAAAAlAAAADAAAAAUAAABMAAAAZAAAAAAAAABQAAAABAEAAHwAAAAAAAAAUAAAAAUBAAAtAAAAIQDwAAAAAAAAAAAAAACAPwAAAAAAAAAAAACAPwAAAAAAAAAAAAAAAAAAAAAAAAAAAAAAAAAAAAAAAAAAJQAAAAwAAAAAAACAKAAAAAwAAAAFAAAAJwAAABgAAAAFAAAAAAAAAP///wAAAAAAJQAAAAwAAAAFAAAATAAAAGQAAAAJAAAAUAAAAPsAAABcAAAACQAAAFAAAADzAAAADQAAACEA8AAAAAAAAAAAAAAAgD8AAAAAAAAAAAAAgD8AAAAAAAAAAAAAAAAAAAAAAAAAAAAAAAAAAAAAAAAAACUAAAAMAAAAAAAAgCgAAAAMAAAABQAAACUAAAAMAAAAAQAAABgAAAAMAAAAAAAAABIAAAAMAAAAAQAAAB4AAAAYAAAACQAAAFAAAAD8AAAAXQAAACUAAAAMAAAAAQAAAFQAAACgAAAACgAAAFAAAABUAAAAXAAAAAEAAADRdslBqwrJQQoAAABQAAAADgAAAEwAAAAAAAAAAAAAAAAAAAD//////////2gAAABBAHIAbgBvAGwAZAAgAEIAZQBuAO0AdABlAHoABwAAAAQAAAAHAAAABwAAAAMAAAAHAAAAAwAAAAYAAAAGAAAABwAAAAMAAAAEAAAABgAAAAUAAABLAAAAQAAAADAAAAAFAAAAIAAAAAEAAAABAAAAEAAAAAAAAAAAAAAABQEAAIAAAAAAAAAAAAAAAAUBAACAAAAAJQAAAAwAAAACAAAAJwAAABgAAAAFAAAAAAAAAP///wAAAAAAJQAAAAwAAAAFAAAATAAAAGQAAAAJAAAAYAAAAPsAAABsAAAACQAAAGAAAADzAAAADQAAACEA8AAAAAAAAAAAAAAAgD8AAAAAAAAAAAAAgD8AAAAAAAAAAAAAAAAAAAAAAAAAAAAAAAAAAAAAAAAAACUAAAAMAAAAAAAAgCgAAAAMAAAABQAAACUAAAAMAAAAAQAAABgAAAAMAAAAAAAAABIAAAAMAAAAAQAAAB4AAAAYAAAACQAAAGAAAAD8AAAAbQAAACUAAAAMAAAAAQAAAFQAAAB8AAAACgAAAGAAAAAyAAAAbAAAAAEAAADRdslBqwrJQQoAAABgAAAACAAAAEwAAAAAAAAAAAAAAAAAAAD//////////1wAAABEAGkAcgBlAGMAdABvAHIACAAAAAMAAAAEAAAABgAAAAUAAAAEAAAABwAAAAQAAABLAAAAQAAAADAAAAAFAAAAIAAAAAEAAAABAAAAEAAAAAAAAAAAAAAABQEAAIAAAAAAAAAAAAAAAAUBAACAAAAAJQAAAAwAAAACAAAAJwAAABgAAAAFAAAAAAAAAP///wAAAAAAJQAAAAwAAAAFAAAATAAAAGQAAAAJAAAAcAAAAPsAAAB8AAAACQAAAHAAAADzAAAADQAAACEA8AAAAAAAAAAAAAAAgD8AAAAAAAAAAAAAgD8AAAAAAAAAAAAAAAAAAAAAAAAAAAAAAAAAAAAAAAAAACUAAAAMAAAAAAAAgCgAAAAMAAAABQAAACUAAAAMAAAAAQAAABgAAAAMAAAAAAAAABIAAAAMAAAAAQAAABYAAAAMAAAAAAAAAFQAAABEAQAACgAAAHAAAAD6AAAAfAAAAAEAAADRdslBqwrJQQoAAABwAAAAKQAAAEwAAAAEAAAACQAAAHAAAAD8AAAAfQAAAKAAAABGAGkAcgBtAGEAZABvACAAcABvAHIAOgAgAEEAUgBOAE8ATABEACAARABBAFYASQBEACAAQgBFAE4ASQBUAEUAWgAgAFIASQBWAEUAUgBPAFMAAAAGAAAAAwAAAAQAAAAJAAAABgAAAAcAAAAHAAAAAwAAAAcAAAAHAAAABAAAAAMAAAADAAAABwAAAAcAAAAIAAAACQAAAAUAAAAIAAAAAwAAAAgAAAAHAAAABwAAAAMAAAAIAAAAAwAAAAYAAAAGAAAACAAAAAMAAAAGAAAABgAAAAYAAAADAAAABwAAAAMAAAAHAAAABgAAAAcAAAAJAAAABgAAABYAAAAMAAAAAAAAACUAAAAMAAAAAgAAAA4AAAAUAAAAAAAAABAAAAAUAAAA</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83zak/oAesrRePYEY+UHbLjyJmDyj+e2wj4Vly2E77M=</DigestValue>
    </Reference>
    <Reference Type="http://www.w3.org/2000/09/xmldsig#Object" URI="#idOfficeObject">
      <DigestMethod Algorithm="http://www.w3.org/2001/04/xmlenc#sha256"/>
      <DigestValue>Ncdzle4NofBl8NE0WEttW3dRTJaQXjjYHdVgthbIBI0=</DigestValue>
    </Reference>
    <Reference Type="http://uri.etsi.org/01903#SignedProperties" URI="#idSignedProperties">
      <Transforms>
        <Transform Algorithm="http://www.w3.org/TR/2001/REC-xml-c14n-20010315"/>
      </Transforms>
      <DigestMethod Algorithm="http://www.w3.org/2001/04/xmlenc#sha256"/>
      <DigestValue>DAyjPbFTxcHZJY+7nDXyqQK77lrN2i4EdCVvZoamBcU=</DigestValue>
    </Reference>
    <Reference Type="http://www.w3.org/2000/09/xmldsig#Object" URI="#idValidSigLnImg">
      <DigestMethod Algorithm="http://www.w3.org/2001/04/xmlenc#sha256"/>
      <DigestValue>yPZff6D8l2oHSJnzb37Xvkzgn4AtV0fT96qeGzNra40=</DigestValue>
    </Reference>
    <Reference Type="http://www.w3.org/2000/09/xmldsig#Object" URI="#idInvalidSigLnImg">
      <DigestMethod Algorithm="http://www.w3.org/2001/04/xmlenc#sha256"/>
      <DigestValue>FsE9wBNoIVB9WzwRwDtDV/vK1gCH4eQWmo3KiTfVCLI=</DigestValue>
    </Reference>
  </SignedInfo>
  <SignatureValue>Jwmw/jXC5ZepvIituhQ/xpGuF42Stu5lItbqhgr7yrfppYClgS4kTxD7w1/cVaugpM0IqFrHenUu
kGIUn1xcJKtBDwwjk7MhvYw2JAQVjK2XvSZVceYGHz69Y4HLLF55+PPJHuDSFAbwYfLcIm/HW52V
fyiGVjEZYrjzoL6Wj7uNZ3WrZaUbgpBSBpYYkumF17ylfAT+bjuMQIl3cWqwIthfpJDYWQ4Cwv7X
XrAyumYYBiPzqu0tcyL0+fMQjDde5oEkGxLdfmlTd0mDFVKtXp8akgdJYYR/5rwAadV6DkJFmj4B
ir795YviOv87cVYsto2g+Ejr6po/fftM2ywMig==</SignatureValue>
  <KeyInfo>
    <X509Data>
      <X509Certificate>MIIHLDCCBhSgAwIBAgITIQAB3Uufx/yh6dSxXAACAAHdSzANBgkqhkiG9w0BAQsFADBXMRIwEAYKCZImiZPyLGQBGRYCcHkxEzARBgoJkiaJk/IsZAEZFgNjb20xGjAYBgoJkiaJk/IsZAEZFgppbnRlcmJhbmNvMRAwDgYDVQQDEwdDQS1JVEFVMB4XDTIxMTIyMjEzMDkwMVoXDTIyMTIyMjEzMDkwMVowgZwxEjAQBgoJkiaJk/IsZAEZFgJweTETMBEGCgmSJomT8ixkARkWA2NvbTEaMBgGCgmSJomT8ixkARkWCmludGVyYmFuY28xETAPBgNVBAsTCFVzdWFyaW9zMRowGAYDVQQLExFVc3VhcmlvcyBlc3RhbmRhcjEmMCQGA1UEAxMdV0lMTElBTSBEQU5JRUwgS0VOVCBST0RSSUdVRVowggEiMA0GCSqGSIb3DQEBAQUAA4IBDwAwggEKAoIBAQDW8NxHo+SVorW6ejJkkIcZ/uM22ayUZmhGocJRcWXzNTK2RQArsoQGuOXUsd/e9FMjWVYpRGzUAnTnz/bdpQe4JFjUif9mbY3OUpc2CZhVh4PAMlhTS6w1WZVa8yVK9U+Z51IDNh5TRGTAFEpUxRD8bc18Ip+70a2nQzTcFvpcW0mh3l1W0E4BHYo+qHKqVw1RR2+DSJMZSv2UF4ZGGBaP1TV6I23NAr6drnHfGNraJ8FpnLwAzFDErwH16iw8HQrgrkU1A4LXsn1VI0MS8jLBq4TE7KpqAPSVFuBpqh8tXBWleiX22BeAtF6o8Nkf13oijDVxycJBuY6FQQ8khEuxAgMBAAGjggOpMIIDpTA9BgkrBgEEAYI3FQcEMDAuBiYrBgEEAYI3FQi2lyWEjLoWheWfAIOorgqCi+MzgSqE7Mceg7jhCwIBZAIBBTApBgNVHSUEIjAgBggrBgEFBQcDAgYIKwYBBQUHAwQGCisGAQQBgjcKAwQwCwYDVR0PBAQDAgWgMDUGCSsGAQQBgjcVCgQoMCYwCgYIKwYBBQUHAwIwCgYIKwYBBQUHAwQwDAYKKwYBBAGCNwoDBDBEBgkqhkiG9w0BCQ8ENzA1MA4GCCqGSIb3DQMCAgIAgDAOBggqhkiG9w0DBAICAIAwBwYFKw4DAgcwCgYIKoZIhvcNAwcwOQYDVR0RBDIwMKAuBgorBgEEAYI3FAIDoCAMHndpbGxpYW0ua2VudEBpdGF1aW52ZXN0LmNvbS5weTAdBgNVHQ4EFgQUBQnm+K+KmBLGbeuqikIteKfbFPowHwYDVR0jBBgwFoAU6rxz3c8FSMyfAtIiJe19PMS2VQ8wggELBgNVHR8EggECMIH/MIH8oIH5oIH2hoG7bGRhcDovLy9DTj1DQS1JVEFVKDIpLENOPVcySzhTLTEzLENOPUNEUCxDTj1QdWJsaWMlMjBLZXklMjBTZXJ2aWNlcyxDTj1TZXJ2aWNlcyxDTj1Db25maWd1cmF0aW9uLERDPWludGVyYmFuY28sREM9Y29tLERDPXB5P2NlcnRpZmljYXRlUmV2b2NhdGlvbkxpc3Q/YmFzZT9vYmplY3RDbGFzcz1jUkxEaXN0cmlidXRpb25Qb2ludIY2aHR0cDovL2NybC5pbnRlcmJhbmNvLmNvbS5weS9DZXJ0RW5yb2xsL0NBLUlUQVUoMikuY3JsMIIBIwYIKwYBBQUHAQEEggEVMIIBETCBrwYIKwYBBQUHMAKGgaJsZGFwOi8vL0NOPUNBLUlUQVUsQ049QUlBLENOPVB1YmxpYyUyMEtleSUyMFNlcnZpY2VzLENOPVNlcnZpY2VzLENOPUNvbmZpZ3VyYXRpb24sREM9aW50ZXJiYW5jbyxEQz1jb20sREM9cHk/Y0FDZXJ0aWZpY2F0ZT9iYXNlP29iamVjdENsYXNzPWNlcnRpZmljYXRpb25BdXRob3JpdHkwXQYIKwYBBQUHMAGGUWh0dHA6Ly9jcmwuaW50ZXJiYW5jby5jb20ucHkvQ2VydEVucm9sbC9XMks4Uy0xMy5pbnRlcmJhbmNvLmNvbS5weV9DQS1JVEFVKDIpLmNydDANBgkqhkiG9w0BAQsFAAOCAQEAX3OUeHa+2i7F7Fv8xgSy5sD6ypsXzki5Thiy6qppXWFyWxUGlVZPFJhyUs4IuPHXb4YVcnw4m0udPkYJGrrrfMcmK+icfui6g+rfqtDABaGXbARR1GZbiOivEG1xPE5GweeVCrqwJgMsdMfZ7AHDFSB83bPc4X1w709W1Zq2UxrSMehG6BbCoq/dbTdnwDvuCWGZKHhtno9QNjk6Ehut3rlqNEdSy32ELYiozjMHfkJ9E2pPG4TFSyWxCgHaaf1hQ0SGZ5SJP/NaAic1lee1VdMZWMfssg0WDzELyicoP+MqAXAL4j0uSa+N1S3ewHKdHPPHAZqKJ2ZT/jD2cAuXH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rTcN+FoFTPAnxwMG17cdI/oOX3fgdzsg7CY0sefmepg=</DigestValue>
      </Reference>
      <Reference URI="/xl/calcChain.xml?ContentType=application/vnd.openxmlformats-officedocument.spreadsheetml.calcChain+xml">
        <DigestMethod Algorithm="http://www.w3.org/2001/04/xmlenc#sha256"/>
        <DigestValue>29zbwW+Z6PKPSH248BL/FnNH4OLsFbkYo6wRrCE6Bgg=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WvDLxTyz5Ilpe/PmW9VY0SYAqEpPLO8zw0m0ehBkCb4=</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Sef/FlsJNttiupwNoyxImH9IxP5gj3sLePpv9jfC/iQ=</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SaLn568YsCfSp5UlC6myVl9g0+dcnPPsoH5+VfjlLBI=</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NHB0kjimM+t1rx73widSH1cij2IBuH9dtcvYLyPFzDk=</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dX94uL9L1/RXlChzP3sobkW+jOBCQBLA5+2PJh5+eQw=</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tea0j/bVySxVXBEmxpsifQ4Rr2/TuTd/WwPQ2GUb71I=</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WL3ioTiI1rLY3dfpsG0FfpA1YUUOeuZcPt7J6Ww6uZI=</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J/3UAMaFxg1uc8tLblSCriPRbcjjMXEvln88IK+LFZU=</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OAx2ruczb5VjY3FDNzJlbSiYVkwXLf5Swir9XiioU0E=</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WL3ioTiI1rLY3dfpsG0FfpA1YUUOeuZcPt7J6Ww6uZI=</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WL3ioTiI1rLY3dfpsG0FfpA1YUUOeuZcPt7J6Ww6uZI=</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WL3ioTiI1rLY3dfpsG0FfpA1YUUOeuZcPt7J6Ww6uZI=</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x1sOCVPuR2RMxgj6s8G4M8M0hmUpR2tw9C0A7SFH8N0=</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J7XRRxyxTkBCHgplPuWXQ8ZB2xs5BQdNyWdDZX2kKek=</DigestValue>
      </Reference>
      <Reference URI="/xl/drawings/drawing1.xml?ContentType=application/vnd.openxmlformats-officedocument.drawing+xml">
        <DigestMethod Algorithm="http://www.w3.org/2001/04/xmlenc#sha256"/>
        <DigestValue>FoU5BiHMIFiTkC/4RYslL/BnSgC3eQl3I5w6JobIVmU=</DigestValue>
      </Reference>
      <Reference URI="/xl/drawings/drawing10.xml?ContentType=application/vnd.openxmlformats-officedocument.drawing+xml">
        <DigestMethod Algorithm="http://www.w3.org/2001/04/xmlenc#sha256"/>
        <DigestValue>o2QUhdSKYf80tJrZgWG+3BrflsOWmENu7Cp+x8p9Exc=</DigestValue>
      </Reference>
      <Reference URI="/xl/drawings/drawing11.xml?ContentType=application/vnd.openxmlformats-officedocument.drawing+xml">
        <DigestMethod Algorithm="http://www.w3.org/2001/04/xmlenc#sha256"/>
        <DigestValue>/VI0MM9Hh+D2I4LbeZs1nf3UnerEQPTwR9n/cKwbKkE=</DigestValue>
      </Reference>
      <Reference URI="/xl/drawings/drawing12.xml?ContentType=application/vnd.openxmlformats-officedocument.drawing+xml">
        <DigestMethod Algorithm="http://www.w3.org/2001/04/xmlenc#sha256"/>
        <DigestValue>uautXnrCr7oMk23DvsDvEVajIu13C/a54RrlVGs9qNE=</DigestValue>
      </Reference>
      <Reference URI="/xl/drawings/drawing2.xml?ContentType=application/vnd.openxmlformats-officedocument.drawing+xml">
        <DigestMethod Algorithm="http://www.w3.org/2001/04/xmlenc#sha256"/>
        <DigestValue>RZrfIxXstH5kwWzFB7u/ZH2pZYEhVzhwD3mlEFUt+3o=</DigestValue>
      </Reference>
      <Reference URI="/xl/drawings/drawing3.xml?ContentType=application/vnd.openxmlformats-officedocument.drawing+xml">
        <DigestMethod Algorithm="http://www.w3.org/2001/04/xmlenc#sha256"/>
        <DigestValue>1gBzTOCM9vazLB/R5a/Id57m8jt+0xy+0nWdAqPz5GE=</DigestValue>
      </Reference>
      <Reference URI="/xl/drawings/drawing4.xml?ContentType=application/vnd.openxmlformats-officedocument.drawing+xml">
        <DigestMethod Algorithm="http://www.w3.org/2001/04/xmlenc#sha256"/>
        <DigestValue>vuqd5slVRllyTyNEwTEQjcJsBMExXLvucFownMNptlw=</DigestValue>
      </Reference>
      <Reference URI="/xl/drawings/drawing5.xml?ContentType=application/vnd.openxmlformats-officedocument.drawing+xml">
        <DigestMethod Algorithm="http://www.w3.org/2001/04/xmlenc#sha256"/>
        <DigestValue>jlvSG+a4OjCyK6D4A08zDLW+NMY1SrzHpeV/NCmFJiE=</DigestValue>
      </Reference>
      <Reference URI="/xl/drawings/drawing6.xml?ContentType=application/vnd.openxmlformats-officedocument.drawing+xml">
        <DigestMethod Algorithm="http://www.w3.org/2001/04/xmlenc#sha256"/>
        <DigestValue>/DxoyUSl00Kwtr+48+4LiA4lcisctUQkfN3oMVnLNL8=</DigestValue>
      </Reference>
      <Reference URI="/xl/drawings/drawing7.xml?ContentType=application/vnd.openxmlformats-officedocument.drawing+xml">
        <DigestMethod Algorithm="http://www.w3.org/2001/04/xmlenc#sha256"/>
        <DigestValue>Pj00QEe0FmZd6wFnqDhT57eYM8QsuDDXDnrr3WXQmnI=</DigestValue>
      </Reference>
      <Reference URI="/xl/drawings/drawing8.xml?ContentType=application/vnd.openxmlformats-officedocument.drawing+xml">
        <DigestMethod Algorithm="http://www.w3.org/2001/04/xmlenc#sha256"/>
        <DigestValue>6BAwIujlYz2SmuT0NNkZc5nV0g4uIIuXmgilE/v8LWs=</DigestValue>
      </Reference>
      <Reference URI="/xl/drawings/drawing9.xml?ContentType=application/vnd.openxmlformats-officedocument.drawing+xml">
        <DigestMethod Algorithm="http://www.w3.org/2001/04/xmlenc#sha256"/>
        <DigestValue>OGHXloGOzqbogcAZfoFvbNgbgAxO7BBxWhrfgXb3jS4=</DigestValue>
      </Reference>
      <Reference URI="/xl/drawings/vmlDrawing1.vml?ContentType=application/vnd.openxmlformats-officedocument.vmlDrawing">
        <DigestMethod Algorithm="http://www.w3.org/2001/04/xmlenc#sha256"/>
        <DigestValue>oXDpxSgYEFHdKZ0Lx03gJ/4pR6gPDLz+DogjM9whmvU=</DigestValue>
      </Reference>
      <Reference URI="/xl/drawings/vmlDrawing2.vml?ContentType=application/vnd.openxmlformats-officedocument.vmlDrawing">
        <DigestMethod Algorithm="http://www.w3.org/2001/04/xmlenc#sha256"/>
        <DigestValue>+C6JPZObvP+eSJroPdi8E8Z8oDPeqAEFhW1EHaEw1+M=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2LAVBidqBvSbWOPkXYodJJQt/WRZS+lmOlz6AuibzDE=</DigestValue>
      </Reference>
      <Reference URI="/xl/externalLinks/externalLink1.xml?ContentType=application/vnd.openxmlformats-officedocument.spreadsheetml.externalLink+xml">
        <DigestMethod Algorithm="http://www.w3.org/2001/04/xmlenc#sha256"/>
        <DigestValue>RpfYoPUneq32bUqEUWSjJ/1/arC75PEqcHIlMhHaw3U=</DigestValue>
      </Reference>
      <Reference URI="/xl/media/image1.png?ContentType=image/png">
        <DigestMethod Algorithm="http://www.w3.org/2001/04/xmlenc#sha256"/>
        <DigestValue>0To2Nmbhn1nIw3XZhBHLS1mjsgTAp7cVATgokXayBX4=</DigestValue>
      </Reference>
      <Reference URI="/xl/media/image10.jpeg?ContentType=image/jpeg">
        <DigestMethod Algorithm="http://www.w3.org/2001/04/xmlenc#sha256"/>
        <DigestValue>6sP/5idSn5TudZgjp8se0081Qz1V0CbyvDiHaoIa59c=</DigestValue>
      </Reference>
      <Reference URI="/xl/media/image11.jpeg?ContentType=image/jpeg">
        <DigestMethod Algorithm="http://www.w3.org/2001/04/xmlenc#sha256"/>
        <DigestValue>6zQ3mofRHXPDZPdOb+bSl4mHPlE+5JM/bWqHd3GBqlY=</DigestValue>
      </Reference>
      <Reference URI="/xl/media/image12.png?ContentType=image/png">
        <DigestMethod Algorithm="http://www.w3.org/2001/04/xmlenc#sha256"/>
        <DigestValue>3FigSMmUZ/3mS7++2vROCvpEegevwpVYA85DqydJrBo=</DigestValue>
      </Reference>
      <Reference URI="/xl/media/image13.jpeg?ContentType=image/jpeg">
        <DigestMethod Algorithm="http://www.w3.org/2001/04/xmlenc#sha256"/>
        <DigestValue>JOM06ybT1ikRsHY+xa57cMmeCM0FbS3NZJ1DEP0eElg=</DigestValue>
      </Reference>
      <Reference URI="/xl/media/image14.jpeg?ContentType=image/jpeg">
        <DigestMethod Algorithm="http://www.w3.org/2001/04/xmlenc#sha256"/>
        <DigestValue>DE9UjtixQa4AHZoDYGR5fmze4ewmalPk5kfNXJISbgA=</DigestValue>
      </Reference>
      <Reference URI="/xl/media/image2.png?ContentType=image/png">
        <DigestMethod Algorithm="http://www.w3.org/2001/04/xmlenc#sha256"/>
        <DigestValue>BoZ7FIM8Gnw0U76B/ziJVzwc0f+mkrXJ+R7LN9m2AJA=</DigestValue>
      </Reference>
      <Reference URI="/xl/media/image3.jpeg?ContentType=image/jpeg">
        <DigestMethod Algorithm="http://www.w3.org/2001/04/xmlenc#sha256"/>
        <DigestValue>uOPWMB1JOdhuAOdpP6ZhBEumFzk2Q4k+xEafdunRdeM=</DigestValue>
      </Reference>
      <Reference URI="/xl/media/image4.jpeg?ContentType=image/jpeg">
        <DigestMethod Algorithm="http://www.w3.org/2001/04/xmlenc#sha256"/>
        <DigestValue>RMupzUXmq++v8ffX+3UxSc/FwJ/cMHTxLdp+Spwuao8=</DigestValue>
      </Reference>
      <Reference URI="/xl/media/image5.jpeg?ContentType=image/jpeg">
        <DigestMethod Algorithm="http://www.w3.org/2001/04/xmlenc#sha256"/>
        <DigestValue>OwjCdPu6che5v4RaSpW4CWYL+bdrKJ5DW7hSkz11LhI=</DigestValue>
      </Reference>
      <Reference URI="/xl/media/image6.emf?ContentType=image/x-emf">
        <DigestMethod Algorithm="http://www.w3.org/2001/04/xmlenc#sha256"/>
        <DigestValue>eGd249ReD9litCFrSX1EQwxKDy4hF3hXdan0yYHC6KU=</DigestValue>
      </Reference>
      <Reference URI="/xl/media/image7.emf?ContentType=image/x-emf">
        <DigestMethod Algorithm="http://www.w3.org/2001/04/xmlenc#sha256"/>
        <DigestValue>MpqAg++8Xre1Q4RQs94+fqE35mIENSGNRTdXXxGwTLM=</DigestValue>
      </Reference>
      <Reference URI="/xl/media/image8.emf?ContentType=image/x-emf">
        <DigestMethod Algorithm="http://www.w3.org/2001/04/xmlenc#sha256"/>
        <DigestValue>9pnZBVPjMgXLGzsw9RWxtYiroxmR8ZTci3FyhUPoMGk=</DigestValue>
      </Reference>
      <Reference URI="/xl/media/image9.jpeg?ContentType=image/jpeg">
        <DigestMethod Algorithm="http://www.w3.org/2001/04/xmlenc#sha256"/>
        <DigestValue>DZ6LDbbUhVCqVgzevTPNPqnyL4/DBvrdBIiD3zIGbDc=</DigestValue>
      </Reference>
      <Reference URI="/xl/printerSettings/printerSettings1.bin?ContentType=application/vnd.openxmlformats-officedocument.spreadsheetml.printerSettings">
        <DigestMethod Algorithm="http://www.w3.org/2001/04/xmlenc#sha256"/>
        <DigestValue>TRrCOIAvgyay9+dOHANtMRhI4Mlj24DaFIyKQoKcdPw=</DigestValue>
      </Reference>
      <Reference URI="/xl/printerSettings/printerSettings10.bin?ContentType=application/vnd.openxmlformats-officedocument.spreadsheetml.printerSettings">
        <DigestMethod Algorithm="http://www.w3.org/2001/04/xmlenc#sha256"/>
        <DigestValue>/rNP494wAlXe0pkli0D6QKoBqMORDWGB3eWEItC5FUU=</DigestValue>
      </Reference>
      <Reference URI="/xl/printerSettings/printerSettings11.bin?ContentType=application/vnd.openxmlformats-officedocument.spreadsheetml.printerSettings">
        <DigestMethod Algorithm="http://www.w3.org/2001/04/xmlenc#sha256"/>
        <DigestValue>yafQoiqsHuJ5rXk4BhhOpeF5HDflrPmt4ejQBVK8Sy4=</DigestValue>
      </Reference>
      <Reference URI="/xl/printerSettings/printerSettings12.bin?ContentType=application/vnd.openxmlformats-officedocument.spreadsheetml.printerSettings">
        <DigestMethod Algorithm="http://www.w3.org/2001/04/xmlenc#sha256"/>
        <DigestValue>OGD3iF2+l78gTInlDCWFPycZVuHBpUE02raJ/Wr5XCI=</DigestValue>
      </Reference>
      <Reference URI="/xl/printerSettings/printerSettings13.bin?ContentType=application/vnd.openxmlformats-officedocument.spreadsheetml.printerSettings">
        <DigestMethod Algorithm="http://www.w3.org/2001/04/xmlenc#sha256"/>
        <DigestValue>OGD3iF2+l78gTInlDCWFPycZVuHBpUE02raJ/Wr5XCI=</DigestValue>
      </Reference>
      <Reference URI="/xl/printerSettings/printerSettings14.bin?ContentType=application/vnd.openxmlformats-officedocument.spreadsheetml.printerSettings">
        <DigestMethod Algorithm="http://www.w3.org/2001/04/xmlenc#sha256"/>
        <DigestValue>jWWxhhVa7vazfmDSyEWBQI1jl9gXdOteC4C/xm0muHY=</DigestValue>
      </Reference>
      <Reference URI="/xl/printerSettings/printerSettings15.bin?ContentType=application/vnd.openxmlformats-officedocument.spreadsheetml.printerSettings">
        <DigestMethod Algorithm="http://www.w3.org/2001/04/xmlenc#sha256"/>
        <DigestValue>ZVxXhJn6XmjT/m1Dw2UhwYZPVXYMSYE+DUFTlsgHV4s=</DigestValue>
      </Reference>
      <Reference URI="/xl/printerSettings/printerSettings16.bin?ContentType=application/vnd.openxmlformats-officedocument.spreadsheetml.printerSettings">
        <DigestMethod Algorithm="http://www.w3.org/2001/04/xmlenc#sha256"/>
        <DigestValue>Kmsr7E9Thx2KwoD36YqSyrxmyTi0dCME+lrOouTjQK0=</DigestValue>
      </Reference>
      <Reference URI="/xl/printerSettings/printerSettings17.bin?ContentType=application/vnd.openxmlformats-officedocument.spreadsheetml.printerSettings">
        <DigestMethod Algorithm="http://www.w3.org/2001/04/xmlenc#sha256"/>
        <DigestValue>aAVyG3k+zl7YnITtI5+JxTP24xVkaLfE8NDj5dja668=</DigestValue>
      </Reference>
      <Reference URI="/xl/printerSettings/printerSettings18.bin?ContentType=application/vnd.openxmlformats-officedocument.spreadsheetml.printerSettings">
        <DigestMethod Algorithm="http://www.w3.org/2001/04/xmlenc#sha256"/>
        <DigestValue>MQlCPjAocRbfCzMg01+xeJ2R0juDKCTD55BjKfpgycg=</DigestValue>
      </Reference>
      <Reference URI="/xl/printerSettings/printerSettings19.bin?ContentType=application/vnd.openxmlformats-officedocument.spreadsheetml.printerSettings">
        <DigestMethod Algorithm="http://www.w3.org/2001/04/xmlenc#sha256"/>
        <DigestValue>MQlCPjAocRbfCzMg01+xeJ2R0juDKCTD55BjKfpgycg=</DigestValue>
      </Reference>
      <Reference URI="/xl/printerSettings/printerSettings2.bin?ContentType=application/vnd.openxmlformats-officedocument.spreadsheetml.printerSettings">
        <DigestMethod Algorithm="http://www.w3.org/2001/04/xmlenc#sha256"/>
        <DigestValue>TRrCOIAvgyay9+dOHANtMRhI4Mlj24DaFIyKQoKcdPw=</DigestValue>
      </Reference>
      <Reference URI="/xl/printerSettings/printerSettings20.bin?ContentType=application/vnd.openxmlformats-officedocument.spreadsheetml.printerSettings">
        <DigestMethod Algorithm="http://www.w3.org/2001/04/xmlenc#sha256"/>
        <DigestValue>GyyR84UYFfbFvVrs+ip9vPggIMAXC0nxkmeUVNsGxCc=</DigestValue>
      </Reference>
      <Reference URI="/xl/printerSettings/printerSettings21.bin?ContentType=application/vnd.openxmlformats-officedocument.spreadsheetml.printerSettings">
        <DigestMethod Algorithm="http://www.w3.org/2001/04/xmlenc#sha256"/>
        <DigestValue>nrwW2aOzrJ6w3s+3W+h5IvHukzB/6FZNl1merJBqyjs=</DigestValue>
      </Reference>
      <Reference URI="/xl/printerSettings/printerSettings22.bin?ContentType=application/vnd.openxmlformats-officedocument.spreadsheetml.printerSettings">
        <DigestMethod Algorithm="http://www.w3.org/2001/04/xmlenc#sha256"/>
        <DigestValue>fmxrK90eyCz98CWMVqt+ZBlXb0e3oGUg+wkgSSKaCmo=</DigestValue>
      </Reference>
      <Reference URI="/xl/printerSettings/printerSettings23.bin?ContentType=application/vnd.openxmlformats-officedocument.spreadsheetml.printerSettings">
        <DigestMethod Algorithm="http://www.w3.org/2001/04/xmlenc#sha256"/>
        <DigestValue>fmxrK90eyCz98CWMVqt+ZBlXb0e3oGUg+wkgSSKaCmo=</DigestValue>
      </Reference>
      <Reference URI="/xl/printerSettings/printerSettings24.bin?ContentType=application/vnd.openxmlformats-officedocument.spreadsheetml.printerSettings">
        <DigestMethod Algorithm="http://www.w3.org/2001/04/xmlenc#sha256"/>
        <DigestValue>TaA6KX/SRWPpmiasS8KGCRFI/mFTpQlGqiM07LbibG8=</DigestValue>
      </Reference>
      <Reference URI="/xl/printerSettings/printerSettings25.bin?ContentType=application/vnd.openxmlformats-officedocument.spreadsheetml.printerSettings">
        <DigestMethod Algorithm="http://www.w3.org/2001/04/xmlenc#sha256"/>
        <DigestValue>TaA6KX/SRWPpmiasS8KGCRFI/mFTpQlGqiM07LbibG8=</DigestValue>
      </Reference>
      <Reference URI="/xl/printerSettings/printerSettings26.bin?ContentType=application/vnd.openxmlformats-officedocument.spreadsheetml.printerSettings">
        <DigestMethod Algorithm="http://www.w3.org/2001/04/xmlenc#sha256"/>
        <DigestValue>jWWxhhVa7vazfmDSyEWBQI1jl9gXdOteC4C/xm0muHY=</DigestValue>
      </Reference>
      <Reference URI="/xl/printerSettings/printerSettings27.bin?ContentType=application/vnd.openxmlformats-officedocument.spreadsheetml.printerSettings">
        <DigestMethod Algorithm="http://www.w3.org/2001/04/xmlenc#sha256"/>
        <DigestValue>WMH8+9lUEq7fGDgStPYQw7TtJuluRisYsgxiYLus+n0=</DigestValue>
      </Reference>
      <Reference URI="/xl/printerSettings/printerSettings28.bin?ContentType=application/vnd.openxmlformats-officedocument.spreadsheetml.printerSettings">
        <DigestMethod Algorithm="http://www.w3.org/2001/04/xmlenc#sha256"/>
        <DigestValue>WMH8+9lUEq7fGDgStPYQw7TtJuluRisYsgxiYLus+n0=</DigestValue>
      </Reference>
      <Reference URI="/xl/printerSettings/printerSettings29.bin?ContentType=application/vnd.openxmlformats-officedocument.spreadsheetml.printerSettings">
        <DigestMethod Algorithm="http://www.w3.org/2001/04/xmlenc#sha256"/>
        <DigestValue>WMH8+9lUEq7fGDgStPYQw7TtJuluRisYsgxiYLus+n0=</DigestValue>
      </Reference>
      <Reference URI="/xl/printerSettings/printerSettings3.bin?ContentType=application/vnd.openxmlformats-officedocument.spreadsheetml.printerSettings">
        <DigestMethod Algorithm="http://www.w3.org/2001/04/xmlenc#sha256"/>
        <DigestValue>HeMXh0BvJ5EJgLU/vDhAs8Wted+7ofJnylrfXHCWHDg=</DigestValue>
      </Reference>
      <Reference URI="/xl/printerSettings/printerSettings30.bin?ContentType=application/vnd.openxmlformats-officedocument.spreadsheetml.printerSettings">
        <DigestMethod Algorithm="http://www.w3.org/2001/04/xmlenc#sha256"/>
        <DigestValue>TaA6KX/SRWPpmiasS8KGCRFI/mFTpQlGqiM07LbibG8=</DigestValue>
      </Reference>
      <Reference URI="/xl/printerSettings/printerSettings31.bin?ContentType=application/vnd.openxmlformats-officedocument.spreadsheetml.printerSettings">
        <DigestMethod Algorithm="http://www.w3.org/2001/04/xmlenc#sha256"/>
        <DigestValue>TaA6KX/SRWPpmiasS8KGCRFI/mFTpQlGqiM07LbibG8=</DigestValue>
      </Reference>
      <Reference URI="/xl/printerSettings/printerSettings32.bin?ContentType=application/vnd.openxmlformats-officedocument.spreadsheetml.printerSettings">
        <DigestMethod Algorithm="http://www.w3.org/2001/04/xmlenc#sha256"/>
        <DigestValue>iiidokQWiIWjJQ/dFelDgZmBOqfmkhoH/3+VbqXuSZI=</DigestValue>
      </Reference>
      <Reference URI="/xl/printerSettings/printerSettings33.bin?ContentType=application/vnd.openxmlformats-officedocument.spreadsheetml.printerSettings">
        <DigestMethod Algorithm="http://www.w3.org/2001/04/xmlenc#sha256"/>
        <DigestValue>iiidokQWiIWjJQ/dFelDgZmBOqfmkhoH/3+VbqXuSZI=</DigestValue>
      </Reference>
      <Reference URI="/xl/printerSettings/printerSettings34.bin?ContentType=application/vnd.openxmlformats-officedocument.spreadsheetml.printerSettings">
        <DigestMethod Algorithm="http://www.w3.org/2001/04/xmlenc#sha256"/>
        <DigestValue>TaA6KX/SRWPpmiasS8KGCRFI/mFTpQlGqiM07LbibG8=</DigestValue>
      </Reference>
      <Reference URI="/xl/printerSettings/printerSettings35.bin?ContentType=application/vnd.openxmlformats-officedocument.spreadsheetml.printerSettings">
        <DigestMethod Algorithm="http://www.w3.org/2001/04/xmlenc#sha256"/>
        <DigestValue>hqnMLvZ6XBY2fH1KhK00vJXWuxlSZRWkoKrdKDrIF2Q=</DigestValue>
      </Reference>
      <Reference URI="/xl/printerSettings/printerSettings36.bin?ContentType=application/vnd.openxmlformats-officedocument.spreadsheetml.printerSettings">
        <DigestMethod Algorithm="http://www.w3.org/2001/04/xmlenc#sha256"/>
        <DigestValue>hqnMLvZ6XBY2fH1KhK00vJXWuxlSZRWkoKrdKDrIF2Q=</DigestValue>
      </Reference>
      <Reference URI="/xl/printerSettings/printerSettings37.bin?ContentType=application/vnd.openxmlformats-officedocument.spreadsheetml.printerSettings">
        <DigestMethod Algorithm="http://www.w3.org/2001/04/xmlenc#sha256"/>
        <DigestValue>TaA6KX/SRWPpmiasS8KGCRFI/mFTpQlGqiM07LbibG8=</DigestValue>
      </Reference>
      <Reference URI="/xl/printerSettings/printerSettings38.bin?ContentType=application/vnd.openxmlformats-officedocument.spreadsheetml.printerSettings">
        <DigestMethod Algorithm="http://www.w3.org/2001/04/xmlenc#sha256"/>
        <DigestValue>aKO8XWThzgvGlTVSu23kX37OoqtKGS6PBUkmhsicI1Y=</DigestValue>
      </Reference>
      <Reference URI="/xl/printerSettings/printerSettings39.bin?ContentType=application/vnd.openxmlformats-officedocument.spreadsheetml.printerSettings">
        <DigestMethod Algorithm="http://www.w3.org/2001/04/xmlenc#sha256"/>
        <DigestValue>aKO8XWThzgvGlTVSu23kX37OoqtKGS6PBUkmhsicI1Y=</DigestValue>
      </Reference>
      <Reference URI="/xl/printerSettings/printerSettings4.bin?ContentType=application/vnd.openxmlformats-officedocument.spreadsheetml.printerSettings">
        <DigestMethod Algorithm="http://www.w3.org/2001/04/xmlenc#sha256"/>
        <DigestValue>ZVxXhJn6XmjT/m1Dw2UhwYZPVXYMSYE+DUFTlsgHV4s=</DigestValue>
      </Reference>
      <Reference URI="/xl/printerSettings/printerSettings40.bin?ContentType=application/vnd.openxmlformats-officedocument.spreadsheetml.printerSettings">
        <DigestMethod Algorithm="http://www.w3.org/2001/04/xmlenc#sha256"/>
        <DigestValue>aKO8XWThzgvGlTVSu23kX37OoqtKGS6PBUkmhsicI1Y=</DigestValue>
      </Reference>
      <Reference URI="/xl/printerSettings/printerSettings5.bin?ContentType=application/vnd.openxmlformats-officedocument.spreadsheetml.printerSettings">
        <DigestMethod Algorithm="http://www.w3.org/2001/04/xmlenc#sha256"/>
        <DigestValue>ZVxXhJn6XmjT/m1Dw2UhwYZPVXYMSYE+DUFTlsgHV4s=</DigestValue>
      </Reference>
      <Reference URI="/xl/printerSettings/printerSettings6.bin?ContentType=application/vnd.openxmlformats-officedocument.spreadsheetml.printerSettings">
        <DigestMethod Algorithm="http://www.w3.org/2001/04/xmlenc#sha256"/>
        <DigestValue>eagKw4vkJta//EAXFo8pt3rkLlJe7nsQidLS/ebqtjQ=</DigestValue>
      </Reference>
      <Reference URI="/xl/printerSettings/printerSettings7.bin?ContentType=application/vnd.openxmlformats-officedocument.spreadsheetml.printerSettings">
        <DigestMethod Algorithm="http://www.w3.org/2001/04/xmlenc#sha256"/>
        <DigestValue>WIlU/ZHx5dKpAP9T6tkIJMZCiqn0pgl4h3bIkmAWkfY=</DigestValue>
      </Reference>
      <Reference URI="/xl/printerSettings/printerSettings8.bin?ContentType=application/vnd.openxmlformats-officedocument.spreadsheetml.printerSettings">
        <DigestMethod Algorithm="http://www.w3.org/2001/04/xmlenc#sha256"/>
        <DigestValue>HeMXh0BvJ5EJgLU/vDhAs8Wted+7ofJnylrfXHCWHDg=</DigestValue>
      </Reference>
      <Reference URI="/xl/printerSettings/printerSettings9.bin?ContentType=application/vnd.openxmlformats-officedocument.spreadsheetml.printerSettings">
        <DigestMethod Algorithm="http://www.w3.org/2001/04/xmlenc#sha256"/>
        <DigestValue>nrwW2aOzrJ6w3s+3W+h5IvHukzB/6FZNl1merJBqyjs=</DigestValue>
      </Reference>
      <Reference URI="/xl/sharedStrings.xml?ContentType=application/vnd.openxmlformats-officedocument.spreadsheetml.sharedStrings+xml">
        <DigestMethod Algorithm="http://www.w3.org/2001/04/xmlenc#sha256"/>
        <DigestValue>fzcwi9o8nd/uO51a+fN39QwDYOAlklRHDtpyLK2y5PM=</DigestValue>
      </Reference>
      <Reference URI="/xl/styles.xml?ContentType=application/vnd.openxmlformats-officedocument.spreadsheetml.styles+xml">
        <DigestMethod Algorithm="http://www.w3.org/2001/04/xmlenc#sha256"/>
        <DigestValue>ElPeNaMuemxewRn0Y9cw0g+3uza89jVpw4YbSiyQwdI=</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kWuYMuqasFUxi9SnPDsIBXY/pYdxpD5UoSLaGTdxu3w=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lAcYVgLjiCHNn6PWQ3dEHXy4v4d8/CTJMa8c5kveyPk=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CCSIi6MbHMSeZdEHkbv4YWaKg3kOAvPEDivRvgwFG80=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2jRSPe+knvWt6K8woUfgK6N6DZYRq264PxcZ+4R71Q0=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5nGaceb4xYFImdalztpbIGpE/0GiNnyWcAlDbiBJfag=</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8ZGuxj9n2s4coO/AzJ7X012aX1gkmh/+wz1yIM+iiz8=</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we5NlGVl/ovKjy/3i4uoQ4GwJ/z6Sd72RO7HCcx1Dbg=</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PIvWkJfIxqkObta1unrJtvCvqn5gdQQvspprtYfslfY=</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92MCqTc8WGaY9NbDh4L2srGRScoPCDU93D4M8GBWeqQ=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5SLON62U786ubiSoJ+b5IvR48LHsPIHlfcPFkW/30Dc=</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KrrMbusBoXH11uV+XkgmldU2XxOv9dWtima6rj7j5XQ=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kWPS1SRzSgEICvK8kK+2yygytV5U3QazQlpJT6IxPs4=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4Vt5XMvSbXs5edOdWPJR0dfz+BlOsaBYOQqHv5cQRmw=</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sAoHhOM7oC9GNoHleIstkl726jcas0b4JXPz1F/fpdI=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xGIr1tIb6Ra95tM93oaKRZ9dWBhIQYeIGzioI/KHPM4=</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7SF+TglBCgDI8oY8Sk6m2ki7mAuLQVhExdVGJOOXssU=</DigestValue>
      </Reference>
      <Reference URI="/xl/worksheets/sheet1.xml?ContentType=application/vnd.openxmlformats-officedocument.spreadsheetml.worksheet+xml">
        <DigestMethod Algorithm="http://www.w3.org/2001/04/xmlenc#sha256"/>
        <DigestValue>pxarALvpWxxv0wQqip6NETWlK2+Rl1A3BTGr6qwPiTU=</DigestValue>
      </Reference>
      <Reference URI="/xl/worksheets/sheet10.xml?ContentType=application/vnd.openxmlformats-officedocument.spreadsheetml.worksheet+xml">
        <DigestMethod Algorithm="http://www.w3.org/2001/04/xmlenc#sha256"/>
        <DigestValue>04nyIiIORdGaGPOy51A0arA3PDwgRVpnPS1GJGrYPPs=</DigestValue>
      </Reference>
      <Reference URI="/xl/worksheets/sheet11.xml?ContentType=application/vnd.openxmlformats-officedocument.spreadsheetml.worksheet+xml">
        <DigestMethod Algorithm="http://www.w3.org/2001/04/xmlenc#sha256"/>
        <DigestValue>pVLNhoH4J9DEEkymsKSNCl+6sjzHvqnuS/AXRcko5EU=</DigestValue>
      </Reference>
      <Reference URI="/xl/worksheets/sheet12.xml?ContentType=application/vnd.openxmlformats-officedocument.spreadsheetml.worksheet+xml">
        <DigestMethod Algorithm="http://www.w3.org/2001/04/xmlenc#sha256"/>
        <DigestValue>0bkQGZGsB51YHcvRCIFxl7b9kFd55uwJO2pJ18KIpyA=</DigestValue>
      </Reference>
      <Reference URI="/xl/worksheets/sheet13.xml?ContentType=application/vnd.openxmlformats-officedocument.spreadsheetml.worksheet+xml">
        <DigestMethod Algorithm="http://www.w3.org/2001/04/xmlenc#sha256"/>
        <DigestValue>bSCaJEgEnFwsZkY99e3deJdTPj11KawU/DsBDdjj/ak=</DigestValue>
      </Reference>
      <Reference URI="/xl/worksheets/sheet14.xml?ContentType=application/vnd.openxmlformats-officedocument.spreadsheetml.worksheet+xml">
        <DigestMethod Algorithm="http://www.w3.org/2001/04/xmlenc#sha256"/>
        <DigestValue>UAHuJcOi2A21L1Cdxk+Kk9mFYxs8DXWOKcoWF7lOVFg=</DigestValue>
      </Reference>
      <Reference URI="/xl/worksheets/sheet15.xml?ContentType=application/vnd.openxmlformats-officedocument.spreadsheetml.worksheet+xml">
        <DigestMethod Algorithm="http://www.w3.org/2001/04/xmlenc#sha256"/>
        <DigestValue>KA9Nx0mzlbTTK0ewzhik11M1UoGE529Zqyx7bvaFp8M=</DigestValue>
      </Reference>
      <Reference URI="/xl/worksheets/sheet16.xml?ContentType=application/vnd.openxmlformats-officedocument.spreadsheetml.worksheet+xml">
        <DigestMethod Algorithm="http://www.w3.org/2001/04/xmlenc#sha256"/>
        <DigestValue>XQRu8ucRbMEhuzPpbeudA5hgjz9lMgADL8NSwj+Z4gg=</DigestValue>
      </Reference>
      <Reference URI="/xl/worksheets/sheet17.xml?ContentType=application/vnd.openxmlformats-officedocument.spreadsheetml.worksheet+xml">
        <DigestMethod Algorithm="http://www.w3.org/2001/04/xmlenc#sha256"/>
        <DigestValue>0kmMbpGCIPNt8SVdu0kksfnivNbkBMFO7v3MTe5Mn70=</DigestValue>
      </Reference>
      <Reference URI="/xl/worksheets/sheet18.xml?ContentType=application/vnd.openxmlformats-officedocument.spreadsheetml.worksheet+xml">
        <DigestMethod Algorithm="http://www.w3.org/2001/04/xmlenc#sha256"/>
        <DigestValue>i+elcqshSTi8SwuZVjAJjrGuhXzM+KJ//x226SgNP78=</DigestValue>
      </Reference>
      <Reference URI="/xl/worksheets/sheet2.xml?ContentType=application/vnd.openxmlformats-officedocument.spreadsheetml.worksheet+xml">
        <DigestMethod Algorithm="http://www.w3.org/2001/04/xmlenc#sha256"/>
        <DigestValue>1P81o1S0QMktLKo6qCgAOo5zgPFk3AOLVfRcBVFgl+4=</DigestValue>
      </Reference>
      <Reference URI="/xl/worksheets/sheet3.xml?ContentType=application/vnd.openxmlformats-officedocument.spreadsheetml.worksheet+xml">
        <DigestMethod Algorithm="http://www.w3.org/2001/04/xmlenc#sha256"/>
        <DigestValue>xPIZA56n3jw7sC3LGMp7zGvmAcKfrrbQJ635thSGtgY=</DigestValue>
      </Reference>
      <Reference URI="/xl/worksheets/sheet4.xml?ContentType=application/vnd.openxmlformats-officedocument.spreadsheetml.worksheet+xml">
        <DigestMethod Algorithm="http://www.w3.org/2001/04/xmlenc#sha256"/>
        <DigestValue>7KP7R6HMedqYGLuMi0fnHOzbPPcf3JsB3w/AH8382cc=</DigestValue>
      </Reference>
      <Reference URI="/xl/worksheets/sheet5.xml?ContentType=application/vnd.openxmlformats-officedocument.spreadsheetml.worksheet+xml">
        <DigestMethod Algorithm="http://www.w3.org/2001/04/xmlenc#sha256"/>
        <DigestValue>gQMMh44Kv4ycdvKNYuQQySfoMJU/nnK+dQ9CVfXoPjY=</DigestValue>
      </Reference>
      <Reference URI="/xl/worksheets/sheet6.xml?ContentType=application/vnd.openxmlformats-officedocument.spreadsheetml.worksheet+xml">
        <DigestMethod Algorithm="http://www.w3.org/2001/04/xmlenc#sha256"/>
        <DigestValue>+0hDrT83vUrdd4nqC2hCxmNpU/6OFJi/vaccdNvYh0k=</DigestValue>
      </Reference>
      <Reference URI="/xl/worksheets/sheet7.xml?ContentType=application/vnd.openxmlformats-officedocument.spreadsheetml.worksheet+xml">
        <DigestMethod Algorithm="http://www.w3.org/2001/04/xmlenc#sha256"/>
        <DigestValue>thxjAEA4SU1OhRjUOgjPD7c4b5cN70NH0ydTq27fntM=</DigestValue>
      </Reference>
      <Reference URI="/xl/worksheets/sheet8.xml?ContentType=application/vnd.openxmlformats-officedocument.spreadsheetml.worksheet+xml">
        <DigestMethod Algorithm="http://www.w3.org/2001/04/xmlenc#sha256"/>
        <DigestValue>NehMxLM30eN/tqeHXTB67QiFhWLP9gNtYk+JySb9tfQ=</DigestValue>
      </Reference>
      <Reference URI="/xl/worksheets/sheet9.xml?ContentType=application/vnd.openxmlformats-officedocument.spreadsheetml.worksheet+xml">
        <DigestMethod Algorithm="http://www.w3.org/2001/04/xmlenc#sha256"/>
        <DigestValue>Sxa0jSN4IbH37W8eVuIlx6x3HAzbtz85rQq0NzKnhvM=</DigestValue>
      </Reference>
    </Manifest>
    <SignatureProperties>
      <SignatureProperty Id="idSignatureTime" Target="#idPackageSignature">
        <mdssi:SignatureTime xmlns:mdssi="http://schemas.openxmlformats.org/package/2006/digital-signature">
          <mdssi:Format>YYYY-MM-DDThh:mm:ssTZD</mdssi:Format>
          <mdssi:Value>2022-05-16T13:36:45Z</mdssi:Value>
        </mdssi:SignatureTime>
      </SignatureProperty>
    </SignatureProperties>
  </Object>
  <Object Id="idOfficeObject">
    <SignatureProperties>
      <SignatureProperty Id="idOfficeV1Details" Target="#idPackageSignature">
        <SignatureInfoV1 xmlns="http://schemas.microsoft.com/office/2006/digsig">
          <SetupID>{71BA0A93-6121-42AD-9494-3CA96FB494D7}</SetupID>
          <SignatureText>William Kent</SignatureText>
          <SignatureImage/>
          <SignatureComments/>
          <WindowsVersion>10.0</WindowsVersion>
          <OfficeVersion>16.0.15128/23</OfficeVersion>
          <ApplicationVersion>16.0.15128</ApplicationVersion>
          <Monitors>3</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2022-05-16T13:36:45Z</xd:SigningTime>
          <xd:SigningCertificate>
            <xd:Cert>
              <xd:CertDigest>
                <DigestMethod Algorithm="http://www.w3.org/2001/04/xmlenc#sha256"/>
                <DigestValue>JrBfAtjSHh4TBJ/FOfi8gQKy/ulVw95XsdpzAlCVW4A=</DigestValue>
              </xd:CertDigest>
              <xd:IssuerSerial>
                <X509IssuerName>CN=CA-ITAU, DC=interbanco, DC=com, DC=py</X509IssuerName>
                <X509SerialNumber>735925225985927565182946871270994357006753099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cDCCA1igAwIBAgIQNrVWyHsZlL9HvrNZUQmK+DANBgkqhkiG9w0BAQsFADBXMRIwEAYKCZImiZPyLGQBGRYCcHkxEzARBgoJkiaJk/IsZAEZFgNjb20xGjAYBgoJkiaJk/IsZAEZFgppbnRlcmJhbmNvMRAwDgYDVQQDEwdDQS1JVEFVMB4XDTE2MTIyOTE4NTcxMFoXDTI2MTIyOTE5MDcxMFowVzESMBAGCgmSJomT8ixkARkWAnB5MRMwEQYKCZImiZPyLGQBGRYDY29tMRowGAYKCZImiZPyLGQBGRYKaW50ZXJiYW5jbzEQMA4GA1UEAxMHQ0EtSVRBVTCCASIwDQYJKoZIhvcNAQEBBQADggEPADCCAQoCggEBAJj+L83gU8xS6dYDUbrD4zk8V1e5UXVAcXURsGZaIHUyivfHwBXK5mDWuqEjDEkeiI2Gl6JHZI7Z0YwR8SQ5GT1BceB3OZc/EiJ10roYgs0vywtwkU9SUx7UPESl+y5pyvrf+trX3dFfcybTd2POLGVRWmRJrm1yWAyEj0J0G54yLfnQcUNaN80GwG2mdl0uiCPfdlhgCe4/BhezhNepRoUxQf+q/GCRl0cRz+6jOKnznEI0IzFefox2QoFEYOPvxGJnN0RgA//1u9F0HchK4xY9j5SQ0WM3wwrcHl6GmtTVo8KPx/RZEuxr2ltr24GbBou8PcZozZwGKyH7Axd3bzcCAwEAAaOCATYwggEyMBMGCSsGAQQBgjcUAgQGHgQAQwBBMAsGA1UdDwQEAwIBhjAPBgNVHRMBAf8EBTADAQH/MB0GA1UdDgQWBBTqvHPdzwVIzJ8C0iIl7X08xLZVDzASBgkrBgEEAYI3FQEEBQIDAgACMEwGA1UdHwRFMEMwQaA/oD2GO2h0dHA6Ly93Mms4cy0xMy5pbnRlcmJhbmNvLmNvbS5weS9DZXJ0RW5yb2xsL0NBLUlUQVUoMikuY3JsMCMGCSsGAQQBgjcVAgQWBBQQCCo3Q7X1alSMJyOTMevU2DHJoTBXBggrBgEFBQcBAQRLMEkwRwYIKwYBBQUHMAKGO2h0dHA6Ly93Mms4cy0xMy5pbnRlcmJhbmNvLmNvbS5weS9DZXJ0RW5yb2xsL0NBLUlUQVUoMikuY3JsMA0GCSqGSIb3DQEBCwUAA4IBAQAohN+F8QWqCPRc2XboUP5LHLtrrWcP5iqu7x+ZQEITS3VYd6ga2zO2NGb63s5u9fNyzfIto/T3JfWGzV10YyMNohwp6oIC70gPdYMEwuGsf07/9bJym1kC9JBi9CqzYlUA/vNfJZaunJslYdJqVWU1tBCfJPn+ROL6JtuBEK/v+YhWNlqLri1SIshgn8R5xNF/EiLdVADvUjRLCBSLercHSBMK4sQvgc9pVCD7n2YK8CLtUQkdCyKvQfruNxHaBncNSFp5YzsrkWcc489nceQkWBV+i6l3HUJC0vZ9JCw0xLE8FTl/6a3UbV2KCitkl/Vrbybv71RbGhDIZ3WM3GSp</xd:EncapsulatedX509Certificate>
          </xd:CertificateValues>
        </xd:UnsignedSignatureProperties>
      </xd:UnsignedProperties>
    </xd:QualifyingProperties>
  </Object>
  <Object Id="idValidSigLnImg">AQAAAGwAAAAAAAAAAAAAAAoBAAB/AAAAAAAAAAAAAABYJAAAYhEAACBFTUYAAAEAfBsAAKoAAAAGAAAAAAAAAAAAAAAAAAAAVgUAAAADAADcAQAACwEAAAAAAAAAAAAAAAAAAGBDBwD4EgQACgAAABAAAAAAAAAAAAAAAEsAAAAQAAAAAAAAAAUAAAAeAAAAGAAAAAAAAAAAAAAACwEAAIAAAAAnAAAAGAAAAAEAAAAAAAAAAAAAAAAAAAAlAAAADAAAAAEAAABMAAAAZAAAAAAAAAAAAAAACgEAAH8AAAAAAAAAAAAAAAs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KAQAAfwAAAAAAAAAAAAAACwEAAIAAAAAhAPAAAAAAAAAAAAAAAIA/AAAAAAAAAAAAAIA/AAAAAAAAAAAAAAAAAAAAAAAAAAAAAAAAAAAAAAAAAAAlAAAADAAAAAAAAIAoAAAADAAAAAEAAAAnAAAAGAAAAAEAAAAAAAAA8PDwAAAAAAAlAAAADAAAAAEAAABMAAAAZAAAAAAAAAAAAAAACgEAAH8AAAAAAAAAAAAAAAsBAACAAAAAIQDwAAAAAAAAAAAAAACAPwAAAAAAAAAAAACAPwAAAAAAAAAAAAAAAAAAAAAAAAAAAAAAAAAAAAAAAAAAJQAAAAwAAAAAAACAKAAAAAwAAAABAAAAJwAAABgAAAABAAAAAAAAAPDw8AAAAAAAJQAAAAwAAAABAAAATAAAAGQAAAAAAAAAAAAAAAoBAAB/AAAAAAAAAAAAAAALAQAAgAAAACEA8AAAAAAAAAAAAAAAgD8AAAAAAAAAAAAAgD8AAAAAAAAAAAAAAAAAAAAAAAAAAAAAAAAAAAAAAAAAACUAAAAMAAAAAAAAgCgAAAAMAAAAAQAAACcAAAAYAAAAAQAAAAAAAADw8PAAAAAAACUAAAAMAAAAAQAAAEwAAABkAAAAAAAAAAAAAAAKAQAAfwAAAAAAAAAAAAAACwEAAIAAAAAhAPAAAAAAAAAAAAAAAIA/AAAAAAAAAAAAAIA/AAAAAAAAAAAAAAAAAAAAAAAAAAAAAAAAAAAAAAAAAAAlAAAADAAAAAAAAIAoAAAADAAAAAEAAAAnAAAAGAAAAAEAAAAAAAAA////AAAAAAAlAAAADAAAAAEAAABMAAAAZAAAAAAAAAAAAAAACgEAAH8AAAAAAAAAAAAAAAsBAACAAAAAIQDwAAAAAAAAAAAAAACAPwAAAAAAAAAAAACAPwAAAAAAAAAAAAAAAAAAAAAAAAAAAAAAAAAAAAAAAAAAJQAAAAwAAAAAAACAKAAAAAwAAAABAAAAJwAAABgAAAABAAAAAAAAAP///wAAAAAAJQAAAAwAAAABAAAATAAAAGQAAAAAAAAAAAAAAAoBAAB/AAAAAAAAAAAAAAAL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MIhE/n8AAAAwiET+fwAAnDprRP5/AAAAABGR/n8AAOHO20P+fwAAMBYRkf5/AACcOmtE/n8AAMgWAAAAAAAAQAAAwP5/AAAAABGR/n8AALHR20P+fwAABAAAAAAAAAAwFhGR/n8AACC5r5HGAAAAnDprRAAAAABIAAAAAAAAAJw6a0T+fwAAqDOIRP5/AADAPmtE/n8AAAEAAAAAAAAAPmRrRP5/AAAAABGR/n8AAAAAAAAAAAAAAAAAAAAAAAAAAAAAAAAAAGCzrdI0AgAAe2w3j/5/AAAAuq+RxgAAAJm6r5HGAAAAAAAAAAAAAAAAAAAAZHYACAAAAAAlAAAADAAAAAEAAAAYAAAADAAAAAAAAAASAAAADAAAAAEAAAAeAAAAGAAAAMMAAAAEAAAA9wAAABEAAAAlAAAADAAAAAEAAABUAAAAhAAAAMQAAAAEAAAA9QAAABAAAAABAAAAlGILQgAQC0LEAAAABAAAAAkAAABMAAAAAAAAAAAAAAAAAAAA//////////9gAAAAMQA2AC8ANQAvADIAMAAyADIAAAAGAAAABgAAAAQAAAAGAAAABAAAAAYAAAAGAAAABgAAAAYAAABLAAAAQAAAADAAAAAFAAAAIAAAAAEAAAABAAAAEAAAAAAAAAAAAAAACwEAAIAAAAAAAAAAAAAAAAsBAACAAAAAUgAAAHABAAACAAAAEAAAAAcAAAAAAAAAAAAAALwCAAAAAAAAAQICIlMAeQBzAHQAZQBtAAAAAAAAAAAAAAAAAAAAAAAAAAAAAAAAAAAAAAAAAAAAAAAAAAAAAAAAAAAAAAAAAAAAAAAAAAAA8Ahx0DQCAAAAAAAAAAAAAAEAAABo8wAAiK5aj/5/AAAAAAAAAAAAAIA/EZH+fwAACQAAAAEAAAAJAAAAAAAAAAAAAAAAAAAAAAAAAAAAAADb8hMwny0AAGCzrdI0AgAABAAAAAAAAADgyZDgNAIAAGCzrdI0AgAAYBqukQAAAAAAAAAAAAAAAAcAAAAAAAAAAAAAAAAAAACcGa6RxgAAANkZrpHGAAAAsbMzj/5/AABpAGEAbAAAAAAAAAAAAAAAAAAAAAAAAAAAAAAAAAAAAGCzrdI0AgAAe2w3j/5/AABAGa6RxgAAANkZrpHGAAAAwF/h4DQ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oAAAAAAAAAAAAAAA0AgAAAAAAADQCAACIrlqP/n8AAAAAAAAAAAAAaJdaQ/5/AAD/////AAAAAHCzkOQ0AgAAAAAAAAAAAAAAAAAAAAAAAFvyEzCfLQAAwHFw0jQCAAAAAAAA/n8AAOD///8AAAAAYLOt0jQCAAD4Ga6RAAAAAAAAAAAAAAAABgAAAAAAAAAAAAAAAAAAABwZrpHGAAAAWRmukcYAAACxszOP/n8AAAEAAAAAAAAAECiT5AAAAABIe4FD/n8AAPCFkOQ0AgAAYLOt0jQCAAB7bDeP/n8AAMAYrpHGAAAAWRmukcYAAABAc+HgNAIAAAAAAABkdgAIAAAAACUAAAAMAAAAAwAAABgAAAAMAAAAAAAAABIAAAAMAAAAAQAAABYAAAAMAAAACAAAAFQAAABUAAAACgAAACcAAAAeAAAASgAAAAEAAACUYgtCABALQg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IIAAABHAAAAKQAAADMAAABaAAAAFQAAACEA8AAAAAAAAAAAAAAAgD8AAAAAAAAAAAAAgD8AAAAAAAAAAAAAAAAAAAAAAAAAAAAAAAAAAAAAAAAAACUAAAAMAAAAAAAAgCgAAAAMAAAABAAAAFIAAABwAQAABAAAAPD///8AAAAAAAAAAAAAAACQAQAAAAAAAQAAAABzAGUAZwBvAGUAIAB1AGkAAAAAAAAAAAAAAAAAAAAAAAAAAAAAAAAAAAAAAAAAAAAAAAAAAAAAAAAAAAAAAAAAAAAAABC7WkP+fwAAAAAAAP5/AAAQu1pD/n8AAIiuWo/+fwAAAAAAAAAAAAAAAAAAAAAAAHA3k+Q0AgAAAAAAAAAAAAAAAAAAAAAAAAAAAAAAAAAAy/ITMJ8tAADmatFC/n8AAMizWkP+fwAA8P///wAAAABgs63SNAIAAGgarpEAAAAAAAAAAAAAAAAJAAAAAAAAAAAAAAAAAAAAjBmukcYAAADJGa6RxgAAALGzM4/+fwAAELtaQ/5/AABkMtpCAAAAAMAhrpHGAAAAAAAAAAAAAABgs63SNAIAAHtsN4/+fwAAMBmukcYAAADJGa6RxgAAAJB64eA0AgAAAAAAAGR2AAgAAAAAJQAAAAwAAAAEAAAAGAAAAAwAAAAAAAAAEgAAAAwAAAABAAAAHgAAABgAAAApAAAAMwAAAIMAAABIAAAAJQAAAAwAAAAEAAAAVAAAAJQAAAAqAAAAMwAAAIEAAABHAAAAAQAAAJRiC0IAEAtCKgAAADMAAAAMAAAATAAAAAAAAAAAAAAAAAAAAP//////////ZAAAAFcAaQBsAGwAaQBhAG0AIABLAGUAbgB0AA8AAAAEAAAABAAAAAQAAAAEAAAACAAAAA4AAAAEAAAACQAAAAgAAAAJAAAABQAAAEsAAABAAAAAMAAAAAUAAAAgAAAAAQAAAAEAAAAQAAAAAAAAAAAAAAALAQAAgAAAAAAAAAAAAAAACwEAAIAAAAAlAAAADAAAAAIAAAAnAAAAGAAAAAUAAAAAAAAA////AAAAAAAlAAAADAAAAAUAAABMAAAAZAAAAAAAAABQAAAACgEAAHwAAAAAAAAAUAAAAAs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UAAAACgAAAFAAAABJAAAAXAAAAAEAAACUYgtCABALQgoAAABQAAAADAAAAEwAAAAAAAAAAAAAAAAAAAD//////////2QAAABXAGkAbABsAGkAYQBtACAASwBlAG4AdAALAAAAAwAAAAMAAAADAAAAAwAAAAYAAAAJAAAAAwAAAAYAAAAGAAAABwAAAAQAAABLAAAAQAAAADAAAAAFAAAAIAAAAAEAAAABAAAAEAAAAAAAAAAAAAAACwEAAIAAAAAAAAAAAAAAAAs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B8AAAACgAAAGAAAAAyAAAAbAAAAAEAAACUYgtCABALQgoAAABgAAAACAAAAEwAAAAAAAAAAAAAAAAAAAD//////////1wAAABEAGkAcgBlAGMAdABvAHIACAAAAAMAAAAEAAAABgAAAAUAAAAEAAAABwAAAAQAAABLAAAAQAAAADAAAAAFAAAAIAAAAAEAAAABAAAAEAAAAAAAAAAAAAAACwEAAIAAAAAAAAAAAAAAAAsBAACAAAAAJQAAAAwAAAACAAAAJwAAABgAAAAFAAAAAAAAAP///wAAAAAAJQAAAAwAAAAFAAAATAAAAGQAAAAJAAAAcAAAAAEBAAB8AAAACQAAAHAAAAD5AAAADQAAACEA8AAAAAAAAAAAAAAAgD8AAAAAAAAAAAAAgD8AAAAAAAAAAAAAAAAAAAAAAAAAAAAAAAAAAAAAAAAAACUAAAAMAAAAAAAAgCgAAAAMAAAABQAAACUAAAAMAAAAAQAAABgAAAAMAAAAAAAAABIAAAAMAAAAAQAAABYAAAAMAAAAAAAAAFQAAABIAQAACgAAAHAAAAAAAQAAfAAAAAEAAACUYgtCABALQgoAAABwAAAAKgAAAEwAAAAEAAAACQAAAHAAAAACAQAAfQAAAKAAAABGAGkAcgBtAGEAZABvACAAcABvAHIAOgAgAFcASQBMAEwASQBBAE0AIABEAEEATgBJAEUATAAgAEsARQBOAFQAIABSAE8ARABSAEkARwBVAEUAWgAGAAAAAwAAAAQAAAAJAAAABgAAAAcAAAAHAAAAAwAAAAcAAAAHAAAABAAAAAMAAAADAAAACwAAAAMAAAAFAAAABQAAAAMAAAAHAAAACgAAAAMAAAAIAAAABwAAAAgAAAADAAAABgAAAAUAAAADAAAABgAAAAYAAAAIAAAABgAAAAMAAAAHAAAACQAAAAgAAAAHAAAAAwAAAAgAAAAIAAAABgAAAAYAAAAWAAAADAAAAAAAAAAlAAAADAAAAAIAAAAOAAAAFAAAAAAAAAAQAAAAFAAAAA==</Object>
  <Object Id="idInvalidSigLnImg">AQAAAGwAAAAAAAAAAAAAAAoBAAB/AAAAAAAAAAAAAABYJAAAYhEAACBFTUYAAAEA7CAAALEAAAAGAAAAAAAAAAAAAAAAAAAAVgUAAAADAADcAQAACwEAAAAAAAAAAAAAAAAAAGBDBwD4EgQACgAAABAAAAAAAAAAAAAAAEsAAAAQAAAAAAAAAAUAAAAeAAAAGAAAAAAAAAAAAAAACwEAAIAAAAAnAAAAGAAAAAEAAAAAAAAAAAAAAAAAAAAlAAAADAAAAAEAAABMAAAAZAAAAAAAAAAAAAAACgEAAH8AAAAAAAAAAAAAAAs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KAQAAfwAAAAAAAAAAAAAACwEAAIAAAAAhAPAAAAAAAAAAAAAAAIA/AAAAAAAAAAAAAIA/AAAAAAAAAAAAAAAAAAAAAAAAAAAAAAAAAAAAAAAAAAAlAAAADAAAAAAAAIAoAAAADAAAAAEAAAAnAAAAGAAAAAEAAAAAAAAA8PDwAAAAAAAlAAAADAAAAAEAAABMAAAAZAAAAAAAAAAAAAAACgEAAH8AAAAAAAAAAAAAAAsBAACAAAAAIQDwAAAAAAAAAAAAAACAPwAAAAAAAAAAAACAPwAAAAAAAAAAAAAAAAAAAAAAAAAAAAAAAAAAAAAAAAAAJQAAAAwAAAAAAACAKAAAAAwAAAABAAAAJwAAABgAAAABAAAAAAAAAPDw8AAAAAAAJQAAAAwAAAABAAAATAAAAGQAAAAAAAAAAAAAAAoBAAB/AAAAAAAAAAAAAAALAQAAgAAAACEA8AAAAAAAAAAAAAAAgD8AAAAAAAAAAAAAgD8AAAAAAAAAAAAAAAAAAAAAAAAAAAAAAAAAAAAAAAAAACUAAAAMAAAAAAAAgCgAAAAMAAAAAQAAACcAAAAYAAAAAQAAAAAAAADw8PAAAAAAACUAAAAMAAAAAQAAAEwAAABkAAAAAAAAAAAAAAAKAQAAfwAAAAAAAAAAAAAACwEAAIAAAAAhAPAAAAAAAAAAAAAAAIA/AAAAAAAAAAAAAIA/AAAAAAAAAAAAAAAAAAAAAAAAAAAAAAAAAAAAAAAAAAAlAAAADAAAAAAAAIAoAAAADAAAAAEAAAAnAAAAGAAAAAEAAAAAAAAA////AAAAAAAlAAAADAAAAAEAAABMAAAAZAAAAAAAAAAAAAAACgEAAH8AAAAAAAAAAAAAAAsBAACAAAAAIQDwAAAAAAAAAAAAAACAPwAAAAAAAAAAAACAPwAAAAAAAAAAAAAAAAAAAAAAAAAAAAAAAAAAAAAAAAAAJQAAAAwAAAAAAACAKAAAAAwAAAABAAAAJwAAABgAAAABAAAAAAAAAP///wAAAAAAJQAAAAwAAAABAAAATAAAAGQAAAAAAAAAAAAAAAoBAAB/AAAAAAAAAAAAAAAL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MIhE/n8AAAAwiET+fwAAnDprRP5/AAAAABGR/n8AAOHO20P+fwAAMBYRkf5/AACcOmtE/n8AAMgWAAAAAAAAQAAAwP5/AAAAABGR/n8AALHR20P+fwAABAAAAAAAAAAwFhGR/n8AACC5r5HGAAAAnDprRAAAAABIAAAAAAAAAJw6a0T+fwAAqDOIRP5/AADAPmtE/n8AAAEAAAAAAAAAPmRrRP5/AAAAABGR/n8AAAAAAAAAAAAAAAAAAAAAAAAAAAAAAAAAAGCzrdI0AgAAe2w3j/5/AAAAuq+RxgAAAJm6r5HGAAAAAAAAAAAAAAAAAAAAZHYACAAAAAAlAAAADAAAAAEAAAAYAAAADAAAAP8AAAASAAAADAAAAAEAAAAeAAAAGAAAACIAAAAEAAAAcgAAABEAAAAlAAAADAAAAAEAAABUAAAAqAAAACMAAAAEAAAAcAAAABAAAAABAAAAlGILQgAQC0IjAAAABAAAAA8AAABMAAAAAAAAAAAAAAAAAAAA//////////9sAAAARgBpAHIAbQBhACAAbgBvACAAdgDhAGwAaQBkAGEAAAAGAAAAAwAAAAQAAAAJAAAABgAAAAMAAAAHAAAABwAAAAMAAAAFAAAABgAAAAMAAAADAAAABwAAAAYAAABLAAAAQAAAADAAAAAFAAAAIAAAAAEAAAABAAAAEAAAAAAAAAAAAAAACwEAAIAAAAAAAAAAAAAAAAsBAACAAAAAUgAAAHABAAACAAAAEAAAAAcAAAAAAAAAAAAAALwCAAAAAAAAAQICIlMAeQBzAHQAZQBtAAAAAAAAAAAAAAAAAAAAAAAAAAAAAAAAAAAAAAAAAAAAAAAAAAAAAAAAAAAAAAAAAAAAAAAAAAAA8Ahx0DQCAAAAAAAAAAAAAAEAAABo8wAAiK5aj/5/AAAAAAAAAAAAAIA/EZH+fwAACQAAAAEAAAAJAAAAAAAAAAAAAAAAAAAAAAAAAAAAAADb8hMwny0AAGCzrdI0AgAABAAAAAAAAADgyZDgNAIAAGCzrdI0AgAAYBqukQAAAAAAAAAAAAAAAAcAAAAAAAAAAAAAAAAAAACcGa6RxgAAANkZrpHGAAAAsbMzj/5/AABpAGEAbAAAAAAAAAAAAAAAAAAAAAAAAAAAAAAAAAAAAGCzrdI0AgAAe2w3j/5/AABAGa6RxgAAANkZrpHGAAAAwF/h4DQ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oAAAAAAAAAAAAAAA0AgAAAAAAADQCAACIrlqP/n8AAAAAAAAAAAAAaJdaQ/5/AAD/////AAAAAHCzkOQ0AgAAAAAAAAAAAAAAAAAAAAAAAFvyEzCfLQAAwHFw0jQCAAAAAAAA/n8AAOD///8AAAAAYLOt0jQCAAD4Ga6RAAAAAAAAAAAAAAAABgAAAAAAAAAAAAAAAAAAABwZrpHGAAAAWRmukcYAAACxszOP/n8AAAEAAAAAAAAAECiT5AAAAABIe4FD/n8AAPCFkOQ0AgAAYLOt0jQCAAB7bDeP/n8AAMAYrpHGAAAAWRmukcYAAABAc+HgNAIAAAAAAABkdgAIAAAAACUAAAAMAAAAAwAAABgAAAAMAAAAAAAAABIAAAAMAAAAAQAAABYAAAAMAAAACAAAAFQAAABUAAAACgAAACcAAAAeAAAASgAAAAEAAACUYgtCABALQg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IIAAABHAAAAKQAAADMAAABaAAAAFQAAACEA8AAAAAAAAAAAAAAAgD8AAAAAAAAAAAAAgD8AAAAAAAAAAAAAAAAAAAAAAAAAAAAAAAAAAAAAAAAAACUAAAAMAAAAAAAAgCgAAAAMAAAABAAAAFIAAABwAQAABAAAAPD///8AAAAAAAAAAAAAAACQAQAAAAAAAQAAAABzAGUAZwBvAGUAIAB1AGkAAAAAAAAAAAAAAAAAAAAAAAAAAAAAAAAAAAAAAAAAAAAAAAAAAAAAAAAAAAAAAAAAAAAAABC7WkP+fwAAAAAAAP5/AAAQu1pD/n8AAIiuWo/+fwAAAAAAAAAAAAAAAAAAAAAAAHA3k+Q0AgAAAAAAAAAAAAAAAAAAAAAAAAAAAAAAAAAAy/ITMJ8tAADmatFC/n8AAMizWkP+fwAA8P///wAAAABgs63SNAIAAGgarpEAAAAAAAAAAAAAAAAJAAAAAAAAAAAAAAAAAAAAjBmukcYAAADJGa6RxgAAALGzM4/+fwAAELtaQ/5/AABkMtpCAAAAAMAhrpHGAAAAAAAAAAAAAABgs63SNAIAAHtsN4/+fwAAMBmukcYAAADJGa6RxgAAAJB64eA0AgAAAAAAAGR2AAgAAAAAJQAAAAwAAAAEAAAAGAAAAAwAAAAAAAAAEgAAAAwAAAABAAAAHgAAABgAAAApAAAAMwAAAIMAAABIAAAAJQAAAAwAAAAEAAAAVAAAAJQAAAAqAAAAMwAAAIEAAABHAAAAAQAAAJRiC0IAEAtCKgAAADMAAAAMAAAATAAAAAAAAAAAAAAAAAAAAP//////////ZAAAAFcAaQBsAGwAaQBhAG0AIABLAGUAbgB0AA8AAAAEAAAABAAAAAQAAAAEAAAACAAAAA4AAAAEAAAACQAAAAgAAAAJAAAABQAAAEsAAABAAAAAMAAAAAUAAAAgAAAAAQAAAAEAAAAQAAAAAAAAAAAAAAALAQAAgAAAAAAAAAAAAAAACwEAAIAAAAAlAAAADAAAAAIAAAAnAAAAGAAAAAUAAAAAAAAA////AAAAAAAlAAAADAAAAAUAAABMAAAAZAAAAAAAAABQAAAACgEAAHwAAAAAAAAAUAAAAAs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UAAAACgAAAFAAAABJAAAAXAAAAAEAAACUYgtCABALQgoAAABQAAAADAAAAEwAAAAAAAAAAAAAAAAAAAD//////////2QAAABXAGkAbABsAGkAYQBtACAASwBlAG4AdAALAAAAAwAAAAMAAAADAAAAAwAAAAYAAAAJAAAAAwAAAAYAAAAGAAAABwAAAAQAAABLAAAAQAAAADAAAAAFAAAAIAAAAAEAAAABAAAAEAAAAAAAAAAAAAAACwEAAIAAAAAAAAAAAAAAAAs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B8AAAACgAAAGAAAAAyAAAAbAAAAAEAAACUYgtCABALQgoAAABgAAAACAAAAEwAAAAAAAAAAAAAAAAAAAD//////////1wAAABEAGkAcgBlAGMAdABvAHIACAAAAAMAAAAEAAAABgAAAAUAAAAEAAAABwAAAAQAAABLAAAAQAAAADAAAAAFAAAAIAAAAAEAAAABAAAAEAAAAAAAAAAAAAAACwEAAIAAAAAAAAAAAAAAAAsBAACAAAAAJQAAAAwAAAACAAAAJwAAABgAAAAFAAAAAAAAAP///wAAAAAAJQAAAAwAAAAFAAAATAAAAGQAAAAJAAAAcAAAAAEBAAB8AAAACQAAAHAAAAD5AAAADQAAACEA8AAAAAAAAAAAAAAAgD8AAAAAAAAAAAAAgD8AAAAAAAAAAAAAAAAAAAAAAAAAAAAAAAAAAAAAAAAAACUAAAAMAAAAAAAAgCgAAAAMAAAABQAAACUAAAAMAAAAAQAAABgAAAAMAAAAAAAAABIAAAAMAAAAAQAAABYAAAAMAAAAAAAAAFQAAABIAQAACgAAAHAAAAAAAQAAfAAAAAEAAACUYgtCABALQgoAAABwAAAAKgAAAEwAAAAEAAAACQAAAHAAAAACAQAAfQAAAKAAAABGAGkAcgBtAGEAZABvACAAcABvAHIAOgAgAFcASQBMAEwASQBBAE0AIABEAEEATgBJAEUATAAgAEsARQBOAFQAIABSAE8ARABSAEkARwBVAEUAWgAGAAAAAwAAAAQAAAAJAAAABgAAAAcAAAAHAAAAAwAAAAcAAAAHAAAABAAAAAMAAAADAAAACwAAAAMAAAAFAAAABQAAAAMAAAAHAAAACgAAAAMAAAAIAAAABwAAAAgAAAADAAAABgAAAAUAAAADAAAABgAAAAYAAAAIAAAABgAAAAMAAAAHAAAACQAAAAgAAAAHAAAAAwAAAAgAAAAIAAAABgAAAAYAAAAWAAAADAAAAAAAAAAlAAAADAAAAAIAAAAOAAAAFAAAAAAAAAAQAAAAFA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DAEMSEngagementItemInfo xmlns="http://schemas.microsoft.com/DAEMSEngagementItemInfoXML">
  <EngagementID>5000003802</EngagementID>
  <LogicalEMSServerID>-109903338106937214</LogicalEMSServerID>
  <WorkingPaperID>3205748333300005521</WorkingPaperID>
</DAEMSEngagementItemInfo>
</file>

<file path=customXml/itemProps1.xml><?xml version="1.0" encoding="utf-8"?>
<ds:datastoreItem xmlns:ds="http://schemas.openxmlformats.org/officeDocument/2006/customXml" ds:itemID="{A5222CDA-2162-4B7F-8E91-F8B5DE776E76}">
  <ds:schemaRefs>
    <ds:schemaRef ds:uri="http://schemas.microsoft.com/DAEMSEngagementItemInfoXM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8</vt:i4>
      </vt:variant>
    </vt:vector>
  </HeadingPairs>
  <TitlesOfParts>
    <vt:vector size="26" baseType="lpstr">
      <vt:lpstr>Índice</vt:lpstr>
      <vt:lpstr>Información general</vt:lpstr>
      <vt:lpstr>EERR 122020</vt:lpstr>
      <vt:lpstr>BG 032021</vt:lpstr>
      <vt:lpstr>Balance General</vt:lpstr>
      <vt:lpstr>Variación Patrimonio Neto</vt:lpstr>
      <vt:lpstr>Estado de Resultados</vt:lpstr>
      <vt:lpstr>CA FE</vt:lpstr>
      <vt:lpstr>Flujo de Efectivo</vt:lpstr>
      <vt:lpstr>Notas 1 a Nota 4</vt:lpstr>
      <vt:lpstr>Nota 5 - Inc. 5.a a 5.d</vt:lpstr>
      <vt:lpstr>Nota 5 - Inc. 5.e</vt:lpstr>
      <vt:lpstr>Cartera Propia</vt:lpstr>
      <vt:lpstr>BG 032022</vt:lpstr>
      <vt:lpstr>BG 2021</vt:lpstr>
      <vt:lpstr>Clasificación</vt:lpstr>
      <vt:lpstr>Nota 5 - Inc. 5.f a 5aa</vt:lpstr>
      <vt:lpstr>Nota 6 a Nota 12</vt:lpstr>
      <vt:lpstr>'Estado de Resultados'!Área_de_impresión</vt:lpstr>
      <vt:lpstr>'Nota 5 - Inc. 5.a a 5.d'!Área_de_impresión</vt:lpstr>
      <vt:lpstr>'Nota 5 - Inc. 5.e'!Área_de_impresión</vt:lpstr>
      <vt:lpstr>'Nota 5 - Inc. 5.f a 5aa'!Área_de_impresión</vt:lpstr>
      <vt:lpstr>'Nota 6 a Nota 12'!Área_de_impresión</vt:lpstr>
      <vt:lpstr>'Notas 1 a Nota 4'!Área_de_impresión</vt:lpstr>
      <vt:lpstr>'Variación Patrimonio Neto'!Área_de_impresión</vt:lpstr>
      <vt:lpstr>'Nota 5 - Inc. 5.a a 5.d'!OLE_LINK1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Aller</dc:creator>
  <cp:lastModifiedBy>William Daniel Kent </cp:lastModifiedBy>
  <cp:lastPrinted>2021-03-26T22:20:02Z</cp:lastPrinted>
  <dcterms:created xsi:type="dcterms:W3CDTF">2016-08-27T16:35:25Z</dcterms:created>
  <dcterms:modified xsi:type="dcterms:W3CDTF">2022-05-16T13:36:57Z</dcterms:modified>
</cp:coreProperties>
</file>